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ustomProperty1.bin" ContentType="application/vnd.openxmlformats-officedocument.spreadsheetml.customProperty"/>
  <Override PartName="/xl/drawings/drawing3.xml" ContentType="application/vnd.openxmlformats-officedocument.drawing+xml"/>
  <Override PartName="/xl/drawings/drawing4.xml" ContentType="application/vnd.openxmlformats-officedocument.drawing+xml"/>
  <Override PartName="/xl/customProperty2.bin" ContentType="application/vnd.openxmlformats-officedocument.spreadsheetml.customProperty"/>
  <Override PartName="/xl/drawings/drawing5.xml" ContentType="application/vnd.openxmlformats-officedocument.drawing+xml"/>
  <Override PartName="/xl/drawings/drawing6.xml" ContentType="application/vnd.openxmlformats-officedocument.drawing+xml"/>
  <Override PartName="/xl/customProperty3.bin" ContentType="application/vnd.openxmlformats-officedocument.spreadsheetml.customProperty"/>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ustomProperty4.bin" ContentType="application/vnd.openxmlformats-officedocument.spreadsheetml.customProperty"/>
  <Override PartName="/xl/drawings/drawing9.xml" ContentType="application/vnd.openxmlformats-officedocument.drawing+xml"/>
  <Override PartName="/xl/customProperty5.bin" ContentType="application/vnd.openxmlformats-officedocument.spreadsheetml.customProperty"/>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ustomProperty6.bin" ContentType="application/vnd.openxmlformats-officedocument.spreadsheetml.customProperty"/>
  <Override PartName="/xl/drawings/drawing13.xml" ContentType="application/vnd.openxmlformats-officedocument.drawing+xml"/>
  <Override PartName="/xl/drawings/drawing14.xml" ContentType="application/vnd.openxmlformats-officedocument.drawing+xml"/>
  <Override PartName="/xl/customProperty7.bin" ContentType="application/vnd.openxmlformats-officedocument.spreadsheetml.customProperty"/>
  <Override PartName="/xl/drawings/drawing15.xml" ContentType="application/vnd.openxmlformats-officedocument.drawing+xml"/>
  <Override PartName="/xl/customProperty8.bin" ContentType="application/vnd.openxmlformats-officedocument.spreadsheetml.customProperty"/>
  <Override PartName="/xl/drawings/drawing16.xml" ContentType="application/vnd.openxmlformats-officedocument.drawing+xml"/>
  <Override PartName="/xl/ctrlProps/ctrlProp2.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customProperty9.bin" ContentType="application/vnd.openxmlformats-officedocument.spreadsheetml.customProperty"/>
  <Override PartName="/xl/drawings/drawing19.xml" ContentType="application/vnd.openxmlformats-officedocument.drawing+xml"/>
  <Override PartName="/xl/customProperty10.bin" ContentType="application/vnd.openxmlformats-officedocument.spreadsheetml.customProperty"/>
  <Override PartName="/xl/drawings/drawing20.xml" ContentType="application/vnd.openxmlformats-officedocument.drawing+xml"/>
  <Override PartName="/xl/ctrlProps/ctrlProp3.xml" ContentType="application/vnd.ms-excel.controlproperties+xml"/>
  <Override PartName="/xl/customProperty11.bin" ContentType="application/vnd.openxmlformats-officedocument.spreadsheetml.customProperty"/>
  <Override PartName="/xl/drawings/drawing21.xml" ContentType="application/vnd.openxmlformats-officedocument.drawing+xml"/>
  <Override PartName="/xl/customProperty12.bin" ContentType="application/vnd.openxmlformats-officedocument.spreadsheetml.customProperty"/>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EstaPasta_de_trabalho"/>
  <mc:AlternateContent xmlns:mc="http://schemas.openxmlformats.org/markup-compatibility/2006">
    <mc:Choice Requires="x15">
      <x15ac:absPath xmlns:x15ac="http://schemas.microsoft.com/office/spreadsheetml/2010/11/ac" url="https://globalvale-my.sharepoint.com/personal/joao_marcos_cunha_vale_com/Documents/Desktop/2. RI - Job Rotation/MORNA SMITH/Pasta Compartilhada_Base historico_completo_RI/"/>
    </mc:Choice>
  </mc:AlternateContent>
  <xr:revisionPtr revIDLastSave="3129" documentId="14_{83E1C577-FF81-43D0-B386-1D2B7FFFDD2A}" xr6:coauthVersionLast="47" xr6:coauthVersionMax="47" xr10:uidLastSave="{D4DCEDA4-0713-4DB1-9227-0D8A1FD7D333}"/>
  <bookViews>
    <workbookView xWindow="-120" yWindow="-120" windowWidth="20730" windowHeight="11040" tabRatio="746" xr2:uid="{00000000-000D-0000-FFFF-FFFF00000000}"/>
  </bookViews>
  <sheets>
    <sheet name="Menu &amp; Disclaimer" sheetId="67" r:id="rId1"/>
    <sheet name="Produção" sheetId="68" r:id="rId2"/>
    <sheet name="Indicadores selecionados" sheetId="1" r:id="rId3"/>
    <sheet name="EBITDA" sheetId="69" r:id="rId4"/>
    <sheet name="Preços medios" sheetId="30" r:id="rId5"/>
    <sheet name="CPV área negocio" sheetId="75" r:id="rId6"/>
    <sheet name="Despesas" sheetId="7" r:id="rId7"/>
    <sheet name="Lucro líquido" sheetId="70" r:id="rId8"/>
    <sheet name="Resultado Financ" sheetId="53" r:id="rId9"/>
    <sheet name="Capex" sheetId="40" r:id="rId10"/>
    <sheet name="Info Segmento" sheetId="76" r:id="rId11"/>
    <sheet name="Soluções de Minério de Ferro" sheetId="71" r:id="rId12"/>
    <sheet name="MFe custo unit" sheetId="43" r:id="rId13"/>
    <sheet name="CPV área negocio tri" sheetId="77" r:id="rId14"/>
    <sheet name="Pelotas EBITDA" sheetId="49" r:id="rId15"/>
    <sheet name="Dívida" sheetId="22" r:id="rId16"/>
    <sheet name="Metais para Transição Energ." sheetId="78" r:id="rId17"/>
    <sheet name="Niquel" sheetId="72" r:id="rId18"/>
    <sheet name="Cobre" sheetId="52" r:id="rId19"/>
    <sheet name="DRE" sheetId="9" r:id="rId20"/>
    <sheet name="Resultado participaçoes" sheetId="6" r:id="rId21"/>
    <sheet name="Balanço patrimonial" sheetId="10" r:id="rId22"/>
    <sheet name="Fluxo de caixa" sheetId="79" r:id="rId23"/>
    <sheet name="Anexo 3" sheetId="73" r:id="rId24"/>
    <sheet name="Receitas" sheetId="74" r:id="rId25"/>
  </sheets>
  <definedNames>
    <definedName name="_ftn1" localSheetId="2">'Indicadores selecionados'!#REF!</definedName>
    <definedName name="_ftn2" localSheetId="2">'Indicadores selecionados'!#REF!</definedName>
    <definedName name="_ftnref1" localSheetId="2">'Indicadores selecionados'!#REF!</definedName>
    <definedName name="_ftnref2" localSheetId="2">'Indicadores selecionados'!#REF!</definedName>
    <definedName name="_Hlk101787543" localSheetId="7">'Lucro líquido'!$A$2</definedName>
    <definedName name="_Hlk109819896" localSheetId="3">EBITDA!$A$44</definedName>
    <definedName name="_Hlk109869695" localSheetId="9">Capex!$A$48</definedName>
    <definedName name="_Hlk140662729" localSheetId="3">EBITDA!$A$49</definedName>
    <definedName name="_Hlk519155615" localSheetId="12">'MFe custo unit'!#REF!</definedName>
    <definedName name="_xlnm.Print_Area" localSheetId="13">'CPV área negocio tri'!$A$1:$G$9</definedName>
    <definedName name="_xlnm.Print_Area" localSheetId="6">Despesas!#REF!</definedName>
    <definedName name="_xlnm.Print_Area" localSheetId="19">DRE!$A$1:$U$26</definedName>
    <definedName name="_xlnm.Print_Area" localSheetId="22">'Fluxo de caixa'!#REF!</definedName>
    <definedName name="_xlnm.Print_Area" localSheetId="12">'MFe custo unit'!$A$1:$U$20</definedName>
    <definedName name="_xlnm.Print_Area" localSheetId="24">Receitas!$A$1:$AM$24</definedName>
    <definedName name="_xlnm.Print_Area" localSheetId="11">'Soluções de Minério de Ferro'!$A$1:$U$12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0" i="49" l="1"/>
  <c r="Q10" i="49"/>
  <c r="M10" i="49"/>
  <c r="M54" i="71"/>
  <c r="L54" i="71"/>
  <c r="K54" i="71"/>
  <c r="J54" i="71"/>
  <c r="F54" i="71"/>
  <c r="E54" i="71"/>
  <c r="D54" i="71"/>
  <c r="C54" i="71"/>
  <c r="B54" i="71"/>
  <c r="R24" i="79" l="1"/>
  <c r="R7" i="79"/>
  <c r="R64" i="79"/>
  <c r="K10" i="72"/>
  <c r="N3" i="70"/>
  <c r="F64" i="79"/>
  <c r="F63" i="79"/>
  <c r="F31" i="79"/>
  <c r="F30" i="79"/>
  <c r="F29" i="79"/>
  <c r="C24" i="79"/>
  <c r="C9" i="79"/>
  <c r="B9" i="79"/>
  <c r="J21" i="68"/>
  <c r="K21" i="68"/>
  <c r="L21" i="68"/>
  <c r="B65" i="52" l="1"/>
  <c r="C65" i="52"/>
  <c r="D65" i="52"/>
  <c r="M8" i="75"/>
  <c r="L8" i="75"/>
  <c r="K8" i="75"/>
  <c r="J8" i="75"/>
  <c r="X3" i="74" l="1"/>
  <c r="W3" i="74"/>
  <c r="U3" i="74"/>
  <c r="F6" i="75"/>
  <c r="F9" i="75"/>
  <c r="F3" i="75"/>
  <c r="F16" i="9"/>
  <c r="F15" i="9"/>
  <c r="F3" i="53"/>
  <c r="J9" i="74"/>
  <c r="J8" i="74"/>
  <c r="J7" i="74"/>
  <c r="Y3" i="74"/>
  <c r="AA3" i="74"/>
  <c r="AB3" i="74"/>
  <c r="AC3" i="74"/>
  <c r="AD3" i="74"/>
  <c r="AE3" i="74"/>
  <c r="AF3" i="74"/>
  <c r="J12" i="53" l="1"/>
  <c r="B18" i="53"/>
  <c r="C18" i="53"/>
  <c r="D18" i="53"/>
  <c r="E18" i="53"/>
  <c r="S12" i="53"/>
  <c r="R12" i="53"/>
  <c r="P12" i="53"/>
  <c r="O12" i="53"/>
  <c r="N12" i="53"/>
  <c r="M12" i="53"/>
  <c r="L12" i="53"/>
  <c r="K12" i="53"/>
  <c r="T3" i="53"/>
  <c r="S3" i="53"/>
  <c r="S19" i="53" s="1"/>
  <c r="R3" i="53"/>
  <c r="R19" i="53" s="1"/>
  <c r="P3" i="53"/>
  <c r="P19" i="53" s="1"/>
  <c r="O3" i="53"/>
  <c r="O19" i="53" s="1"/>
  <c r="N3" i="53"/>
  <c r="N19" i="53" s="1"/>
  <c r="M3" i="53"/>
  <c r="M19" i="53" s="1"/>
  <c r="L3" i="53"/>
  <c r="L19" i="53" s="1"/>
  <c r="K3" i="53"/>
  <c r="J3" i="53"/>
  <c r="J19" i="53" s="1"/>
  <c r="B12" i="53"/>
  <c r="C12" i="53"/>
  <c r="D12" i="53"/>
  <c r="E12" i="53"/>
  <c r="F12" i="53"/>
  <c r="F19" i="53" s="1"/>
  <c r="G12" i="53"/>
  <c r="B3" i="53"/>
  <c r="C3" i="53"/>
  <c r="D3" i="53"/>
  <c r="E3" i="53"/>
  <c r="G3" i="53"/>
  <c r="E19" i="53" l="1"/>
  <c r="D19" i="53"/>
  <c r="K19" i="53"/>
  <c r="C19" i="53"/>
  <c r="B19" i="53"/>
  <c r="G11" i="75" l="1"/>
  <c r="D10" i="75"/>
  <c r="B10" i="75"/>
  <c r="L11" i="75"/>
  <c r="K11" i="75"/>
  <c r="E8" i="75"/>
  <c r="E11" i="75" s="1"/>
  <c r="D8" i="75"/>
  <c r="D11" i="75" s="1"/>
  <c r="C8" i="75"/>
  <c r="C11" i="75" s="1"/>
  <c r="B8" i="75"/>
  <c r="B11" i="75" s="1"/>
  <c r="J11" i="75" l="1"/>
  <c r="F11" i="75"/>
  <c r="G19" i="52"/>
  <c r="G18" i="52"/>
  <c r="G17" i="52"/>
  <c r="G16" i="52"/>
  <c r="I35" i="74"/>
  <c r="I15" i="74"/>
  <c r="R13" i="74"/>
  <c r="R14" i="74"/>
  <c r="R15" i="74"/>
  <c r="R16" i="74"/>
  <c r="R17" i="74"/>
  <c r="R6" i="74"/>
  <c r="R7" i="74"/>
  <c r="R8" i="74"/>
  <c r="R9" i="74"/>
  <c r="R18" i="74"/>
  <c r="Q19" i="74"/>
  <c r="R11" i="74" s="1"/>
  <c r="J11" i="73"/>
  <c r="L11" i="73"/>
  <c r="T11" i="73"/>
  <c r="Z47" i="74"/>
  <c r="G47" i="74"/>
  <c r="E47" i="74"/>
  <c r="Z46" i="74"/>
  <c r="G46" i="74"/>
  <c r="E46" i="74"/>
  <c r="Z45" i="74"/>
  <c r="G45" i="74"/>
  <c r="E45" i="74"/>
  <c r="Z44" i="74"/>
  <c r="G44" i="74"/>
  <c r="E44" i="74"/>
  <c r="Z43" i="74"/>
  <c r="G43" i="74"/>
  <c r="E43" i="74"/>
  <c r="Z42" i="74"/>
  <c r="G42" i="74"/>
  <c r="E42" i="74"/>
  <c r="Z41" i="74"/>
  <c r="G41" i="74"/>
  <c r="E41" i="74"/>
  <c r="Z40" i="74"/>
  <c r="G40" i="74"/>
  <c r="E40" i="74"/>
  <c r="Z39" i="74"/>
  <c r="G39" i="74"/>
  <c r="E39" i="74"/>
  <c r="Z38" i="74"/>
  <c r="G38" i="74"/>
  <c r="E38" i="74"/>
  <c r="IQ37" i="74"/>
  <c r="Z37" i="74"/>
  <c r="G37" i="74"/>
  <c r="E37" i="74"/>
  <c r="Z36" i="74"/>
  <c r="G36" i="74"/>
  <c r="E36" i="74"/>
  <c r="Z35" i="74"/>
  <c r="G35" i="74"/>
  <c r="E35" i="74"/>
  <c r="Z34" i="74"/>
  <c r="G34" i="74"/>
  <c r="E34" i="74"/>
  <c r="Z33" i="74"/>
  <c r="G33" i="74"/>
  <c r="E33" i="74"/>
  <c r="G32" i="74"/>
  <c r="E32" i="74"/>
  <c r="Z31" i="74"/>
  <c r="G31" i="74"/>
  <c r="E31" i="74"/>
  <c r="Z30" i="74"/>
  <c r="G30" i="74"/>
  <c r="E30" i="74"/>
  <c r="IQ29" i="74"/>
  <c r="Z29" i="74"/>
  <c r="G29" i="74"/>
  <c r="E29" i="74"/>
  <c r="G23" i="74"/>
  <c r="E23" i="74"/>
  <c r="G22" i="74"/>
  <c r="E22" i="74"/>
  <c r="G21" i="74"/>
  <c r="E21" i="74"/>
  <c r="G20" i="74"/>
  <c r="E20" i="74"/>
  <c r="Z18" i="74"/>
  <c r="G18" i="74"/>
  <c r="E18" i="74"/>
  <c r="Z17" i="74"/>
  <c r="G17" i="74"/>
  <c r="E17" i="74"/>
  <c r="Z16" i="74"/>
  <c r="G16" i="74"/>
  <c r="E16" i="74"/>
  <c r="Z15" i="74"/>
  <c r="G15" i="74"/>
  <c r="E15" i="74"/>
  <c r="Z14" i="74"/>
  <c r="G14" i="74"/>
  <c r="E14" i="74"/>
  <c r="Z13" i="74"/>
  <c r="G13" i="74"/>
  <c r="E13" i="74"/>
  <c r="Z12" i="74"/>
  <c r="G12" i="74"/>
  <c r="E12" i="74"/>
  <c r="Z11" i="74"/>
  <c r="G11" i="74"/>
  <c r="E11" i="74"/>
  <c r="Z10" i="74"/>
  <c r="G10" i="74"/>
  <c r="E10" i="74"/>
  <c r="Z9" i="74"/>
  <c r="G9" i="74"/>
  <c r="E9" i="74"/>
  <c r="G8" i="74"/>
  <c r="G7" i="74"/>
  <c r="Z6" i="74"/>
  <c r="G6" i="74"/>
  <c r="E6" i="74"/>
  <c r="Z5" i="74"/>
  <c r="G5" i="74"/>
  <c r="E5" i="74"/>
  <c r="Z4" i="74"/>
  <c r="G4" i="74"/>
  <c r="E4" i="74"/>
  <c r="G3" i="74"/>
  <c r="E3" i="74"/>
  <c r="L32" i="73"/>
  <c r="S11" i="73"/>
  <c r="R11" i="73"/>
  <c r="Q11" i="73"/>
  <c r="P11" i="73"/>
  <c r="O11" i="73"/>
  <c r="N11" i="73"/>
  <c r="M11" i="73"/>
  <c r="K11" i="73"/>
  <c r="N109" i="72"/>
  <c r="J109" i="72"/>
  <c r="B29" i="72"/>
  <c r="N28" i="69"/>
  <c r="M28" i="69"/>
  <c r="L28" i="69"/>
  <c r="K28" i="69"/>
  <c r="J28" i="69"/>
  <c r="F28" i="69"/>
  <c r="D28" i="69"/>
  <c r="C28" i="69"/>
  <c r="B28" i="69"/>
  <c r="Z3" i="74" l="1"/>
  <c r="R5" i="74"/>
  <c r="R12" i="74"/>
  <c r="R3" i="74"/>
  <c r="R10" i="74"/>
  <c r="R4" i="74"/>
  <c r="B10" i="10"/>
  <c r="B29" i="10"/>
  <c r="E17" i="10"/>
  <c r="D17" i="10"/>
  <c r="C17" i="10"/>
  <c r="B17" i="10"/>
  <c r="B23" i="9"/>
  <c r="H17" i="40"/>
  <c r="I16" i="40" s="1"/>
  <c r="U17" i="40"/>
  <c r="F17" i="40"/>
  <c r="G12" i="40" s="1"/>
  <c r="V9" i="40" l="1"/>
  <c r="V3" i="40"/>
  <c r="I13" i="40"/>
  <c r="I10" i="40"/>
  <c r="I9" i="40"/>
  <c r="I11" i="40"/>
  <c r="I12" i="40"/>
  <c r="I3" i="40"/>
  <c r="I14" i="40"/>
  <c r="I4" i="40"/>
  <c r="I15" i="40"/>
  <c r="I5" i="40"/>
  <c r="G3" i="40"/>
  <c r="G4" i="40"/>
  <c r="V13" i="40"/>
  <c r="V16" i="40"/>
  <c r="V14" i="40"/>
  <c r="V15" i="40"/>
  <c r="V10" i="40"/>
  <c r="V11" i="40"/>
  <c r="V12" i="40"/>
  <c r="V4" i="40"/>
  <c r="V5" i="40"/>
  <c r="G15" i="40"/>
  <c r="G9" i="40"/>
  <c r="G10" i="40"/>
  <c r="G5" i="40"/>
  <c r="G11" i="40"/>
  <c r="G16" i="40"/>
  <c r="G14" i="40"/>
  <c r="G13" i="40"/>
  <c r="B16" i="9"/>
  <c r="B17" i="40"/>
  <c r="K7" i="22"/>
  <c r="S8" i="6"/>
  <c r="N65" i="52"/>
  <c r="Y17" i="40"/>
  <c r="J65" i="52"/>
  <c r="C23" i="9"/>
  <c r="C28" i="9" s="1"/>
  <c r="D9" i="40"/>
  <c r="D3" i="40" s="1"/>
  <c r="D17" i="40" s="1"/>
  <c r="E4" i="40" s="1"/>
  <c r="Z14" i="40" l="1"/>
  <c r="J66" i="52"/>
  <c r="Z16" i="40"/>
  <c r="Z17" i="40"/>
  <c r="Z4" i="40"/>
  <c r="Z5" i="40"/>
  <c r="Z9" i="40"/>
  <c r="Z10" i="40"/>
  <c r="Z3" i="40"/>
  <c r="Z12" i="40"/>
  <c r="Z11" i="40"/>
  <c r="E14" i="40"/>
  <c r="Z13" i="40"/>
  <c r="C10" i="40"/>
  <c r="C16" i="40"/>
  <c r="C15" i="40"/>
  <c r="C11" i="40"/>
  <c r="C5" i="40"/>
  <c r="C8" i="40"/>
  <c r="C9" i="40"/>
  <c r="C4" i="40"/>
  <c r="C14" i="40"/>
  <c r="C12" i="40"/>
  <c r="C13" i="40"/>
  <c r="C3" i="40"/>
  <c r="E15" i="40"/>
  <c r="E10" i="40"/>
  <c r="E8" i="40"/>
  <c r="E16" i="40"/>
  <c r="E9" i="40"/>
  <c r="E17" i="40"/>
  <c r="E3" i="40"/>
  <c r="E11" i="40"/>
  <c r="E12" i="40"/>
  <c r="E5" i="40"/>
  <c r="E13" i="40"/>
</calcChain>
</file>

<file path=xl/sharedStrings.xml><?xml version="1.0" encoding="utf-8"?>
<sst xmlns="http://schemas.openxmlformats.org/spreadsheetml/2006/main" count="2312" uniqueCount="1049">
  <si>
    <t>Disclaimer</t>
  </si>
  <si>
    <t xml:space="preserve">Este documento foi elaborado pela Vale S.A. ("Vale") com o objetivo de auxiliar nossos investidores e stakeholders na análise dos resultados históricos da empresa. </t>
  </si>
  <si>
    <t xml:space="preserve">As informações aqui contidas são baseadas em dados históricos publicados pela Vale e disponíveis em nosso site.  Este documento é meramente informativo e não constitui uma oferta ou recomendação de compra ou venda de ações da Vale, nem tem por objetivo fornecer orientações (estimativas ou projeções) sobre eventos futuros. Alertamos que quaisquer declarações prospectivas não são garantias de desempenho futuro e envolvem riscos e incertezas.  Para obter informações sobre os fatores que podem levar a resultados diferentes daqueles previstos pela Vale, favor consultar os relatórios arquivados pela Vale na U.S. Securities and Exchange Commission (SEC), na Comissão de Valores Mobiliários (CVM) e, em particular, os fatores discutidos em "Declarações Prospectivas" e "Fatores de Risco" no relatório anual da Vale no Formulário 20-F.  </t>
  </si>
  <si>
    <t xml:space="preserve">A Vale, seus empregados e afiliados não terão qualquer responsabilidade (por negligência ou de outra forma) por qualquer perda decorrente do uso deste material ou de qualquer outra forma relacionada a este material. </t>
  </si>
  <si>
    <t>Observe que nem todas as notas de rodapé das tabelas foram incluídas neste documento.  Para notas específicas de cada trimestre, favor consultar os resultados trimestrais publicados no site da Vale www.vale.com/investors</t>
  </si>
  <si>
    <t xml:space="preserve">Vale ressaltar que alguns dados podem diferir dos resultados publicados em um trimestre específico, uma vez que o relatório muda e evolui com o nosso negócio.  Caso tenha alguma dúvida em relação aos números apresentados ou queira apontar algum erro no documento, entre em contato com a equipe de RI da Vale pelo e-mail vale.ri@vale.com para que possamos esclarecer ou corrigir qualquer informação da tabela.
</t>
  </si>
  <si>
    <r>
      <t xml:space="preserve">Menu </t>
    </r>
    <r>
      <rPr>
        <sz val="10"/>
        <rFont val="Vale Sans"/>
        <family val="2"/>
      </rPr>
      <t>(clickable)</t>
    </r>
  </si>
  <si>
    <t>Produção Minério de Ferro</t>
  </si>
  <si>
    <t>Mil toneladas métricas</t>
  </si>
  <si>
    <t>1T21</t>
  </si>
  <si>
    <t>2T21</t>
  </si>
  <si>
    <t>3T21</t>
  </si>
  <si>
    <t>4T21</t>
  </si>
  <si>
    <t>1T22</t>
  </si>
  <si>
    <t>2T22</t>
  </si>
  <si>
    <t>3T22</t>
  </si>
  <si>
    <t>4T22</t>
  </si>
  <si>
    <t>1T23</t>
  </si>
  <si>
    <t>2T23</t>
  </si>
  <si>
    <t>3T23</t>
  </si>
  <si>
    <t>4T23</t>
  </si>
  <si>
    <t>Sistema Norte</t>
  </si>
  <si>
    <t>Serra Norte e Serra Leste</t>
  </si>
  <si>
    <t>S11D</t>
  </si>
  <si>
    <t>Sistema Sudeste</t>
  </si>
  <si>
    <t>Itabira (Cauê, Conceição e outros)</t>
  </si>
  <si>
    <t>Minas Centrais (Brucutu e outros)</t>
  </si>
  <si>
    <t>Mariana (Alegria, Timbopeba e outros)</t>
  </si>
  <si>
    <t>Sistema Sul</t>
  </si>
  <si>
    <t>Paraopeba (Mutuca, Fábrica e outros)</t>
  </si>
  <si>
    <t>Vargem Grande (Vargem Grande, Pico e outros)</t>
  </si>
  <si>
    <t>Minas Itabirito</t>
  </si>
  <si>
    <t>Sistema Centro-Oeste (Corumbá)</t>
  </si>
  <si>
    <r>
      <rPr>
        <b/>
        <sz val="8"/>
        <color rgb="FF747678"/>
        <rFont val="Arial"/>
        <family val="2"/>
      </rPr>
      <t>PRODUÇÃO DE MINÉRIO DE FERRO</t>
    </r>
    <r>
      <rPr>
        <b/>
        <vertAlign val="superscript"/>
        <sz val="8"/>
        <color rgb="FF747678"/>
        <rFont val="Arial"/>
        <family val="2"/>
      </rPr>
      <t>1 (COM CORUMBÁ)</t>
    </r>
  </si>
  <si>
    <t>-</t>
  </si>
  <si>
    <r>
      <rPr>
        <b/>
        <sz val="8"/>
        <color rgb="FF747678"/>
        <rFont val="Arial"/>
        <family val="2"/>
      </rPr>
      <t>PRODUÇÃO DE MINÉRIO DE FERRO</t>
    </r>
    <r>
      <rPr>
        <b/>
        <vertAlign val="superscript"/>
        <sz val="8"/>
        <color rgb="FF747678"/>
        <rFont val="Arial"/>
        <family val="2"/>
      </rPr>
      <t>1 - SEM CORUMBÁ</t>
    </r>
  </si>
  <si>
    <t>PRODUÇÃO PRÓPRIA</t>
  </si>
  <si>
    <t>COMPRAS DE TERCEIROS</t>
  </si>
  <si>
    <t>VENDAS DE MINÉRIO DE FERRO  (A+B+C)</t>
  </si>
  <si>
    <t>VENDAS DE FINOS E PELOTAS (A+B)</t>
  </si>
  <si>
    <r>
      <t>VENDAS DE FINOS</t>
    </r>
    <r>
      <rPr>
        <b/>
        <vertAlign val="superscript"/>
        <sz val="8"/>
        <color rgb="FF747678"/>
        <rFont val="Arial"/>
        <family val="2"/>
      </rPr>
      <t xml:space="preserve">2  </t>
    </r>
    <r>
      <rPr>
        <b/>
        <sz val="8"/>
        <color rgb="FF747678"/>
        <rFont val="Arial"/>
        <family val="2"/>
      </rPr>
      <t xml:space="preserve"> (A)</t>
    </r>
  </si>
  <si>
    <t>VENDAS DE PELOTAS  (B)</t>
  </si>
  <si>
    <t>VENDAS DE ROM  ( C)</t>
  </si>
  <si>
    <t xml:space="preserve">VENDAS MINÉRIO DE FERRO (incluindo venda de terceiros e ROM) </t>
  </si>
  <si>
    <t xml:space="preserve">VENDAS DE MINÉRIO DE FERRO E PELOTAS (incluindo venda de terceiros e ROM) </t>
  </si>
  <si>
    <t>VENDAS DE COMPRA DE TERCEIROS</t>
  </si>
  <si>
    <r>
      <t xml:space="preserve">¹ Incluindo compra de terceiros, </t>
    </r>
    <r>
      <rPr>
        <i/>
        <sz val="7"/>
        <color rgb="FF838383"/>
        <rFont val="Arial Narrow"/>
        <family val="2"/>
      </rPr>
      <t>run-of-mine</t>
    </r>
    <r>
      <rPr>
        <sz val="7"/>
        <color rgb="FF838383"/>
        <rFont val="Arial Narrow"/>
        <family val="2"/>
      </rPr>
      <t xml:space="preserve"> para usinas de pelotização. Informações do teor de FE, alumina e Silica no portfolio estão disponíveis nos relatórios trimestrais.
</t>
    </r>
    <r>
      <rPr>
        <vertAlign val="superscript"/>
        <sz val="7"/>
        <color rgb="FF838383"/>
        <rFont val="Arial Narrow"/>
        <family val="2"/>
      </rPr>
      <t>2</t>
    </r>
    <r>
      <rPr>
        <sz val="7"/>
        <color rgb="FF838383"/>
        <rFont val="Arial Narrow"/>
        <family val="2"/>
      </rPr>
      <t xml:space="preserve"> Incluindo compra de terceiros.</t>
    </r>
  </si>
  <si>
    <t>Produção de Pelotas</t>
  </si>
  <si>
    <t>São Luis</t>
  </si>
  <si>
    <t>Tubarão 1 e 2</t>
  </si>
  <si>
    <t>Itabrasco (Tubarão 3)</t>
  </si>
  <si>
    <t>Hispanobras (Tubarão 4)</t>
  </si>
  <si>
    <t>Nibrasco (Tubarão 5 e 6)</t>
  </si>
  <si>
    <t>Kobrasco (Tubarão 7)</t>
  </si>
  <si>
    <t>Tubarão 8</t>
  </si>
  <si>
    <t>Fábrica</t>
  </si>
  <si>
    <t xml:space="preserve">Vargem Grande </t>
  </si>
  <si>
    <t>Omã</t>
  </si>
  <si>
    <t>Outros 1</t>
  </si>
  <si>
    <t>PRODUÇÃO DE PELOTAS</t>
  </si>
  <si>
    <t>VENDAS DE PELOTAS</t>
  </si>
  <si>
    <t>¹ Utilização de capacidade de terceiros.</t>
  </si>
  <si>
    <t>Produção de Cobre - Produto acabado por Origem</t>
  </si>
  <si>
    <t>Brasil</t>
  </si>
  <si>
    <t>Salobo</t>
  </si>
  <si>
    <t>Sossego</t>
  </si>
  <si>
    <t>Canadá</t>
  </si>
  <si>
    <t>Sudbury</t>
  </si>
  <si>
    <t>Thompson</t>
  </si>
  <si>
    <t>Voisey´s Bay</t>
  </si>
  <si>
    <r>
      <t>Feed de terceiros</t>
    </r>
    <r>
      <rPr>
        <vertAlign val="superscript"/>
        <sz val="8"/>
        <color rgb="FF818181"/>
        <rFont val="Arial"/>
        <family val="2"/>
      </rPr>
      <t>1</t>
    </r>
  </si>
  <si>
    <t>Lubambe 2</t>
  </si>
  <si>
    <t xml:space="preserve">PRODUÇÃO DE COBRE   </t>
  </si>
  <si>
    <t>VENDAS DE COBRE</t>
  </si>
  <si>
    <t>Vendas de cobre Brasil</t>
  </si>
  <si>
    <t>Vendas de cobre Canadá</t>
  </si>
  <si>
    <t>¹ Feed comprado de terceiros e processado em cobre nas nossas operações do Canadá.</t>
  </si>
  <si>
    <t>2 Produção atribuível.  A participação da Vale em Lubambe foi vendido no 4T2017</t>
  </si>
  <si>
    <t>Produção de Níquel - Produto acabado por Origem</t>
  </si>
  <si>
    <t>Indonésia</t>
  </si>
  <si>
    <t>Nova Caledônia (A)</t>
  </si>
  <si>
    <r>
      <t>Feed de terceiros</t>
    </r>
    <r>
      <rPr>
        <b/>
        <vertAlign val="superscript"/>
        <sz val="8"/>
        <color rgb="FF747678"/>
        <rFont val="Arial"/>
        <family val="2"/>
      </rPr>
      <t>1</t>
    </r>
  </si>
  <si>
    <t>PRODUÇÃO DE NÍQUEL   (B)</t>
  </si>
  <si>
    <t>PRODUÇÃO DE NÍQUEL EX-NOVA CALEDÕNIA (B-A)</t>
  </si>
  <si>
    <t>VENDAS DE NÍQUEL</t>
  </si>
  <si>
    <t>¹ Feed comprado de terceiros e processado em níquel acabado nas nossas operações do Canadá.</t>
  </si>
  <si>
    <t>Produção de Subprodutos de Metais de Tansição Energética - Produto acabado</t>
  </si>
  <si>
    <t>COBALTO (mil toneladas métricas) (Com Nova Caledônia)</t>
  </si>
  <si>
    <t>COBALTO (mil toneladas métricas) (sem Nova Caledônia)</t>
  </si>
  <si>
    <t>PLATINA (milhares de onças)</t>
  </si>
  <si>
    <t>PALÁDIO (milhares de onças)</t>
  </si>
  <si>
    <r>
      <t>OURO (milhãres de onças)</t>
    </r>
    <r>
      <rPr>
        <vertAlign val="superscript"/>
        <sz val="8"/>
        <color rgb="FF818181"/>
        <rFont val="Arial"/>
        <family val="2"/>
      </rPr>
      <t>1</t>
    </r>
  </si>
  <si>
    <r>
      <t>TOTAL DE SUBPRODUTOS (mil toneladas métricas de Cu eq.)</t>
    </r>
    <r>
      <rPr>
        <b/>
        <vertAlign val="superscript"/>
        <sz val="8"/>
        <color rgb="FF747678"/>
        <rFont val="Arial"/>
        <family val="2"/>
      </rPr>
      <t>2 3</t>
    </r>
  </si>
  <si>
    <r>
      <t xml:space="preserve">¹ Inclui Ouro das operações de Níquel e Cobre
</t>
    </r>
    <r>
      <rPr>
        <vertAlign val="superscript"/>
        <sz val="7"/>
        <color rgb="FF838383"/>
        <rFont val="Arial Narrow"/>
        <family val="2"/>
      </rPr>
      <t>2</t>
    </r>
    <r>
      <rPr>
        <sz val="7"/>
        <color rgb="FF838383"/>
        <rFont val="Arial Narrow"/>
        <family val="2"/>
      </rPr>
      <t xml:space="preserve"> Inclui Irídio, Ródio, Rutênio e Prata
</t>
    </r>
    <r>
      <rPr>
        <vertAlign val="superscript"/>
        <sz val="7"/>
        <color rgb="FF838383"/>
        <rFont val="Arial Narrow"/>
        <family val="2"/>
      </rPr>
      <t>3</t>
    </r>
    <r>
      <rPr>
        <sz val="7"/>
        <color rgb="FF838383"/>
        <rFont val="Arial Narrow"/>
        <family val="2"/>
      </rPr>
      <t xml:space="preserve"> Toneladas equivalentes de cobre calculadas utilizando os preços médios de mercado dos metais para cada trimestre. Para os preços de mercado de referência para cada produto, favor consultar a roda-pé do reporte de produçaõ de cada trimestre.</t>
    </r>
  </si>
  <si>
    <t>Produção de Minério de Manganês e Ferroligas</t>
  </si>
  <si>
    <t xml:space="preserve">Produção de Minério de Manganês   </t>
  </si>
  <si>
    <t>Azul</t>
  </si>
  <si>
    <t>Urucum</t>
  </si>
  <si>
    <t>Morro da Mina</t>
  </si>
  <si>
    <t xml:space="preserve">VENDAS DE MINÉRIO DE MANGANÊS </t>
  </si>
  <si>
    <t>PRODUÇÃO FERROLIGAS</t>
  </si>
  <si>
    <t>VENDAS FERROLIGAS</t>
  </si>
  <si>
    <t>Vale concluiu a venda dos seus ativos de ferroligas de Manganês em Minas Gerais do Grupo VDL . Portanto, a partir de 2022, a Vale não reporta atividades relacionadas á produção e venda de ferroligas de manganês</t>
  </si>
  <si>
    <t>Produção Carvão</t>
  </si>
  <si>
    <t>Carvão Metalúrgico</t>
  </si>
  <si>
    <t>Carvão Térmico</t>
  </si>
  <si>
    <t>PRODUÇÃO CARVÃO (MOÇAMBIQUE)</t>
  </si>
  <si>
    <t>VENDAS CARVÃO</t>
  </si>
  <si>
    <t>Carvão metalúrgico</t>
  </si>
  <si>
    <t>Carvão térmico</t>
  </si>
  <si>
    <t>Em 21 de dezembro, de 2021, a Vale anunciou  a assinatura de um acordo vinculante para a venda de seus ativos de carvão em Mozambique</t>
  </si>
  <si>
    <t>Indicadores financeiros selecionados</t>
  </si>
  <si>
    <t>US$ milhões</t>
  </si>
  <si>
    <t>Receita líquida de vendas</t>
  </si>
  <si>
    <r>
      <t>Custos e despesas totais (ex-Brumadinho e descaracterização de barragens)</t>
    </r>
    <r>
      <rPr>
        <vertAlign val="superscript"/>
        <sz val="8"/>
        <color rgb="FF838383"/>
        <rFont val="Arial"/>
        <family val="2"/>
      </rPr>
      <t>1</t>
    </r>
  </si>
  <si>
    <t>Despesas relacionadas a Brumadinho e descaracterização de barragens</t>
  </si>
  <si>
    <t>EBIT ajustado das operações continuadas</t>
  </si>
  <si>
    <t>Margem EBIT ajustado (%)</t>
  </si>
  <si>
    <t>EBITDA ajustado das operações continuadas</t>
  </si>
  <si>
    <t>Margem EBITDA ajustado (%)</t>
  </si>
  <si>
    <r>
      <t>EBITDA ajustado proforma das operações continuadas</t>
    </r>
    <r>
      <rPr>
        <b/>
        <vertAlign val="superscript"/>
        <sz val="8"/>
        <color rgb="FF838383"/>
        <rFont val="Arial"/>
        <family val="2"/>
      </rPr>
      <t>2</t>
    </r>
  </si>
  <si>
    <t>Lucro líquido das operações continuadas atribuível aos acionistas da Vale</t>
  </si>
  <si>
    <r>
      <t>Dívida líquida</t>
    </r>
    <r>
      <rPr>
        <vertAlign val="superscript"/>
        <sz val="8"/>
        <color rgb="FF838383"/>
        <rFont val="Arial"/>
        <family val="2"/>
      </rPr>
      <t>3</t>
    </r>
  </si>
  <si>
    <t>Dívida líquida expandida</t>
  </si>
  <si>
    <t>Investimentos no imobilizado e intangível</t>
  </si>
  <si>
    <r>
      <t>1</t>
    </r>
    <r>
      <rPr>
        <sz val="7"/>
        <color rgb="FF838383"/>
        <rFont val="Arial Narrow"/>
        <family val="2"/>
      </rPr>
      <t xml:space="preserve"> Ajustes trimestrais são detalhados na roda-pé dos reportes de cada trimestre.  </t>
    </r>
  </si>
  <si>
    <r>
      <t>2</t>
    </r>
    <r>
      <rPr>
        <sz val="7"/>
        <color rgb="FF838383"/>
        <rFont val="Arial Narrow"/>
        <family val="2"/>
      </rPr>
      <t xml:space="preserve"> Excluindo despesas relacionadas a Brumadinho.</t>
    </r>
  </si>
  <si>
    <r>
      <t>3</t>
    </r>
    <r>
      <rPr>
        <sz val="7"/>
        <color rgb="FF838383"/>
        <rFont val="Arial Narrow"/>
        <family val="2"/>
      </rPr>
      <t xml:space="preserve"> Inclui arrendamentos (IFRS 16).</t>
    </r>
  </si>
  <si>
    <t>EBITDA ajustado</t>
  </si>
  <si>
    <t>Custo dos produtos vendidos e serviços prestados</t>
  </si>
  <si>
    <t>Despesas com vendas, gerais e administrativas</t>
  </si>
  <si>
    <t>Pesquisa e desenvolvimento</t>
  </si>
  <si>
    <t>Despesas pré-operacionais e de parada de operação</t>
  </si>
  <si>
    <t>Despesas relacionadas a Brumadinho e eliminação de barragens</t>
  </si>
  <si>
    <t>Despesas relacionadas a doações COVID-19</t>
  </si>
  <si>
    <t>Outras despesas operacionais¹</t>
  </si>
  <si>
    <t>Dividendos e juros recebidos de coligadas e JVs</t>
  </si>
  <si>
    <t>Depreciação, amortização e exaustão</t>
  </si>
  <si>
    <t>EBITDA ajustado proforma das operações continuadas</t>
  </si>
  <si>
    <t>Operações descontinuadas - Carvão</t>
  </si>
  <si>
    <t>EBITDA ajustado total</t>
  </si>
  <si>
    <t>EBITDA ajustado proforma²</t>
  </si>
  <si>
    <r>
      <t xml:space="preserve">¹ Os ajustes para refletir o desempenho das transações de </t>
    </r>
    <r>
      <rPr>
        <i/>
        <sz val="7"/>
        <color rgb="FF838383"/>
        <rFont val="Arial Narrow"/>
        <family val="2"/>
      </rPr>
      <t>streaming</t>
    </r>
    <r>
      <rPr>
        <sz val="7"/>
        <color rgb="FF838383"/>
        <rFont val="Arial Narrow"/>
        <family val="2"/>
      </rPr>
      <t xml:space="preserve"> à preços de mercado estão detalhados nos relatórios financeiros de cada trimestre</t>
    </r>
  </si>
  <si>
    <t>² Excluindo despesas relacionadas a Brumadinho e as doações relacionadas ao COVID-19</t>
  </si>
  <si>
    <t>EBITDA ajustado proforma das operações continuadas, por área de negócio</t>
  </si>
  <si>
    <t>Soluções de Minério de Ferro</t>
  </si>
  <si>
    <t>Minerio de ferro - finos</t>
  </si>
  <si>
    <t>Pelotas</t>
  </si>
  <si>
    <t>Outros minerais ferrosos (incluindo ferroligas, manganes e ROM)</t>
  </si>
  <si>
    <t>Metais para Transição Energética¹</t>
  </si>
  <si>
    <t>Níquel</t>
  </si>
  <si>
    <t>Cobre</t>
  </si>
  <si>
    <t>Outros</t>
  </si>
  <si>
    <t>Outros²</t>
  </si>
  <si>
    <t>Carvão</t>
  </si>
  <si>
    <t>Impacto de Brumadinho</t>
  </si>
  <si>
    <t>Doações Covid-19</t>
  </si>
  <si>
    <t>Total</t>
  </si>
  <si>
    <t xml:space="preserve">¹ Ajustes para refletir o desempenho das transações de streaming à preços de mercado estão detalhados nos reportes de resultados de cada trimestre. </t>
  </si>
  <si>
    <t>² Incluindo um efeito negativo a/a de provisões relacionadas a programas com as comunidades, reversão de provisões de créditos fiscais e perda por contingência.</t>
  </si>
  <si>
    <t xml:space="preserve">Impacto de Brumadinho e Descaracterização no 4T23 </t>
  </si>
  <si>
    <t>Saldo provisões</t>
  </si>
  <si>
    <t>Impacto</t>
  </si>
  <si>
    <t>Pagamentos</t>
  </si>
  <si>
    <r>
      <t>FX e outros ajustes</t>
    </r>
    <r>
      <rPr>
        <vertAlign val="superscript"/>
        <sz val="8"/>
        <color rgb="FFFFFFFF"/>
        <rFont val="Arial"/>
        <family val="2"/>
        <charset val="1"/>
      </rPr>
      <t>3</t>
    </r>
  </si>
  <si>
    <r>
      <t>no 3T23</t>
    </r>
    <r>
      <rPr>
        <vertAlign val="superscript"/>
        <sz val="8"/>
        <color rgb="FFFFFFFF"/>
        <rFont val="Arial"/>
        <family val="2"/>
        <charset val="1"/>
      </rPr>
      <t>2</t>
    </r>
  </si>
  <si>
    <t>EBITDA</t>
  </si>
  <si>
    <t>no 4T23</t>
  </si>
  <si>
    <t>Descaracterização</t>
  </si>
  <si>
    <t>Acordo e doações¹</t>
  </si>
  <si>
    <t>Total de provisões</t>
  </si>
  <si>
    <t>Despesas incorridas</t>
  </si>
  <si>
    <t>¹ Inclui o Acordo de Reparação Integral, indenizações individuais, trabalhistas e emergenciais, e os trabalhos de remoção e contenção de rejeitos.</t>
  </si>
  <si>
    <t>2 Ajustado para refletir a reclassificação da estrutura de Pera para ARO</t>
  </si>
  <si>
    <t>³ Inclui variações cambiais, valor presente e outros ajustes</t>
  </si>
  <si>
    <t>Impacto de Brumadinho e Descaracterização desde 2019 até 4T23</t>
  </si>
  <si>
    <t>Ajustes PV e FX²</t>
  </si>
  <si>
    <r>
      <t>2</t>
    </r>
    <r>
      <rPr>
        <sz val="7"/>
        <color rgb="FF838383"/>
        <rFont val="Arial Narrow"/>
        <family val="2"/>
      </rPr>
      <t xml:space="preserve"> Inclui variações cambiais, valor presente e outros ajustes.</t>
    </r>
  </si>
  <si>
    <r>
      <t>Desembolso de caixa dos compromissos de Brumadinho e descaracterização</t>
    </r>
    <r>
      <rPr>
        <b/>
        <vertAlign val="superscript"/>
        <sz val="10"/>
        <color rgb="FF818181"/>
        <rFont val="Arial"/>
        <family val="2"/>
      </rPr>
      <t>1,2</t>
    </r>
    <r>
      <rPr>
        <b/>
        <sz val="10"/>
        <color rgb="FF818181"/>
        <rFont val="Arial"/>
        <family val="2"/>
      </rPr>
      <t>:</t>
    </r>
  </si>
  <si>
    <t>US$ bilhão</t>
  </si>
  <si>
    <t> </t>
  </si>
  <si>
    <t>Média anual</t>
  </si>
  <si>
    <t>Desembolsado desde 2019 até o 4T23</t>
  </si>
  <si>
    <t>2028-2035³</t>
  </si>
  <si>
    <t>1,6</t>
  </si>
  <si>
    <t>0,6</t>
  </si>
  <si>
    <t>0,5</t>
  </si>
  <si>
    <t>0,3</t>
  </si>
  <si>
    <t>Acordo de Reparação Integral e outras provisões de reparação</t>
  </si>
  <si>
    <t>6,3</t>
  </si>
  <si>
    <t>1,1</t>
  </si>
  <si>
    <t>1,0</t>
  </si>
  <si>
    <t>0,7</t>
  </si>
  <si>
    <r>
      <t>0,1</t>
    </r>
    <r>
      <rPr>
        <vertAlign val="superscript"/>
        <sz val="8"/>
        <color rgb="FF818181"/>
        <rFont val="Arial"/>
        <family val="2"/>
        <charset val="1"/>
      </rPr>
      <t>4</t>
    </r>
  </si>
  <si>
    <t>3,0</t>
  </si>
  <si>
    <t>0,4</t>
  </si>
  <si>
    <r>
      <t>0,4</t>
    </r>
    <r>
      <rPr>
        <vertAlign val="superscript"/>
        <sz val="8"/>
        <color rgb="FF818181"/>
        <rFont val="Arial"/>
        <family val="2"/>
        <charset val="1"/>
      </rPr>
      <t>5</t>
    </r>
  </si>
  <si>
    <t>10,9</t>
  </si>
  <si>
    <t>2,2</t>
  </si>
  <si>
    <t>2,0</t>
  </si>
  <si>
    <t>1,7</t>
  </si>
  <si>
    <r>
      <t>1</t>
    </r>
    <r>
      <rPr>
        <sz val="8"/>
        <color rgb="FF818181"/>
        <rFont val="Arial Narrow"/>
        <family val="2"/>
        <charset val="1"/>
      </rPr>
      <t xml:space="preserve"> Desembolsos de caixa esperado para os períodos de 2023-2035, dado uma taxa de câmbio BRL/US$ de 4,8413.</t>
    </r>
  </si>
  <si>
    <r>
      <t>2</t>
    </r>
    <r>
      <rPr>
        <sz val="8"/>
        <color rgb="FF818181"/>
        <rFont val="Arial Narrow"/>
        <family val="2"/>
        <charset val="1"/>
      </rPr>
      <t xml:space="preserve"> Valores expressos sem desconto a valor presente, líquido de depósitos judiciais e não corrigido pela inflação.</t>
    </r>
  </si>
  <si>
    <r>
      <t xml:space="preserve">3 </t>
    </r>
    <r>
      <rPr>
        <sz val="8"/>
        <color rgb="FF818181"/>
        <rFont val="Arial Narrow"/>
        <family val="2"/>
        <charset val="1"/>
      </rPr>
      <t>Média anual esperada dos desembolsos de caixa para as provisões de descaracterização para os períodos de 2028-2035 é de US$ 273 milhões por ano.</t>
    </r>
  </si>
  <si>
    <r>
      <t xml:space="preserve">4 </t>
    </r>
    <r>
      <rPr>
        <sz val="8"/>
        <color rgb="FF818181"/>
        <rFont val="Arial Narrow"/>
        <family val="2"/>
        <charset val="1"/>
      </rPr>
      <t>Desembolsos relacionados ao Acordo de Reparação Integral terminam em 2029.</t>
    </r>
  </si>
  <si>
    <r>
      <t xml:space="preserve">5 </t>
    </r>
    <r>
      <rPr>
        <sz val="8"/>
        <color rgb="FF818181"/>
        <rFont val="Arial Narrow"/>
        <family val="2"/>
        <charset val="1"/>
      </rPr>
      <t>Desembolsos relacionados a despesas incorridas terminam em 2028.</t>
    </r>
  </si>
  <si>
    <t>Preços médios realizados</t>
  </si>
  <si>
    <t>US$/ton</t>
  </si>
  <si>
    <t>Minério de Ferro - preço de referência 62% Fe</t>
  </si>
  <si>
    <t>Preço realizado de finos de minério de ferro CFR/FOB</t>
  </si>
  <si>
    <t>Pelotas CFR/FOB</t>
  </si>
  <si>
    <r>
      <t>Cobre</t>
    </r>
    <r>
      <rPr>
        <vertAlign val="superscript"/>
        <sz val="8"/>
        <color rgb="FF747678"/>
        <rFont val="Arial"/>
        <family val="2"/>
      </rPr>
      <t>2</t>
    </r>
  </si>
  <si>
    <r>
      <t>Ouro (US$ por onça troy)</t>
    </r>
    <r>
      <rPr>
        <vertAlign val="superscript"/>
        <sz val="8"/>
        <color rgb="FF747678"/>
        <rFont val="Arial"/>
        <family val="2"/>
      </rPr>
      <t>12</t>
    </r>
  </si>
  <si>
    <r>
      <t>Prata (US$ por onça troy)</t>
    </r>
    <r>
      <rPr>
        <vertAlign val="superscript"/>
        <sz val="8"/>
        <color rgb="FF747678"/>
        <rFont val="Arial"/>
        <family val="2"/>
      </rPr>
      <t>2</t>
    </r>
  </si>
  <si>
    <r>
      <t>Cobalto (US$ por tn)</t>
    </r>
    <r>
      <rPr>
        <vertAlign val="superscript"/>
        <sz val="8"/>
        <color rgb="FF747678"/>
        <rFont val="Arial"/>
        <family val="2"/>
      </rPr>
      <t>1</t>
    </r>
  </si>
  <si>
    <t>Manganês</t>
  </si>
  <si>
    <t>Ferroligas</t>
  </si>
  <si>
    <r>
      <t xml:space="preserve">¹ Os preços apresentados acima foram ajustados para refletir os preços de mercado dos produtos vendidos relacionados às transações de </t>
    </r>
    <r>
      <rPr>
        <i/>
        <sz val="7"/>
        <color rgb="FF838383"/>
        <rFont val="Arial Narrow"/>
        <family val="2"/>
      </rPr>
      <t>streaming</t>
    </r>
    <r>
      <rPr>
        <sz val="7"/>
        <color rgb="FF838383"/>
        <rFont val="Arial Narrow"/>
        <family val="2"/>
      </rPr>
      <t>.</t>
    </r>
  </si>
  <si>
    <r>
      <t>2</t>
    </r>
    <r>
      <rPr>
        <sz val="7"/>
        <color rgb="FF838383"/>
        <rFont val="Arial Narrow"/>
        <family val="2"/>
      </rPr>
      <t xml:space="preserve"> Inclui vendas originadas das operações de cobre e níquel.</t>
    </r>
    <r>
      <rPr>
        <sz val="8"/>
        <color rgb="FF747678"/>
        <rFont val="Arial"/>
        <family val="2"/>
      </rPr>
      <t xml:space="preserve"> </t>
    </r>
  </si>
  <si>
    <t>CPV por segmento de negócio</t>
  </si>
  <si>
    <t>Metais para Transição Energética</t>
  </si>
  <si>
    <t>CPV total (incluindo carvão)</t>
  </si>
  <si>
    <t>CPV total das operações continuadas¹</t>
  </si>
  <si>
    <t>Depreciação</t>
  </si>
  <si>
    <t>CPV total (com carvão), sem depreciação</t>
  </si>
  <si>
    <t>CPV das operações continuadas, sem depreciação</t>
  </si>
  <si>
    <t>¹ A exposição do CPV por moeda está informado no relatório de cada trimestre.</t>
  </si>
  <si>
    <t>Despesas operacionais</t>
  </si>
  <si>
    <t>SG&amp;A</t>
  </si>
  <si>
    <t xml:space="preserve">  Administrativas</t>
  </si>
  <si>
    <t xml:space="preserve">      Pessoal</t>
  </si>
  <si>
    <t xml:space="preserve">      Serviços</t>
  </si>
  <si>
    <t xml:space="preserve">      Depreciação</t>
  </si>
  <si>
    <t xml:space="preserve">      Outros</t>
  </si>
  <si>
    <t xml:space="preserve">  Vendas</t>
  </si>
  <si>
    <t>P&amp;D</t>
  </si>
  <si>
    <t>Despesas relacionadas a Brumadinho e descaracterização</t>
  </si>
  <si>
    <t>Outras despesas operacionais</t>
  </si>
  <si>
    <t>Despesas operacionais totais</t>
  </si>
  <si>
    <t>Despesas operacionais sem depreciação</t>
  </si>
  <si>
    <t xml:space="preserve">Reconciliação entre EBITDA proforma e lucro líquido </t>
  </si>
  <si>
    <t>EBITDA Proforma</t>
  </si>
  <si>
    <t>Brumadinho, descaracterização de barragens</t>
  </si>
  <si>
    <t>Covid</t>
  </si>
  <si>
    <t>EBITDA Carvão (operação descontinuado)</t>
  </si>
  <si>
    <t>EBITDA Fertilizantes (operação descontinuado)</t>
  </si>
  <si>
    <t xml:space="preserve"> EBITDA ajustado das operações continuadas</t>
  </si>
  <si>
    <t>Reversão de redução ao valor recuperável (redução ao valor recuperável e baixas de ativos) de ativos não-circulantes¹</t>
  </si>
  <si>
    <t>Dividendos recebidos</t>
  </si>
  <si>
    <t>Resultado de participações e lucro líquido (prejuízo) atribuído aos acionistas não controladores</t>
  </si>
  <si>
    <t>Resultados financeiros</t>
  </si>
  <si>
    <t>Tributos sobre lucros</t>
  </si>
  <si>
    <t>Lucro líquido das operações continuadas atribuído aos acionistas da Vale</t>
  </si>
  <si>
    <t>Lucro líquido das operações descontinuadas atribuído aos acionistas da Vale</t>
  </si>
  <si>
    <t>Lucro líquido atribuído aos acionistas da Vale</t>
  </si>
  <si>
    <r>
      <t xml:space="preserve">1 </t>
    </r>
    <r>
      <rPr>
        <sz val="7"/>
        <color rgb="FF838383"/>
        <rFont val="Arial Narrow"/>
        <family val="2"/>
      </rPr>
      <t xml:space="preserve">Os ajustes para refletir o desempenho das transações de </t>
    </r>
    <r>
      <rPr>
        <i/>
        <sz val="7"/>
        <color rgb="FF838383"/>
        <rFont val="Arial Narrow"/>
        <family val="2"/>
      </rPr>
      <t>streaming</t>
    </r>
    <r>
      <rPr>
        <sz val="7"/>
        <color rgb="FF838383"/>
        <rFont val="Arial Narrow"/>
        <family val="2"/>
      </rPr>
      <t xml:space="preserve"> à preços de mercado estão detalhados nos reportes financeiros de cada trimestre</t>
    </r>
    <r>
      <rPr>
        <sz val="7"/>
        <color rgb="FF7F7F7F"/>
        <rFont val="Arial Narrow"/>
        <family val="2"/>
      </rPr>
      <t>.</t>
    </r>
  </si>
  <si>
    <t>Resultado financeiro</t>
  </si>
  <si>
    <t>Despesas financeiras, das quais:</t>
  </si>
  <si>
    <t xml:space="preserve">   Juros Brutos de empréstimos e financiamentos</t>
  </si>
  <si>
    <t xml:space="preserve">   Juros de empréstimos e financiamentos capitalizados (ou juros capitalizados) </t>
  </si>
  <si>
    <t>Contingência fiscais e trabalhistas</t>
  </si>
  <si>
    <t xml:space="preserve">   Outros</t>
  </si>
  <si>
    <t xml:space="preserve">   Despesas financeiras (REFIS)</t>
  </si>
  <si>
    <t>Receitas financeiras</t>
  </si>
  <si>
    <t>Debêntures Participativas</t>
  </si>
  <si>
    <t>Garantias financeiras</t>
  </si>
  <si>
    <t>Derivativos¹</t>
  </si>
  <si>
    <r>
      <t xml:space="preserve">  </t>
    </r>
    <r>
      <rPr>
        <i/>
        <sz val="8"/>
        <color rgb="FF747678"/>
        <rFont val="Arial"/>
        <family val="2"/>
      </rPr>
      <t xml:space="preserve"> Swaps</t>
    </r>
    <r>
      <rPr>
        <sz val="8"/>
        <color rgb="FF747678"/>
        <rFont val="Arial"/>
        <family val="2"/>
      </rPr>
      <t xml:space="preserve"> de moedas e taxas de juros</t>
    </r>
  </si>
  <si>
    <r>
      <t xml:space="preserve">   Outros (</t>
    </r>
    <r>
      <rPr>
        <i/>
        <sz val="8"/>
        <color rgb="FF747678"/>
        <rFont val="Arial"/>
        <family val="2"/>
      </rPr>
      <t>commodities</t>
    </r>
    <r>
      <rPr>
        <sz val="8"/>
        <color rgb="FF747678"/>
        <rFont val="Arial"/>
        <family val="2"/>
      </rPr>
      <t>, etc)</t>
    </r>
  </si>
  <si>
    <t xml:space="preserve">Variação cambial   </t>
  </si>
  <si>
    <t>Reclassificação do ajuste cumulativo de conversão na DRE</t>
  </si>
  <si>
    <t>Variação monetária</t>
  </si>
  <si>
    <t>Variação cambial e monetária</t>
  </si>
  <si>
    <t>Resultado financeiro líquido</t>
  </si>
  <si>
    <t xml:space="preserve">¹ O efeito dos derivativos na caixa estão informados na roda-pé dos reportes de cada trimestre.  </t>
  </si>
  <si>
    <t>Execução de projetos de crescimento e de manutenção</t>
  </si>
  <si>
    <t>%</t>
  </si>
  <si>
    <t>Projetos de crescimento</t>
  </si>
  <si>
    <t xml:space="preserve">  Níquel</t>
  </si>
  <si>
    <t>4,0</t>
  </si>
  <si>
    <t xml:space="preserve">  Cobre</t>
  </si>
  <si>
    <t>Energia e outros</t>
  </si>
  <si>
    <t>Projetos de manutenção</t>
  </si>
  <si>
    <t>Indicadores de progresso de projetos de crescimento</t>
  </si>
  <si>
    <t>Projetos</t>
  </si>
  <si>
    <t>Capex 4T23</t>
  </si>
  <si>
    <r>
      <t>Progresso financeiro</t>
    </r>
    <r>
      <rPr>
        <b/>
        <vertAlign val="superscript"/>
        <sz val="8"/>
        <color rgb="FFFFFFFF"/>
        <rFont val="Arial"/>
        <family val="2"/>
      </rPr>
      <t>1</t>
    </r>
  </si>
  <si>
    <t>Progresso físico</t>
  </si>
  <si>
    <t>Sistema Norte 240 Mtpa</t>
  </si>
  <si>
    <r>
      <rPr>
        <sz val="7"/>
        <color rgb="FF808080"/>
        <rFont val="Arial"/>
        <family val="2"/>
      </rPr>
      <t>94%</t>
    </r>
    <r>
      <rPr>
        <vertAlign val="superscript"/>
        <sz val="7"/>
        <color rgb="FF808080"/>
        <rFont val="Arial"/>
        <family val="2"/>
      </rPr>
      <t>2</t>
    </r>
  </si>
  <si>
    <t>Maximização Capanema</t>
  </si>
  <si>
    <r>
      <t>Serra Sul 120 Mtpa</t>
    </r>
    <r>
      <rPr>
        <vertAlign val="superscript"/>
        <sz val="8"/>
        <color rgb="FF747678"/>
        <rFont val="Arial"/>
        <family val="2"/>
      </rPr>
      <t>3</t>
    </r>
  </si>
  <si>
    <t>Briquetes Tubarão</t>
  </si>
  <si>
    <t>Salobo III</t>
  </si>
  <si>
    <r>
      <t>2º forno Onça Puma</t>
    </r>
    <r>
      <rPr>
        <vertAlign val="superscript"/>
        <sz val="8"/>
        <color rgb="FF808080"/>
        <rFont val="Arial"/>
        <family val="2"/>
      </rPr>
      <t>4</t>
    </r>
  </si>
  <si>
    <r>
      <rPr>
        <vertAlign val="superscript"/>
        <sz val="7"/>
        <color rgb="FF838383"/>
        <rFont val="Arial Narrow"/>
        <family val="2"/>
      </rPr>
      <t>1</t>
    </r>
    <r>
      <rPr>
        <sz val="7"/>
        <color rgb="FF838383"/>
        <rFont val="Arial Narrow"/>
        <family val="2"/>
      </rPr>
      <t xml:space="preserve"> Desembolso de CAPEX até o final do 4T23 vs. CAPEX esperado.</t>
    </r>
  </si>
  <si>
    <r>
      <t>3</t>
    </r>
    <r>
      <rPr>
        <sz val="7"/>
        <color rgb="FF838383"/>
        <rFont val="Arial Narrow"/>
        <family val="2"/>
      </rPr>
      <t xml:space="preserve"> O projeto consiste em aumentar a capacidade da mina-usina no S11D em 20 Mtpa.</t>
    </r>
  </si>
  <si>
    <r>
      <rPr>
        <vertAlign val="superscript"/>
        <sz val="7"/>
        <color rgb="FF838383"/>
        <rFont val="Arial Narrow"/>
        <family val="2"/>
      </rPr>
      <t>4</t>
    </r>
    <r>
      <rPr>
        <sz val="7"/>
        <color rgb="FF838383"/>
        <rFont val="Arial Narrow"/>
        <family val="2"/>
      </rPr>
      <t xml:space="preserve"> CAPEX ajustada para incluir despesas Pré-Operacionais</t>
    </r>
  </si>
  <si>
    <r>
      <t>Indicador de progresso de projetos de reposição</t>
    </r>
    <r>
      <rPr>
        <b/>
        <vertAlign val="superscript"/>
        <sz val="11"/>
        <color rgb="FF818181"/>
        <rFont val="Arial"/>
        <family val="2"/>
      </rPr>
      <t xml:space="preserve">  </t>
    </r>
  </si>
  <si>
    <t>Britador de compactos S11D</t>
  </si>
  <si>
    <t>N3 – Serra Norte</t>
  </si>
  <si>
    <t>Revamp da planta VGR1</t>
  </si>
  <si>
    <t>Extensão da mina de Voisey´s Bay</t>
  </si>
  <si>
    <r>
      <t>1</t>
    </r>
    <r>
      <rPr>
        <sz val="7"/>
        <color rgb="FFA6A6A6"/>
        <rFont val="Arial Narrow"/>
        <family val="2"/>
        <charset val="1"/>
      </rPr>
      <t xml:space="preserve"> Desembolso de CAPEX até o final do 4T23 vs. CAPEX esperado.</t>
    </r>
  </si>
  <si>
    <r>
      <t>2</t>
    </r>
    <r>
      <rPr>
        <sz val="7"/>
        <color rgb="FFA6A6A6"/>
        <rFont val="Arial Narrow"/>
        <family val="2"/>
        <charset val="1"/>
      </rPr>
      <t xml:space="preserve"> No 2T21, a Vale alcançou a primeira produção de minério do depósito Reid Brook, a primeira de duas minas subterrâneas a serem desenvolvidas no projeto. No segundo depósito, Eastern Deeps, foi iniciada a extração de minério de desenvolvimento e</t>
    </r>
    <r>
      <rPr>
        <sz val="10"/>
        <color rgb="FF747678"/>
        <rFont val="Arial"/>
        <family val="2"/>
        <charset val="1"/>
      </rPr>
      <t xml:space="preserve"> </t>
    </r>
    <r>
      <rPr>
        <sz val="7"/>
        <color rgb="FFA6A6A6"/>
        <rFont val="Arial Narrow"/>
        <family val="2"/>
        <charset val="1"/>
      </rPr>
      <t xml:space="preserve">continua o seu </t>
    </r>
    <r>
      <rPr>
        <i/>
        <sz val="7"/>
        <color rgb="FFA6A6A6"/>
        <rFont val="Arial Narrow"/>
        <family val="2"/>
        <charset val="1"/>
      </rPr>
      <t>ramp-up</t>
    </r>
    <r>
      <rPr>
        <sz val="7"/>
        <color rgb="FFA6A6A6"/>
        <rFont val="Arial Narrow"/>
        <family val="2"/>
        <charset val="1"/>
      </rPr>
      <t xml:space="preserve"> de produção programado.</t>
    </r>
  </si>
  <si>
    <r>
      <t>3</t>
    </r>
    <r>
      <rPr>
        <sz val="8"/>
        <color rgb="FF838383"/>
        <rFont val="Arial Narrow"/>
        <family val="2"/>
        <charset val="1"/>
      </rPr>
      <t xml:space="preserve"> </t>
    </r>
    <r>
      <rPr>
        <sz val="7"/>
        <color rgb="FFA6A6A6"/>
        <rFont val="Arial Narrow"/>
        <family val="2"/>
        <charset val="1"/>
      </rPr>
      <t>O VGR I é um programa composto por três projetos simultâneos, Sistema de Contenção de Resíduos de VGR I, Adequação Hídrica e o Revamp VGR I, todos direcionados para impulsionar a recuperação da capacidade de produção. Os dados de progresso fornecidos se concentram no projeto principal do programa, Sistema de Contenção de Resíduos de VGR I. </t>
    </r>
  </si>
  <si>
    <t>Melhorias nas operações</t>
  </si>
  <si>
    <t>Projetos de reposição</t>
  </si>
  <si>
    <t>Projetos de filtragem e empilhamento a seco</t>
  </si>
  <si>
    <t>Gestão de barragens</t>
  </si>
  <si>
    <t>Outros investimentos em barragens e pilhas de estéril</t>
  </si>
  <si>
    <t>Saúde &amp; Segurança</t>
  </si>
  <si>
    <t>Investimentos sociais e proteção ambiental</t>
  </si>
  <si>
    <t>Administrativo &amp; Outros</t>
  </si>
  <si>
    <t>Informações dos segmentos ― 4T23</t>
  </si>
  <si>
    <t xml:space="preserve"> </t>
  </si>
  <si>
    <t>Despesas</t>
  </si>
  <si>
    <t>Receita Líquida</t>
  </si>
  <si>
    <t>Custos¹</t>
  </si>
  <si>
    <t>SG&amp;A e outras¹</t>
  </si>
  <si>
    <t>P&amp;D¹</t>
  </si>
  <si>
    <t>Pré operacionais e</t>
  </si>
  <si>
    <t>de parada de</t>
  </si>
  <si>
    <t>operação¹</t>
  </si>
  <si>
    <t xml:space="preserve">   Minério de ferro - finos</t>
  </si>
  <si>
    <t xml:space="preserve">   Pelotas</t>
  </si>
  <si>
    <t xml:space="preserve">   Níquel²</t>
  </si>
  <si>
    <r>
      <t xml:space="preserve">   Cobre</t>
    </r>
    <r>
      <rPr>
        <b/>
        <vertAlign val="superscript"/>
        <sz val="8"/>
        <color rgb="FF747678"/>
        <rFont val="Arial"/>
        <family val="2"/>
        <charset val="1"/>
      </rPr>
      <t>3</t>
    </r>
  </si>
  <si>
    <r>
      <t xml:space="preserve">   Outros</t>
    </r>
    <r>
      <rPr>
        <vertAlign val="superscript"/>
        <sz val="8"/>
        <color rgb="FF747678"/>
        <rFont val="Arial"/>
        <family val="2"/>
        <charset val="1"/>
      </rPr>
      <t>4</t>
    </r>
  </si>
  <si>
    <t>Evento de Brumadinho e descaracterização</t>
  </si>
  <si>
    <t xml:space="preserve"> -</t>
  </si>
  <si>
    <t>¹ Excluindo depreciação, exaustão e amortização.</t>
  </si>
  <si>
    <t>² Incluindo cobre e outros subprodutos das operações de níquel.</t>
  </si>
  <si>
    <t>³ Incluindo subprodutos das operações de cobre.</t>
  </si>
  <si>
    <r>
      <t>4</t>
    </r>
    <r>
      <rPr>
        <sz val="7"/>
        <color rgb="FF7F7F7F"/>
        <rFont val="Arial Narrow"/>
        <family val="2"/>
        <charset val="1"/>
      </rPr>
      <t xml:space="preserve"> Inclui um ajuste de US$ 82 milhões, aumentando o EBITDA ajustado no 4T23, para refletir o desempenho das transações de </t>
    </r>
    <r>
      <rPr>
        <i/>
        <sz val="7"/>
        <color rgb="FF7F7F7F"/>
        <rFont val="Arial Narrow"/>
        <family val="2"/>
        <charset val="1"/>
      </rPr>
      <t xml:space="preserve">streaming </t>
    </r>
    <r>
      <rPr>
        <sz val="7"/>
        <color rgb="FF7F7F7F"/>
        <rFont val="Arial Narrow"/>
        <family val="2"/>
        <charset val="1"/>
      </rPr>
      <t xml:space="preserve">à preços de mercado. Este ajuste será realizado até que os valores recebidos nas transações de streaming sejam totalmente reconhecidos no EBITDA ajustado do negócio. Com base nas projeções atuais para os volumes e preços das </t>
    </r>
    <r>
      <rPr>
        <i/>
        <sz val="7"/>
        <color rgb="FF7F7F7F"/>
        <rFont val="Arial Narrow"/>
        <family val="2"/>
        <charset val="1"/>
      </rPr>
      <t>commodities</t>
    </r>
    <r>
      <rPr>
        <sz val="7"/>
        <color rgb="FF7F7F7F"/>
        <rFont val="Arial Narrow"/>
        <family val="2"/>
        <charset val="1"/>
      </rPr>
      <t>, o reconhecimento total será realizado em 2027.</t>
    </r>
  </si>
  <si>
    <t>Indicadores financeiros selecionados - Soluções de Minério de Ferro</t>
  </si>
  <si>
    <t>Receita líquida</t>
  </si>
  <si>
    <t>Despesas com vendas e outras despesas¹</t>
  </si>
  <si>
    <t>Despesas pré-operacional e de parada¹</t>
  </si>
  <si>
    <t>Despesas com P&amp;D</t>
  </si>
  <si>
    <t>Dividendos e juros de coligadas e JVs</t>
  </si>
  <si>
    <t>Depreciação e amortização</t>
  </si>
  <si>
    <t>EBIT ajustado</t>
  </si>
  <si>
    <t>53,1</t>
  </si>
  <si>
    <r>
      <t xml:space="preserve">¹ </t>
    </r>
    <r>
      <rPr>
        <sz val="7"/>
        <color rgb="FF838383"/>
        <rFont val="Arial Narrow"/>
        <family val="2"/>
      </rPr>
      <t>Excluindo depreciação e amortização.</t>
    </r>
  </si>
  <si>
    <t>Soluções de Minério de Ferro - Variação EBITDA 4T23 x 4T22</t>
  </si>
  <si>
    <t>Volume</t>
  </si>
  <si>
    <t>Preço</t>
  </si>
  <si>
    <t>Variação total</t>
  </si>
  <si>
    <t>Minério de ferro - finos</t>
  </si>
  <si>
    <t>Soluções de Minério de Ferro - volumes, preços, prêmios e receitas</t>
  </si>
  <si>
    <t>Volume vendido (mil toneladas métricas)</t>
  </si>
  <si>
    <t>Minério de Ferro - finos</t>
  </si>
  <si>
    <t xml:space="preserve">   IOCJ</t>
  </si>
  <si>
    <t xml:space="preserve">   BRBF</t>
  </si>
  <si>
    <r>
      <t xml:space="preserve">   Pellet feed – China (PFC1) </t>
    </r>
    <r>
      <rPr>
        <vertAlign val="superscript"/>
        <sz val="8"/>
        <color rgb="FF7F7F7F"/>
        <rFont val="Arial"/>
        <family val="2"/>
        <charset val="1"/>
      </rPr>
      <t>1</t>
    </r>
  </si>
  <si>
    <t xml:space="preserve">   Lump</t>
  </si>
  <si>
    <t xml:space="preserve">   Produtos alta sílica</t>
  </si>
  <si>
    <t xml:space="preserve">   Outros finos (60-62% Fe)</t>
  </si>
  <si>
    <t>ROM</t>
  </si>
  <si>
    <t>Composição dos produtos premium¹ (%)</t>
  </si>
  <si>
    <t>Preço médio (US$/t)</t>
  </si>
  <si>
    <t xml:space="preserve">   Minério de Ferro - preço de referência 62% Fe</t>
  </si>
  <si>
    <t>119,8</t>
  </si>
  <si>
    <t xml:space="preserve">   Minério de Ferro - Metal Bulletin 62% low alumina index</t>
  </si>
  <si>
    <t>n.a</t>
  </si>
  <si>
    <t>121,6</t>
  </si>
  <si>
    <t xml:space="preserve">   Minério de Ferro - Metal Bulletin 65% index</t>
  </si>
  <si>
    <t>132,2</t>
  </si>
  <si>
    <t xml:space="preserve">   Preço provisório no final do trimestre</t>
  </si>
  <si>
    <t>139,1</t>
  </si>
  <si>
    <t xml:space="preserve">   Referência de finos de minério de ferro Vale CFR (dmt)</t>
  </si>
  <si>
    <t>120,5</t>
  </si>
  <si>
    <t xml:space="preserve">  Preço realizado de finos de minério de ferro Vale CFR/FOB</t>
  </si>
  <si>
    <t>108,1</t>
  </si>
  <si>
    <t xml:space="preserve">   Pelotas CFR/FOB (wmt)</t>
  </si>
  <si>
    <t>161,9</t>
  </si>
  <si>
    <t>Prêmio de qualidade dos finos de minério de ferro e pelotas (US$/t)</t>
  </si>
  <si>
    <t xml:space="preserve">   Prêmio de qualidade finos de minério de ferro</t>
  </si>
  <si>
    <t xml:space="preserve">   Contribuição ponderada média de pelotas</t>
  </si>
  <si>
    <t xml:space="preserve">   Total</t>
  </si>
  <si>
    <t>Receita de vendas, líquida, por produto (US$ milhões)</t>
  </si>
  <si>
    <t xml:space="preserve">   ROM</t>
  </si>
  <si>
    <t xml:space="preserve">   Pelotas    </t>
  </si>
  <si>
    <t xml:space="preserve">   Outros (inclui Ferroligas e Manganês)</t>
  </si>
  <si>
    <r>
      <t>1</t>
    </r>
    <r>
      <rPr>
        <sz val="7"/>
        <color rgb="FF838383"/>
        <rFont val="Arial Narrow"/>
        <family val="2"/>
      </rPr>
      <t xml:space="preserve"> Pelotas, Carajás (IOCJ), Brazilian Blend fines (BRBF) e </t>
    </r>
    <r>
      <rPr>
        <i/>
        <sz val="7"/>
        <color rgb="FF838383"/>
        <rFont val="Arial Narrow"/>
        <family val="2"/>
      </rPr>
      <t>pellet feed.</t>
    </r>
  </si>
  <si>
    <t>Distribuição do sistema de preços de finos de minério de ferro (%)</t>
  </si>
  <si>
    <t>Defasado</t>
  </si>
  <si>
    <t>Corrente</t>
  </si>
  <si>
    <t>Provisório</t>
  </si>
  <si>
    <t>Break-even de caixa entregue na China de finos de minério de ferro e pelotas</t>
  </si>
  <si>
    <t>US$/t</t>
  </si>
  <si>
    <t xml:space="preserve">Custo Caixa C1 da Vale ex-custo de compra de terceiros </t>
  </si>
  <si>
    <t xml:space="preserve">Ajustes de custo de compras de terceiros </t>
  </si>
  <si>
    <t>Custo caixa de minério de ferro (ex-ROM, ex-royalties), FOB (US$/t)</t>
  </si>
  <si>
    <t>Custo de frete de finos de minério de ferro (ex-bunker oil hedge)</t>
  </si>
  <si>
    <t>Custo de distribuição de finos de minério de ferro</t>
  </si>
  <si>
    <t>Despesas de parada² de finos de min. de ferro relacionadas a Brumadinho</t>
  </si>
  <si>
    <t>Despesas¹ &amp; royalties de finos de minério de ferro</t>
  </si>
  <si>
    <t>Ajuste de umidade de finos de minério de ferro</t>
  </si>
  <si>
    <t>Ajuste de qualidade de finos de minério de ferro</t>
  </si>
  <si>
    <r>
      <t>Br</t>
    </r>
    <r>
      <rPr>
        <b/>
        <i/>
        <sz val="8"/>
        <color rgb="FF747678"/>
        <rFont val="Arial"/>
        <family val="2"/>
      </rPr>
      <t>eak-even</t>
    </r>
    <r>
      <rPr>
        <b/>
        <sz val="8"/>
        <color rgb="FF747678"/>
        <rFont val="Arial"/>
        <family val="2"/>
      </rPr>
      <t xml:space="preserve"> de EBITDA de finos de minério de ferro (US$/dmt)</t>
    </r>
  </si>
  <si>
    <t>Ajuste de pelotas de minério de ferro</t>
  </si>
  <si>
    <r>
      <t>Br</t>
    </r>
    <r>
      <rPr>
        <b/>
        <i/>
        <sz val="8"/>
        <color rgb="FF747678"/>
        <rFont val="Arial"/>
        <family val="2"/>
      </rPr>
      <t>eak-even</t>
    </r>
    <r>
      <rPr>
        <b/>
        <sz val="8"/>
        <color rgb="FF747678"/>
        <rFont val="Arial"/>
        <family val="2"/>
      </rPr>
      <t xml:space="preserve"> de EBITDA de finos minério de ferro e pelotas (US$/dmt)</t>
    </r>
  </si>
  <si>
    <t>Investimentos correntes de finos de minério de ferro</t>
  </si>
  <si>
    <r>
      <t>Break-even</t>
    </r>
    <r>
      <rPr>
        <b/>
        <sz val="8"/>
        <color rgb="FF747678"/>
        <rFont val="Arial"/>
        <family val="2"/>
      </rPr>
      <t xml:space="preserve"> caixa entregue na China de minério de ferro e pelotas (US$/dmt)</t>
    </r>
  </si>
  <si>
    <r>
      <t xml:space="preserve">¹ </t>
    </r>
    <r>
      <rPr>
        <sz val="7"/>
        <color rgb="FF838383"/>
        <rFont val="Arial Narrow"/>
        <family val="2"/>
      </rPr>
      <t>Líquido de depreciação e incluindo dividendos recebidos</t>
    </r>
    <r>
      <rPr>
        <sz val="8"/>
        <color rgb="FFA7A7A7"/>
        <rFont val="Arial Narrow"/>
        <family val="2"/>
      </rPr>
      <t>.</t>
    </r>
  </si>
  <si>
    <r>
      <rPr>
        <vertAlign val="superscript"/>
        <sz val="8"/>
        <color rgb="FFA7A7A7"/>
        <rFont val="Arial Narrow"/>
        <family val="2"/>
      </rPr>
      <t>2</t>
    </r>
    <r>
      <rPr>
        <sz val="8"/>
        <color rgb="FFA7A7A7"/>
        <rFont val="Arial Narrow"/>
        <family val="2"/>
      </rPr>
      <t xml:space="preserve"> </t>
    </r>
    <r>
      <rPr>
        <sz val="7"/>
        <color rgb="FF838383"/>
        <rFont val="Arial Narrow"/>
        <family val="2"/>
      </rPr>
      <t>Líquido de depreciação e incluindo dividendos recebidos</t>
    </r>
    <r>
      <rPr>
        <sz val="8"/>
        <color rgb="FFA7A7A7"/>
        <rFont val="Arial Narrow"/>
        <family val="2"/>
      </rPr>
      <t>.</t>
    </r>
  </si>
  <si>
    <t>Vendas de minério de ferro e pelotas por destino</t>
  </si>
  <si>
    <t>mil toneladas métricas</t>
  </si>
  <si>
    <t>Américas</t>
  </si>
  <si>
    <t xml:space="preserve">   Brasil</t>
  </si>
  <si>
    <t>Ásia</t>
  </si>
  <si>
    <t xml:space="preserve">   China</t>
  </si>
  <si>
    <t xml:space="preserve">   Japão</t>
  </si>
  <si>
    <t>Europa</t>
  </si>
  <si>
    <t xml:space="preserve">   Alemanha</t>
  </si>
  <si>
    <t xml:space="preserve">   França</t>
  </si>
  <si>
    <t>Oriente Médio</t>
  </si>
  <si>
    <t>Resto do mundo</t>
  </si>
  <si>
    <t>Custo caixa de finos de minério de ferro e frete</t>
  </si>
  <si>
    <t>Custos (US$ milhões)</t>
  </si>
  <si>
    <t>Custo caixa C1 de finos de minério de ferro Vale (A)</t>
  </si>
  <si>
    <t>Custo de compra de terceiros¹ (B)</t>
  </si>
  <si>
    <t>Custo caixa C1 Vale ex-volume de terceiros (C = A – B)</t>
  </si>
  <si>
    <t>Volume de vendas (Mt)</t>
  </si>
  <si>
    <t>Volume vendido (ex-ROM) (D)</t>
  </si>
  <si>
    <t>Volume vendido de compra de terceiros (E)</t>
  </si>
  <si>
    <t>Volume vendido das nossas próprias operações (F = D – E)</t>
  </si>
  <si>
    <r>
      <t>Custo caixa de finos minério de ferro (ex-ROM, ex-</t>
    </r>
    <r>
      <rPr>
        <b/>
        <i/>
        <sz val="8"/>
        <color rgb="FF747678"/>
        <rFont val="Arial"/>
        <family val="2"/>
      </rPr>
      <t>royalties</t>
    </r>
    <r>
      <rPr>
        <b/>
        <sz val="8"/>
        <color rgb="FF747678"/>
        <rFont val="Arial"/>
        <family val="2"/>
      </rPr>
      <t>), FOB (US$ /t)</t>
    </r>
  </si>
  <si>
    <t>Custo caixa C1 de finos de minério de ferro Vale ex-custo de compra de terceiros (C/F)</t>
  </si>
  <si>
    <t>Custo caixa C1, médio, de compra de terceiros (B/E)</t>
  </si>
  <si>
    <t>Custo caixa C1 de minério de ferro da Vale (A/D)</t>
  </si>
  <si>
    <t>Frete</t>
  </si>
  <si>
    <t>Custos de frete marítimo (G)</t>
  </si>
  <si>
    <t>% de Vendas CFR (H)</t>
  </si>
  <si>
    <t>Volume CFR (Mt) (I = D x H)</t>
  </si>
  <si>
    <t>Custo unitário de frete de minério de ferro (US$/t) (G/I)</t>
  </si>
  <si>
    <r>
      <t xml:space="preserve">¹ </t>
    </r>
    <r>
      <rPr>
        <sz val="7"/>
        <color rgb="FF838383"/>
        <rFont val="Arial Narrow"/>
        <family val="2"/>
      </rPr>
      <t>Inclui custos logísticos da compra de terceiros</t>
    </r>
    <r>
      <rPr>
        <sz val="8"/>
        <color rgb="FF747678"/>
        <rFont val="Arial Narrow"/>
        <family val="2"/>
      </rPr>
      <t>.</t>
    </r>
  </si>
  <si>
    <t>Despesas - Finos de minério de ferro</t>
  </si>
  <si>
    <t>Vendas</t>
  </si>
  <si>
    <t>Outras despesas</t>
  </si>
  <si>
    <t>Despesas totais</t>
  </si>
  <si>
    <r>
      <t xml:space="preserve">¹ </t>
    </r>
    <r>
      <rPr>
        <sz val="7"/>
        <color rgb="FF838383"/>
        <rFont val="Arial Narrow"/>
        <family val="2"/>
      </rPr>
      <t>Inclui o efeito positivo de créditos fiscais.</t>
    </r>
  </si>
  <si>
    <t>CPV de finos de minério de ferro - 4T22 x 4T23</t>
  </si>
  <si>
    <t>Câmbio</t>
  </si>
  <si>
    <t>Custo caixa C1</t>
  </si>
  <si>
    <t>Custos de distribuição</t>
  </si>
  <si>
    <t>Royalties e outros</t>
  </si>
  <si>
    <t>Custos totais antes de depreciação e amortização</t>
  </si>
  <si>
    <t>CPV Níquel, excluindo atividades de marketing - 4T23 x 4T22</t>
  </si>
  <si>
    <t>Principais variações</t>
  </si>
  <si>
    <t>Operações de níquel</t>
  </si>
  <si>
    <t>CPV Cobre - 4T23 x 4T22</t>
  </si>
  <si>
    <t>Operações de cobre</t>
  </si>
  <si>
    <t>Pelotas - EBITDA</t>
  </si>
  <si>
    <t>Receita de vendas, líquida / Preço realizado</t>
  </si>
  <si>
    <t>Dividendos recebidos (plantas de pelotização arrendadas)</t>
  </si>
  <si>
    <t>Custo (Minério de ferro, arrendamento, frete, suporte, energia e outros)</t>
  </si>
  <si>
    <t>Despesas (Vendas, P&amp;D e outros)</t>
  </si>
  <si>
    <t>EBITDA/t</t>
  </si>
  <si>
    <t>Indicadores de endividamento</t>
  </si>
  <si>
    <t>Dívida bruta¹</t>
  </si>
  <si>
    <t>Arrendamentos (IFRS 16)</t>
  </si>
  <si>
    <t>1.52</t>
  </si>
  <si>
    <t>Dívida bruta e arrendamentos</t>
  </si>
  <si>
    <t>Caixa, equivalentes de caixa e aplicações financeiras de curto prazo</t>
  </si>
  <si>
    <t>Dívida líquida</t>
  </si>
  <si>
    <r>
      <t>Swaps</t>
    </r>
    <r>
      <rPr>
        <sz val="8"/>
        <color rgb="FF747678"/>
        <rFont val="Arial"/>
        <family val="2"/>
      </rPr>
      <t xml:space="preserve"> cambiais²</t>
    </r>
  </si>
  <si>
    <t>Refis</t>
  </si>
  <si>
    <t>Provisões de Brumadinho</t>
  </si>
  <si>
    <t xml:space="preserve"> Provisões descaracterização</t>
  </si>
  <si>
    <t>Provisões de Samarco &amp; Fundação Renova³</t>
  </si>
  <si>
    <r>
      <t xml:space="preserve">Dívida líquida expandida </t>
    </r>
    <r>
      <rPr>
        <b/>
        <vertAlign val="superscript"/>
        <sz val="8"/>
        <color rgb="FF747678"/>
        <rFont val="Arial"/>
        <family val="2"/>
      </rPr>
      <t>4</t>
    </r>
  </si>
  <si>
    <t>Prazo médio da dívida (anos)</t>
  </si>
  <si>
    <t>Custo da dívida após hedge (% por ano)</t>
  </si>
  <si>
    <t>Dívida bruta e arrendamentos / LTM EBITDA ajustado (x)</t>
  </si>
  <si>
    <t>Dívida líquida / LTM EBITDA ajustado (x)</t>
  </si>
  <si>
    <t>LTM EBITDA ajustado/ LTM juros brutos (x)</t>
  </si>
  <si>
    <t>46,7</t>
  </si>
  <si>
    <r>
      <t xml:space="preserve">¹ </t>
    </r>
    <r>
      <rPr>
        <sz val="7"/>
        <color rgb="FF838383"/>
        <rFont val="Arial Narrow"/>
        <family val="2"/>
      </rPr>
      <t>Não inclui arrendamentos (IFRS 16).</t>
    </r>
  </si>
  <si>
    <r>
      <t xml:space="preserve">² </t>
    </r>
    <r>
      <rPr>
        <sz val="7"/>
        <color rgb="FF838383"/>
        <rFont val="Arial Narrow"/>
        <family val="2"/>
      </rPr>
      <t>Inclui swaps de taxa de juros</t>
    </r>
    <r>
      <rPr>
        <sz val="8"/>
        <color rgb="FF838383"/>
        <rFont val="Arial Narrow"/>
        <family val="2"/>
      </rPr>
      <t>.</t>
    </r>
  </si>
  <si>
    <r>
      <t xml:space="preserve">³ </t>
    </r>
    <r>
      <rPr>
        <sz val="7"/>
        <color theme="0" tint="-0.499984740745262"/>
        <rFont val="Arial Narrow"/>
        <family val="2"/>
      </rPr>
      <t>Não inclui a provisão da descaracterização da barragem de Germano-  Valores das provisões estão descritos no relatório de cada trimestre</t>
    </r>
  </si>
  <si>
    <r>
      <rPr>
        <vertAlign val="superscript"/>
        <sz val="8"/>
        <color theme="0" tint="-0.499984740745262"/>
        <rFont val="Arial Narrow"/>
        <family val="2"/>
      </rPr>
      <t>4</t>
    </r>
    <r>
      <rPr>
        <sz val="8"/>
        <color theme="0" tint="-0.499984740745262"/>
        <rFont val="Arial Narrow"/>
        <family val="2"/>
      </rPr>
      <t xml:space="preserve"> </t>
    </r>
    <r>
      <rPr>
        <sz val="7"/>
        <color theme="0" tint="-0.499984740745262"/>
        <rFont val="Arial Narrow"/>
        <family val="2"/>
      </rPr>
      <t xml:space="preserve">A partir de 2T21, dívida líquida expandida não inclui </t>
    </r>
    <r>
      <rPr>
        <sz val="8"/>
        <color theme="0" tint="-0.499984740745262"/>
        <rFont val="Arial Narrow"/>
        <family val="2"/>
      </rPr>
      <t>Refis e provisões de descaracterizção</t>
    </r>
  </si>
  <si>
    <t>Favor consultar as notas de roda-pé dos reportes de cada trimestre para mais informações sobre ajustes</t>
  </si>
  <si>
    <t>EBITDA de Metais para Transição Energética por operação – 4T23</t>
  </si>
  <si>
    <t>Voisey’s Bay e Long Harbour</t>
  </si>
  <si>
    <t>PTVI (site)</t>
  </si>
  <si>
    <t>Onça Puma</t>
  </si>
  <si>
    <t>Subtotal Metais para Transição Energética</t>
  </si>
  <si>
    <r>
      <t xml:space="preserve">Atividades de </t>
    </r>
    <r>
      <rPr>
        <b/>
        <i/>
        <sz val="8"/>
        <color rgb="FFFFFFFF"/>
        <rFont val="Arial"/>
        <family val="2"/>
        <charset val="1"/>
      </rPr>
      <t>Marketing</t>
    </r>
    <r>
      <rPr>
        <b/>
        <sz val="8"/>
        <color rgb="FFFFFFFF"/>
        <rFont val="Arial"/>
        <family val="2"/>
        <charset val="1"/>
      </rPr>
      <t xml:space="preserve"> e outros¹</t>
    </r>
  </si>
  <si>
    <t>Total Metais para Transição Energética</t>
  </si>
  <si>
    <t>Custos</t>
  </si>
  <si>
    <t>Vendas e outras despesas</t>
  </si>
  <si>
    <t>Despesas pré-operacionais e de parada</t>
  </si>
  <si>
    <r>
      <t>¹ Inclui um ajuste de US$ 82</t>
    </r>
    <r>
      <rPr>
        <b/>
        <sz val="7"/>
        <color rgb="FFFF0000"/>
        <rFont val="Arial Narrow"/>
        <family val="2"/>
        <charset val="1"/>
      </rPr>
      <t xml:space="preserve"> </t>
    </r>
    <r>
      <rPr>
        <sz val="7"/>
        <color rgb="FF808080"/>
        <rFont val="Arial Narrow"/>
        <family val="2"/>
        <charset val="1"/>
      </rPr>
      <t xml:space="preserve">milhões, aumentando o EBITDA ajustado no 4T23 para refletir o desempenho das transações de </t>
    </r>
    <r>
      <rPr>
        <i/>
        <sz val="7"/>
        <color rgb="FF808080"/>
        <rFont val="Arial Narrow"/>
        <family val="2"/>
        <charset val="1"/>
      </rPr>
      <t>streaming</t>
    </r>
    <r>
      <rPr>
        <sz val="7"/>
        <color rgb="FF808080"/>
        <rFont val="Arial Narrow"/>
        <family val="2"/>
        <charset val="1"/>
      </rPr>
      <t xml:space="preserve"> à preços de mercado. Este ajuste será realizado até que os valores recebidos nas transações de </t>
    </r>
    <r>
      <rPr>
        <i/>
        <sz val="7"/>
        <color rgb="FF808080"/>
        <rFont val="Arial Narrow"/>
        <family val="2"/>
        <charset val="1"/>
      </rPr>
      <t>streaming</t>
    </r>
    <r>
      <rPr>
        <sz val="7"/>
        <color rgb="FF808080"/>
        <rFont val="Arial Narrow"/>
        <family val="2"/>
        <charset val="1"/>
      </rPr>
      <t xml:space="preserve"> sejam totalmente reconhecidos no EBITDA ajustado do negócio. Com base nas projeções atuais para os volumes e preços das </t>
    </r>
    <r>
      <rPr>
        <i/>
        <sz val="7"/>
        <color rgb="FF808080"/>
        <rFont val="Arial Narrow"/>
        <family val="2"/>
        <charset val="1"/>
      </rPr>
      <t>commodities</t>
    </r>
    <r>
      <rPr>
        <sz val="7"/>
        <color rgb="FF808080"/>
        <rFont val="Arial Narrow"/>
        <family val="2"/>
        <charset val="1"/>
      </rPr>
      <t>, o reconhecimento total será realizado em 2027.</t>
    </r>
  </si>
  <si>
    <t>Indicadores financeiros selecionados - operações de Níquel, excluindo atividades de marketing</t>
  </si>
  <si>
    <t>SG&amp;A e outras despesas¹</t>
  </si>
  <si>
    <t>Despesas pré-operacionais e de parada¹</t>
  </si>
  <si>
    <r>
      <t xml:space="preserve">¹ </t>
    </r>
    <r>
      <rPr>
        <sz val="7"/>
        <color rgb="FF838383"/>
        <rFont val="Arial Narrow"/>
        <family val="2"/>
      </rPr>
      <t>Excluindo depreciação e amortização</t>
    </r>
    <r>
      <rPr>
        <sz val="7"/>
        <color rgb="FF7F7F7F"/>
        <rFont val="Arial Narrow"/>
        <family val="2"/>
      </rPr>
      <t xml:space="preserve">. </t>
    </r>
  </si>
  <si>
    <t>Valores antes de 2020 podem incluir atividades de marketing</t>
  </si>
  <si>
    <t>Variação EBITDA - US$ milhões (4T23 x 4T22), excluindo atividades de marketing</t>
  </si>
  <si>
    <t>Subprodutos</t>
  </si>
  <si>
    <t>Níquel ex. marketing</t>
  </si>
  <si>
    <t>EBITDA por operação, ex atividades de marketing</t>
  </si>
  <si>
    <r>
      <t>US$ milhões</t>
    </r>
    <r>
      <rPr>
        <sz val="8"/>
        <color rgb="FFFFFFFF"/>
        <rFont val="Arial"/>
        <family val="2"/>
      </rPr>
      <t> </t>
    </r>
  </si>
  <si>
    <r>
      <t>1T23</t>
    </r>
    <r>
      <rPr>
        <sz val="8"/>
        <color rgb="FFFFFFFF"/>
        <rFont val="Arial"/>
        <family val="2"/>
      </rPr>
      <t> </t>
    </r>
  </si>
  <si>
    <r>
      <t>2T23</t>
    </r>
    <r>
      <rPr>
        <sz val="8"/>
        <color rgb="FFFFFFFF"/>
        <rFont val="Arial"/>
        <family val="2"/>
      </rPr>
      <t> </t>
    </r>
  </si>
  <si>
    <t>Operações do Atlântico Norte</t>
  </si>
  <si>
    <t xml:space="preserve">     Sudbury¹ </t>
  </si>
  <si>
    <t>209  </t>
  </si>
  <si>
    <t>226  </t>
  </si>
  <si>
    <t>158  </t>
  </si>
  <si>
    <t xml:space="preserve">     Voisey’s Bay e Long Harbour </t>
  </si>
  <si>
    <t>125  </t>
  </si>
  <si>
    <t>21  </t>
  </si>
  <si>
    <t>PTVI </t>
  </si>
  <si>
    <t>163  </t>
  </si>
  <si>
    <t>173  </t>
  </si>
  <si>
    <t>123  </t>
  </si>
  <si>
    <t>Onça Puma </t>
  </si>
  <si>
    <t>87  </t>
  </si>
  <si>
    <t>19  </t>
  </si>
  <si>
    <t>17  </t>
  </si>
  <si>
    <t>VNC</t>
  </si>
  <si>
    <t>Outros² </t>
  </si>
  <si>
    <t>67  </t>
  </si>
  <si>
    <r>
      <t>Total</t>
    </r>
    <r>
      <rPr>
        <sz val="8"/>
        <color rgb="FF747678"/>
        <rFont val="Arial"/>
        <family val="2"/>
      </rPr>
      <t> </t>
    </r>
  </si>
  <si>
    <r>
      <t>572 </t>
    </r>
    <r>
      <rPr>
        <sz val="8"/>
        <color rgb="FF747678"/>
        <rFont val="Arial"/>
        <family val="2"/>
      </rPr>
      <t> </t>
    </r>
  </si>
  <si>
    <r>
      <t>328 </t>
    </r>
    <r>
      <rPr>
        <sz val="8"/>
        <color rgb="FF747678"/>
        <rFont val="Arial"/>
        <family val="2"/>
      </rPr>
      <t> </t>
    </r>
  </si>
  <si>
    <r>
      <t>235 </t>
    </r>
    <r>
      <rPr>
        <sz val="8"/>
        <color rgb="FF747678"/>
        <rFont val="Arial"/>
        <family val="2"/>
      </rPr>
      <t> </t>
    </r>
  </si>
  <si>
    <r>
      <t xml:space="preserve">¹ </t>
    </r>
    <r>
      <rPr>
        <sz val="7"/>
        <color rgb="FF838383"/>
        <rFont val="Arial Narrow"/>
        <family val="2"/>
      </rPr>
      <t>Inclui as operações de Thompson e a refinaria de Clydach. </t>
    </r>
  </si>
  <si>
    <r>
      <t xml:space="preserve">² Para detalhes do que está incluindo em outros para cada trimestre - como </t>
    </r>
    <r>
      <rPr>
        <sz val="7"/>
        <color rgb="FF838383"/>
        <rFont val="Arial Narrow"/>
        <family val="2"/>
      </rPr>
      <t xml:space="preserve">as operações do Japão, eliminações de intragrupo, compras de níquel acabado, o resultado do hedge, </t>
    </r>
    <r>
      <rPr>
        <sz val="8"/>
        <color rgb="FF7F7F7F"/>
        <rFont val="Arial Narrow"/>
        <family val="2"/>
      </rPr>
      <t>off-takes de PTVI, favor veja as notas de roda-pé de cada trimestre.</t>
    </r>
  </si>
  <si>
    <t>Tipo de produto por operação</t>
  </si>
  <si>
    <t>% das vendas por origem</t>
  </si>
  <si>
    <t>Atlântico Norte</t>
  </si>
  <si>
    <t>PTVI &amp; Matsusaka</t>
  </si>
  <si>
    <t>Total 4T23</t>
  </si>
  <si>
    <t>Total 4T22</t>
  </si>
  <si>
    <t>Classe I Superior</t>
  </si>
  <si>
    <t>75,6</t>
  </si>
  <si>
    <t>53,4</t>
  </si>
  <si>
    <t>49,7</t>
  </si>
  <si>
    <t>Classe I Inferior</t>
  </si>
  <si>
    <t>21,0</t>
  </si>
  <si>
    <t>14,9</t>
  </si>
  <si>
    <t>12,0</t>
  </si>
  <si>
    <t>Classe II</t>
  </si>
  <si>
    <t>1,8</t>
  </si>
  <si>
    <t>46,9</t>
  </si>
  <si>
    <t>100,0</t>
  </si>
  <si>
    <t>20,6</t>
  </si>
  <si>
    <t>30,5</t>
  </si>
  <si>
    <t>Intermediários</t>
  </si>
  <si>
    <t>11,2</t>
  </si>
  <si>
    <t>7,7</t>
  </si>
  <si>
    <t>Receita &amp; realização de preço</t>
  </si>
  <si>
    <r>
      <t>Volume vendido (milhares de toneladas métricas)</t>
    </r>
    <r>
      <rPr>
        <sz val="8"/>
        <color rgb="FF808080"/>
        <rFont val="Arial"/>
        <family val="2"/>
      </rPr>
      <t> </t>
    </r>
  </si>
  <si>
    <t xml:space="preserve">Níquel </t>
  </si>
  <si>
    <t>40 </t>
  </si>
  <si>
    <t>Cobre como subproduto</t>
  </si>
  <si>
    <t>20 </t>
  </si>
  <si>
    <t>21 </t>
  </si>
  <si>
    <t>Ouro como subproduto (milhares de oz) </t>
  </si>
  <si>
    <t>11 </t>
  </si>
  <si>
    <t>Prata como subproduto (milhares de oz) </t>
  </si>
  <si>
    <t>236 </t>
  </si>
  <si>
    <t>276 </t>
  </si>
  <si>
    <t>PGMs (milhares de oz) </t>
  </si>
  <si>
    <t>74 </t>
  </si>
  <si>
    <t>89 </t>
  </si>
  <si>
    <t>Cobalto (toneladas métricas) </t>
  </si>
  <si>
    <t>621 </t>
  </si>
  <si>
    <t>660 </t>
  </si>
  <si>
    <r>
      <t>Preço médio realizado (US$/t)</t>
    </r>
    <r>
      <rPr>
        <sz val="8"/>
        <color rgb="FF808080"/>
        <rFont val="Arial"/>
        <family val="2"/>
      </rPr>
      <t> </t>
    </r>
  </si>
  <si>
    <t>Níquel </t>
  </si>
  <si>
    <t>Cobre </t>
  </si>
  <si>
    <t>8928 </t>
  </si>
  <si>
    <t>6888 </t>
  </si>
  <si>
    <t>Ouro (US$/oz) </t>
  </si>
  <si>
    <t>Prata (US$/oz) </t>
  </si>
  <si>
    <t>Cobalto</t>
  </si>
  <si>
    <r>
      <t xml:space="preserve">Receita líquida por produto - excluindo atividades de </t>
    </r>
    <r>
      <rPr>
        <b/>
        <i/>
        <sz val="8"/>
        <color rgb="FF808080"/>
        <rFont val="Arial"/>
        <family val="2"/>
      </rPr>
      <t>marketing</t>
    </r>
    <r>
      <rPr>
        <b/>
        <sz val="8"/>
        <color rgb="FF808080"/>
        <rFont val="Arial"/>
        <family val="2"/>
      </rPr>
      <t xml:space="preserve"> (US$ milhões)</t>
    </r>
    <r>
      <rPr>
        <sz val="8"/>
        <color rgb="FF808080"/>
        <rFont val="Arial"/>
        <family val="2"/>
      </rPr>
      <t> </t>
    </r>
  </si>
  <si>
    <t>Ouro como subproduto¹ </t>
  </si>
  <si>
    <t>Prata como subproduto </t>
  </si>
  <si>
    <t>PGMs </t>
  </si>
  <si>
    <t>Cobalto¹ </t>
  </si>
  <si>
    <t>Outros </t>
  </si>
  <si>
    <r>
      <t>Total</t>
    </r>
    <r>
      <rPr>
        <sz val="8"/>
        <color rgb="FF808080"/>
        <rFont val="Arial"/>
        <family val="2"/>
      </rPr>
      <t> </t>
    </r>
  </si>
  <si>
    <r>
      <t>1321</t>
    </r>
    <r>
      <rPr>
        <sz val="8"/>
        <color rgb="FF808080"/>
        <rFont val="Arial"/>
        <family val="2"/>
      </rPr>
      <t> </t>
    </r>
  </si>
  <si>
    <r>
      <t>1222</t>
    </r>
    <r>
      <rPr>
        <sz val="8"/>
        <color rgb="FF808080"/>
        <rFont val="Arial"/>
        <family val="2"/>
      </rPr>
      <t> </t>
    </r>
  </si>
  <si>
    <r>
      <t xml:space="preserve">¹ </t>
    </r>
    <r>
      <rPr>
        <sz val="7"/>
        <color rgb="FF838383"/>
        <rFont val="Arial Narrow"/>
        <family val="2"/>
      </rPr>
      <t xml:space="preserve">As receitas apresentadas acima foram ajustadas para refletir os preços de mercado dos produtos vendidos relacionados às transações de </t>
    </r>
    <r>
      <rPr>
        <i/>
        <sz val="7"/>
        <color rgb="FF838383"/>
        <rFont val="Arial Narrow"/>
        <family val="2"/>
      </rPr>
      <t>streaming</t>
    </r>
    <r>
      <rPr>
        <sz val="7"/>
        <color rgb="FF838383"/>
        <rFont val="Arial Narrow"/>
        <family val="2"/>
      </rPr>
      <t>. </t>
    </r>
  </si>
  <si>
    <r>
      <rPr>
        <vertAlign val="superscript"/>
        <sz val="7"/>
        <color rgb="FF808080"/>
        <rFont val="Arial Narrow"/>
        <family val="2"/>
      </rPr>
      <t>2</t>
    </r>
    <r>
      <rPr>
        <sz val="7"/>
        <color rgb="FF808080"/>
        <rFont val="Arial Narrow"/>
        <family val="2"/>
      </rPr>
      <t xml:space="preserve"> </t>
    </r>
    <r>
      <rPr>
        <sz val="7"/>
        <color rgb="FF838383"/>
        <rFont val="Arial Narrow"/>
        <family val="2"/>
      </rPr>
      <t>Valores até 2020 incluindo Vale New Caledonia (VNC)</t>
    </r>
  </si>
  <si>
    <t>Volume de níquel vendido, preço realizado e prêmio</t>
  </si>
  <si>
    <r>
      <t>US$/t</t>
    </r>
    <r>
      <rPr>
        <sz val="8"/>
        <color rgb="FFFFFFFF"/>
        <rFont val="Arial"/>
        <family val="2"/>
      </rPr>
      <t> </t>
    </r>
  </si>
  <si>
    <r>
      <t>Volumes (kt)</t>
    </r>
    <r>
      <rPr>
        <sz val="8"/>
        <color rgb="FF808080"/>
        <rFont val="Arial"/>
        <family val="2"/>
      </rPr>
      <t> </t>
    </r>
  </si>
  <si>
    <t>Níquel Classe I Superior </t>
  </si>
  <si>
    <t>- dos quais: Bateria EV </t>
  </si>
  <si>
    <t>n/a</t>
  </si>
  <si>
    <t>Níquel Classe I Inferior </t>
  </si>
  <si>
    <t>Níquel Classe II </t>
  </si>
  <si>
    <t>Intermediários </t>
  </si>
  <si>
    <r>
      <t>Preço realizado de níquel (US$/t)</t>
    </r>
    <r>
      <rPr>
        <sz val="8"/>
        <color rgb="FF808080"/>
        <rFont val="Arial"/>
        <family val="2"/>
      </rPr>
      <t> </t>
    </r>
  </si>
  <si>
    <t>Preço médio de níquel da LME </t>
  </si>
  <si>
    <t>Preço médio realizado de níquel </t>
  </si>
  <si>
    <t>Contribuição para o NRP por categoria: </t>
  </si>
  <si>
    <t>Média do prêmio/(desconto) realizado agregado de níquel </t>
  </si>
  <si>
    <r>
      <t>Outros ajustes de precificação e</t>
    </r>
    <r>
      <rPr>
        <i/>
        <sz val="8"/>
        <color rgb="FF808080"/>
        <rFont val="Arial"/>
        <family val="2"/>
      </rPr>
      <t xml:space="preserve"> timing</t>
    </r>
    <r>
      <rPr>
        <sz val="8"/>
        <color rgb="FF808080"/>
        <rFont val="Arial"/>
        <family val="2"/>
      </rPr>
      <t>¹ </t>
    </r>
  </si>
  <si>
    <r>
      <t>Prêmio / desconto por produto de níquel (US$/t)</t>
    </r>
    <r>
      <rPr>
        <sz val="8"/>
        <color rgb="FF808080"/>
        <rFont val="Arial"/>
        <family val="2"/>
      </rPr>
      <t> </t>
    </r>
  </si>
  <si>
    <t>Níquel Classe I</t>
  </si>
  <si>
    <t>Níquel Classe II Battery-suitable</t>
  </si>
  <si>
    <t>¹ Compreende (a) os efeitos do período cotacional (baseado na distribuição das vendas nos três meses anteriores, bem como as diferenças entre o preço de níquel da LME no momento da venda e a média de preços da LME), o impacto por tonelada está no reporte de resultados de cada trimestre, (b) impacto das vendas a preço fixo estão descritos no relatorio d resultados de cada trimestre, (c) o impacto do efeito do hedge na realização de preços de níquel da Vale estão descritos no relatório de resultados de cada trimestre e (d) o impacto de outros efeitos estão descrito no relatório de resultados de cada trimestre. </t>
  </si>
  <si>
    <t xml:space="preserve">Nota: Informações sobre o preço realizado de níquel e o preço médio de exercício para cada trimestre estão no roda-pé de cada trimestre. </t>
  </si>
  <si>
    <t>Operações de Níquel – custo caixa unitário das vendas após crédito de subprodutos</t>
  </si>
  <si>
    <t>Sudbury¹,² </t>
  </si>
  <si>
    <t>Voisey’s Bay e Long Harbour² </t>
  </si>
  <si>
    <r>
      <t xml:space="preserve">¹ </t>
    </r>
    <r>
      <rPr>
        <sz val="7"/>
        <color rgb="FF838383"/>
        <rFont val="Arial Narrow"/>
        <family val="2"/>
      </rPr>
      <t>Números de Sudbury incluem custos de Thompson e Clydach. </t>
    </r>
  </si>
  <si>
    <r>
      <t>² Uma grande parte da produção de níquel acabado em Sudbury, incluindo Clydach, e Long Harbour é derivada de transferências intercompany, bem como da compra de minérios ou intermediários de níquel de terceiros. Estas transações são reconhecidas pelo valor justo de mercado.</t>
    </r>
    <r>
      <rPr>
        <sz val="8"/>
        <color rgb="FF7F7F7F"/>
        <rFont val="Arial Narrow"/>
        <family val="2"/>
      </rPr>
      <t>  </t>
    </r>
  </si>
  <si>
    <t>EBITDA break-even - operações de níquel</t>
  </si>
  <si>
    <t>CPV excluindo compras de terceiros </t>
  </si>
  <si>
    <t>CPV¹ </t>
  </si>
  <si>
    <t>Receitas subprodutos¹ </t>
  </si>
  <si>
    <t>CPV depois de receitas de subprodutos </t>
  </si>
  <si>
    <t>Outras despesas² </t>
  </si>
  <si>
    <r>
      <t>Custo Total</t>
    </r>
    <r>
      <rPr>
        <sz val="8"/>
        <color rgb="FF747678"/>
        <rFont val="Arial"/>
        <family val="2"/>
      </rPr>
      <t> </t>
    </r>
  </si>
  <si>
    <r>
      <t>(Prêmio) / Desconto médio agregado de níquel</t>
    </r>
    <r>
      <rPr>
        <sz val="8"/>
        <color rgb="FF747678"/>
        <rFont val="Arial"/>
        <family val="2"/>
      </rPr>
      <t> </t>
    </r>
  </si>
  <si>
    <r>
      <t>B</t>
    </r>
    <r>
      <rPr>
        <b/>
        <i/>
        <sz val="8"/>
        <color rgb="FF747678"/>
        <rFont val="Arial"/>
        <family val="2"/>
      </rPr>
      <t xml:space="preserve">reak-even de </t>
    </r>
    <r>
      <rPr>
        <b/>
        <sz val="8"/>
        <color rgb="FF747678"/>
        <rFont val="Arial"/>
        <family val="2"/>
      </rPr>
      <t>EBITDA³</t>
    </r>
    <r>
      <rPr>
        <sz val="8"/>
        <color rgb="FF747678"/>
        <rFont val="Arial"/>
        <family val="2"/>
      </rPr>
      <t> </t>
    </r>
  </si>
  <si>
    <r>
      <rPr>
        <sz val="8"/>
        <color rgb="FF7F7F7F"/>
        <rFont val="Arial Narrow"/>
        <family val="2"/>
      </rPr>
      <t xml:space="preserve">¹ </t>
    </r>
    <r>
      <rPr>
        <sz val="7"/>
        <color rgb="FF838383"/>
        <rFont val="Arial Narrow"/>
        <family val="2"/>
      </rPr>
      <t xml:space="preserve">Exclui as atividades </t>
    </r>
    <r>
      <rPr>
        <i/>
        <sz val="7"/>
        <color rgb="FF838383"/>
        <rFont val="Arial Narrow"/>
        <family val="2"/>
      </rPr>
      <t>de marketing</t>
    </r>
    <r>
      <rPr>
        <sz val="7"/>
        <color rgb="FF838383"/>
        <rFont val="Arial Narrow"/>
        <family val="2"/>
      </rPr>
      <t>. </t>
    </r>
  </si>
  <si>
    <t>² Inclui P&amp;D, despesas com vendas e despesas pré-operacionais e de parada. </t>
  </si>
  <si>
    <r>
      <t xml:space="preserve">³ Considerando apenas o efeito caixa das </t>
    </r>
    <r>
      <rPr>
        <sz val="8"/>
        <color theme="0" tint="-0.499984740745262"/>
        <rFont val="Arial Narrow"/>
        <family val="2"/>
      </rPr>
      <t xml:space="preserve">transações de streaming, os efeitos no </t>
    </r>
    <r>
      <rPr>
        <i/>
        <sz val="7"/>
        <color theme="0" tint="-0.499984740745262"/>
        <rFont val="Arial Narrow"/>
        <family val="2"/>
      </rPr>
      <t>break-even</t>
    </r>
    <r>
      <rPr>
        <sz val="7"/>
        <color theme="0" tint="-0.499984740745262"/>
        <rFont val="Arial Narrow"/>
        <family val="2"/>
      </rPr>
      <t xml:space="preserve"> de EBITDA das operações de níquel estão descritos nos relatórios de resultados de cada trimestre. </t>
    </r>
  </si>
  <si>
    <r>
      <t xml:space="preserve">Indicadores financeiros selecionados - operações de Cobre excluindo atividades de </t>
    </r>
    <r>
      <rPr>
        <b/>
        <i/>
        <sz val="11"/>
        <color rgb="FF7F7F83"/>
        <rFont val="Arial"/>
        <family val="2"/>
      </rPr>
      <t>marketing</t>
    </r>
    <r>
      <rPr>
        <sz val="11"/>
        <color rgb="FF7F7F83"/>
        <rFont val="Arial"/>
        <family val="2"/>
      </rPr>
      <t> </t>
    </r>
  </si>
  <si>
    <r>
      <t>2T22</t>
    </r>
    <r>
      <rPr>
        <sz val="8"/>
        <color rgb="FFFFFFFF"/>
        <rFont val="Arial"/>
        <family val="2"/>
      </rPr>
      <t> </t>
    </r>
  </si>
  <si>
    <t>Receita líquida </t>
  </si>
  <si>
    <t>Custos¹ </t>
  </si>
  <si>
    <t>SG&amp;A e outras despesas¹ </t>
  </si>
  <si>
    <t>Despesas pré-operacionais e de parada¹ </t>
  </si>
  <si>
    <t>Despesas com P&amp;D </t>
  </si>
  <si>
    <t>EBITDA ajustado </t>
  </si>
  <si>
    <t>Depreciação e amortização </t>
  </si>
  <si>
    <t>EBIT ajustado </t>
  </si>
  <si>
    <t>Margem EBIT ajustado (%) </t>
  </si>
  <si>
    <t>34,9 </t>
  </si>
  <si>
    <t>37,5 </t>
  </si>
  <si>
    <r>
      <t xml:space="preserve">¹ </t>
    </r>
    <r>
      <rPr>
        <sz val="7"/>
        <color rgb="FF838383"/>
        <rFont val="Arial Narrow"/>
        <family val="2"/>
      </rPr>
      <t>Excluindo depreciação e amortização. </t>
    </r>
  </si>
  <si>
    <t>Cobre – EBITDA por operação</t>
  </si>
  <si>
    <t>Salobo </t>
  </si>
  <si>
    <t>186  </t>
  </si>
  <si>
    <t>218  </t>
  </si>
  <si>
    <t>Sossego </t>
  </si>
  <si>
    <t>52  </t>
  </si>
  <si>
    <t>Outros Cobre¹ </t>
  </si>
  <si>
    <t>1  </t>
  </si>
  <si>
    <r>
      <t>23 </t>
    </r>
    <r>
      <rPr>
        <sz val="8"/>
        <color rgb="FF747678"/>
        <rFont val="Arial"/>
        <family val="2"/>
      </rPr>
      <t> </t>
    </r>
  </si>
  <si>
    <r>
      <t>220 </t>
    </r>
    <r>
      <rPr>
        <sz val="8"/>
        <color rgb="FF747678"/>
        <rFont val="Arial"/>
        <family val="2"/>
      </rPr>
      <t> </t>
    </r>
  </si>
  <si>
    <r>
      <t>236 </t>
    </r>
    <r>
      <rPr>
        <sz val="8"/>
        <color rgb="FF747678"/>
        <rFont val="Arial"/>
        <family val="2"/>
      </rPr>
      <t> </t>
    </r>
  </si>
  <si>
    <t>¹ Consulta as notas de roda-pé nos reportes de cada trimestre</t>
  </si>
  <si>
    <t>Volumes, preços e receita</t>
  </si>
  <si>
    <r>
      <t>Volume vendido (mil toneladas métricas)</t>
    </r>
    <r>
      <rPr>
        <sz val="8"/>
        <color rgb="FF747678"/>
        <rFont val="Arial"/>
        <family val="2"/>
      </rPr>
      <t> </t>
    </r>
  </si>
  <si>
    <r>
      <t>Cobre </t>
    </r>
    <r>
      <rPr>
        <vertAlign val="superscript"/>
        <sz val="8"/>
        <color rgb="FF808080"/>
        <rFont val="Arial"/>
        <family val="2"/>
      </rPr>
      <t>2</t>
    </r>
  </si>
  <si>
    <r>
      <t>Preço médio (US$/t)</t>
    </r>
    <r>
      <rPr>
        <sz val="8"/>
        <color rgb="FF747678"/>
        <rFont val="Arial"/>
        <family val="2"/>
      </rPr>
      <t> </t>
    </r>
  </si>
  <si>
    <t>Preço médio de cobre LME </t>
  </si>
  <si>
    <t>Preço médio realizado de cobre  </t>
  </si>
  <si>
    <t>Ouro (US$/oz)¹ </t>
  </si>
  <si>
    <t>22 </t>
  </si>
  <si>
    <t>26 </t>
  </si>
  <si>
    <r>
      <t>Receita (US$ milhões)</t>
    </r>
    <r>
      <rPr>
        <sz val="8"/>
        <color rgb="FF747678"/>
        <rFont val="Arial"/>
        <family val="2"/>
      </rPr>
      <t> </t>
    </r>
  </si>
  <si>
    <r>
      <t xml:space="preserve">¹ As receitas apresentadas acima foram ajustadas para refletir os preços de mercado dos produtos vendidos relacionados às transações de </t>
    </r>
    <r>
      <rPr>
        <i/>
        <sz val="7"/>
        <color rgb="FF838383"/>
        <rFont val="Arial Narrow"/>
        <family val="2"/>
      </rPr>
      <t>streaming</t>
    </r>
    <r>
      <rPr>
        <sz val="7"/>
        <color rgb="FF838383"/>
        <rFont val="Arial Narrow"/>
        <family val="2"/>
      </rPr>
      <t>. </t>
    </r>
  </si>
  <si>
    <r>
      <rPr>
        <vertAlign val="superscript"/>
        <sz val="7"/>
        <color rgb="FF838383"/>
        <rFont val="Arial Narrow"/>
        <family val="2"/>
      </rPr>
      <t>2</t>
    </r>
    <r>
      <rPr>
        <sz val="7"/>
        <color rgb="FF838383"/>
        <rFont val="Arial Narrow"/>
        <family val="2"/>
      </rPr>
      <t xml:space="preserve"> Volumes das operações de cobre e níquel</t>
    </r>
  </si>
  <si>
    <t>Realização de preço - operações de cobre</t>
  </si>
  <si>
    <t>US$/t </t>
  </si>
  <si>
    <t>Preço médio de cobre na LME </t>
  </si>
  <si>
    <t>8.927 </t>
  </si>
  <si>
    <t>8.464 </t>
  </si>
  <si>
    <t>Ajuste de preço do período atual¹ </t>
  </si>
  <si>
    <t>228 </t>
  </si>
  <si>
    <t>Preço realizado bruto de cobre </t>
  </si>
  <si>
    <t>9.155 </t>
  </si>
  <si>
    <t>8.207 </t>
  </si>
  <si>
    <t>Ajuste de preços de períodos anteriores² </t>
  </si>
  <si>
    <t>829 </t>
  </si>
  <si>
    <r>
      <t>Preço realizado de cobre antes de descontos</t>
    </r>
    <r>
      <rPr>
        <sz val="8"/>
        <color rgb="FF747678"/>
        <rFont val="Arial"/>
        <family val="2"/>
      </rPr>
      <t> </t>
    </r>
  </si>
  <si>
    <r>
      <t>9.983</t>
    </r>
    <r>
      <rPr>
        <sz val="8"/>
        <color rgb="FF747678"/>
        <rFont val="Arial"/>
        <family val="2"/>
      </rPr>
      <t> </t>
    </r>
  </si>
  <si>
    <r>
      <t>7.569</t>
    </r>
    <r>
      <rPr>
        <sz val="8"/>
        <color rgb="FF747678"/>
        <rFont val="Arial"/>
        <family val="2"/>
      </rPr>
      <t> </t>
    </r>
  </si>
  <si>
    <t>TC/RCs, penalidades, prêmios e descontos³ </t>
  </si>
  <si>
    <r>
      <t>Preço realizado médio de cobre</t>
    </r>
    <r>
      <rPr>
        <sz val="8"/>
        <color rgb="FF747678"/>
        <rFont val="Arial"/>
        <family val="2"/>
      </rPr>
      <t> </t>
    </r>
  </si>
  <si>
    <r>
      <t>9.465</t>
    </r>
    <r>
      <rPr>
        <sz val="8"/>
        <color rgb="FF747678"/>
        <rFont val="Arial"/>
        <family val="2"/>
      </rPr>
      <t> </t>
    </r>
  </si>
  <si>
    <r>
      <t>7.025</t>
    </r>
    <r>
      <rPr>
        <sz val="8"/>
        <color rgb="FF747678"/>
        <rFont val="Arial"/>
        <family val="2"/>
      </rPr>
      <t> </t>
    </r>
  </si>
  <si>
    <t>Nota: Os produtos de cobre da Vale são vendidos com base em preços provisórios durante o trimestre, com os preços finais sendo determinados em um período futuro. </t>
  </si>
  <si>
    <r>
      <t>¹ Ajuste de preço do período atual: no final do trimestre, marcação a mercado das faturas abertas baseadas no preço de cobre na curva f</t>
    </r>
    <r>
      <rPr>
        <i/>
        <sz val="7"/>
        <color rgb="FF838383"/>
        <rFont val="Arial Narrow"/>
        <family val="2"/>
      </rPr>
      <t>orward</t>
    </r>
    <r>
      <rPr>
        <sz val="7"/>
        <color rgb="FF838383"/>
        <rFont val="Arial Narrow"/>
        <family val="2"/>
      </rPr>
      <t>. Inclui um pequeno número de faturas finais que foram provisionadas e finalizadas dentro do trimestre. </t>
    </r>
  </si>
  <si>
    <t>² Ajustes de preço de períodos anteriores: baseada na diferença entre o preço usado nas faturas finais (e na marcação a mercado das faturas de períodos anteriores ainda abertas no fim do trimestre) e os preços provisórios usados para as vendas de trimestres anteriores. </t>
  </si>
  <si>
    <r>
      <t>³ TC/RCs, penalidades, prêmios e descontos por produtos intermediários.</t>
    </r>
    <r>
      <rPr>
        <sz val="7"/>
        <color rgb="FF7F7F7F"/>
        <rFont val="Arial Narrow"/>
        <family val="2"/>
      </rPr>
      <t>   </t>
    </r>
  </si>
  <si>
    <t>Operações de cobre – custo caixa unitário das vendas após crédito de subprodutos</t>
  </si>
  <si>
    <t>3.329  </t>
  </si>
  <si>
    <t>2.856  </t>
  </si>
  <si>
    <t>2.246  </t>
  </si>
  <si>
    <t>40.407  </t>
  </si>
  <si>
    <t>5.233  </t>
  </si>
  <si>
    <t>4.705  </t>
  </si>
  <si>
    <r>
      <t xml:space="preserve">EBITDA </t>
    </r>
    <r>
      <rPr>
        <b/>
        <i/>
        <sz val="11"/>
        <color rgb="FF808080"/>
        <rFont val="Arial"/>
        <family val="2"/>
      </rPr>
      <t>break-even</t>
    </r>
    <r>
      <rPr>
        <b/>
        <sz val="11"/>
        <color rgb="FF808080"/>
        <rFont val="Arial"/>
        <family val="2"/>
      </rPr>
      <t xml:space="preserve"> – operações de cobre</t>
    </r>
  </si>
  <si>
    <t>CPV </t>
  </si>
  <si>
    <t>7734 </t>
  </si>
  <si>
    <t>6256 </t>
  </si>
  <si>
    <t>6046 </t>
  </si>
  <si>
    <t>Receita de subprodutos </t>
  </si>
  <si>
    <r>
      <t>CPV depois de receitas de subprodutos</t>
    </r>
    <r>
      <rPr>
        <sz val="8"/>
        <color rgb="FF747678"/>
        <rFont val="Arial"/>
        <family val="2"/>
      </rPr>
      <t> </t>
    </r>
  </si>
  <si>
    <r>
      <t>4757</t>
    </r>
    <r>
      <rPr>
        <sz val="8"/>
        <color rgb="FF747678"/>
        <rFont val="Arial"/>
        <family val="2"/>
      </rPr>
      <t> </t>
    </r>
  </si>
  <si>
    <r>
      <t>3592</t>
    </r>
    <r>
      <rPr>
        <sz val="8"/>
        <color rgb="FF747678"/>
        <rFont val="Arial"/>
        <family val="2"/>
      </rPr>
      <t> </t>
    </r>
  </si>
  <si>
    <r>
      <t>2869</t>
    </r>
    <r>
      <rPr>
        <sz val="8"/>
        <color rgb="FF747678"/>
        <rFont val="Arial"/>
        <family val="2"/>
      </rPr>
      <t> </t>
    </r>
  </si>
  <si>
    <t>Outras despesas¹ </t>
  </si>
  <si>
    <t>782 </t>
  </si>
  <si>
    <r>
      <t>Custos totais</t>
    </r>
    <r>
      <rPr>
        <sz val="8"/>
        <color rgb="FF747678"/>
        <rFont val="Arial"/>
        <family val="2"/>
      </rPr>
      <t> </t>
    </r>
  </si>
  <si>
    <r>
      <t>5808</t>
    </r>
    <r>
      <rPr>
        <sz val="8"/>
        <color rgb="FF747678"/>
        <rFont val="Arial"/>
        <family val="2"/>
      </rPr>
      <t> </t>
    </r>
  </si>
  <si>
    <r>
      <t>4374</t>
    </r>
    <r>
      <rPr>
        <sz val="8"/>
        <color rgb="FF747678"/>
        <rFont val="Arial"/>
        <family val="2"/>
      </rPr>
      <t> </t>
    </r>
  </si>
  <si>
    <r>
      <t>2544</t>
    </r>
    <r>
      <rPr>
        <sz val="8"/>
        <color rgb="FF747678"/>
        <rFont val="Arial"/>
        <family val="2"/>
      </rPr>
      <t> </t>
    </r>
  </si>
  <si>
    <t>TC/RCs penalidades, prêmios e descontos </t>
  </si>
  <si>
    <t>465 </t>
  </si>
  <si>
    <t>518 </t>
  </si>
  <si>
    <t>544 </t>
  </si>
  <si>
    <r>
      <t>B</t>
    </r>
    <r>
      <rPr>
        <b/>
        <i/>
        <sz val="8"/>
        <color rgb="FF747678"/>
        <rFont val="Arial"/>
        <family val="2"/>
      </rPr>
      <t xml:space="preserve">reak-even de </t>
    </r>
    <r>
      <rPr>
        <b/>
        <sz val="8"/>
        <color rgb="FF747678"/>
        <rFont val="Arial"/>
        <family val="2"/>
      </rPr>
      <t>EBITDA²</t>
    </r>
    <r>
      <rPr>
        <sz val="8"/>
        <color rgb="FF747678"/>
        <rFont val="Arial"/>
        <family val="2"/>
      </rPr>
      <t> </t>
    </r>
  </si>
  <si>
    <r>
      <t>6273</t>
    </r>
    <r>
      <rPr>
        <sz val="8"/>
        <color rgb="FF747678"/>
        <rFont val="Arial"/>
        <family val="2"/>
      </rPr>
      <t> </t>
    </r>
  </si>
  <si>
    <r>
      <t>4892</t>
    </r>
    <r>
      <rPr>
        <sz val="8"/>
        <color rgb="FF747678"/>
        <rFont val="Arial"/>
        <family val="2"/>
      </rPr>
      <t> </t>
    </r>
  </si>
  <si>
    <r>
      <t>3088</t>
    </r>
    <r>
      <rPr>
        <sz val="8"/>
        <color rgb="FF747678"/>
        <rFont val="Arial"/>
        <family val="2"/>
      </rPr>
      <t> </t>
    </r>
  </si>
  <si>
    <r>
      <t>B</t>
    </r>
    <r>
      <rPr>
        <b/>
        <i/>
        <sz val="8"/>
        <color rgb="FF747678"/>
        <rFont val="Arial"/>
        <family val="2"/>
      </rPr>
      <t xml:space="preserve">reak-even de </t>
    </r>
    <r>
      <rPr>
        <b/>
        <sz val="8"/>
        <color rgb="FF747678"/>
        <rFont val="Arial"/>
        <family val="2"/>
      </rPr>
      <t>EBITDA ex-Hu'u</t>
    </r>
    <r>
      <rPr>
        <sz val="8"/>
        <color rgb="FF747678"/>
        <rFont val="Arial"/>
        <family val="2"/>
      </rPr>
      <t> </t>
    </r>
  </si>
  <si>
    <r>
      <t>5657</t>
    </r>
    <r>
      <rPr>
        <sz val="8"/>
        <color rgb="FF747678"/>
        <rFont val="Arial"/>
        <family val="2"/>
      </rPr>
      <t> </t>
    </r>
  </si>
  <si>
    <r>
      <t>4464</t>
    </r>
    <r>
      <rPr>
        <sz val="8"/>
        <color rgb="FF747678"/>
        <rFont val="Arial"/>
        <family val="2"/>
      </rPr>
      <t> </t>
    </r>
  </si>
  <si>
    <r>
      <t>3112</t>
    </r>
    <r>
      <rPr>
        <sz val="8"/>
        <color rgb="FF747678"/>
        <rFont val="Arial"/>
        <family val="2"/>
      </rPr>
      <t> </t>
    </r>
  </si>
  <si>
    <t>¹ Inclui despesas com vendas, P&amp;D, despesas pré-operacional e de parada e outras despesas. </t>
  </si>
  <si>
    <r>
      <t>²  Considerando apenas o efeito caixa das transaçõe</t>
    </r>
    <r>
      <rPr>
        <sz val="7"/>
        <color theme="0" tint="-0.499984740745262"/>
        <rFont val="Arial Narrow"/>
        <family val="2"/>
      </rPr>
      <t>s de</t>
    </r>
    <r>
      <rPr>
        <i/>
        <sz val="7"/>
        <color theme="0" tint="-0.499984740745262"/>
        <rFont val="Arial Narrow"/>
        <family val="2"/>
      </rPr>
      <t xml:space="preserve"> streaming</t>
    </r>
    <r>
      <rPr>
        <sz val="7"/>
        <color theme="0" tint="-0.499984740745262"/>
        <rFont val="Arial Narrow"/>
        <family val="2"/>
      </rPr>
      <t xml:space="preserve">, o </t>
    </r>
    <r>
      <rPr>
        <i/>
        <sz val="7"/>
        <color theme="0" tint="-0.499984740745262"/>
        <rFont val="Arial Narrow"/>
        <family val="2"/>
      </rPr>
      <t>break-even</t>
    </r>
    <r>
      <rPr>
        <sz val="7"/>
        <color theme="0" tint="-0.499984740745262"/>
        <rFont val="Arial Narrow"/>
        <family val="2"/>
      </rPr>
      <t xml:space="preserve"> de EBITDA das operações de cobre estão detalhados na roda-pé de cada trimestre</t>
    </r>
  </si>
  <si>
    <r>
      <rPr>
        <b/>
        <sz val="11"/>
        <color rgb="FF818181"/>
        <rFont val="Arial"/>
        <family val="2"/>
      </rPr>
      <t>Variação EBITDA - US$ milhões (4T23 x 4T22)</t>
    </r>
    <r>
      <rPr>
        <sz val="11"/>
        <color rgb="FF818181"/>
        <rFont val="Arial"/>
        <family val="2"/>
      </rPr>
      <t> </t>
    </r>
  </si>
  <si>
    <t>Subproduto</t>
  </si>
  <si>
    <t>Demonstração de resultado</t>
  </si>
  <si>
    <r>
      <t>Receita de vendas, líquida</t>
    </r>
    <r>
      <rPr>
        <sz val="8"/>
        <color rgb="FF7F7F7F"/>
        <rFont val="Arial"/>
        <family val="2"/>
      </rPr>
      <t> </t>
    </r>
  </si>
  <si>
    <t>Custo dos produtos vendidos e serviços prestados </t>
  </si>
  <si>
    <r>
      <t>Lucro bruto</t>
    </r>
    <r>
      <rPr>
        <sz val="8"/>
        <color rgb="FF7F7F7F"/>
        <rFont val="Arial"/>
        <family val="2"/>
      </rPr>
      <t> </t>
    </r>
  </si>
  <si>
    <t>Margem bruta (%) </t>
  </si>
  <si>
    <t>46,7 </t>
  </si>
  <si>
    <t>Despesas com vendas e administrativas </t>
  </si>
  <si>
    <t>Despesas com pesquisa e avaliações </t>
  </si>
  <si>
    <t>Despesas pré-operacionais e de parada de operação </t>
  </si>
  <si>
    <t>Brumadinho</t>
  </si>
  <si>
    <t>Outras despesas operacionais, líquido </t>
  </si>
  <si>
    <t>Redução ao valor recuperável e baixas de ativos não circulantes </t>
  </si>
  <si>
    <r>
      <t>Lucro operacional</t>
    </r>
    <r>
      <rPr>
        <sz val="8"/>
        <color rgb="FF7F7F7F"/>
        <rFont val="Arial"/>
        <family val="2"/>
      </rPr>
      <t> </t>
    </r>
  </si>
  <si>
    <t>Receitas financeiras </t>
  </si>
  <si>
    <t>Despesas financeiras </t>
  </si>
  <si>
    <t>Outros itens financeiros, líquido </t>
  </si>
  <si>
    <r>
      <t xml:space="preserve">Resultado de participações e outros resultados em coligadas e </t>
    </r>
    <r>
      <rPr>
        <i/>
        <sz val="8"/>
        <color rgb="FF7F7F7F"/>
        <rFont val="Arial"/>
        <family val="2"/>
      </rPr>
      <t>joint ventures</t>
    </r>
    <r>
      <rPr>
        <sz val="8"/>
        <color rgb="FF7F7F7F"/>
        <rFont val="Arial"/>
        <family val="2"/>
      </rPr>
      <t> </t>
    </r>
  </si>
  <si>
    <r>
      <t>Lucro (prejuízo) antes de impostos</t>
    </r>
    <r>
      <rPr>
        <sz val="8"/>
        <color rgb="FF7F7F7F"/>
        <rFont val="Arial"/>
        <family val="2"/>
      </rPr>
      <t> </t>
    </r>
  </si>
  <si>
    <t>Tributo corrente </t>
  </si>
  <si>
    <t>Tributo diferido </t>
  </si>
  <si>
    <r>
      <t>Lucro líquido das operações continuadas</t>
    </r>
    <r>
      <rPr>
        <sz val="8"/>
        <color rgb="FF7F7F7F"/>
        <rFont val="Arial"/>
        <family val="2"/>
      </rPr>
      <t> </t>
    </r>
  </si>
  <si>
    <t>Lucro líquido atribuído aos acionistas não controladores </t>
  </si>
  <si>
    <r>
      <t>Lucro líquido das operações continuadas atribuído aos acionistas da Vale</t>
    </r>
    <r>
      <rPr>
        <sz val="8"/>
        <color rgb="FF7F7F7F"/>
        <rFont val="Arial"/>
        <family val="2"/>
      </rPr>
      <t> </t>
    </r>
  </si>
  <si>
    <r>
      <t>Operações descontinuadas</t>
    </r>
    <r>
      <rPr>
        <sz val="8"/>
        <color rgb="FF7F7F7F"/>
        <rFont val="Arial"/>
        <family val="2"/>
      </rPr>
      <t> </t>
    </r>
  </si>
  <si>
    <t>Lucro (prejuízo) líquido de operações descontinuadas </t>
  </si>
  <si>
    <t>Lucro (prejuízo) líquido de operações descontinuadas atribuído aos acionistas não controladores</t>
  </si>
  <si>
    <r>
      <t>Lucro líquido das operações descontinuadas atribuído aos acionistas da Vale</t>
    </r>
    <r>
      <rPr>
        <sz val="8"/>
        <color rgb="FF7F7F7F"/>
        <rFont val="Arial"/>
        <family val="2"/>
      </rPr>
      <t> </t>
    </r>
  </si>
  <si>
    <r>
      <t>Lucro líquido</t>
    </r>
    <r>
      <rPr>
        <sz val="8"/>
        <color rgb="FF7F7F7F"/>
        <rFont val="Arial"/>
        <family val="2"/>
      </rPr>
      <t> </t>
    </r>
  </si>
  <si>
    <r>
      <t>Lucro líquido atribuído aos acionistas da Vale</t>
    </r>
    <r>
      <rPr>
        <sz val="8"/>
        <color rgb="FF7F7F7F"/>
        <rFont val="Arial"/>
        <family val="2"/>
      </rPr>
      <t> </t>
    </r>
  </si>
  <si>
    <t>Lucro por ação básico e diluído (atribuído aos acionistas da controladora - US$) </t>
  </si>
  <si>
    <t>0,41 </t>
  </si>
  <si>
    <t>0,20 </t>
  </si>
  <si>
    <t>0,56</t>
  </si>
  <si>
    <t>Resultado de participações societárias por área de negócio</t>
  </si>
  <si>
    <t>% </t>
  </si>
  <si>
    <t>Soluções de Minério de Ferro </t>
  </si>
  <si>
    <t>Metais para Transição Energética </t>
  </si>
  <si>
    <t>Siderurgia</t>
  </si>
  <si>
    <t>Balanço patrimonial</t>
  </si>
  <si>
    <r>
      <t>30/06/2022</t>
    </r>
    <r>
      <rPr>
        <sz val="8"/>
        <color rgb="FFFFFFFF"/>
        <rFont val="Arial"/>
        <family val="2"/>
      </rPr>
      <t> </t>
    </r>
  </si>
  <si>
    <r>
      <t>31/03/2023</t>
    </r>
    <r>
      <rPr>
        <sz val="8"/>
        <color rgb="FFFFFFFF"/>
        <rFont val="Arial"/>
        <family val="2"/>
      </rPr>
      <t> </t>
    </r>
  </si>
  <si>
    <r>
      <t>30/06/2023</t>
    </r>
    <r>
      <rPr>
        <sz val="8"/>
        <color rgb="FFFFFFFF"/>
        <rFont val="Arial"/>
        <family val="2"/>
      </rPr>
      <t> </t>
    </r>
  </si>
  <si>
    <r>
      <t>Ativo</t>
    </r>
    <r>
      <rPr>
        <sz val="8"/>
        <color rgb="FF747678"/>
        <rFont val="Arial"/>
        <family val="2"/>
      </rPr>
      <t> </t>
    </r>
  </si>
  <si>
    <r>
      <t>Ativo circulante</t>
    </r>
    <r>
      <rPr>
        <sz val="8"/>
        <color rgb="FF747678"/>
        <rFont val="Arial"/>
        <family val="2"/>
      </rPr>
      <t> </t>
    </r>
  </si>
  <si>
    <t>Caixa e equivalentes de caixa </t>
  </si>
  <si>
    <t>Aplicações financeiras de curto prazo </t>
  </si>
  <si>
    <t>Contas a receber </t>
  </si>
  <si>
    <t>Outros ativos financeiros </t>
  </si>
  <si>
    <t>Estoques </t>
  </si>
  <si>
    <r>
      <t>Tributos a recuperar </t>
    </r>
    <r>
      <rPr>
        <vertAlign val="superscript"/>
        <sz val="8"/>
        <color rgb="FF747678"/>
        <rFont val="Arial"/>
        <family val="2"/>
      </rPr>
      <t>1</t>
    </r>
  </si>
  <si>
    <t xml:space="preserve">Depósitos judiciais </t>
  </si>
  <si>
    <t>Ativos não circulantes mantidos para venda </t>
  </si>
  <si>
    <r>
      <t>Ativo não circulante</t>
    </r>
    <r>
      <rPr>
        <sz val="8"/>
        <color rgb="FF747678"/>
        <rFont val="Arial"/>
        <family val="2"/>
      </rPr>
      <t> </t>
    </r>
  </si>
  <si>
    <t>Depósitos judiciais </t>
  </si>
  <si>
    <r>
      <t>Tributos a recuperar </t>
    </r>
    <r>
      <rPr>
        <vertAlign val="superscript"/>
        <sz val="8"/>
        <color rgb="FF747678"/>
        <rFont val="Arial"/>
        <family val="2"/>
      </rPr>
      <t>2</t>
    </r>
  </si>
  <si>
    <t>Tributos diferidos sobre o lucro </t>
  </si>
  <si>
    <r>
      <t>Ativos fixos</t>
    </r>
    <r>
      <rPr>
        <sz val="8"/>
        <color rgb="FF747678"/>
        <rFont val="Arial"/>
        <family val="2"/>
      </rPr>
      <t> </t>
    </r>
  </si>
  <si>
    <r>
      <t>Ativos Total</t>
    </r>
    <r>
      <rPr>
        <sz val="8"/>
        <color rgb="FF747678"/>
        <rFont val="Arial"/>
        <family val="2"/>
      </rPr>
      <t> </t>
    </r>
  </si>
  <si>
    <r>
      <t>Passivo</t>
    </r>
    <r>
      <rPr>
        <sz val="8"/>
        <color rgb="FF747678"/>
        <rFont val="Arial"/>
        <family val="2"/>
      </rPr>
      <t> </t>
    </r>
  </si>
  <si>
    <r>
      <t>Passivos circulante</t>
    </r>
    <r>
      <rPr>
        <sz val="8"/>
        <color rgb="FF747678"/>
        <rFont val="Arial"/>
        <family val="2"/>
      </rPr>
      <t> </t>
    </r>
  </si>
  <si>
    <t>Fornecedores e empreiteiros </t>
  </si>
  <si>
    <t>Arrendamentos</t>
  </si>
  <si>
    <t>Outros passivos financeiros </t>
  </si>
  <si>
    <t>Tributos a recolher </t>
  </si>
  <si>
    <t>Programa de refinanciamento - REFIS </t>
  </si>
  <si>
    <t>Provisões </t>
  </si>
  <si>
    <r>
      <t>Passivos relacionados a participação em coligadas e</t>
    </r>
    <r>
      <rPr>
        <i/>
        <sz val="8"/>
        <color rgb="FF747678"/>
        <rFont val="Arial"/>
        <family val="2"/>
      </rPr>
      <t xml:space="preserve"> joint  ventures</t>
    </r>
    <r>
      <rPr>
        <sz val="8"/>
        <color rgb="FF747678"/>
        <rFont val="Arial"/>
        <family val="2"/>
      </rPr>
      <t> </t>
    </r>
  </si>
  <si>
    <t>Passivos relacionados a Brumadinho </t>
  </si>
  <si>
    <t>Provisão para descaracterização de barragens e desmobilização de ativos </t>
  </si>
  <si>
    <t>Dividendos pagos </t>
  </si>
  <si>
    <t>Passivos relacionados a ativos não circulantes mantidos para venda </t>
  </si>
  <si>
    <r>
      <t>Passivos não circulante</t>
    </r>
    <r>
      <rPr>
        <sz val="8"/>
        <color rgb="FF747678"/>
        <rFont val="Arial"/>
        <family val="2"/>
      </rPr>
      <t> </t>
    </r>
  </si>
  <si>
    <t>Debentures participativas </t>
  </si>
  <si>
    <t>Tributos pagáveis</t>
  </si>
  <si>
    <t>Benefícios de empregados</t>
  </si>
  <si>
    <t>Passivos relacionados a participação em coligadas e joint ventures </t>
  </si>
  <si>
    <t>Passivos associados a Brumadinho </t>
  </si>
  <si>
    <r>
      <t xml:space="preserve">Transações de </t>
    </r>
    <r>
      <rPr>
        <i/>
        <sz val="8"/>
        <color rgb="FF747678"/>
        <rFont val="Arial"/>
        <family val="2"/>
      </rPr>
      <t>streaming</t>
    </r>
    <r>
      <rPr>
        <sz val="8"/>
        <color rgb="FF747678"/>
        <rFont val="Arial"/>
        <family val="2"/>
      </rPr>
      <t> </t>
    </r>
  </si>
  <si>
    <t>Operação de ouro</t>
  </si>
  <si>
    <r>
      <t>Total do passivo</t>
    </r>
    <r>
      <rPr>
        <sz val="8"/>
        <color rgb="FF747678"/>
        <rFont val="Arial"/>
        <family val="2"/>
      </rPr>
      <t> </t>
    </r>
  </si>
  <si>
    <r>
      <t>Patrimônio líquido total</t>
    </r>
    <r>
      <rPr>
        <sz val="8"/>
        <color rgb="FF747678"/>
        <rFont val="Arial"/>
        <family val="2"/>
      </rPr>
      <t> </t>
    </r>
  </si>
  <si>
    <r>
      <t>Total do passivo e patrimônio líquido</t>
    </r>
    <r>
      <rPr>
        <sz val="8"/>
        <color rgb="FF747678"/>
        <rFont val="Arial"/>
        <family val="2"/>
      </rPr>
      <t> </t>
    </r>
  </si>
  <si>
    <r>
      <rPr>
        <vertAlign val="superscript"/>
        <sz val="7"/>
        <color theme="1" tint="-0.249977111117893"/>
        <rFont val="Arial"/>
        <family val="2"/>
      </rPr>
      <t>2</t>
    </r>
    <r>
      <rPr>
        <sz val="7"/>
        <color theme="1" tint="-0.249977111117893"/>
        <rFont val="Arial"/>
        <family val="2"/>
      </rPr>
      <t xml:space="preserve"> Os valores até 31/12/2020 incluiem tributos a recuperar sobre o lucro</t>
    </r>
  </si>
  <si>
    <r>
      <rPr>
        <vertAlign val="superscript"/>
        <sz val="7"/>
        <color rgb="FF575859"/>
        <rFont val="Arial"/>
        <family val="2"/>
      </rPr>
      <t>3</t>
    </r>
    <r>
      <rPr>
        <sz val="7"/>
        <color rgb="FF575859"/>
        <rFont val="Arial"/>
        <family val="2"/>
      </rPr>
      <t xml:space="preserve"> 31/12/2023; 30/09/2023 e 31/12/2022 não incluiem arrendamentos que está na linha a seguir</t>
    </r>
  </si>
  <si>
    <t>Fluxo de caixa</t>
  </si>
  <si>
    <r>
      <t>Fluxo de caixa operacional</t>
    </r>
    <r>
      <rPr>
        <sz val="8"/>
        <color rgb="FF747678"/>
        <rFont val="Arial"/>
        <family val="2"/>
      </rPr>
      <t> </t>
    </r>
  </si>
  <si>
    <t>Juros de empréstimos e financiamentos pagos </t>
  </si>
  <si>
    <t>Caixa recebido (pago) na liquidação de derivativos, líquido   </t>
  </si>
  <si>
    <r>
      <t>Pagamentos relativos à Brumadinho </t>
    </r>
    <r>
      <rPr>
        <vertAlign val="superscript"/>
        <sz val="8"/>
        <color rgb="FF747678"/>
        <rFont val="Arial"/>
        <family val="2"/>
      </rPr>
      <t>1</t>
    </r>
  </si>
  <si>
    <t>Pagamentos relativos à descaracterização de barragens </t>
  </si>
  <si>
    <t>Remunerações pagas às debêntures participativas </t>
  </si>
  <si>
    <t xml:space="preserve"> -   </t>
  </si>
  <si>
    <t> -    </t>
  </si>
  <si>
    <t>Tributos pagos sobre o lucro (incluindo programa de refinanciamento) </t>
  </si>
  <si>
    <r>
      <t>Caixa líquido gerado pelas atividades operacionais das operações continuadas</t>
    </r>
    <r>
      <rPr>
        <sz val="8"/>
        <color rgb="FF747678"/>
        <rFont val="Arial"/>
        <family val="2"/>
      </rPr>
      <t> </t>
    </r>
  </si>
  <si>
    <t>Caixa líquido gerado (usado) pelas atividades operacionais das operações descontinuadas </t>
  </si>
  <si>
    <r>
      <t>Caixa líquido gerado pelas atividades operacionais </t>
    </r>
    <r>
      <rPr>
        <sz val="8"/>
        <color rgb="FF747678"/>
        <rFont val="Arial"/>
        <family val="2"/>
      </rPr>
      <t> </t>
    </r>
  </si>
  <si>
    <r>
      <rPr>
        <b/>
        <sz val="8"/>
        <color rgb="FF747678"/>
        <rFont val="Arial"/>
        <family val="2"/>
      </rPr>
      <t>Fluxos de caixa das atividades de investimento:</t>
    </r>
    <r>
      <rPr>
        <sz val="8"/>
        <color rgb="FF747678"/>
        <rFont val="Arial"/>
        <family val="2"/>
      </rPr>
      <t> </t>
    </r>
  </si>
  <si>
    <t>Investimentos de curto prazo </t>
  </si>
  <si>
    <t>Investimento no imobilizado e intangível </t>
  </si>
  <si>
    <t>Aplicações em fundos de investimentos </t>
  </si>
  <si>
    <t>Dividendos recebidos de joint ventures e coligadas </t>
  </si>
  <si>
    <t>Adições aos investimentos</t>
  </si>
  <si>
    <t>Receitas (pagamentos) da alienação de investimentos, líquidos</t>
  </si>
  <si>
    <t>Aquisição de subsidiária, líquido de caixa</t>
  </si>
  <si>
    <t>Pagamentos relacionados a Brumadinho</t>
  </si>
  <si>
    <t>Pagamentos relacionada a Samarco</t>
  </si>
  <si>
    <t>Aplicações financeiros</t>
  </si>
  <si>
    <t>Outras atividades de investimentos, líquido </t>
  </si>
  <si>
    <r>
      <t>Caixa líquido utilizado nas atividades de investimento das operações continuadas</t>
    </r>
    <r>
      <rPr>
        <sz val="8"/>
        <color rgb="FF747678"/>
        <rFont val="Arial"/>
        <family val="2"/>
      </rPr>
      <t> </t>
    </r>
  </si>
  <si>
    <t>Caixa líquido utilizado nas atividades de investimento das operações descontinuadas </t>
  </si>
  <si>
    <r>
      <t>Caixa líquido utilizado nas atividades de investimento </t>
    </r>
    <r>
      <rPr>
        <sz val="8"/>
        <color rgb="FF747678"/>
        <rFont val="Arial"/>
        <family val="2"/>
      </rPr>
      <t> </t>
    </r>
  </si>
  <si>
    <t>Fluxos de caixa provenientes das atividades de financiamento:</t>
  </si>
  <si>
    <t>Empréstimos e financiamentos: </t>
  </si>
  <si>
    <t>Empréstimos e financiamentos de terceiros </t>
  </si>
  <si>
    <t>Pagamentos de empréstimos e financiamentos de terceiros </t>
  </si>
  <si>
    <t>Pagamentos de arrendamento </t>
  </si>
  <si>
    <t>Pagamentos aos acionistas: </t>
  </si>
  <si>
    <t>Dividendos e juros sobre o capital próprio pagos aos acionistas da Vale </t>
  </si>
  <si>
    <t>- </t>
  </si>
  <si>
    <t>Dividendos e juros sobre o capital próprio pagos aos acionistas não controladores </t>
  </si>
  <si>
    <t>Outras transações com não controladores</t>
  </si>
  <si>
    <t>Programa de recompra de ações </t>
  </si>
  <si>
    <t>Aquisição de participação em subsidiárias </t>
  </si>
  <si>
    <r>
      <t>Caixa líquido provenientes das (utilizado nas) atividades de financiamento das operações continuadas</t>
    </r>
    <r>
      <rPr>
        <sz val="8"/>
        <color rgb="FF747678"/>
        <rFont val="Arial"/>
        <family val="2"/>
      </rPr>
      <t> </t>
    </r>
  </si>
  <si>
    <t>Caixa líquido provenientes das (utilizado nas) atividades de financiamento das operações descontinuadas </t>
  </si>
  <si>
    <r>
      <t>Caixa líquido provenientes das (utilizado nas) atividades de financiamento</t>
    </r>
    <r>
      <rPr>
        <sz val="8"/>
        <color rgb="FF747678"/>
        <rFont val="Arial"/>
        <family val="2"/>
      </rPr>
      <t> </t>
    </r>
  </si>
  <si>
    <r>
      <t>Aumento (redução) no caixa e equivalentes de caixa</t>
    </r>
    <r>
      <rPr>
        <sz val="8"/>
        <color rgb="FF747678"/>
        <rFont val="Arial"/>
        <family val="2"/>
      </rPr>
      <t> </t>
    </r>
  </si>
  <si>
    <t>Caixa e equivalentes no início do período </t>
  </si>
  <si>
    <t>Efeito de variação cambial no caixa e equivalentes de caixa </t>
  </si>
  <si>
    <t>Efeito de transferência da PTVI para ativos não circulantes mantidos para venda</t>
  </si>
  <si>
    <t>Caixa e equivalentes de caixa de empresas vendidas e incorporadas, líquidos</t>
  </si>
  <si>
    <r>
      <t>Caixa e equivalentes de caixa no final do período</t>
    </r>
    <r>
      <rPr>
        <sz val="8"/>
        <color rgb="FF747678"/>
        <rFont val="Arial"/>
        <family val="2"/>
      </rPr>
      <t> </t>
    </r>
  </si>
  <si>
    <r>
      <t> 7185 </t>
    </r>
    <r>
      <rPr>
        <sz val="8"/>
        <color rgb="FF747678"/>
        <rFont val="Arial"/>
        <family val="2"/>
      </rPr>
      <t> </t>
    </r>
  </si>
  <si>
    <r>
      <t> 4705 </t>
    </r>
    <r>
      <rPr>
        <sz val="8"/>
        <color rgb="FF747678"/>
        <rFont val="Arial"/>
        <family val="2"/>
      </rPr>
      <t> </t>
    </r>
  </si>
  <si>
    <r>
      <t> 4983 </t>
    </r>
    <r>
      <rPr>
        <sz val="8"/>
        <color rgb="FF747678"/>
        <rFont val="Arial"/>
        <family val="2"/>
      </rPr>
      <t> </t>
    </r>
  </si>
  <si>
    <r>
      <t>Transações que não envolveram caixa:</t>
    </r>
    <r>
      <rPr>
        <sz val="8"/>
        <color rgb="FF747678"/>
        <rFont val="Arial"/>
        <family val="2"/>
      </rPr>
      <t> </t>
    </r>
  </si>
  <si>
    <t>Adições ao imobilizado com capitalizações de juros </t>
  </si>
  <si>
    <r>
      <t>Fluxo de caixa das atividades operacionais:</t>
    </r>
    <r>
      <rPr>
        <sz val="8"/>
        <color rgb="FF747678"/>
        <rFont val="Arial"/>
        <family val="2"/>
      </rPr>
      <t> </t>
    </r>
  </si>
  <si>
    <r>
      <t>Lucro líquido antes dos tributos sobre o lucro</t>
    </r>
    <r>
      <rPr>
        <sz val="8"/>
        <color rgb="FF747678"/>
        <rFont val="Arial"/>
        <family val="2"/>
      </rPr>
      <t> </t>
    </r>
  </si>
  <si>
    <r>
      <t>Ajustado para: </t>
    </r>
    <r>
      <rPr>
        <sz val="8"/>
        <color rgb="FF747678"/>
        <rFont val="Arial"/>
        <family val="2"/>
      </rPr>
      <t> </t>
    </r>
  </si>
  <si>
    <t>Provisões relacionadas a Brumadinho </t>
  </si>
  <si>
    <t>Provisões relacionadas à descaracterização de barragens</t>
  </si>
  <si>
    <t>Resultado de participações e outros resultados em coligadas e joint ventures </t>
  </si>
  <si>
    <t>Redução ao valor recuperável (reversão de redução ao valor recuperável) e baixa de ativos não circulantes, líquido </t>
  </si>
  <si>
    <t>Depreciação, exaustão e amortização </t>
  </si>
  <si>
    <t>Resultados financeiros, líquido </t>
  </si>
  <si>
    <r>
      <t>Variação dos ativos e passivos:</t>
    </r>
    <r>
      <rPr>
        <sz val="8"/>
        <color rgb="FF747678"/>
        <rFont val="Arial"/>
        <family val="2"/>
      </rPr>
      <t> </t>
    </r>
  </si>
  <si>
    <t>Contas a pagar a fornecedores e empreiteiros </t>
  </si>
  <si>
    <t>Salarios e encargos sociais</t>
  </si>
  <si>
    <t>Outros ativos e passivos, líquidos </t>
  </si>
  <si>
    <r>
      <t xml:space="preserve">Pagamentos relacionados a Brumadinho </t>
    </r>
    <r>
      <rPr>
        <vertAlign val="superscript"/>
        <sz val="8"/>
        <color rgb="FF747678"/>
        <rFont val="Arial"/>
        <family val="2"/>
      </rPr>
      <t>1</t>
    </r>
  </si>
  <si>
    <t>Transação do cobalto</t>
  </si>
  <si>
    <t xml:space="preserve">Outros   </t>
  </si>
  <si>
    <r>
      <t>Caixa gerado pelas operações</t>
    </r>
    <r>
      <rPr>
        <sz val="8"/>
        <color rgb="FF747678"/>
        <rFont val="Arial"/>
        <family val="2"/>
      </rPr>
      <t> </t>
    </r>
  </si>
  <si>
    <r>
      <rPr>
        <vertAlign val="superscript"/>
        <sz val="7"/>
        <color theme="0" tint="-0.499984740745262"/>
        <rFont val="Arial"/>
        <family val="2"/>
      </rPr>
      <t xml:space="preserve">1 </t>
    </r>
    <r>
      <rPr>
        <sz val="7"/>
        <color theme="0" tint="-0.499984740745262"/>
        <rFont val="Arial"/>
        <family val="2"/>
      </rPr>
      <t>A partir de 2020, pagamentos relacionados a Brumadinho estão no fluxo de caixa operacional.  Antes de 2020 estão nos ajustes de caixa</t>
    </r>
  </si>
  <si>
    <t>(a) EBIT ajustado</t>
  </si>
  <si>
    <t>1T23 </t>
  </si>
  <si>
    <t>Receita de vendas, líquida </t>
  </si>
  <si>
    <t>Despesas com pesquisa e desenvolvimento </t>
  </si>
  <si>
    <t>Despesas relacionadas a Brumadinho </t>
  </si>
  <si>
    <t>Outras despesas operacionais, líquido¹ </t>
  </si>
  <si>
    <t>Dividendos recebidos e juros de coligadas e JVs </t>
  </si>
  <si>
    <r>
      <t>EBIT ajustado das operações continuadas</t>
    </r>
    <r>
      <rPr>
        <sz val="8"/>
        <color rgb="FF747678"/>
        <rFont val="Arial"/>
        <family val="2"/>
      </rPr>
      <t> </t>
    </r>
  </si>
  <si>
    <r>
      <t xml:space="preserve">¹ </t>
    </r>
    <r>
      <rPr>
        <sz val="7"/>
        <color theme="0" tint="-0.499984740745262"/>
        <rFont val="Arial Narrow"/>
        <family val="2"/>
      </rPr>
      <t>Ajustes para refletir o desempenho das transações de streaming à preços de mercado estão detalhados nos reportes de resultados de cada trimestre. </t>
    </r>
  </si>
  <si>
    <t>Reconciliação entre EBITDA ajustado x fluxo de caixa operacional</t>
  </si>
  <si>
    <r>
      <t>EBITDA ajustado das operações continuadas</t>
    </r>
    <r>
      <rPr>
        <sz val="8"/>
        <color rgb="FF747678"/>
        <rFont val="Arial"/>
        <family val="2"/>
      </rPr>
      <t> </t>
    </r>
  </si>
  <si>
    <r>
      <t>Capital de giro:</t>
    </r>
    <r>
      <rPr>
        <sz val="8"/>
        <color rgb="FF747678"/>
        <rFont val="Arial"/>
        <family val="2"/>
      </rPr>
      <t> </t>
    </r>
  </si>
  <si>
    <t>  Contas a receber </t>
  </si>
  <si>
    <t>  Estoques </t>
  </si>
  <si>
    <t>  Contas a pagar a fornecedores e empreiteiros </t>
  </si>
  <si>
    <t>570 </t>
  </si>
  <si>
    <t>  Provisão - Salários, encargos sociais e outras remunerações</t>
  </si>
  <si>
    <t xml:space="preserve">Provisão para descaracterização de barragens </t>
  </si>
  <si>
    <r>
      <t>Caixa proveniente das atividades operacionais</t>
    </r>
    <r>
      <rPr>
        <sz val="8"/>
        <color rgb="FF747678"/>
        <rFont val="Arial"/>
        <family val="2"/>
      </rPr>
      <t> </t>
    </r>
  </si>
  <si>
    <t>Tributos sobre o lucro (incluindo programa de refinanciamento)  </t>
  </si>
  <si>
    <t>Juros de empréstimos e financiamentos </t>
  </si>
  <si>
    <t>Pagamentos relacionados a Brumadinho </t>
  </si>
  <si>
    <t>Pagamentos relacionados à descaracterização das barragens </t>
  </si>
  <si>
    <t>38 </t>
  </si>
  <si>
    <t>134 </t>
  </si>
  <si>
    <r>
      <t>Caixa líquido gerado pelas atividades operacionais continuadas</t>
    </r>
    <r>
      <rPr>
        <sz val="8"/>
        <color rgb="FF747678"/>
        <rFont val="Arial"/>
        <family val="2"/>
      </rPr>
      <t> </t>
    </r>
  </si>
  <si>
    <t>Caixa líquido gerado (usado) pelas atividades operacionais descontinuadas</t>
  </si>
  <si>
    <r>
      <t>Caixa líquido gerado pelas atividades operacionais</t>
    </r>
    <r>
      <rPr>
        <sz val="8"/>
        <color rgb="FF747678"/>
        <rFont val="Arial"/>
        <family val="2"/>
      </rPr>
      <t> </t>
    </r>
  </si>
  <si>
    <t>Reconciliação entre EBITDA ajustado x lucro líquido (prejuízo)</t>
  </si>
  <si>
    <r>
      <t>EBITDA ajustado</t>
    </r>
    <r>
      <rPr>
        <sz val="8"/>
        <color rgb="FF747678"/>
        <rFont val="Arial"/>
        <family val="2"/>
      </rPr>
      <t> </t>
    </r>
  </si>
  <si>
    <t>Depreciação, amortização e exaustão </t>
  </si>
  <si>
    <r>
      <t>Dividendos recebidos e juros de coligadas e</t>
    </r>
    <r>
      <rPr>
        <i/>
        <sz val="8"/>
        <color rgb="FF747678"/>
        <rFont val="Arial"/>
        <family val="2"/>
      </rPr>
      <t xml:space="preserve"> joint ventures</t>
    </r>
    <r>
      <rPr>
        <sz val="8"/>
        <color rgb="FF747678"/>
        <rFont val="Arial"/>
        <family val="2"/>
      </rPr>
      <t> </t>
    </r>
  </si>
  <si>
    <t>Redução ao valor recuperável e baixas de ativos não circulantes, líquido¹ </t>
  </si>
  <si>
    <r>
      <t>Lucro operacional</t>
    </r>
    <r>
      <rPr>
        <sz val="8"/>
        <color rgb="FF747678"/>
        <rFont val="Arial"/>
        <family val="2"/>
      </rPr>
      <t> </t>
    </r>
  </si>
  <si>
    <t>Resultado financeiro </t>
  </si>
  <si>
    <t>Tributos sobre o lucro </t>
  </si>
  <si>
    <r>
      <t>Lucro líquido </t>
    </r>
    <r>
      <rPr>
        <sz val="8"/>
        <color rgb="FF747678"/>
        <rFont val="Arial"/>
        <family val="2"/>
      </rPr>
      <t> </t>
    </r>
  </si>
  <si>
    <t>Prejuízo atribuído aos acionistas não controladores </t>
  </si>
  <si>
    <r>
      <t>Lucro líquido atribuído aos acionistas da Vale</t>
    </r>
    <r>
      <rPr>
        <sz val="8"/>
        <color rgb="FF747678"/>
        <rFont val="Arial"/>
        <family val="2"/>
      </rPr>
      <t> </t>
    </r>
  </si>
  <si>
    <t>¹ Os ajustes para refletir o desempenho das transações de streaming à preços de mercado estão nos reportes de resultados de cada trimestre. </t>
  </si>
  <si>
    <t>(c) Dívida líquida</t>
  </si>
  <si>
    <t>Dívida bruta </t>
  </si>
  <si>
    <t>Arrendamentos (IFRS 16) </t>
  </si>
  <si>
    <t>Caixa e equivalentes de caixa¹ </t>
  </si>
  <si>
    <r>
      <t>Dívida líquida</t>
    </r>
    <r>
      <rPr>
        <sz val="8"/>
        <color rgb="FF747678"/>
        <rFont val="Arial"/>
        <family val="2"/>
      </rPr>
      <t> </t>
    </r>
  </si>
  <si>
    <t>¹ Incluindo investimentos financeiros. </t>
  </si>
  <si>
    <t xml:space="preserve">(d) Dívida bruta / LTM EBITDA ajustado </t>
  </si>
  <si>
    <r>
      <t xml:space="preserve">2019 </t>
    </r>
    <r>
      <rPr>
        <b/>
        <vertAlign val="superscript"/>
        <sz val="8"/>
        <color rgb="FFFFFFFF"/>
        <rFont val="Arial"/>
        <family val="2"/>
      </rPr>
      <t>1</t>
    </r>
  </si>
  <si>
    <r>
      <t xml:space="preserve">2020 </t>
    </r>
    <r>
      <rPr>
        <b/>
        <vertAlign val="superscript"/>
        <sz val="8"/>
        <color rgb="FFFFFFFF"/>
        <rFont val="Arial"/>
        <family val="2"/>
      </rPr>
      <t>1</t>
    </r>
  </si>
  <si>
    <t>Dívida Bruta e arrendamentos/ LTM EBITDA ajustado (x) </t>
  </si>
  <si>
    <t>Dívida Bruta e arrendamentos / LTM Fluxo de Caixa Operacional (x) </t>
  </si>
  <si>
    <r>
      <rPr>
        <vertAlign val="superscript"/>
        <sz val="8"/>
        <color rgb="FF747678"/>
        <rFont val="Arial"/>
        <family val="2"/>
      </rPr>
      <t>1</t>
    </r>
    <r>
      <rPr>
        <sz val="8"/>
        <color rgb="FF747678"/>
        <rFont val="Arial"/>
        <family val="2"/>
      </rPr>
      <t xml:space="preserve"> Os valores de 2019 e 2020 não incluem arrendamentos</t>
    </r>
  </si>
  <si>
    <t>(e) LTM EBITDA ajustado / LTM Pagamento de juros</t>
  </si>
  <si>
    <t>LTM EBITDA ajustado/ LTM juros brutos (x) </t>
  </si>
  <si>
    <t>LTM EBITDA ajustado / LTM Pagamento de juros (x) </t>
  </si>
  <si>
    <r>
      <t>(f) Taxas de câmbio - dólar americano</t>
    </r>
    <r>
      <rPr>
        <sz val="11"/>
        <color rgb="FF7F7F7F"/>
        <rFont val="Arial"/>
        <family val="2"/>
      </rPr>
      <t> </t>
    </r>
  </si>
  <si>
    <r>
      <t>R$/US$</t>
    </r>
    <r>
      <rPr>
        <sz val="8"/>
        <color rgb="FFFFFFFF"/>
        <rFont val="Arial"/>
        <family val="2"/>
      </rPr>
      <t> </t>
    </r>
  </si>
  <si>
    <t>Média </t>
  </si>
  <si>
    <t>4,9266 </t>
  </si>
  <si>
    <t>5,1963 </t>
  </si>
  <si>
    <t>4,9485 </t>
  </si>
  <si>
    <t>Fim do período </t>
  </si>
  <si>
    <t>5,2380 </t>
  </si>
  <si>
    <t>5,0804 </t>
  </si>
  <si>
    <t>4,8192 </t>
  </si>
  <si>
    <t>Receita de vendas, líquida, por área de negócio</t>
  </si>
  <si>
    <r>
      <t>%</t>
    </r>
    <r>
      <rPr>
        <sz val="8"/>
        <color rgb="FFFFFFFF"/>
        <rFont val="Arial"/>
        <family val="2"/>
      </rPr>
      <t> </t>
    </r>
  </si>
  <si>
    <r>
      <t>Soluções de Minério de Ferro</t>
    </r>
    <r>
      <rPr>
        <sz val="8"/>
        <color rgb="FF828282"/>
        <rFont val="Arial"/>
        <family val="2"/>
      </rPr>
      <t> </t>
    </r>
  </si>
  <si>
    <t>     Minério de ferro - finos </t>
  </si>
  <si>
    <t>     ROM </t>
  </si>
  <si>
    <t>     Pelotas </t>
  </si>
  <si>
    <t>     Outros </t>
  </si>
  <si>
    <r>
      <t>Metais para Transição Energética</t>
    </r>
    <r>
      <rPr>
        <sz val="8"/>
        <color rgb="FF828282"/>
        <rFont val="Arial"/>
        <family val="2"/>
      </rPr>
      <t> </t>
    </r>
  </si>
  <si>
    <t>     Níquel </t>
  </si>
  <si>
    <t>     Cobre </t>
  </si>
  <si>
    <t>     PGMs </t>
  </si>
  <si>
    <t>     Ouro como subproduto¹ </t>
  </si>
  <si>
    <t>     Prata como subproduto </t>
  </si>
  <si>
    <t>     Cobalto¹ </t>
  </si>
  <si>
    <t>     Outros² </t>
  </si>
  <si>
    <r>
      <t>Outros</t>
    </r>
    <r>
      <rPr>
        <sz val="8"/>
        <color rgb="FF828282"/>
        <rFont val="Arial"/>
        <family val="2"/>
      </rPr>
      <t> </t>
    </r>
  </si>
  <si>
    <t>Total das operações sem carvão</t>
  </si>
  <si>
    <t>8.434 </t>
  </si>
  <si>
    <t>     Carvão Metalúrgico</t>
  </si>
  <si>
    <t>     Carvão Térmico</t>
  </si>
  <si>
    <t>Total das operações com carvão</t>
  </si>
  <si>
    <t>¹ Valores excluidos relacionado ao desempenho das transações de streaming à preços de mercado estão reportados nos resultados de cada trimestre </t>
  </si>
  <si>
    <t>² Inclui atividades de marketing. </t>
  </si>
  <si>
    <t>Receita de vendas, líquida, por destino</t>
  </si>
  <si>
    <r>
      <t>América do Norte</t>
    </r>
    <r>
      <rPr>
        <sz val="8"/>
        <color rgb="FF818181"/>
        <rFont val="Arial"/>
        <family val="2"/>
      </rPr>
      <t> </t>
    </r>
  </si>
  <si>
    <r>
      <t> 5,2 </t>
    </r>
    <r>
      <rPr>
        <sz val="8"/>
        <color rgb="FF818181"/>
        <rFont val="Arial"/>
        <family val="2"/>
      </rPr>
      <t> </t>
    </r>
  </si>
  <si>
    <t> 7,7  </t>
  </si>
  <si>
    <r>
      <t>5,7</t>
    </r>
    <r>
      <rPr>
        <sz val="8"/>
        <color rgb="FF818181"/>
        <rFont val="Arial"/>
        <family val="2"/>
      </rPr>
      <t> </t>
    </r>
  </si>
  <si>
    <t>    EUA </t>
  </si>
  <si>
    <t> 4,2  </t>
  </si>
  <si>
    <t> 6,1  </t>
  </si>
  <si>
    <t>4,5 </t>
  </si>
  <si>
    <t>    Canadá </t>
  </si>
  <si>
    <t> 1,0  </t>
  </si>
  <si>
    <t> 1,7  </t>
  </si>
  <si>
    <t>1,3 </t>
  </si>
  <si>
    <t>    México</t>
  </si>
  <si>
    <r>
      <t>América do Sul</t>
    </r>
    <r>
      <rPr>
        <sz val="8"/>
        <color rgb="FF818181"/>
        <rFont val="Arial"/>
        <family val="2"/>
      </rPr>
      <t> </t>
    </r>
  </si>
  <si>
    <r>
      <t> 12,9 </t>
    </r>
    <r>
      <rPr>
        <sz val="8"/>
        <color rgb="FF818181"/>
        <rFont val="Arial"/>
        <family val="2"/>
      </rPr>
      <t> </t>
    </r>
  </si>
  <si>
    <t> 12,7  </t>
  </si>
  <si>
    <r>
      <t>11,4</t>
    </r>
    <r>
      <rPr>
        <sz val="8"/>
        <color rgb="FF818181"/>
        <rFont val="Arial"/>
        <family val="2"/>
      </rPr>
      <t> </t>
    </r>
  </si>
  <si>
    <t>    Brasil </t>
  </si>
  <si>
    <t> 11,0  </t>
  </si>
  <si>
    <t> 10,9  </t>
  </si>
  <si>
    <t>10,3 </t>
  </si>
  <si>
    <t>    Outros </t>
  </si>
  <si>
    <t> 1,9  </t>
  </si>
  <si>
    <t> 1,8  </t>
  </si>
  <si>
    <t>1,1 </t>
  </si>
  <si>
    <r>
      <t>Ásia</t>
    </r>
    <r>
      <rPr>
        <sz val="8"/>
        <color rgb="FF818181"/>
        <rFont val="Arial"/>
        <family val="2"/>
      </rPr>
      <t> </t>
    </r>
  </si>
  <si>
    <r>
      <t> 63,0 </t>
    </r>
    <r>
      <rPr>
        <sz val="8"/>
        <color rgb="FF818181"/>
        <rFont val="Arial"/>
        <family val="2"/>
      </rPr>
      <t> </t>
    </r>
  </si>
  <si>
    <t> 56,0  </t>
  </si>
  <si>
    <r>
      <t>64,9</t>
    </r>
    <r>
      <rPr>
        <sz val="8"/>
        <color rgb="FF818181"/>
        <rFont val="Arial"/>
        <family val="2"/>
      </rPr>
      <t> </t>
    </r>
  </si>
  <si>
    <t>    China </t>
  </si>
  <si>
    <t> 45,7  </t>
  </si>
  <si>
    <t> 40,4  </t>
  </si>
  <si>
    <t>47,9 </t>
  </si>
  <si>
    <t>    Japão </t>
  </si>
  <si>
    <t> 9,1  </t>
  </si>
  <si>
    <t> 8,2  </t>
  </si>
  <si>
    <t>8,5 </t>
  </si>
  <si>
    <t>    Coreia do Sul </t>
  </si>
  <si>
    <t> 3,2  </t>
  </si>
  <si>
    <t> 3,7  </t>
  </si>
  <si>
    <t>3,9 </t>
  </si>
  <si>
    <t> 4,9  </t>
  </si>
  <si>
    <t> 3,8  </t>
  </si>
  <si>
    <t>4,6 </t>
  </si>
  <si>
    <r>
      <t>Europa</t>
    </r>
    <r>
      <rPr>
        <sz val="8"/>
        <color rgb="FF818181"/>
        <rFont val="Arial"/>
        <family val="2"/>
      </rPr>
      <t> </t>
    </r>
  </si>
  <si>
    <r>
      <t> 12,8 </t>
    </r>
    <r>
      <rPr>
        <sz val="8"/>
        <color rgb="FF818181"/>
        <rFont val="Arial"/>
        <family val="2"/>
      </rPr>
      <t> </t>
    </r>
  </si>
  <si>
    <t> 18,5  </t>
  </si>
  <si>
    <r>
      <t>12,7</t>
    </r>
    <r>
      <rPr>
        <sz val="8"/>
        <color rgb="FF818181"/>
        <rFont val="Arial"/>
        <family val="2"/>
      </rPr>
      <t> </t>
    </r>
  </si>
  <si>
    <t>   Alemanha </t>
  </si>
  <si>
    <t> 2,8  </t>
  </si>
  <si>
    <t> 5,1  </t>
  </si>
  <si>
    <t>3,0 </t>
  </si>
  <si>
    <t>   Itália </t>
  </si>
  <si>
    <t> 2,2  </t>
  </si>
  <si>
    <t>1,9 </t>
  </si>
  <si>
    <t>   Outros </t>
  </si>
  <si>
    <t> 8,1  </t>
  </si>
  <si>
    <t> 11,3  </t>
  </si>
  <si>
    <t>7,8 </t>
  </si>
  <si>
    <r>
      <t>Oriente Médio</t>
    </r>
    <r>
      <rPr>
        <sz val="8"/>
        <color rgb="FF818181"/>
        <rFont val="Arial"/>
        <family val="2"/>
      </rPr>
      <t> </t>
    </r>
  </si>
  <si>
    <r>
      <t> 3,1 </t>
    </r>
    <r>
      <rPr>
        <sz val="8"/>
        <color rgb="FF818181"/>
        <rFont val="Arial"/>
        <family val="2"/>
      </rPr>
      <t> </t>
    </r>
  </si>
  <si>
    <r>
      <t>1,7</t>
    </r>
    <r>
      <rPr>
        <sz val="8"/>
        <color rgb="FF818181"/>
        <rFont val="Arial"/>
        <family val="2"/>
      </rPr>
      <t> </t>
    </r>
  </si>
  <si>
    <r>
      <t>Resto do mundo</t>
    </r>
    <r>
      <rPr>
        <sz val="8"/>
        <color rgb="FF818181"/>
        <rFont val="Arial"/>
        <family val="2"/>
      </rPr>
      <t> </t>
    </r>
  </si>
  <si>
    <r>
      <t> 3,0 </t>
    </r>
    <r>
      <rPr>
        <sz val="8"/>
        <color rgb="FF818181"/>
        <rFont val="Arial"/>
        <family val="2"/>
      </rPr>
      <t> </t>
    </r>
  </si>
  <si>
    <r>
      <t>3,7</t>
    </r>
    <r>
      <rPr>
        <sz val="8"/>
        <color rgb="FF818181"/>
        <rFont val="Arial"/>
        <family val="2"/>
      </rPr>
      <t> </t>
    </r>
  </si>
  <si>
    <r>
      <t> 100,0 </t>
    </r>
    <r>
      <rPr>
        <sz val="8"/>
        <color rgb="FF747678"/>
        <rFont val="Arial"/>
        <family val="2"/>
      </rPr>
      <t> </t>
    </r>
  </si>
  <si>
    <t> 100,0  </t>
  </si>
  <si>
    <t>Empréstimos e financiamentos  3</t>
  </si>
  <si>
    <t>Empréstimos e financiamentos  3</t>
  </si>
  <si>
    <r>
      <rPr>
        <vertAlign val="superscript"/>
        <sz val="7"/>
        <color theme="1" tint="-0.249977111117893"/>
        <rFont val="Arial"/>
        <family val="2"/>
      </rPr>
      <t>1</t>
    </r>
    <r>
      <rPr>
        <sz val="7"/>
        <color theme="1" tint="-0.249977111117893"/>
        <rFont val="Arial"/>
        <family val="2"/>
      </rPr>
      <t xml:space="preserve"> For details on what is included, please refer to the footnotes of each quarter</t>
    </r>
  </si>
  <si>
    <t>4.177 </t>
  </si>
  <si>
    <t>4.482 </t>
  </si>
  <si>
    <t/>
  </si>
  <si>
    <t>Investimento de manutenção realizado por tipo - 4T23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</si>
</sst>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164" formatCode="_-* #,##0.00_-;\-* #,##0.00_-;_-* &quot;-&quot;??_-;_-@_-"/>
    <numFmt numFmtId="165" formatCode="&quot;$&quot;#,##0_);[Red]\(&quot;$&quot;#,##0\)"/>
    <numFmt numFmtId="166" formatCode="0.0"/>
    <numFmt numFmtId="167" formatCode="0.0%"/>
    <numFmt numFmtId="168" formatCode="#,##0.0_);\(#,##0.0\)"/>
    <numFmt numFmtId="169" formatCode="#,##0.00000000;\-#,##0.00000000"/>
    <numFmt numFmtId="170" formatCode="_-* #,##0_-;* \(#,##0\)_-;_-* &quot;-&quot;??_-;_-@_-"/>
    <numFmt numFmtId="171" formatCode="mm/dd/yy"/>
    <numFmt numFmtId="172" formatCode="&quot;$&quot;0_m"/>
    <numFmt numFmtId="173" formatCode="#,##0.000;&quot;(&quot;#,##0.000&quot;)&quot;"/>
    <numFmt numFmtId="174" formatCode="_-* #,##0.000000_-;\-* #,##0.000000_-;_-* &quot;-&quot;??_-;_-@_-"/>
    <numFmt numFmtId="175" formatCode="m/d"/>
    <numFmt numFmtId="176" formatCode="#,##0.0\ ;\(#,##0.0\)"/>
    <numFmt numFmtId="177" formatCode="&quot;$&quot;_(#,##0.00_);&quot;$&quot;\(#,##0.00\)"/>
    <numFmt numFmtId="178" formatCode="#,##0.0_)\x;\(#,##0.0\)\x"/>
    <numFmt numFmtId="179" formatCode="#,##0.0_)_x;\(#,##0.0\)_x"/>
    <numFmt numFmtId="180" formatCode="0.0_)\%;\(0.0\)\%"/>
    <numFmt numFmtId="181" formatCode="#,##0.0_)_%;\(#,##0.0\)_%"/>
    <numFmt numFmtId="182" formatCode="0_)"/>
    <numFmt numFmtId="183" formatCode="000000"/>
    <numFmt numFmtId="184" formatCode="d\.mmm"/>
    <numFmt numFmtId="185" formatCode="0.00\ ;\(0.00\)"/>
    <numFmt numFmtId="186" formatCode="_([$€]* #,##0.00_);_([$€]* \(#,##0.00\);_([$€]* &quot;-&quot;??_);_(@_)"/>
    <numFmt numFmtId="187" formatCode="#,##0.0"/>
    <numFmt numFmtId="188" formatCode="0.000"/>
    <numFmt numFmtId="189" formatCode="0_);\(0\)"/>
    <numFmt numFmtId="190" formatCode="0.000_);\(0.000\)"/>
    <numFmt numFmtId="191" formatCode="_-* #,##0_-;\-* #,##0_-;_-* &quot;-&quot;??_-;_-@_-"/>
    <numFmt numFmtId="192" formatCode="#,##0\ ;\(#,##0\)"/>
    <numFmt numFmtId="193" formatCode="#,##0.0;\-#,##0.0"/>
    <numFmt numFmtId="194" formatCode="_-* #,##0.0_-;\-* #,##0.0_-;_-* &quot;-&quot;??_-;_-@_-"/>
    <numFmt numFmtId="195" formatCode="#,##0.000"/>
    <numFmt numFmtId="196" formatCode="0.0_);\(0.0\)"/>
    <numFmt numFmtId="197" formatCode="0.0000"/>
  </numFmts>
  <fonts count="149">
    <font>
      <sz val="10"/>
      <name val="Arial"/>
    </font>
    <font>
      <sz val="11"/>
      <color theme="1"/>
      <name val="Calibri"/>
      <family val="2"/>
      <scheme val="minor"/>
    </font>
    <font>
      <sz val="10"/>
      <name val="Arial"/>
      <family val="2"/>
    </font>
    <font>
      <sz val="10"/>
      <color indexed="8"/>
      <name val="Arial"/>
      <family val="2"/>
    </font>
    <font>
      <sz val="11"/>
      <color indexed="8"/>
      <name val="Calibri"/>
      <family val="2"/>
    </font>
    <font>
      <sz val="10"/>
      <name val="MS Sans Serif"/>
      <family val="2"/>
    </font>
    <font>
      <sz val="12"/>
      <name val="Times New Roman"/>
      <family val="1"/>
    </font>
    <font>
      <sz val="9"/>
      <name val="Arial"/>
      <family val="2"/>
    </font>
    <font>
      <sz val="10"/>
      <color indexed="12"/>
      <name val="Tms Rmn"/>
      <family val="2"/>
    </font>
    <font>
      <sz val="12"/>
      <name val="Helv"/>
      <family val="2"/>
    </font>
    <font>
      <b/>
      <sz val="10"/>
      <color indexed="12"/>
      <name val="Tms Rmn"/>
      <family val="2"/>
    </font>
    <font>
      <sz val="10"/>
      <name val="Tms Rmn"/>
      <family val="2"/>
    </font>
    <font>
      <sz val="12"/>
      <name val="Weiss"/>
      <family val="2"/>
    </font>
    <font>
      <sz val="10"/>
      <name val="Helv"/>
      <family val="2"/>
    </font>
    <font>
      <sz val="10"/>
      <color indexed="8"/>
      <name val="MS Sans Serif"/>
      <family val="2"/>
    </font>
    <font>
      <sz val="11"/>
      <color indexed="0"/>
      <name val="Calibri"/>
      <family val="2"/>
    </font>
    <font>
      <sz val="11"/>
      <name val="‚l‚r ƒSƒVƒbƒN"/>
      <family val="2"/>
      <charset val="128"/>
    </font>
    <font>
      <u/>
      <sz val="8.25"/>
      <color indexed="36"/>
      <name val="µ¸¿ò"/>
      <family val="3"/>
      <charset val="129"/>
    </font>
    <font>
      <sz val="12"/>
      <name val="¹ÙÅÁÃ¼"/>
      <family val="2"/>
      <charset val="129"/>
    </font>
    <font>
      <sz val="14"/>
      <name val="Tms Rmn"/>
      <family val="2"/>
    </font>
    <font>
      <sz val="10"/>
      <name val="Arial"/>
      <family val="2"/>
    </font>
    <font>
      <sz val="7"/>
      <color indexed="55"/>
      <name val="Arial"/>
      <family val="2"/>
    </font>
    <font>
      <sz val="10"/>
      <color theme="1"/>
      <name val="Calibri"/>
      <family val="2"/>
      <scheme val="minor"/>
    </font>
    <font>
      <sz val="11"/>
      <color theme="1"/>
      <name val="Calibri"/>
      <family val="2"/>
      <scheme val="minor"/>
    </font>
    <font>
      <b/>
      <sz val="11"/>
      <color rgb="FF828282"/>
      <name val="Arial"/>
      <family val="2"/>
    </font>
    <font>
      <sz val="10"/>
      <color rgb="FF000000"/>
      <name val="Arial"/>
      <family val="2"/>
    </font>
    <font>
      <i/>
      <sz val="8"/>
      <color rgb="FFFFFFFF"/>
      <name val="Arial"/>
      <family val="2"/>
    </font>
    <font>
      <b/>
      <sz val="8"/>
      <color rgb="FFFFFFFF"/>
      <name val="Arial"/>
      <family val="2"/>
    </font>
    <font>
      <b/>
      <sz val="11"/>
      <color rgb="FF818181"/>
      <name val="Arial"/>
      <family val="2"/>
    </font>
    <font>
      <sz val="8"/>
      <color rgb="FF747678"/>
      <name val="Arial"/>
      <family val="2"/>
    </font>
    <font>
      <b/>
      <sz val="8"/>
      <color rgb="FF747678"/>
      <name val="Arial"/>
      <family val="2"/>
    </font>
    <font>
      <sz val="8"/>
      <color rgb="FF747678"/>
      <name val="Arial Narrow"/>
      <family val="2"/>
    </font>
    <font>
      <b/>
      <sz val="11"/>
      <color rgb="FF7F7F7F"/>
      <name val="Arial"/>
      <family val="2"/>
    </font>
    <font>
      <sz val="8"/>
      <color rgb="FFFFFFFF"/>
      <name val="Arial"/>
      <family val="2"/>
    </font>
    <font>
      <sz val="8"/>
      <color rgb="FF818181"/>
      <name val="Arial"/>
      <family val="2"/>
    </font>
    <font>
      <sz val="10"/>
      <color rgb="FFFF0000"/>
      <name val="Arial"/>
      <family val="2"/>
    </font>
    <font>
      <sz val="8"/>
      <color rgb="FF808080"/>
      <name val="Arial"/>
      <family val="2"/>
    </font>
    <font>
      <b/>
      <sz val="11"/>
      <color rgb="FF808080"/>
      <name val="Arial"/>
      <family val="2"/>
    </font>
    <font>
      <b/>
      <sz val="9"/>
      <color rgb="FF747678"/>
      <name val="Arial"/>
      <family val="2"/>
    </font>
    <font>
      <vertAlign val="superscript"/>
      <sz val="8"/>
      <color rgb="FF747678"/>
      <name val="Arial"/>
      <family val="2"/>
    </font>
    <font>
      <sz val="8"/>
      <color rgb="FFA6A6A6"/>
      <name val="Arial"/>
      <family val="2"/>
    </font>
    <font>
      <sz val="8"/>
      <color rgb="FF7F7F7F"/>
      <name val="Arial"/>
      <family val="2"/>
    </font>
    <font>
      <sz val="11"/>
      <color rgb="FF000000"/>
      <name val="Calibri"/>
      <family val="2"/>
    </font>
    <font>
      <b/>
      <sz val="11"/>
      <color rgb="FF7F7F83"/>
      <name val="Arial"/>
      <family val="2"/>
    </font>
    <font>
      <b/>
      <sz val="8"/>
      <color rgb="FF7F7F7F"/>
      <name val="Arial"/>
      <family val="2"/>
    </font>
    <font>
      <i/>
      <sz val="8"/>
      <color rgb="FF747678"/>
      <name val="Arial"/>
      <family val="2"/>
    </font>
    <font>
      <b/>
      <i/>
      <sz val="8"/>
      <color rgb="FF747678"/>
      <name val="Arial"/>
      <family val="2"/>
    </font>
    <font>
      <vertAlign val="superscript"/>
      <sz val="8"/>
      <color rgb="FFA6A6A6"/>
      <name val="Arial Narrow"/>
      <family val="2"/>
    </font>
    <font>
      <b/>
      <i/>
      <sz val="11"/>
      <color rgb="FF808080"/>
      <name val="Arial"/>
      <family val="2"/>
    </font>
    <font>
      <sz val="7"/>
      <color rgb="FFA7A7A7"/>
      <name val="Arial Narrow"/>
      <family val="2"/>
    </font>
    <font>
      <sz val="7"/>
      <color rgb="FF808080"/>
      <name val="Arial"/>
      <family val="2"/>
    </font>
    <font>
      <sz val="7"/>
      <color rgb="FF747678"/>
      <name val="Arial"/>
      <family val="2"/>
    </font>
    <font>
      <b/>
      <vertAlign val="superscript"/>
      <sz val="8"/>
      <color rgb="FFFFFFFF"/>
      <name val="Arial"/>
      <family val="2"/>
    </font>
    <font>
      <sz val="8"/>
      <color rgb="FF838383"/>
      <name val="Arial"/>
      <family val="2"/>
    </font>
    <font>
      <vertAlign val="superscript"/>
      <sz val="8"/>
      <color rgb="FF838383"/>
      <name val="Arial"/>
      <family val="2"/>
    </font>
    <font>
      <b/>
      <sz val="8"/>
      <color rgb="FF838383"/>
      <name val="Arial"/>
      <family val="2"/>
    </font>
    <font>
      <b/>
      <vertAlign val="superscript"/>
      <sz val="8"/>
      <color rgb="FF838383"/>
      <name val="Arial"/>
      <family val="2"/>
    </font>
    <font>
      <vertAlign val="superscript"/>
      <sz val="7"/>
      <color rgb="FF838383"/>
      <name val="Arial Narrow"/>
      <family val="2"/>
    </font>
    <font>
      <sz val="7"/>
      <color rgb="FF838383"/>
      <name val="Arial Narrow"/>
      <family val="2"/>
    </font>
    <font>
      <i/>
      <sz val="7"/>
      <color rgb="FF838383"/>
      <name val="Arial Narrow"/>
      <family val="2"/>
    </font>
    <font>
      <sz val="7"/>
      <color rgb="FF747678"/>
      <name val="Arial Narrow"/>
      <family val="2"/>
    </font>
    <font>
      <i/>
      <sz val="7"/>
      <color rgb="FF747678"/>
      <name val="Arial Narrow"/>
      <family val="2"/>
    </font>
    <font>
      <sz val="7"/>
      <color rgb="FF7F7F7F"/>
      <name val="Arial Narrow"/>
      <family val="2"/>
    </font>
    <font>
      <b/>
      <vertAlign val="superscript"/>
      <sz val="11"/>
      <color rgb="FF818181"/>
      <name val="Arial"/>
      <family val="2"/>
    </font>
    <font>
      <sz val="8"/>
      <color rgb="FF7F7F7F"/>
      <name val="Arial Narrow"/>
      <family val="2"/>
    </font>
    <font>
      <sz val="8"/>
      <color rgb="FF828282"/>
      <name val="Arial"/>
      <family val="2"/>
    </font>
    <font>
      <sz val="9"/>
      <color rgb="FFA7A7A7"/>
      <name val="Arial Narrow"/>
      <family val="2"/>
    </font>
    <font>
      <sz val="8"/>
      <color rgb="FF838383"/>
      <name val="Arial Narrow"/>
      <family val="2"/>
    </font>
    <font>
      <sz val="6"/>
      <color rgb="FF808080"/>
      <name val="Arial"/>
      <family val="2"/>
    </font>
    <font>
      <b/>
      <i/>
      <sz val="11"/>
      <color rgb="FF7F7F83"/>
      <name val="Arial"/>
      <family val="2"/>
    </font>
    <font>
      <sz val="11"/>
      <color rgb="FF7F7F83"/>
      <name val="Arial"/>
      <family val="2"/>
    </font>
    <font>
      <sz val="20"/>
      <color rgb="FF000000"/>
      <name val="Arial"/>
      <family val="2"/>
    </font>
    <font>
      <i/>
      <sz val="8"/>
      <color rgb="FF7F7F7F"/>
      <name val="Arial"/>
      <family val="2"/>
    </font>
    <font>
      <b/>
      <sz val="8"/>
      <color rgb="FF828282"/>
      <name val="Arial"/>
      <family val="2"/>
    </font>
    <font>
      <sz val="10"/>
      <name val="Arial"/>
      <family val="2"/>
    </font>
    <font>
      <b/>
      <sz val="10"/>
      <name val="Arial"/>
      <family val="2"/>
    </font>
    <font>
      <sz val="7"/>
      <color theme="1"/>
      <name val="Arial Narrow"/>
      <family val="2"/>
    </font>
    <font>
      <vertAlign val="superscript"/>
      <sz val="8"/>
      <color rgb="FF808080"/>
      <name val="Arial"/>
      <family val="2"/>
    </font>
    <font>
      <sz val="10"/>
      <color theme="0"/>
      <name val="Arial"/>
      <family val="2"/>
    </font>
    <font>
      <sz val="7"/>
      <color theme="0" tint="-0.499984740745262"/>
      <name val="Arial Narrow"/>
      <family val="2"/>
    </font>
    <font>
      <i/>
      <sz val="7"/>
      <color theme="0" tint="-0.499984740745262"/>
      <name val="Arial Narrow"/>
      <family val="2"/>
    </font>
    <font>
      <sz val="8"/>
      <color theme="0" tint="-0.499984740745262"/>
      <name val="Arial Narrow"/>
      <family val="2"/>
    </font>
    <font>
      <b/>
      <sz val="8"/>
      <color rgb="FFFF0000"/>
      <name val="Arial"/>
      <family val="2"/>
    </font>
    <font>
      <sz val="11"/>
      <name val="Calibri"/>
      <family val="2"/>
    </font>
    <font>
      <b/>
      <vertAlign val="superscript"/>
      <sz val="8"/>
      <color rgb="FF747678"/>
      <name val="Arial"/>
      <family val="2"/>
    </font>
    <font>
      <vertAlign val="superscript"/>
      <sz val="8"/>
      <color rgb="FF818181"/>
      <name val="Arial"/>
      <family val="2"/>
    </font>
    <font>
      <b/>
      <sz val="8"/>
      <color rgb="FF818181"/>
      <name val="Arial"/>
      <family val="2"/>
    </font>
    <font>
      <sz val="10"/>
      <color rgb="FF747678"/>
      <name val="Arial"/>
      <family val="2"/>
    </font>
    <font>
      <b/>
      <sz val="10"/>
      <color rgb="FF818181"/>
      <name val="Arial"/>
      <family val="2"/>
    </font>
    <font>
      <b/>
      <vertAlign val="superscript"/>
      <sz val="10"/>
      <color rgb="FF818181"/>
      <name val="Arial"/>
      <family val="2"/>
    </font>
    <font>
      <b/>
      <sz val="10"/>
      <color rgb="FF747678"/>
      <name val="Arial"/>
      <family val="2"/>
    </font>
    <font>
      <b/>
      <sz val="8"/>
      <color rgb="FF808080"/>
      <name val="Arial"/>
      <family val="2"/>
    </font>
    <font>
      <vertAlign val="superscript"/>
      <sz val="7"/>
      <color rgb="FF808080"/>
      <name val="Arial Narrow"/>
      <family val="2"/>
    </font>
    <font>
      <sz val="8"/>
      <color rgb="FFA7A7A7"/>
      <name val="Arial Narrow"/>
      <family val="2"/>
    </font>
    <font>
      <sz val="20"/>
      <color rgb="FF000000"/>
      <name val="Times New Roman"/>
      <family val="1"/>
    </font>
    <font>
      <b/>
      <sz val="8"/>
      <name val="Arial"/>
      <family val="2"/>
    </font>
    <font>
      <b/>
      <i/>
      <sz val="8"/>
      <color rgb="FF808080"/>
      <name val="Arial"/>
      <family val="2"/>
    </font>
    <font>
      <sz val="7"/>
      <color rgb="FF808080"/>
      <name val="Arial Narrow"/>
      <family val="2"/>
    </font>
    <font>
      <i/>
      <sz val="8"/>
      <color rgb="FF808080"/>
      <name val="Arial"/>
      <family val="2"/>
    </font>
    <font>
      <sz val="8"/>
      <color theme="0" tint="-0.499984740745262"/>
      <name val="Arial"/>
      <family val="2"/>
    </font>
    <font>
      <sz val="11"/>
      <color rgb="FF7F7F7F"/>
      <name val="Arial"/>
      <family val="2"/>
    </font>
    <font>
      <b/>
      <sz val="11"/>
      <color rgb="FFFF0000"/>
      <name val="Arial"/>
      <family val="2"/>
    </font>
    <font>
      <b/>
      <sz val="8"/>
      <color theme="0"/>
      <name val="Arial"/>
      <family val="2"/>
    </font>
    <font>
      <b/>
      <vertAlign val="superscript"/>
      <sz val="8"/>
      <color rgb="FF838383"/>
      <name val="Arial Narrow"/>
      <family val="2"/>
    </font>
    <font>
      <vertAlign val="superscript"/>
      <sz val="8"/>
      <color theme="0" tint="-0.499984740745262"/>
      <name val="Arial Narrow"/>
      <family val="2"/>
    </font>
    <font>
      <sz val="7"/>
      <color theme="1" tint="-0.249977111117893"/>
      <name val="Arial"/>
      <family val="2"/>
    </font>
    <font>
      <vertAlign val="superscript"/>
      <sz val="7"/>
      <color theme="1" tint="-0.249977111117893"/>
      <name val="Arial"/>
      <family val="2"/>
    </font>
    <font>
      <b/>
      <sz val="11"/>
      <color rgb="FF000000"/>
      <name val="Calibri"/>
      <family val="2"/>
    </font>
    <font>
      <sz val="7"/>
      <color theme="0" tint="-0.499984740745262"/>
      <name val="Arial"/>
      <family val="2"/>
    </font>
    <font>
      <vertAlign val="superscript"/>
      <sz val="7"/>
      <color theme="0" tint="-0.499984740745262"/>
      <name val="Arial"/>
      <family val="2"/>
    </font>
    <font>
      <vertAlign val="superscript"/>
      <sz val="8"/>
      <color rgb="FFA7A7A7"/>
      <name val="Arial Narrow"/>
      <family val="2"/>
    </font>
    <font>
      <b/>
      <sz val="10"/>
      <name val="Vale Sans"/>
      <family val="2"/>
    </font>
    <font>
      <sz val="10"/>
      <name val="Vale Sans"/>
      <family val="2"/>
    </font>
    <font>
      <i/>
      <sz val="8"/>
      <color rgb="FFFFFFFF"/>
      <name val="Arial"/>
      <family val="2"/>
      <charset val="1"/>
    </font>
    <font>
      <sz val="8"/>
      <color rgb="FFFFFFFF"/>
      <name val="Arial"/>
      <family val="2"/>
      <charset val="1"/>
    </font>
    <font>
      <vertAlign val="superscript"/>
      <sz val="8"/>
      <color rgb="FFFFFFFF"/>
      <name val="Arial"/>
      <family val="2"/>
      <charset val="1"/>
    </font>
    <font>
      <sz val="8"/>
      <color rgb="FF818181"/>
      <name val="Arial"/>
      <family val="2"/>
      <charset val="1"/>
    </font>
    <font>
      <b/>
      <sz val="8"/>
      <color rgb="FF818181"/>
      <name val="Arial"/>
      <family val="2"/>
      <charset val="1"/>
    </font>
    <font>
      <b/>
      <sz val="8"/>
      <color rgb="FFFFFFFF"/>
      <name val="Arial"/>
      <family val="2"/>
      <charset val="1"/>
    </font>
    <font>
      <b/>
      <sz val="8"/>
      <color rgb="FF747678"/>
      <name val="Arial"/>
      <family val="2"/>
      <charset val="1"/>
    </font>
    <font>
      <vertAlign val="superscript"/>
      <sz val="8"/>
      <color rgb="FF818181"/>
      <name val="Arial"/>
      <family val="2"/>
      <charset val="1"/>
    </font>
    <font>
      <sz val="8"/>
      <color rgb="FF818181"/>
      <name val="Arial Narrow"/>
      <family val="2"/>
      <charset val="1"/>
    </font>
    <font>
      <vertAlign val="superscript"/>
      <sz val="8"/>
      <color rgb="FF818181"/>
      <name val="Arial Narrow"/>
      <family val="2"/>
      <charset val="1"/>
    </font>
    <font>
      <vertAlign val="superscript"/>
      <sz val="7"/>
      <color rgb="FF808080"/>
      <name val="Arial"/>
      <family val="2"/>
    </font>
    <font>
      <sz val="7"/>
      <color rgb="FFA6A6A6"/>
      <name val="Arial Narrow"/>
      <family val="2"/>
      <charset val="1"/>
    </font>
    <font>
      <vertAlign val="superscript"/>
      <sz val="7"/>
      <color rgb="FFA6A6A6"/>
      <name val="Arial Narrow"/>
      <family val="2"/>
      <charset val="1"/>
    </font>
    <font>
      <sz val="10"/>
      <color rgb="FF747678"/>
      <name val="Arial"/>
      <family val="2"/>
      <charset val="1"/>
    </font>
    <font>
      <i/>
      <sz val="7"/>
      <color rgb="FFA6A6A6"/>
      <name val="Arial Narrow"/>
      <family val="2"/>
      <charset val="1"/>
    </font>
    <font>
      <sz val="8"/>
      <color rgb="FF838383"/>
      <name val="Arial Narrow"/>
      <family val="2"/>
      <charset val="1"/>
    </font>
    <font>
      <vertAlign val="superscript"/>
      <sz val="6"/>
      <color rgb="FF838383"/>
      <name val="Arial Narrow"/>
      <family val="2"/>
      <charset val="1"/>
    </font>
    <font>
      <sz val="8"/>
      <color rgb="FF747678"/>
      <name val="Arial"/>
      <family val="2"/>
      <charset val="1"/>
    </font>
    <font>
      <sz val="8"/>
      <color rgb="FF808080"/>
      <name val="Arial"/>
      <family val="2"/>
      <charset val="1"/>
    </font>
    <font>
      <b/>
      <vertAlign val="superscript"/>
      <sz val="8"/>
      <color rgb="FF747678"/>
      <name val="Arial"/>
      <family val="2"/>
      <charset val="1"/>
    </font>
    <font>
      <vertAlign val="superscript"/>
      <sz val="8"/>
      <color rgb="FF747678"/>
      <name val="Arial"/>
      <family val="2"/>
      <charset val="1"/>
    </font>
    <font>
      <sz val="7"/>
      <color rgb="FF7F7F7F"/>
      <name val="Arial Narrow"/>
      <family val="2"/>
      <charset val="1"/>
    </font>
    <font>
      <i/>
      <sz val="7"/>
      <color rgb="FF7F7F7F"/>
      <name val="Arial Narrow"/>
      <family val="2"/>
      <charset val="1"/>
    </font>
    <font>
      <b/>
      <vertAlign val="superscript"/>
      <sz val="7"/>
      <color rgb="FF7F7F7F"/>
      <name val="Arial Narrow"/>
      <family val="2"/>
      <charset val="1"/>
    </font>
    <font>
      <sz val="8"/>
      <color rgb="FF7F7F7F"/>
      <name val="Arial"/>
      <family val="2"/>
      <charset val="1"/>
    </font>
    <font>
      <vertAlign val="superscript"/>
      <sz val="8"/>
      <color rgb="FF7F7F7F"/>
      <name val="Arial"/>
      <family val="2"/>
      <charset val="1"/>
    </font>
    <font>
      <b/>
      <i/>
      <sz val="8"/>
      <color rgb="FFFFFFFF"/>
      <name val="Arial"/>
      <family val="2"/>
      <charset val="1"/>
    </font>
    <font>
      <b/>
      <sz val="8"/>
      <color rgb="FF808080"/>
      <name val="Arial"/>
      <family val="2"/>
      <charset val="1"/>
    </font>
    <font>
      <b/>
      <sz val="7"/>
      <color rgb="FFFF0000"/>
      <name val="Arial Narrow"/>
      <family val="2"/>
      <charset val="1"/>
    </font>
    <font>
      <sz val="7"/>
      <color rgb="FF808080"/>
      <name val="Arial Narrow"/>
      <family val="2"/>
      <charset val="1"/>
    </font>
    <font>
      <i/>
      <sz val="7"/>
      <color rgb="FF808080"/>
      <name val="Arial Narrow"/>
      <family val="2"/>
      <charset val="1"/>
    </font>
    <font>
      <sz val="20"/>
      <color rgb="FF000000"/>
      <name val="Caecilia LT Std Bold"/>
      <family val="1"/>
      <charset val="1"/>
    </font>
    <font>
      <sz val="10"/>
      <color rgb="FF808080"/>
      <name val="Arial"/>
      <family val="2"/>
      <charset val="1"/>
    </font>
    <font>
      <sz val="11"/>
      <color rgb="FF818181"/>
      <name val="Arial"/>
      <family val="2"/>
    </font>
    <font>
      <vertAlign val="superscript"/>
      <sz val="7"/>
      <color rgb="FF575859"/>
      <name val="Arial"/>
      <family val="2"/>
    </font>
    <font>
      <sz val="7"/>
      <color rgb="FF575859"/>
      <name val="Arial"/>
      <family val="2"/>
    </font>
  </fonts>
  <fills count="57">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8"/>
        <bgColor indexed="64"/>
      </patternFill>
    </fill>
    <fill>
      <patternFill patternType="solid">
        <fgColor indexed="43"/>
        <bgColor indexed="64"/>
      </patternFill>
    </fill>
    <fill>
      <patternFill patternType="solid">
        <fgColor indexed="11"/>
        <bgColor indexed="64"/>
      </patternFill>
    </fill>
    <fill>
      <patternFill patternType="solid">
        <fgColor indexed="51"/>
        <bgColor indexed="64"/>
      </patternFill>
    </fill>
    <fill>
      <patternFill patternType="solid">
        <fgColor indexed="22"/>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rgb="FF008080"/>
        <bgColor indexed="64"/>
      </patternFill>
    </fill>
    <fill>
      <patternFill patternType="solid">
        <fgColor rgb="FFFFFFFF"/>
        <bgColor indexed="64"/>
      </patternFill>
    </fill>
    <fill>
      <patternFill patternType="solid">
        <fgColor rgb="FF007E7A"/>
        <bgColor indexed="64"/>
      </patternFill>
    </fill>
    <fill>
      <patternFill patternType="solid">
        <fgColor rgb="FFD9D9D9"/>
        <bgColor indexed="64"/>
      </patternFill>
    </fill>
    <fill>
      <patternFill patternType="solid">
        <fgColor rgb="FFC3DFD6"/>
        <bgColor indexed="64"/>
      </patternFill>
    </fill>
    <fill>
      <patternFill patternType="solid">
        <fgColor rgb="FFC3E0D6"/>
        <bgColor indexed="64"/>
      </patternFill>
    </fill>
    <fill>
      <patternFill patternType="solid">
        <fgColor rgb="FFF2F2F2"/>
        <bgColor indexed="64"/>
      </patternFill>
    </fill>
    <fill>
      <patternFill patternType="solid">
        <fgColor rgb="FFF3F3F3"/>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F2F2F2"/>
        <bgColor rgb="FF000000"/>
      </patternFill>
    </fill>
    <fill>
      <patternFill patternType="solid">
        <fgColor rgb="FFC3DFD6"/>
        <bgColor rgb="FF000000"/>
      </patternFill>
    </fill>
    <fill>
      <patternFill patternType="solid">
        <fgColor rgb="FFF3F3F3"/>
        <bgColor rgb="FF000000"/>
      </patternFill>
    </fill>
    <fill>
      <patternFill patternType="solid">
        <fgColor rgb="FFD9D9D9"/>
        <bgColor rgb="FF000000"/>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theme="7" tint="0.39997558519241921"/>
        <bgColor indexed="64"/>
      </patternFill>
    </fill>
    <fill>
      <patternFill patternType="solid">
        <fgColor rgb="FFC3DFD5"/>
        <bgColor indexed="64"/>
      </patternFill>
    </fill>
    <fill>
      <patternFill patternType="solid">
        <fgColor rgb="FFC3DFD5"/>
        <bgColor rgb="FF000000"/>
      </patternFill>
    </fill>
    <fill>
      <patternFill patternType="solid">
        <fgColor rgb="FF007E7A"/>
        <bgColor rgb="FF000000"/>
      </patternFill>
    </fill>
    <fill>
      <patternFill patternType="solid">
        <fgColor theme="0" tint="-4.9989318521683403E-2"/>
        <bgColor rgb="FF000000"/>
      </patternFill>
    </fill>
    <fill>
      <patternFill patternType="solid">
        <fgColor rgb="FF005E5B"/>
        <bgColor indexed="64"/>
      </patternFill>
    </fill>
    <fill>
      <patternFill patternType="solid">
        <fgColor rgb="FFDFF5F1"/>
        <bgColor indexed="64"/>
      </patternFill>
    </fill>
    <fill>
      <patternFill patternType="solid">
        <fgColor rgb="FFC6ECE5"/>
        <bgColor indexed="64"/>
      </patternFill>
    </fill>
    <fill>
      <patternFill patternType="solid">
        <fgColor rgb="FF0ABB98"/>
        <bgColor indexed="64"/>
      </patternFill>
    </fill>
    <fill>
      <patternFill patternType="solid">
        <fgColor rgb="FF005250"/>
        <bgColor indexed="64"/>
      </patternFill>
    </fill>
    <fill>
      <patternFill patternType="solid">
        <fgColor rgb="FFDBEDED"/>
        <bgColor indexed="64"/>
      </patternFill>
    </fill>
    <fill>
      <patternFill patternType="solid">
        <fgColor rgb="FFEBF5F5"/>
        <bgColor indexed="64"/>
      </patternFill>
    </fill>
  </fills>
  <borders count="41">
    <border>
      <left/>
      <right/>
      <top/>
      <bottom/>
      <diagonal/>
    </border>
    <border>
      <left/>
      <right/>
      <top/>
      <bottom style="medium">
        <color rgb="FF000000"/>
      </bottom>
      <diagonal/>
    </border>
    <border>
      <left/>
      <right/>
      <top style="medium">
        <color rgb="FF000000"/>
      </top>
      <bottom/>
      <diagonal/>
    </border>
    <border>
      <left/>
      <right/>
      <top/>
      <bottom style="medium">
        <color indexed="64"/>
      </bottom>
      <diagonal/>
    </border>
    <border>
      <left/>
      <right/>
      <top style="medium">
        <color rgb="FFFFFFFF"/>
      </top>
      <bottom/>
      <diagonal/>
    </border>
    <border>
      <left style="medium">
        <color rgb="FFFFFFFF"/>
      </left>
      <right/>
      <top style="medium">
        <color rgb="FFFFFFFF"/>
      </top>
      <bottom/>
      <diagonal/>
    </border>
    <border>
      <left/>
      <right/>
      <top/>
      <bottom style="medium">
        <color rgb="FFF2F2F2"/>
      </bottom>
      <diagonal/>
    </border>
    <border>
      <left/>
      <right/>
      <top style="medium">
        <color rgb="FFF2F2F2"/>
      </top>
      <bottom/>
      <diagonal/>
    </border>
    <border>
      <left/>
      <right/>
      <top/>
      <bottom style="medium">
        <color rgb="FFF3F3F3"/>
      </bottom>
      <diagonal/>
    </border>
    <border>
      <left/>
      <right/>
      <top style="medium">
        <color rgb="FFF3F3F3"/>
      </top>
      <bottom/>
      <diagonal/>
    </border>
    <border>
      <left/>
      <right/>
      <top style="medium">
        <color indexed="64"/>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medium">
        <color rgb="FFF3F3F3"/>
      </bottom>
      <diagonal/>
    </border>
    <border>
      <left style="thin">
        <color rgb="FF000000"/>
      </left>
      <right/>
      <top style="medium">
        <color rgb="FFF3F3F3"/>
      </top>
      <bottom/>
      <diagonal/>
    </border>
    <border>
      <left style="thin">
        <color rgb="FF000000"/>
      </left>
      <right/>
      <top/>
      <bottom style="medium">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right/>
      <top/>
      <bottom style="thin">
        <color indexed="64"/>
      </bottom>
      <diagonal/>
    </border>
    <border>
      <left/>
      <right/>
      <top style="thin">
        <color indexed="64"/>
      </top>
      <bottom/>
      <diagonal/>
    </border>
    <border>
      <left/>
      <right/>
      <top/>
      <bottom style="medium">
        <color rgb="FFFFFFFF"/>
      </bottom>
      <diagonal/>
    </border>
    <border>
      <left style="medium">
        <color rgb="FFFFFFFF"/>
      </left>
      <right/>
      <top/>
      <bottom/>
      <diagonal/>
    </border>
    <border>
      <left/>
      <right/>
      <top style="medium">
        <color rgb="FFFFFFFF"/>
      </top>
      <bottom style="medium">
        <color rgb="FFFFFFFF"/>
      </bottom>
      <diagonal/>
    </border>
    <border>
      <left/>
      <right/>
      <top/>
      <bottom style="medium">
        <color rgb="FFC0C0C0"/>
      </bottom>
      <diagonal/>
    </border>
    <border>
      <left/>
      <right/>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rgb="FFFFFFFF"/>
      </bottom>
      <diagonal/>
    </border>
    <border>
      <left/>
      <right/>
      <top style="thin">
        <color rgb="FFFFFFFF"/>
      </top>
      <bottom/>
      <diagonal/>
    </border>
    <border>
      <left style="thin">
        <color indexed="64"/>
      </left>
      <right style="thin">
        <color indexed="64"/>
      </right>
      <top/>
      <bottom/>
      <diagonal/>
    </border>
    <border>
      <left/>
      <right/>
      <top style="thin">
        <color indexed="64"/>
      </top>
      <bottom style="thin">
        <color rgb="FFF3F3F3"/>
      </bottom>
      <diagonal/>
    </border>
    <border>
      <left/>
      <right/>
      <top style="thin">
        <color rgb="FFF3F3F3"/>
      </top>
      <bottom/>
      <diagonal/>
    </border>
    <border>
      <left style="thin">
        <color indexed="64"/>
      </left>
      <right/>
      <top/>
      <bottom style="medium">
        <color rgb="FF000000"/>
      </bottom>
      <diagonal/>
    </border>
  </borders>
  <cellStyleXfs count="62819">
    <xf numFmtId="0" fontId="0" fillId="0" borderId="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76" fontId="7" fillId="0" borderId="0"/>
    <xf numFmtId="170" fontId="2" fillId="0" borderId="0" applyFont="0" applyFill="0" applyBorder="0" applyAlignment="0" applyProtection="0"/>
    <xf numFmtId="170" fontId="2" fillId="0" borderId="0" applyFont="0" applyFill="0" applyBorder="0" applyAlignment="0" applyProtection="0"/>
    <xf numFmtId="0" fontId="2" fillId="0" borderId="0"/>
    <xf numFmtId="0" fontId="14" fillId="0" borderId="0" applyNumberFormat="0" applyFont="0" applyFill="0" applyBorder="0" applyAlignment="0" applyProtection="0"/>
    <xf numFmtId="0" fontId="14" fillId="0" borderId="0" applyNumberFormat="0" applyFont="0" applyFill="0" applyBorder="0" applyAlignment="0" applyProtection="0"/>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2" fillId="0" borderId="0"/>
    <xf numFmtId="186" fontId="2" fillId="0" borderId="0"/>
    <xf numFmtId="186" fontId="2" fillId="0" borderId="0"/>
    <xf numFmtId="186" fontId="2" fillId="0" borderId="0"/>
    <xf numFmtId="186" fontId="2" fillId="0" borderId="0"/>
    <xf numFmtId="186" fontId="2" fillId="0" borderId="0"/>
    <xf numFmtId="186" fontId="2" fillId="0" borderId="0"/>
    <xf numFmtId="186" fontId="2" fillId="0" borderId="0"/>
    <xf numFmtId="186" fontId="2" fillId="0" borderId="0"/>
    <xf numFmtId="186" fontId="2" fillId="0" borderId="0"/>
    <xf numFmtId="186" fontId="2" fillId="0" borderId="0"/>
    <xf numFmtId="186" fontId="2" fillId="0" borderId="0"/>
    <xf numFmtId="186" fontId="2" fillId="0" borderId="0" applyFont="0" applyFill="0" applyBorder="0" applyAlignment="0" applyProtection="0"/>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68" fontId="2" fillId="0" borderId="0" applyFont="0" applyFill="0" applyBorder="0" applyAlignment="0" applyProtection="0"/>
    <xf numFmtId="168"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186" fontId="13" fillId="0" borderId="0"/>
    <xf numFmtId="186" fontId="13" fillId="0" borderId="0"/>
    <xf numFmtId="186" fontId="2" fillId="0" borderId="0" applyFont="0" applyFill="0" applyBorder="0" applyAlignment="0" applyProtection="0"/>
    <xf numFmtId="186" fontId="13" fillId="0" borderId="0"/>
    <xf numFmtId="0" fontId="2" fillId="0" borderId="0"/>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86" fontId="3" fillId="0" borderId="0">
      <alignment vertical="top"/>
    </xf>
    <xf numFmtId="178" fontId="2"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179" fontId="2" fillId="0" borderId="0" applyFont="0" applyFill="0" applyBorder="0" applyAlignment="0" applyProtection="0"/>
    <xf numFmtId="180" fontId="2" fillId="0" borderId="0" applyFont="0" applyFill="0" applyBorder="0" applyAlignment="0" applyProtection="0"/>
    <xf numFmtId="180" fontId="2" fillId="0" borderId="0" applyFont="0" applyFill="0" applyBorder="0" applyAlignment="0" applyProtection="0"/>
    <xf numFmtId="181" fontId="2" fillId="0" borderId="0" applyFont="0" applyFill="0" applyBorder="0" applyAlignment="0" applyProtection="0"/>
    <xf numFmtId="181" fontId="2" fillId="0" borderId="0" applyFont="0" applyFill="0" applyBorder="0" applyAlignment="0" applyProtection="0"/>
    <xf numFmtId="0" fontId="13" fillId="0" borderId="0"/>
    <xf numFmtId="186" fontId="2" fillId="0" borderId="0"/>
    <xf numFmtId="186" fontId="2" fillId="0" borderId="0"/>
    <xf numFmtId="186" fontId="2" fillId="0" borderId="0"/>
    <xf numFmtId="186" fontId="2" fillId="0" borderId="0"/>
    <xf numFmtId="186" fontId="2" fillId="0" borderId="0"/>
    <xf numFmtId="186" fontId="2" fillId="0" borderId="0"/>
    <xf numFmtId="186" fontId="13" fillId="0" borderId="0"/>
    <xf numFmtId="186" fontId="2" fillId="0" borderId="0"/>
    <xf numFmtId="186" fontId="2" fillId="0" borderId="0"/>
    <xf numFmtId="186" fontId="2" fillId="0" borderId="0"/>
    <xf numFmtId="186" fontId="2" fillId="0" borderId="0"/>
    <xf numFmtId="186" fontId="2" fillId="0" borderId="0"/>
    <xf numFmtId="186" fontId="2" fillId="0" borderId="0"/>
    <xf numFmtId="0" fontId="17" fillId="0" borderId="0" applyNumberFormat="0" applyFill="0" applyBorder="0">
      <protection locked="0"/>
    </xf>
    <xf numFmtId="0" fontId="17" fillId="0" borderId="0" applyNumberFormat="0" applyFill="0" applyBorder="0">
      <protection locked="0"/>
    </xf>
    <xf numFmtId="171" fontId="2" fillId="0" borderId="0" applyFont="0" applyFill="0" applyBorder="0" applyAlignment="0" applyProtection="0"/>
    <xf numFmtId="171"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0" fontId="6" fillId="0" borderId="0" applyFont="0" applyFill="0" applyBorder="0" applyAlignment="0" applyProtection="0"/>
    <xf numFmtId="186" fontId="6" fillId="0" borderId="0" applyFont="0" applyFill="0" applyBorder="0" applyAlignment="0" applyProtection="0"/>
    <xf numFmtId="0" fontId="8" fillId="0" borderId="0"/>
    <xf numFmtId="0" fontId="6" fillId="0" borderId="0" applyFont="0" applyFill="0" applyBorder="0" applyAlignment="0" applyProtection="0"/>
    <xf numFmtId="186" fontId="6" fillId="0" borderId="0" applyFont="0" applyFill="0" applyBorder="0" applyAlignment="0" applyProtection="0"/>
    <xf numFmtId="183" fontId="2" fillId="0" borderId="0">
      <protection locked="0"/>
    </xf>
    <xf numFmtId="184" fontId="2" fillId="0" borderId="0">
      <protection locked="0"/>
    </xf>
    <xf numFmtId="183"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4" fontId="2" fillId="0" borderId="0">
      <protection locked="0"/>
    </xf>
    <xf numFmtId="183"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4"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183" fontId="2" fillId="0" borderId="0">
      <protection locked="0"/>
    </xf>
    <xf numFmtId="0" fontId="16" fillId="0" borderId="0"/>
    <xf numFmtId="182" fontId="5" fillId="0" borderId="0"/>
    <xf numFmtId="9" fontId="2" fillId="0" borderId="0"/>
    <xf numFmtId="9" fontId="2" fillId="0" borderId="0"/>
    <xf numFmtId="9" fontId="2" fillId="0" borderId="0"/>
    <xf numFmtId="37" fontId="9" fillId="0" borderId="0" applyFont="0" applyFill="0" applyBorder="0" applyAlignment="0" applyProtection="0"/>
    <xf numFmtId="166" fontId="5" fillId="0" borderId="0"/>
    <xf numFmtId="173" fontId="2" fillId="0" borderId="0" applyFont="0" applyFill="0" applyBorder="0" applyAlignment="0" applyProtection="0"/>
    <xf numFmtId="173" fontId="2" fillId="0" borderId="0" applyFont="0" applyFill="0" applyBorder="0" applyAlignment="0" applyProtection="0"/>
    <xf numFmtId="167" fontId="5" fillId="0" borderId="0"/>
    <xf numFmtId="166" fontId="5" fillId="0" borderId="0"/>
    <xf numFmtId="2" fontId="5" fillId="0" borderId="0"/>
    <xf numFmtId="165" fontId="2" fillId="0" borderId="0" applyFont="0" applyFill="0" applyBorder="0" applyAlignment="0" applyProtection="0"/>
    <xf numFmtId="165" fontId="2" fillId="0" borderId="0" applyFont="0" applyFill="0" applyBorder="0" applyAlignment="0" applyProtection="0"/>
    <xf numFmtId="10" fontId="5" fillId="0" borderId="0"/>
    <xf numFmtId="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74" fontId="2" fillId="0" borderId="0" applyFont="0" applyFill="0" applyBorder="0" applyAlignment="0" applyProtection="0"/>
    <xf numFmtId="174" fontId="2" fillId="0" borderId="0" applyFont="0" applyFill="0" applyBorder="0" applyAlignment="0" applyProtection="0"/>
    <xf numFmtId="0" fontId="8" fillId="0" borderId="0"/>
    <xf numFmtId="0" fontId="10" fillId="0" borderId="0"/>
    <xf numFmtId="175"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0" fontId="11" fillId="0" borderId="0"/>
    <xf numFmtId="0" fontId="10" fillId="0" borderId="0"/>
    <xf numFmtId="9" fontId="18" fillId="0" borderId="0" applyFont="0" applyFill="0" applyBorder="0" applyAlignment="0" applyProtection="0"/>
    <xf numFmtId="185" fontId="19"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22"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2" fillId="16" borderId="0" applyNumberFormat="0" applyBorder="0" applyAlignment="0" applyProtection="0"/>
    <xf numFmtId="0" fontId="23" fillId="16" borderId="0" applyNumberFormat="0" applyBorder="0" applyAlignment="0" applyProtection="0"/>
    <xf numFmtId="0" fontId="4" fillId="7"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4" fillId="7"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2" fillId="17" borderId="0" applyNumberFormat="0" applyBorder="0" applyAlignment="0" applyProtection="0"/>
    <xf numFmtId="0" fontId="23" fillId="17" borderId="0" applyNumberFormat="0" applyBorder="0" applyAlignment="0" applyProtection="0"/>
    <xf numFmtId="0" fontId="4" fillId="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8"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18" borderId="0" applyNumberFormat="0" applyBorder="0" applyAlignment="0" applyProtection="0"/>
    <xf numFmtId="0" fontId="23" fillId="18" borderId="0" applyNumberFormat="0" applyBorder="0" applyAlignment="0" applyProtection="0"/>
    <xf numFmtId="0" fontId="4" fillId="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9"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19" borderId="0" applyNumberFormat="0" applyBorder="0" applyAlignment="0" applyProtection="0"/>
    <xf numFmtId="0" fontId="23" fillId="19" borderId="0" applyNumberFormat="0" applyBorder="0" applyAlignment="0" applyProtection="0"/>
    <xf numFmtId="0" fontId="4" fillId="1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 fillId="10"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4" fillId="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4" fillId="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4" fillId="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 fillId="5"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5" borderId="0" applyNumberFormat="0" applyBorder="0" applyAlignment="0" applyProtection="0"/>
    <xf numFmtId="0" fontId="4" fillId="1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1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5"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4" fillId="1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3"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4" fillId="8" borderId="0" applyNumberFormat="0" applyBorder="0" applyAlignment="0" applyProtection="0"/>
    <xf numFmtId="0" fontId="15" fillId="11" borderId="0" applyNumberFormat="0" applyBorder="0" applyAlignment="0" applyProtection="0"/>
    <xf numFmtId="0" fontId="4" fillId="3"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8"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3"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5"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4"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4" fillId="1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15" fillId="11"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15" fillId="11"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4" fillId="5"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2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2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5"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4" fillId="21"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15" fillId="4" borderId="0" applyNumberFormat="0" applyBorder="0" applyAlignment="0" applyProtection="0"/>
    <xf numFmtId="0" fontId="4" fillId="4"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8" fillId="0" borderId="0"/>
    <xf numFmtId="0" fontId="10" fillId="0" borderId="0"/>
    <xf numFmtId="0" fontId="8" fillId="0" borderId="0"/>
    <xf numFmtId="37" fontId="12" fillId="0" borderId="0"/>
    <xf numFmtId="37" fontId="13" fillId="0" borderId="0" applyFont="0"/>
    <xf numFmtId="0" fontId="4" fillId="6" borderId="0" applyNumberFormat="0" applyBorder="0" applyAlignment="0" applyProtection="0"/>
    <xf numFmtId="0" fontId="4" fillId="3" borderId="0" applyNumberFormat="0" applyBorder="0" applyAlignment="0" applyProtection="0"/>
    <xf numFmtId="0" fontId="4" fillId="12"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4"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4" fillId="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4" fillId="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 fillId="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4" fillId="1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13"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4" fillId="1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10"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26" borderId="0" applyNumberFormat="0" applyBorder="0" applyAlignment="0" applyProtection="0"/>
    <xf numFmtId="0" fontId="23" fillId="26" borderId="0" applyNumberFormat="0" applyBorder="0" applyAlignment="0" applyProtection="0"/>
    <xf numFmtId="0" fontId="4" fillId="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2"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22"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27" borderId="0" applyNumberFormat="0" applyBorder="0" applyAlignment="0" applyProtection="0"/>
    <xf numFmtId="0" fontId="23" fillId="27" borderId="0" applyNumberFormat="0" applyBorder="0" applyAlignment="0" applyProtection="0"/>
    <xf numFmtId="0" fontId="4" fillId="14"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4" fillId="14"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4" fillId="2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6"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6" borderId="0" applyNumberFormat="0" applyBorder="0" applyAlignment="0" applyProtection="0"/>
    <xf numFmtId="0" fontId="15" fillId="7" borderId="0" applyNumberFormat="0" applyBorder="0" applyAlignment="0" applyProtection="0"/>
    <xf numFmtId="0" fontId="4" fillId="2" borderId="0" applyNumberFormat="0" applyBorder="0" applyAlignment="0" applyProtection="0"/>
    <xf numFmtId="0" fontId="15" fillId="7"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2"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6"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2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2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15" fillId="15"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4" fillId="15" borderId="0" applyNumberFormat="0" applyBorder="0" applyAlignment="0" applyProtection="0"/>
    <xf numFmtId="0" fontId="4" fillId="3"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2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24"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3" borderId="0" applyNumberFormat="0" applyBorder="0" applyAlignment="0" applyProtection="0"/>
    <xf numFmtId="0" fontId="15" fillId="9" borderId="0" applyNumberFormat="0" applyBorder="0" applyAlignment="0" applyProtection="0"/>
    <xf numFmtId="0" fontId="4" fillId="13"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15" fillId="9" borderId="0" applyNumberFormat="0" applyBorder="0" applyAlignment="0" applyProtection="0"/>
    <xf numFmtId="0" fontId="4" fillId="9" borderId="0" applyNumberFormat="0" applyBorder="0" applyAlignment="0" applyProtection="0"/>
    <xf numFmtId="0" fontId="4" fillId="12"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74" fillId="0" borderId="0" applyFont="0" applyFill="0" applyBorder="0" applyAlignment="0" applyProtection="0"/>
    <xf numFmtId="9" fontId="74"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1590">
    <xf numFmtId="0" fontId="0" fillId="0" borderId="0" xfId="0"/>
    <xf numFmtId="0" fontId="24" fillId="0" borderId="0" xfId="0" applyFont="1" applyAlignment="1">
      <alignment horizontal="left" vertical="center"/>
    </xf>
    <xf numFmtId="0" fontId="25" fillId="0" borderId="0" xfId="0" applyFont="1" applyAlignment="1">
      <alignment horizontal="left" vertical="center"/>
    </xf>
    <xf numFmtId="0" fontId="29" fillId="29" borderId="0" xfId="0" applyFont="1" applyFill="1" applyAlignment="1">
      <alignment horizontal="left" vertical="center"/>
    </xf>
    <xf numFmtId="0" fontId="29" fillId="29" borderId="0" xfId="0" applyFont="1" applyFill="1" applyAlignment="1">
      <alignment horizontal="right" vertical="center"/>
    </xf>
    <xf numFmtId="0" fontId="29" fillId="0" borderId="0" xfId="0" applyFont="1" applyAlignment="1">
      <alignment horizontal="left" vertical="center"/>
    </xf>
    <xf numFmtId="0" fontId="29" fillId="0" borderId="0" xfId="0" applyFont="1" applyAlignment="1">
      <alignment horizontal="right" vertical="center"/>
    </xf>
    <xf numFmtId="0" fontId="30" fillId="32" borderId="0" xfId="0" applyFont="1" applyFill="1" applyAlignment="1">
      <alignment horizontal="left" vertical="center" wrapText="1"/>
    </xf>
    <xf numFmtId="0" fontId="29" fillId="29" borderId="0" xfId="0" applyFont="1" applyFill="1" applyAlignment="1">
      <alignment horizontal="left" vertical="center" wrapText="1"/>
    </xf>
    <xf numFmtId="0" fontId="29" fillId="31" borderId="0" xfId="0" applyFont="1" applyFill="1" applyAlignment="1">
      <alignment horizontal="left" vertical="center" wrapText="1"/>
    </xf>
    <xf numFmtId="0" fontId="30" fillId="0" borderId="0" xfId="0" applyFont="1" applyAlignment="1">
      <alignment horizontal="left" vertical="center"/>
    </xf>
    <xf numFmtId="0" fontId="26" fillId="30" borderId="0" xfId="0" applyFont="1" applyFill="1" applyAlignment="1">
      <alignment horizontal="left" vertical="center"/>
    </xf>
    <xf numFmtId="0" fontId="32" fillId="29" borderId="0" xfId="0" applyFont="1" applyFill="1" applyAlignment="1">
      <alignment horizontal="left" vertical="center"/>
    </xf>
    <xf numFmtId="0" fontId="42" fillId="0" borderId="0" xfId="0" applyFont="1" applyAlignment="1">
      <alignment horizontal="left" vertical="center"/>
    </xf>
    <xf numFmtId="0" fontId="29" fillId="0" borderId="0" xfId="0" applyFont="1" applyAlignment="1">
      <alignment horizontal="left" vertical="center" wrapText="1"/>
    </xf>
    <xf numFmtId="0" fontId="32" fillId="0" borderId="5" xfId="0" applyFont="1" applyBorder="1" applyAlignment="1">
      <alignment horizontal="left" vertical="center" wrapText="1"/>
    </xf>
    <xf numFmtId="0" fontId="30" fillId="0" borderId="0" xfId="0" applyFont="1" applyAlignment="1">
      <alignment horizontal="left" vertical="center" wrapText="1"/>
    </xf>
    <xf numFmtId="0" fontId="30" fillId="0" borderId="0" xfId="0" applyFont="1" applyAlignment="1">
      <alignment horizontal="center" vertical="center" wrapText="1"/>
    </xf>
    <xf numFmtId="0" fontId="32" fillId="0" borderId="0" xfId="0" applyFont="1" applyAlignment="1">
      <alignment vertical="center"/>
    </xf>
    <xf numFmtId="0" fontId="47" fillId="0" borderId="0" xfId="0" applyFont="1" applyAlignment="1">
      <alignment horizontal="left" vertical="center"/>
    </xf>
    <xf numFmtId="0" fontId="41" fillId="29" borderId="0" xfId="0" applyFont="1" applyFill="1" applyAlignment="1">
      <alignment horizontal="right" vertical="center" wrapText="1"/>
    </xf>
    <xf numFmtId="0" fontId="29" fillId="0" borderId="0" xfId="0" applyFont="1" applyAlignment="1">
      <alignment horizontal="justify" vertical="center"/>
    </xf>
    <xf numFmtId="0" fontId="28" fillId="0" borderId="0" xfId="0" applyFont="1" applyAlignment="1">
      <alignment horizontal="left" vertical="center"/>
    </xf>
    <xf numFmtId="0" fontId="32" fillId="0" borderId="0" xfId="0" applyFont="1" applyAlignment="1">
      <alignment horizontal="left" vertical="center"/>
    </xf>
    <xf numFmtId="0" fontId="27" fillId="30" borderId="0" xfId="0" applyFont="1" applyFill="1" applyAlignment="1">
      <alignment horizontal="center" vertical="center"/>
    </xf>
    <xf numFmtId="0" fontId="32" fillId="29" borderId="0" xfId="0" applyFont="1" applyFill="1" applyAlignment="1">
      <alignment horizontal="left" vertical="center" wrapText="1"/>
    </xf>
    <xf numFmtId="0" fontId="29" fillId="0" borderId="0" xfId="0" applyFont="1" applyAlignment="1">
      <alignment horizontal="left" vertical="center" indent="1"/>
    </xf>
    <xf numFmtId="0" fontId="30" fillId="32" borderId="0" xfId="0" applyFont="1" applyFill="1" applyAlignment="1">
      <alignment horizontal="right" vertical="center" wrapText="1"/>
    </xf>
    <xf numFmtId="0" fontId="40" fillId="0" borderId="0" xfId="0" applyFont="1" applyAlignment="1">
      <alignment horizontal="left" vertical="center" wrapText="1"/>
    </xf>
    <xf numFmtId="0" fontId="29" fillId="34" borderId="0" xfId="0" applyFont="1" applyFill="1" applyAlignment="1">
      <alignment horizontal="left" vertical="center" wrapText="1"/>
    </xf>
    <xf numFmtId="0" fontId="36" fillId="35" borderId="0" xfId="0" applyFont="1" applyFill="1" applyAlignment="1">
      <alignment horizontal="right" vertical="center" wrapText="1"/>
    </xf>
    <xf numFmtId="0" fontId="2" fillId="0" borderId="0" xfId="0" applyFont="1"/>
    <xf numFmtId="3" fontId="29" fillId="0" borderId="0" xfId="0" applyNumberFormat="1" applyFont="1" applyAlignment="1">
      <alignment horizontal="right" vertical="center"/>
    </xf>
    <xf numFmtId="0" fontId="29" fillId="34" borderId="0" xfId="0" applyFont="1" applyFill="1" applyAlignment="1">
      <alignment horizontal="right" vertical="center"/>
    </xf>
    <xf numFmtId="0" fontId="29" fillId="34" borderId="0" xfId="0" applyFont="1" applyFill="1" applyAlignment="1">
      <alignment horizontal="right" vertical="center" wrapText="1"/>
    </xf>
    <xf numFmtId="3" fontId="30" fillId="0" borderId="0" xfId="0" applyNumberFormat="1" applyFont="1" applyAlignment="1">
      <alignment horizontal="right" vertical="center"/>
    </xf>
    <xf numFmtId="0" fontId="30" fillId="0" borderId="3" xfId="0" applyFont="1" applyBorder="1" applyAlignment="1">
      <alignment horizontal="left" vertical="center"/>
    </xf>
    <xf numFmtId="0" fontId="29" fillId="34" borderId="0" xfId="0" applyFont="1" applyFill="1" applyAlignment="1">
      <alignment horizontal="left" vertical="center"/>
    </xf>
    <xf numFmtId="0" fontId="30" fillId="0" borderId="0" xfId="0" applyFont="1" applyAlignment="1">
      <alignment horizontal="right" vertical="center" wrapText="1"/>
    </xf>
    <xf numFmtId="0" fontId="27" fillId="0" borderId="0" xfId="0" applyFont="1" applyAlignment="1">
      <alignment horizontal="center" vertical="center" wrapText="1"/>
    </xf>
    <xf numFmtId="3" fontId="29" fillId="34" borderId="0" xfId="0" applyNumberFormat="1" applyFont="1" applyFill="1" applyAlignment="1">
      <alignment horizontal="right" vertical="center" wrapText="1"/>
    </xf>
    <xf numFmtId="0" fontId="36" fillId="34" borderId="0" xfId="0" applyFont="1" applyFill="1" applyAlignment="1">
      <alignment horizontal="left" vertical="center" wrapText="1"/>
    </xf>
    <xf numFmtId="0" fontId="32" fillId="0" borderId="4" xfId="0" applyFont="1" applyBorder="1" applyAlignment="1">
      <alignment horizontal="left" vertical="center" wrapText="1"/>
    </xf>
    <xf numFmtId="0" fontId="35" fillId="0" borderId="0" xfId="0" applyFont="1" applyAlignment="1">
      <alignment horizontal="justify" vertical="center"/>
    </xf>
    <xf numFmtId="0" fontId="29" fillId="0" borderId="0" xfId="0" applyFont="1" applyAlignment="1">
      <alignment horizontal="right" vertical="center" wrapText="1"/>
    </xf>
    <xf numFmtId="0" fontId="38" fillId="32" borderId="0" xfId="0" applyFont="1" applyFill="1" applyAlignment="1">
      <alignment vertical="center" wrapText="1"/>
    </xf>
    <xf numFmtId="0" fontId="27" fillId="0" borderId="0" xfId="0" applyFont="1" applyAlignment="1">
      <alignment vertical="center" wrapText="1"/>
    </xf>
    <xf numFmtId="0" fontId="36" fillId="0" borderId="0" xfId="0" applyFont="1" applyAlignment="1">
      <alignment horizontal="center" vertical="center" wrapText="1"/>
    </xf>
    <xf numFmtId="0" fontId="36" fillId="0" borderId="0" xfId="0" applyFont="1" applyAlignment="1">
      <alignment horizontal="right" vertical="center" wrapText="1"/>
    </xf>
    <xf numFmtId="9" fontId="36" fillId="0" borderId="0" xfId="0" applyNumberFormat="1" applyFont="1" applyAlignment="1">
      <alignment horizontal="righ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40" fillId="0" borderId="0" xfId="0" applyFont="1" applyAlignment="1">
      <alignment vertical="center"/>
    </xf>
    <xf numFmtId="0" fontId="26" fillId="30" borderId="0" xfId="0" applyFont="1" applyFill="1" applyAlignment="1">
      <alignment horizontal="left" vertical="center" wrapText="1"/>
    </xf>
    <xf numFmtId="0" fontId="29" fillId="0" borderId="0" xfId="0" applyFont="1" applyAlignment="1">
      <alignment horizontal="center" vertical="center" wrapText="1"/>
    </xf>
    <xf numFmtId="0" fontId="26" fillId="28" borderId="0" xfId="0" applyFont="1" applyFill="1" applyAlignment="1">
      <alignment horizontal="left" vertical="center"/>
    </xf>
    <xf numFmtId="0" fontId="29" fillId="29" borderId="0" xfId="0" applyFont="1" applyFill="1" applyAlignment="1">
      <alignment horizontal="right" vertical="center" wrapText="1"/>
    </xf>
    <xf numFmtId="0" fontId="27" fillId="30" borderId="0" xfId="0" applyFont="1" applyFill="1" applyAlignment="1">
      <alignment horizontal="right" vertical="center" wrapText="1"/>
    </xf>
    <xf numFmtId="0" fontId="27" fillId="30" borderId="0" xfId="0" applyFont="1" applyFill="1" applyAlignment="1">
      <alignment horizontal="right" vertical="center"/>
    </xf>
    <xf numFmtId="0" fontId="27" fillId="30" borderId="0" xfId="0" applyFont="1" applyFill="1" applyAlignment="1">
      <alignment horizontal="center" vertical="center" wrapText="1"/>
    </xf>
    <xf numFmtId="0" fontId="40" fillId="0" borderId="0" xfId="0" applyFont="1" applyAlignment="1">
      <alignment vertical="center" wrapText="1"/>
    </xf>
    <xf numFmtId="0" fontId="50" fillId="29" borderId="0" xfId="0" applyFont="1" applyFill="1" applyAlignment="1">
      <alignment horizontal="center" vertical="center" wrapText="1"/>
    </xf>
    <xf numFmtId="9" fontId="50" fillId="29" borderId="0" xfId="0" applyNumberFormat="1" applyFont="1" applyFill="1" applyAlignment="1">
      <alignment horizontal="center" vertical="center" wrapText="1"/>
    </xf>
    <xf numFmtId="0" fontId="50" fillId="29" borderId="0" xfId="0" applyFont="1" applyFill="1" applyAlignment="1">
      <alignment horizontal="left" vertical="center" wrapText="1"/>
    </xf>
    <xf numFmtId="0" fontId="49" fillId="29" borderId="0" xfId="0" applyFont="1" applyFill="1" applyAlignment="1">
      <alignment horizontal="left" vertical="center" wrapText="1"/>
    </xf>
    <xf numFmtId="0" fontId="29" fillId="35" borderId="0" xfId="0" applyFont="1" applyFill="1" applyAlignment="1">
      <alignment horizontal="left" vertical="center" wrapText="1"/>
    </xf>
    <xf numFmtId="3" fontId="30" fillId="32" borderId="0" xfId="0" applyNumberFormat="1" applyFont="1" applyFill="1" applyAlignment="1">
      <alignment horizontal="right" vertical="center" wrapText="1"/>
    </xf>
    <xf numFmtId="3" fontId="29" fillId="29" borderId="0" xfId="0" applyNumberFormat="1" applyFont="1" applyFill="1" applyAlignment="1">
      <alignment horizontal="right" vertical="center" wrapText="1"/>
    </xf>
    <xf numFmtId="0" fontId="29" fillId="35" borderId="0" xfId="0" applyFont="1" applyFill="1" applyAlignment="1">
      <alignment horizontal="right" vertical="center" wrapText="1"/>
    </xf>
    <xf numFmtId="3" fontId="29" fillId="35" borderId="0" xfId="0" applyNumberFormat="1" applyFont="1" applyFill="1" applyAlignment="1">
      <alignment horizontal="right" vertical="center" wrapText="1"/>
    </xf>
    <xf numFmtId="3" fontId="29" fillId="0" borderId="0" xfId="0" applyNumberFormat="1" applyFont="1" applyAlignment="1">
      <alignment horizontal="right" vertical="center" wrapText="1"/>
    </xf>
    <xf numFmtId="3" fontId="29" fillId="29" borderId="0" xfId="0" applyNumberFormat="1" applyFont="1" applyFill="1" applyAlignment="1">
      <alignment horizontal="right" vertical="center"/>
    </xf>
    <xf numFmtId="0" fontId="29" fillId="35" borderId="0" xfId="0" applyFont="1" applyFill="1" applyAlignment="1">
      <alignment horizontal="right" vertical="center"/>
    </xf>
    <xf numFmtId="3" fontId="29" fillId="35" borderId="0" xfId="0" applyNumberFormat="1" applyFont="1" applyFill="1" applyAlignment="1">
      <alignment horizontal="right" vertical="center"/>
    </xf>
    <xf numFmtId="0" fontId="30" fillId="35" borderId="0" xfId="0" applyFont="1" applyFill="1" applyAlignment="1">
      <alignment horizontal="left" vertical="center" wrapText="1"/>
    </xf>
    <xf numFmtId="0" fontId="29" fillId="35" borderId="0" xfId="0" applyFont="1" applyFill="1" applyAlignment="1">
      <alignment horizontal="left" vertical="center"/>
    </xf>
    <xf numFmtId="0" fontId="27" fillId="30" borderId="0" xfId="0" applyFont="1" applyFill="1" applyAlignment="1">
      <alignment horizontal="left" vertical="center" wrapText="1"/>
    </xf>
    <xf numFmtId="0" fontId="50" fillId="34" borderId="0" xfId="0" applyFont="1" applyFill="1" applyAlignment="1">
      <alignment horizontal="center" vertical="center" wrapText="1"/>
    </xf>
    <xf numFmtId="9" fontId="50" fillId="34" borderId="0" xfId="0" applyNumberFormat="1" applyFont="1" applyFill="1" applyAlignment="1">
      <alignment horizontal="center" vertical="center" wrapText="1"/>
    </xf>
    <xf numFmtId="0" fontId="29" fillId="35" borderId="0" xfId="0" applyFont="1" applyFill="1" applyAlignment="1">
      <alignment horizontal="left" vertical="center" indent="1"/>
    </xf>
    <xf numFmtId="0" fontId="45" fillId="35" borderId="0" xfId="0" applyFont="1" applyFill="1" applyAlignment="1">
      <alignment horizontal="left" vertical="center" indent="1"/>
    </xf>
    <xf numFmtId="0" fontId="30" fillId="32" borderId="3" xfId="0" applyFont="1" applyFill="1" applyBorder="1" applyAlignment="1">
      <alignment horizontal="right" vertical="center" wrapText="1"/>
    </xf>
    <xf numFmtId="0" fontId="27" fillId="28" borderId="0" xfId="0" applyFont="1" applyFill="1" applyAlignment="1">
      <alignment horizontal="center" vertical="center"/>
    </xf>
    <xf numFmtId="0" fontId="53" fillId="0" borderId="0" xfId="0" applyFont="1" applyAlignment="1">
      <alignment horizontal="left" vertical="center"/>
    </xf>
    <xf numFmtId="3" fontId="53" fillId="0" borderId="0" xfId="0" applyNumberFormat="1" applyFont="1" applyAlignment="1">
      <alignment horizontal="center" vertical="center"/>
    </xf>
    <xf numFmtId="0" fontId="53" fillId="35" borderId="0" xfId="0" applyFont="1" applyFill="1" applyAlignment="1">
      <alignment horizontal="left" vertical="center"/>
    </xf>
    <xf numFmtId="0" fontId="53" fillId="29" borderId="0" xfId="0" applyFont="1" applyFill="1" applyAlignment="1">
      <alignment horizontal="left" vertical="center"/>
    </xf>
    <xf numFmtId="0" fontId="55" fillId="35" borderId="0" xfId="0" applyFont="1" applyFill="1" applyAlignment="1">
      <alignment horizontal="left" vertical="center"/>
    </xf>
    <xf numFmtId="0" fontId="53" fillId="0" borderId="3" xfId="0" applyFont="1" applyBorder="1" applyAlignment="1">
      <alignment horizontal="left" vertical="center"/>
    </xf>
    <xf numFmtId="0" fontId="30" fillId="32" borderId="3" xfId="0" applyFont="1" applyFill="1" applyBorder="1" applyAlignment="1">
      <alignment horizontal="left" vertical="center" wrapText="1"/>
    </xf>
    <xf numFmtId="0" fontId="27" fillId="0" borderId="0" xfId="0" applyFont="1" applyAlignment="1">
      <alignment horizontal="right" vertical="center" wrapText="1"/>
    </xf>
    <xf numFmtId="3" fontId="30" fillId="0" borderId="0" xfId="0" applyNumberFormat="1" applyFont="1" applyAlignment="1">
      <alignment horizontal="right" vertical="center" wrapText="1"/>
    </xf>
    <xf numFmtId="0" fontId="60" fillId="0" borderId="0" xfId="0" applyFont="1" applyAlignment="1">
      <alignment horizontal="left" vertical="center" wrapText="1"/>
    </xf>
    <xf numFmtId="0" fontId="30" fillId="35" borderId="0" xfId="0" applyFont="1" applyFill="1" applyAlignment="1">
      <alignment horizontal="right" vertical="center" wrapText="1"/>
    </xf>
    <xf numFmtId="0" fontId="30" fillId="33" borderId="3" xfId="0" applyFont="1" applyFill="1" applyBorder="1" applyAlignment="1">
      <alignment horizontal="left" vertical="center" wrapText="1"/>
    </xf>
    <xf numFmtId="0" fontId="50" fillId="34" borderId="3" xfId="0" applyFont="1" applyFill="1" applyBorder="1" applyAlignment="1">
      <alignment horizontal="center" vertical="center" wrapText="1"/>
    </xf>
    <xf numFmtId="9" fontId="50" fillId="34" borderId="3" xfId="0" applyNumberFormat="1" applyFont="1" applyFill="1" applyBorder="1" applyAlignment="1">
      <alignment horizontal="center" vertical="center" wrapText="1"/>
    </xf>
    <xf numFmtId="0" fontId="30" fillId="0" borderId="0" xfId="0" applyFont="1" applyAlignment="1">
      <alignment horizontal="right" vertical="center"/>
    </xf>
    <xf numFmtId="0" fontId="29" fillId="29" borderId="3" xfId="0" applyFont="1" applyFill="1" applyBorder="1" applyAlignment="1">
      <alignment horizontal="left" vertical="center" wrapText="1"/>
    </xf>
    <xf numFmtId="9" fontId="29" fillId="0" borderId="0" xfId="0" applyNumberFormat="1" applyFont="1" applyAlignment="1">
      <alignment horizontal="right" vertical="center" wrapText="1"/>
    </xf>
    <xf numFmtId="0" fontId="27" fillId="0" borderId="0" xfId="0" applyFont="1" applyAlignment="1">
      <alignment horizontal="right" vertical="center"/>
    </xf>
    <xf numFmtId="0" fontId="29" fillId="0" borderId="6" xfId="0" applyFont="1" applyBorder="1" applyAlignment="1">
      <alignment horizontal="right" vertical="center" wrapText="1"/>
    </xf>
    <xf numFmtId="0" fontId="61" fillId="29" borderId="0" xfId="0" applyFont="1" applyFill="1" applyAlignment="1">
      <alignment horizontal="left" vertical="center"/>
    </xf>
    <xf numFmtId="0" fontId="53" fillId="0" borderId="0" xfId="0" applyFont="1" applyAlignment="1">
      <alignment horizontal="center" vertical="center"/>
    </xf>
    <xf numFmtId="0" fontId="65" fillId="0" borderId="0" xfId="0" applyFont="1" applyAlignment="1">
      <alignment horizontal="left" vertical="center" indent="1"/>
    </xf>
    <xf numFmtId="0" fontId="65" fillId="0" borderId="0" xfId="0" applyFont="1" applyAlignment="1">
      <alignment horizontal="right" vertical="center"/>
    </xf>
    <xf numFmtId="0" fontId="65" fillId="29" borderId="0" xfId="0" applyFont="1" applyFill="1" applyAlignment="1">
      <alignment horizontal="left" vertical="center" indent="1"/>
    </xf>
    <xf numFmtId="0" fontId="51" fillId="0" borderId="0" xfId="0" applyFont="1" applyAlignment="1">
      <alignment horizontal="center" vertical="center" wrapText="1"/>
    </xf>
    <xf numFmtId="9" fontId="50" fillId="0" borderId="0" xfId="0" applyNumberFormat="1" applyFont="1" applyAlignment="1">
      <alignment horizontal="center" vertical="center" wrapText="1"/>
    </xf>
    <xf numFmtId="0" fontId="31" fillId="29" borderId="0" xfId="0" applyFont="1" applyFill="1" applyAlignment="1">
      <alignment horizontal="left" vertical="center" wrapText="1"/>
    </xf>
    <xf numFmtId="0" fontId="68" fillId="0" borderId="0" xfId="0" applyFont="1" applyAlignment="1">
      <alignment horizontal="left" vertical="center"/>
    </xf>
    <xf numFmtId="0" fontId="26" fillId="30" borderId="11" xfId="0" applyFont="1" applyFill="1" applyBorder="1" applyAlignment="1">
      <alignment horizontal="left" vertical="center" wrapText="1"/>
    </xf>
    <xf numFmtId="0" fontId="29" fillId="29" borderId="13" xfId="0" applyFont="1" applyFill="1" applyBorder="1" applyAlignment="1">
      <alignment horizontal="left" vertical="center" wrapText="1"/>
    </xf>
    <xf numFmtId="0" fontId="29" fillId="35" borderId="13" xfId="0" applyFont="1" applyFill="1" applyBorder="1" applyAlignment="1">
      <alignment horizontal="left" vertical="center" wrapText="1"/>
    </xf>
    <xf numFmtId="0" fontId="29" fillId="0" borderId="13" xfId="0" applyFont="1" applyBorder="1" applyAlignment="1">
      <alignment horizontal="left" vertical="center" wrapText="1"/>
    </xf>
    <xf numFmtId="0" fontId="30" fillId="32" borderId="14" xfId="0" applyFont="1" applyFill="1" applyBorder="1" applyAlignment="1">
      <alignment horizontal="left" vertical="center" wrapText="1"/>
    </xf>
    <xf numFmtId="0" fontId="29" fillId="34" borderId="13" xfId="0" applyFont="1" applyFill="1" applyBorder="1" applyAlignment="1">
      <alignment horizontal="left" vertical="center" wrapText="1"/>
    </xf>
    <xf numFmtId="0" fontId="27" fillId="30" borderId="12" xfId="0" applyFont="1" applyFill="1" applyBorder="1" applyAlignment="1">
      <alignment horizontal="right" vertical="center" wrapText="1"/>
    </xf>
    <xf numFmtId="0" fontId="36" fillId="0" borderId="13" xfId="0" applyFont="1" applyBorder="1" applyAlignment="1">
      <alignment horizontal="left" vertical="center" wrapText="1"/>
    </xf>
    <xf numFmtId="0" fontId="36" fillId="35" borderId="13" xfId="0" applyFont="1" applyFill="1" applyBorder="1" applyAlignment="1">
      <alignment horizontal="left" vertical="center" wrapText="1"/>
    </xf>
    <xf numFmtId="0" fontId="30" fillId="32" borderId="1" xfId="0" applyFont="1" applyFill="1" applyBorder="1" applyAlignment="1">
      <alignment horizontal="right" vertical="center" wrapText="1"/>
    </xf>
    <xf numFmtId="0" fontId="30" fillId="32" borderId="13" xfId="0" applyFont="1" applyFill="1" applyBorder="1" applyAlignment="1">
      <alignment horizontal="left" vertical="center" wrapText="1"/>
    </xf>
    <xf numFmtId="0" fontId="30" fillId="29" borderId="13" xfId="0" applyFont="1" applyFill="1" applyBorder="1" applyAlignment="1">
      <alignment horizontal="left" vertical="center" wrapText="1"/>
    </xf>
    <xf numFmtId="0" fontId="30" fillId="32" borderId="18" xfId="0" applyFont="1" applyFill="1" applyBorder="1" applyAlignment="1">
      <alignment horizontal="left" vertical="center" wrapText="1"/>
    </xf>
    <xf numFmtId="0" fontId="29" fillId="0" borderId="1" xfId="0" applyFont="1" applyBorder="1" applyAlignment="1">
      <alignment horizontal="right" vertical="center" wrapText="1"/>
    </xf>
    <xf numFmtId="0" fontId="26" fillId="30" borderId="13" xfId="0" applyFont="1" applyFill="1" applyBorder="1" applyAlignment="1">
      <alignment horizontal="left" vertical="center" wrapText="1"/>
    </xf>
    <xf numFmtId="0" fontId="29" fillId="0" borderId="18" xfId="0" applyFont="1" applyBorder="1" applyAlignment="1">
      <alignment horizontal="left" vertical="center" wrapText="1"/>
    </xf>
    <xf numFmtId="0" fontId="64" fillId="29" borderId="19" xfId="0" applyFont="1" applyFill="1" applyBorder="1" applyAlignment="1">
      <alignment horizontal="left" vertical="center" wrapText="1"/>
    </xf>
    <xf numFmtId="0" fontId="29" fillId="32" borderId="0" xfId="0" applyFont="1" applyFill="1" applyAlignment="1">
      <alignment horizontal="right" vertical="center" wrapText="1"/>
    </xf>
    <xf numFmtId="0" fontId="29" fillId="29" borderId="6" xfId="0" applyFont="1" applyFill="1" applyBorder="1" applyAlignment="1">
      <alignment horizontal="right" vertical="center" wrapText="1"/>
    </xf>
    <xf numFmtId="0" fontId="29" fillId="32" borderId="7" xfId="0" applyFont="1" applyFill="1" applyBorder="1" applyAlignment="1">
      <alignment horizontal="right" vertical="center" wrapText="1"/>
    </xf>
    <xf numFmtId="0" fontId="29" fillId="29" borderId="8" xfId="0" applyFont="1" applyFill="1" applyBorder="1" applyAlignment="1">
      <alignment horizontal="right" vertical="center" wrapText="1"/>
    </xf>
    <xf numFmtId="0" fontId="29" fillId="35" borderId="9" xfId="0" applyFont="1" applyFill="1" applyBorder="1" applyAlignment="1">
      <alignment horizontal="right" vertical="center" wrapText="1"/>
    </xf>
    <xf numFmtId="0" fontId="30" fillId="29" borderId="8" xfId="0" applyFont="1" applyFill="1" applyBorder="1" applyAlignment="1">
      <alignment horizontal="right" vertical="center" wrapText="1"/>
    </xf>
    <xf numFmtId="0" fontId="30" fillId="29" borderId="1" xfId="0" applyFont="1" applyFill="1" applyBorder="1" applyAlignment="1">
      <alignment horizontal="right" vertical="center" wrapText="1"/>
    </xf>
    <xf numFmtId="0" fontId="58" fillId="0" borderId="0" xfId="0" applyFont="1" applyAlignment="1">
      <alignment horizontal="justify" vertical="center" wrapText="1"/>
    </xf>
    <xf numFmtId="0" fontId="29" fillId="35" borderId="14" xfId="0" applyFont="1" applyFill="1" applyBorder="1" applyAlignment="1">
      <alignment horizontal="left" vertical="center" wrapText="1"/>
    </xf>
    <xf numFmtId="0" fontId="30" fillId="34" borderId="1" xfId="0" applyFont="1" applyFill="1" applyBorder="1" applyAlignment="1">
      <alignment horizontal="right" vertical="center" wrapText="1"/>
    </xf>
    <xf numFmtId="0" fontId="30" fillId="34" borderId="18" xfId="0" applyFont="1" applyFill="1" applyBorder="1" applyAlignment="1">
      <alignment horizontal="left" vertical="center" wrapText="1"/>
    </xf>
    <xf numFmtId="0" fontId="41" fillId="0" borderId="0" xfId="0" applyFont="1" applyAlignment="1">
      <alignment horizontal="left" vertical="center" wrapText="1"/>
    </xf>
    <xf numFmtId="0" fontId="44" fillId="29" borderId="13" xfId="0" applyFont="1" applyFill="1" applyBorder="1" applyAlignment="1">
      <alignment horizontal="left" vertical="center" wrapText="1"/>
    </xf>
    <xf numFmtId="0" fontId="41" fillId="35" borderId="13" xfId="0" applyFont="1" applyFill="1" applyBorder="1" applyAlignment="1">
      <alignment horizontal="left" vertical="center" wrapText="1"/>
    </xf>
    <xf numFmtId="0" fontId="44" fillId="32" borderId="13" xfId="0" applyFont="1" applyFill="1" applyBorder="1" applyAlignment="1">
      <alignment horizontal="left" vertical="center" wrapText="1"/>
    </xf>
    <xf numFmtId="0" fontId="41" fillId="29" borderId="13" xfId="0" applyFont="1" applyFill="1" applyBorder="1" applyAlignment="1">
      <alignment horizontal="left" vertical="center" wrapText="1"/>
    </xf>
    <xf numFmtId="0" fontId="41" fillId="0" borderId="13" xfId="0" applyFont="1" applyBorder="1" applyAlignment="1">
      <alignment horizontal="left" vertical="center" wrapText="1"/>
    </xf>
    <xf numFmtId="0" fontId="44" fillId="0" borderId="13" xfId="0" applyFont="1" applyBorder="1" applyAlignment="1">
      <alignment horizontal="left" vertical="center" wrapText="1"/>
    </xf>
    <xf numFmtId="0" fontId="41" fillId="35" borderId="14" xfId="0" applyFont="1" applyFill="1" applyBorder="1" applyAlignment="1">
      <alignment horizontal="left" vertical="center" wrapText="1"/>
    </xf>
    <xf numFmtId="0" fontId="41" fillId="35" borderId="15" xfId="0" applyFont="1" applyFill="1" applyBorder="1" applyAlignment="1">
      <alignment horizontal="right" vertical="center" wrapText="1"/>
    </xf>
    <xf numFmtId="0" fontId="30" fillId="32" borderId="15" xfId="0" applyFont="1" applyFill="1" applyBorder="1" applyAlignment="1">
      <alignment horizontal="right" vertical="center" wrapText="1"/>
    </xf>
    <xf numFmtId="0" fontId="33" fillId="30" borderId="11" xfId="0" applyFont="1" applyFill="1" applyBorder="1" applyAlignment="1">
      <alignment vertical="center" wrapText="1"/>
    </xf>
    <xf numFmtId="0" fontId="29" fillId="29" borderId="13" xfId="0" applyFont="1" applyFill="1" applyBorder="1" applyAlignment="1">
      <alignment vertical="center" wrapText="1"/>
    </xf>
    <xf numFmtId="0" fontId="29" fillId="35" borderId="13" xfId="0" applyFont="1" applyFill="1" applyBorder="1" applyAlignment="1">
      <alignment vertical="center" wrapText="1"/>
    </xf>
    <xf numFmtId="0" fontId="29" fillId="29" borderId="16" xfId="0" applyFont="1" applyFill="1" applyBorder="1" applyAlignment="1">
      <alignment vertical="center" wrapText="1"/>
    </xf>
    <xf numFmtId="0" fontId="29" fillId="35" borderId="17" xfId="0" applyFont="1" applyFill="1" applyBorder="1" applyAlignment="1">
      <alignment vertical="center" wrapText="1"/>
    </xf>
    <xf numFmtId="0" fontId="30" fillId="29" borderId="16" xfId="0" applyFont="1" applyFill="1" applyBorder="1" applyAlignment="1">
      <alignment vertical="center" wrapText="1"/>
    </xf>
    <xf numFmtId="0" fontId="30" fillId="29" borderId="18" xfId="0" applyFont="1" applyFill="1" applyBorder="1" applyAlignment="1">
      <alignment vertical="center" wrapText="1"/>
    </xf>
    <xf numFmtId="14" fontId="27" fillId="30" borderId="12" xfId="0" applyNumberFormat="1" applyFont="1" applyFill="1" applyBorder="1" applyAlignment="1">
      <alignment vertical="center" wrapText="1"/>
    </xf>
    <xf numFmtId="14" fontId="27" fillId="30" borderId="12" xfId="0" applyNumberFormat="1" applyFont="1" applyFill="1" applyBorder="1" applyAlignment="1">
      <alignment horizontal="right" vertical="center" wrapText="1"/>
    </xf>
    <xf numFmtId="0" fontId="27" fillId="0" borderId="0" xfId="0" applyFont="1" applyAlignment="1">
      <alignment horizontal="center" vertical="center"/>
    </xf>
    <xf numFmtId="3" fontId="55" fillId="0" borderId="0" xfId="0" applyNumberFormat="1" applyFont="1" applyAlignment="1">
      <alignment horizontal="center" vertical="center"/>
    </xf>
    <xf numFmtId="9" fontId="53" fillId="0" borderId="0" xfId="0" applyNumberFormat="1" applyFont="1" applyAlignment="1">
      <alignment horizontal="center" vertical="center"/>
    </xf>
    <xf numFmtId="0" fontId="26" fillId="0" borderId="0" xfId="0" applyFont="1" applyAlignment="1">
      <alignment horizontal="left" vertical="center"/>
    </xf>
    <xf numFmtId="0" fontId="26" fillId="0" borderId="0" xfId="0" applyFont="1" applyAlignment="1">
      <alignment horizontal="left" vertical="center" wrapText="1"/>
    </xf>
    <xf numFmtId="0" fontId="45" fillId="0" borderId="0" xfId="0" applyFont="1" applyAlignment="1">
      <alignment horizontal="left" vertical="center" indent="1"/>
    </xf>
    <xf numFmtId="0" fontId="26" fillId="0" borderId="0" xfId="0" applyFont="1" applyAlignment="1">
      <alignment horizontal="center" vertical="center" wrapText="1"/>
    </xf>
    <xf numFmtId="0" fontId="44" fillId="0" borderId="0" xfId="0" applyFont="1" applyAlignment="1">
      <alignment horizontal="left" vertical="center" wrapText="1"/>
    </xf>
    <xf numFmtId="0" fontId="30" fillId="29" borderId="0" xfId="0" applyFont="1" applyFill="1" applyAlignment="1">
      <alignment horizontal="left" vertical="center" wrapText="1"/>
    </xf>
    <xf numFmtId="0" fontId="71" fillId="0" borderId="0" xfId="0" applyFont="1" applyAlignment="1">
      <alignment horizontal="left" vertical="center" wrapText="1"/>
    </xf>
    <xf numFmtId="0" fontId="26" fillId="0" borderId="0" xfId="0" applyFont="1" applyAlignment="1">
      <alignment horizontal="right" vertical="center" wrapText="1"/>
    </xf>
    <xf numFmtId="0" fontId="64" fillId="29" borderId="20" xfId="0" applyFont="1" applyFill="1" applyBorder="1" applyAlignment="1">
      <alignment horizontal="right" vertical="center" wrapText="1"/>
    </xf>
    <xf numFmtId="0" fontId="64" fillId="0" borderId="0" xfId="0" applyFont="1" applyAlignment="1">
      <alignment horizontal="right" vertical="center" wrapText="1"/>
    </xf>
    <xf numFmtId="0" fontId="36" fillId="34" borderId="3" xfId="0" applyFont="1" applyFill="1" applyBorder="1" applyAlignment="1">
      <alignment horizontal="left" vertical="center" wrapText="1"/>
    </xf>
    <xf numFmtId="0" fontId="30" fillId="32" borderId="14" xfId="0" applyFont="1" applyFill="1" applyBorder="1" applyAlignment="1">
      <alignment horizontal="left" vertical="center" wrapText="1" indent="1"/>
    </xf>
    <xf numFmtId="0" fontId="29" fillId="37" borderId="0" xfId="0" applyFont="1" applyFill="1"/>
    <xf numFmtId="0" fontId="29" fillId="38" borderId="0" xfId="0" applyFont="1" applyFill="1"/>
    <xf numFmtId="0" fontId="30" fillId="39" borderId="0" xfId="0" applyFont="1" applyFill="1" applyAlignment="1">
      <alignment wrapText="1"/>
    </xf>
    <xf numFmtId="0" fontId="29" fillId="0" borderId="0" xfId="0" applyFont="1" applyAlignment="1">
      <alignment horizontal="right"/>
    </xf>
    <xf numFmtId="0" fontId="30" fillId="38" borderId="0" xfId="0" applyFont="1" applyFill="1" applyAlignment="1">
      <alignment wrapText="1"/>
    </xf>
    <xf numFmtId="0" fontId="29" fillId="36" borderId="0" xfId="0" applyFont="1" applyFill="1" applyAlignment="1">
      <alignment horizontal="right" vertical="center" wrapText="1"/>
    </xf>
    <xf numFmtId="0" fontId="30" fillId="0" borderId="0" xfId="0" applyFont="1" applyAlignment="1">
      <alignment wrapText="1"/>
    </xf>
    <xf numFmtId="0" fontId="34" fillId="37" borderId="0" xfId="0" applyFont="1" applyFill="1"/>
    <xf numFmtId="0" fontId="29" fillId="38" borderId="0" xfId="0" applyFont="1" applyFill="1" applyAlignment="1">
      <alignment wrapText="1"/>
    </xf>
    <xf numFmtId="0" fontId="29" fillId="0" borderId="0" xfId="0" applyFont="1" applyAlignment="1">
      <alignment wrapText="1"/>
    </xf>
    <xf numFmtId="0" fontId="29" fillId="41" borderId="0" xfId="0" applyFont="1" applyFill="1" applyAlignment="1">
      <alignment wrapText="1"/>
    </xf>
    <xf numFmtId="0" fontId="29" fillId="37" borderId="0" xfId="0" applyFont="1" applyFill="1" applyAlignment="1">
      <alignment wrapText="1"/>
    </xf>
    <xf numFmtId="0" fontId="30" fillId="39" borderId="0" xfId="0" applyFont="1" applyFill="1" applyAlignment="1">
      <alignment horizontal="right" wrapText="1"/>
    </xf>
    <xf numFmtId="0" fontId="29" fillId="0" borderId="0" xfId="0" applyFont="1" applyAlignment="1">
      <alignment horizontal="right" wrapText="1"/>
    </xf>
    <xf numFmtId="0" fontId="29" fillId="41" borderId="0" xfId="0" applyFont="1" applyFill="1" applyAlignment="1">
      <alignment horizontal="right" wrapText="1"/>
    </xf>
    <xf numFmtId="0" fontId="29" fillId="37" borderId="0" xfId="0" applyFont="1" applyFill="1" applyAlignment="1">
      <alignment horizontal="right" wrapText="1"/>
    </xf>
    <xf numFmtId="0" fontId="30" fillId="39" borderId="3" xfId="0" applyFont="1" applyFill="1" applyBorder="1" applyAlignment="1">
      <alignment horizontal="right" wrapText="1"/>
    </xf>
    <xf numFmtId="0" fontId="30" fillId="32" borderId="3" xfId="0" applyFont="1" applyFill="1" applyBorder="1" applyAlignment="1">
      <alignment vertical="center" wrapText="1"/>
    </xf>
    <xf numFmtId="0" fontId="30" fillId="0" borderId="0" xfId="0" applyFont="1" applyAlignment="1">
      <alignment horizontal="right"/>
    </xf>
    <xf numFmtId="0" fontId="29" fillId="40" borderId="0" xfId="0" applyFont="1" applyFill="1" applyAlignment="1">
      <alignment horizontal="right"/>
    </xf>
    <xf numFmtId="0" fontId="30" fillId="0" borderId="3" xfId="0" applyFont="1" applyBorder="1" applyAlignment="1">
      <alignment horizontal="right"/>
    </xf>
    <xf numFmtId="0" fontId="29" fillId="38" borderId="0" xfId="0" applyFont="1" applyFill="1" applyAlignment="1">
      <alignment horizontal="right"/>
    </xf>
    <xf numFmtId="0" fontId="29" fillId="37" borderId="0" xfId="0" applyFont="1" applyFill="1" applyAlignment="1">
      <alignment horizontal="right"/>
    </xf>
    <xf numFmtId="188" fontId="29" fillId="0" borderId="0" xfId="0" applyNumberFormat="1" applyFont="1" applyAlignment="1">
      <alignment horizontal="right"/>
    </xf>
    <xf numFmtId="0" fontId="29" fillId="40" borderId="0" xfId="0" applyFont="1" applyFill="1" applyAlignment="1">
      <alignment horizontal="right" wrapText="1"/>
    </xf>
    <xf numFmtId="0" fontId="30" fillId="39" borderId="0" xfId="0" quotePrefix="1" applyFont="1" applyFill="1" applyAlignment="1">
      <alignment horizontal="right" wrapText="1"/>
    </xf>
    <xf numFmtId="9" fontId="29" fillId="37" borderId="0" xfId="0" applyNumberFormat="1" applyFont="1" applyFill="1" applyAlignment="1">
      <alignment horizontal="right" wrapText="1"/>
    </xf>
    <xf numFmtId="0" fontId="29" fillId="29" borderId="3" xfId="0" applyFont="1" applyFill="1" applyBorder="1" applyAlignment="1">
      <alignment horizontal="right" wrapText="1"/>
    </xf>
    <xf numFmtId="0" fontId="30" fillId="32" borderId="3" xfId="0" applyFont="1" applyFill="1" applyBorder="1" applyAlignment="1">
      <alignment horizontal="right" wrapText="1"/>
    </xf>
    <xf numFmtId="0" fontId="29" fillId="0" borderId="0" xfId="0" applyFont="1" applyAlignment="1">
      <alignment vertical="center" wrapText="1"/>
    </xf>
    <xf numFmtId="0" fontId="29" fillId="35" borderId="0" xfId="0" applyFont="1" applyFill="1" applyAlignment="1">
      <alignment vertical="center" wrapText="1"/>
    </xf>
    <xf numFmtId="0" fontId="30" fillId="32" borderId="0" xfId="0" applyFont="1" applyFill="1" applyAlignment="1">
      <alignment vertical="center" wrapText="1"/>
    </xf>
    <xf numFmtId="0" fontId="29" fillId="37" borderId="0" xfId="0" applyFont="1" applyFill="1" applyAlignment="1">
      <alignment horizontal="right" vertical="center" wrapText="1"/>
    </xf>
    <xf numFmtId="0" fontId="29" fillId="40" borderId="0" xfId="0" applyFont="1" applyFill="1" applyAlignment="1">
      <alignment horizontal="right" vertical="center" wrapText="1"/>
    </xf>
    <xf numFmtId="0" fontId="30" fillId="39" borderId="0" xfId="0" applyFont="1" applyFill="1" applyAlignment="1">
      <alignment horizontal="right" vertical="center" wrapText="1"/>
    </xf>
    <xf numFmtId="0" fontId="29" fillId="38" borderId="0" xfId="0" applyFont="1" applyFill="1" applyAlignment="1">
      <alignment horizontal="right" vertical="center" wrapText="1"/>
    </xf>
    <xf numFmtId="0" fontId="30" fillId="39" borderId="0" xfId="0" applyFont="1" applyFill="1"/>
    <xf numFmtId="0" fontId="29" fillId="37" borderId="6" xfId="0" applyFont="1" applyFill="1" applyBorder="1" applyAlignment="1">
      <alignment wrapText="1"/>
    </xf>
    <xf numFmtId="0" fontId="30" fillId="39" borderId="0" xfId="0" applyFont="1" applyFill="1" applyAlignment="1">
      <alignment horizontal="right" vertical="center"/>
    </xf>
    <xf numFmtId="0" fontId="29" fillId="37" borderId="6" xfId="0" applyFont="1" applyFill="1" applyBorder="1" applyAlignment="1">
      <alignment horizontal="right" vertical="center" wrapText="1"/>
    </xf>
    <xf numFmtId="0" fontId="29" fillId="37" borderId="0" xfId="0" applyFont="1" applyFill="1" applyAlignment="1">
      <alignment horizontal="right" vertical="center"/>
    </xf>
    <xf numFmtId="0" fontId="29" fillId="38" borderId="0" xfId="0" applyFont="1" applyFill="1" applyAlignment="1">
      <alignment horizontal="right" vertical="center"/>
    </xf>
    <xf numFmtId="0" fontId="29" fillId="37" borderId="8" xfId="0" applyFont="1" applyFill="1" applyBorder="1" applyAlignment="1">
      <alignment horizontal="right" vertical="center" wrapText="1"/>
    </xf>
    <xf numFmtId="189" fontId="30" fillId="0" borderId="0" xfId="0" applyNumberFormat="1" applyFont="1" applyAlignment="1">
      <alignment wrapText="1"/>
    </xf>
    <xf numFmtId="0" fontId="41" fillId="37" borderId="0" xfId="0" applyFont="1" applyFill="1" applyAlignment="1">
      <alignment horizontal="right" vertical="center"/>
    </xf>
    <xf numFmtId="0" fontId="41" fillId="0" borderId="0" xfId="0" applyFont="1" applyAlignment="1">
      <alignment horizontal="right" vertical="center"/>
    </xf>
    <xf numFmtId="0" fontId="44" fillId="0" borderId="0" xfId="0" applyFont="1" applyAlignment="1">
      <alignment horizontal="right" vertical="center"/>
    </xf>
    <xf numFmtId="0" fontId="41" fillId="0" borderId="0" xfId="0" quotePrefix="1" applyFont="1" applyAlignment="1">
      <alignment horizontal="right" vertical="center"/>
    </xf>
    <xf numFmtId="0" fontId="41" fillId="36" borderId="13" xfId="0" applyFont="1" applyFill="1" applyBorder="1" applyAlignment="1">
      <alignment horizontal="left" vertical="center" wrapText="1"/>
    </xf>
    <xf numFmtId="1" fontId="41" fillId="36" borderId="0" xfId="0" applyNumberFormat="1" applyFont="1" applyFill="1" applyAlignment="1">
      <alignment horizontal="right" vertical="center"/>
    </xf>
    <xf numFmtId="0" fontId="41" fillId="36" borderId="0" xfId="0" applyFont="1" applyFill="1" applyAlignment="1">
      <alignment horizontal="right" vertical="center" wrapText="1"/>
    </xf>
    <xf numFmtId="0" fontId="41" fillId="36" borderId="0" xfId="0" quotePrefix="1" applyFont="1" applyFill="1" applyAlignment="1">
      <alignment horizontal="right" vertical="center"/>
    </xf>
    <xf numFmtId="0" fontId="44" fillId="36" borderId="13" xfId="0" applyFont="1" applyFill="1" applyBorder="1" applyAlignment="1">
      <alignment horizontal="left" vertical="center" wrapText="1"/>
    </xf>
    <xf numFmtId="0" fontId="44" fillId="36" borderId="0" xfId="0" applyFont="1" applyFill="1" applyAlignment="1">
      <alignment horizontal="right" vertical="center"/>
    </xf>
    <xf numFmtId="0" fontId="44" fillId="36" borderId="0" xfId="0" applyFont="1" applyFill="1" applyAlignment="1">
      <alignment horizontal="right" vertical="center" wrapText="1"/>
    </xf>
    <xf numFmtId="0" fontId="44" fillId="36" borderId="0" xfId="0" quotePrefix="1" applyFont="1" applyFill="1" applyAlignment="1">
      <alignment horizontal="right" vertical="center"/>
    </xf>
    <xf numFmtId="0" fontId="44" fillId="0" borderId="0" xfId="0" applyFont="1" applyAlignment="1">
      <alignment horizontal="right" vertical="center" wrapText="1"/>
    </xf>
    <xf numFmtId="0" fontId="29" fillId="38" borderId="0" xfId="0" quotePrefix="1" applyFont="1" applyFill="1" applyAlignment="1">
      <alignment horizontal="right" vertical="center" wrapText="1"/>
    </xf>
    <xf numFmtId="0" fontId="30" fillId="0" borderId="0" xfId="0" applyFont="1" applyAlignment="1">
      <alignment horizontal="right" wrapText="1"/>
    </xf>
    <xf numFmtId="0" fontId="29" fillId="40" borderId="0" xfId="0" applyFont="1" applyFill="1" applyAlignment="1">
      <alignment horizontal="right" vertical="center"/>
    </xf>
    <xf numFmtId="0" fontId="29" fillId="40" borderId="0" xfId="0" quotePrefix="1" applyFont="1" applyFill="1" applyAlignment="1">
      <alignment horizontal="right" vertical="center" wrapText="1"/>
    </xf>
    <xf numFmtId="0" fontId="29" fillId="36" borderId="13" xfId="0" applyFont="1" applyFill="1" applyBorder="1" applyAlignment="1">
      <alignment horizontal="left" vertical="center" wrapText="1"/>
    </xf>
    <xf numFmtId="191" fontId="30" fillId="0" borderId="0" xfId="62815" applyNumberFormat="1" applyFont="1" applyAlignment="1">
      <alignment horizontal="right" vertical="center"/>
    </xf>
    <xf numFmtId="191" fontId="29" fillId="35" borderId="0" xfId="62815" applyNumberFormat="1" applyFont="1" applyFill="1" applyAlignment="1">
      <alignment vertical="center"/>
    </xf>
    <xf numFmtId="191" fontId="45" fillId="35" borderId="0" xfId="62815" applyNumberFormat="1" applyFont="1" applyFill="1" applyAlignment="1">
      <alignment vertical="center"/>
    </xf>
    <xf numFmtId="191" fontId="29" fillId="0" borderId="0" xfId="62815" applyNumberFormat="1" applyFont="1" applyAlignment="1">
      <alignment horizontal="right" vertical="center"/>
    </xf>
    <xf numFmtId="191" fontId="29" fillId="35" borderId="0" xfId="62815" applyNumberFormat="1" applyFont="1" applyFill="1" applyAlignment="1">
      <alignment horizontal="right" vertical="center"/>
    </xf>
    <xf numFmtId="0" fontId="29" fillId="29" borderId="3" xfId="0" applyFont="1" applyFill="1" applyBorder="1" applyAlignment="1">
      <alignment horizontal="right" vertical="center" wrapText="1"/>
    </xf>
    <xf numFmtId="191" fontId="29" fillId="35" borderId="0" xfId="62815" applyNumberFormat="1" applyFont="1" applyFill="1" applyAlignment="1">
      <alignment horizontal="right" vertical="center" wrapText="1"/>
    </xf>
    <xf numFmtId="9" fontId="29" fillId="29" borderId="0" xfId="62816" applyFont="1" applyFill="1" applyAlignment="1">
      <alignment horizontal="right" vertical="center" wrapText="1"/>
    </xf>
    <xf numFmtId="191" fontId="29" fillId="29" borderId="0" xfId="62815" applyNumberFormat="1" applyFont="1" applyFill="1" applyAlignment="1">
      <alignment horizontal="right" vertical="center" wrapText="1"/>
    </xf>
    <xf numFmtId="3" fontId="44" fillId="29" borderId="0" xfId="0" applyNumberFormat="1" applyFont="1" applyFill="1" applyAlignment="1">
      <alignment horizontal="right" vertical="center" wrapText="1"/>
    </xf>
    <xf numFmtId="3" fontId="44" fillId="32" borderId="0" xfId="0" applyNumberFormat="1" applyFont="1" applyFill="1" applyAlignment="1">
      <alignment horizontal="right" vertical="center" wrapText="1"/>
    </xf>
    <xf numFmtId="3" fontId="41" fillId="29" borderId="0" xfId="0" applyNumberFormat="1" applyFont="1" applyFill="1" applyAlignment="1">
      <alignment horizontal="right" vertical="center" wrapText="1"/>
    </xf>
    <xf numFmtId="191" fontId="30" fillId="32" borderId="0" xfId="62815" applyNumberFormat="1" applyFont="1" applyFill="1" applyAlignment="1">
      <alignment horizontal="left" vertical="center" wrapText="1"/>
    </xf>
    <xf numFmtId="191" fontId="29" fillId="29" borderId="0" xfId="62815" applyNumberFormat="1" applyFont="1" applyFill="1" applyAlignment="1">
      <alignment horizontal="left" vertical="center" wrapText="1"/>
    </xf>
    <xf numFmtId="191" fontId="29" fillId="35" borderId="0" xfId="62815" applyNumberFormat="1" applyFont="1" applyFill="1" applyAlignment="1">
      <alignment horizontal="left" vertical="center" wrapText="1"/>
    </xf>
    <xf numFmtId="191" fontId="29" fillId="0" borderId="0" xfId="62815" applyNumberFormat="1" applyFont="1" applyAlignment="1">
      <alignment horizontal="left" vertical="center" wrapText="1"/>
    </xf>
    <xf numFmtId="191" fontId="30" fillId="32" borderId="0" xfId="62815" applyNumberFormat="1" applyFont="1" applyFill="1" applyAlignment="1">
      <alignment horizontal="right" vertical="center" wrapText="1"/>
    </xf>
    <xf numFmtId="3" fontId="30" fillId="29" borderId="0" xfId="0" applyNumberFormat="1" applyFont="1" applyFill="1" applyAlignment="1">
      <alignment horizontal="right" vertical="center" wrapText="1"/>
    </xf>
    <xf numFmtId="3" fontId="29" fillId="36" borderId="0" xfId="0" applyNumberFormat="1" applyFont="1" applyFill="1" applyAlignment="1">
      <alignment horizontal="right" vertical="center" wrapText="1"/>
    </xf>
    <xf numFmtId="191" fontId="30" fillId="29" borderId="0" xfId="62815" applyNumberFormat="1" applyFont="1" applyFill="1" applyAlignment="1">
      <alignment horizontal="right" vertical="center" wrapText="1"/>
    </xf>
    <xf numFmtId="191" fontId="29" fillId="0" borderId="0" xfId="62815" applyNumberFormat="1" applyFont="1" applyAlignment="1">
      <alignment horizontal="right" vertical="center" wrapText="1"/>
    </xf>
    <xf numFmtId="0" fontId="29" fillId="42" borderId="0" xfId="0" applyFont="1" applyFill="1" applyAlignment="1">
      <alignment horizontal="left" vertical="center" wrapText="1"/>
    </xf>
    <xf numFmtId="0" fontId="29" fillId="42" borderId="0" xfId="0" applyFont="1" applyFill="1" applyAlignment="1">
      <alignment wrapText="1"/>
    </xf>
    <xf numFmtId="0" fontId="29" fillId="42" borderId="0" xfId="0" applyFont="1" applyFill="1" applyAlignment="1">
      <alignment horizontal="right" wrapText="1"/>
    </xf>
    <xf numFmtId="187" fontId="29" fillId="35" borderId="0" xfId="0" applyNumberFormat="1" applyFont="1" applyFill="1" applyAlignment="1">
      <alignment horizontal="right" vertical="center" wrapText="1"/>
    </xf>
    <xf numFmtId="187" fontId="29" fillId="0" borderId="0" xfId="0" applyNumberFormat="1" applyFont="1" applyAlignment="1">
      <alignment horizontal="right" vertical="center" wrapText="1"/>
    </xf>
    <xf numFmtId="191" fontId="65" fillId="0" borderId="0" xfId="62815" applyNumberFormat="1" applyFont="1" applyAlignment="1">
      <alignment vertical="center"/>
    </xf>
    <xf numFmtId="191" fontId="30" fillId="32" borderId="0" xfId="62815" applyNumberFormat="1" applyFont="1" applyFill="1" applyAlignment="1">
      <alignment vertical="center" wrapText="1"/>
    </xf>
    <xf numFmtId="191" fontId="65" fillId="29" borderId="0" xfId="62815" applyNumberFormat="1" applyFont="1" applyFill="1" applyAlignment="1">
      <alignment vertical="center"/>
    </xf>
    <xf numFmtId="191" fontId="30" fillId="32" borderId="3" xfId="62815" applyNumberFormat="1" applyFont="1" applyFill="1" applyBorder="1" applyAlignment="1">
      <alignment vertical="center" wrapText="1"/>
    </xf>
    <xf numFmtId="191" fontId="29" fillId="35" borderId="0" xfId="62815" applyNumberFormat="1" applyFont="1" applyFill="1" applyAlignment="1">
      <alignment horizontal="right" vertical="center" indent="1"/>
    </xf>
    <xf numFmtId="191" fontId="45" fillId="35" borderId="0" xfId="62815" applyNumberFormat="1" applyFont="1" applyFill="1" applyAlignment="1">
      <alignment horizontal="right" vertical="center" indent="1"/>
    </xf>
    <xf numFmtId="191" fontId="29" fillId="0" borderId="0" xfId="62815" applyNumberFormat="1" applyFont="1" applyAlignment="1">
      <alignment horizontal="right" vertical="center" indent="1"/>
    </xf>
    <xf numFmtId="0" fontId="41" fillId="29" borderId="0" xfId="0" applyFont="1" applyFill="1" applyAlignment="1">
      <alignment horizontal="right" vertical="center"/>
    </xf>
    <xf numFmtId="191" fontId="44" fillId="32" borderId="0" xfId="62815" applyNumberFormat="1" applyFont="1" applyFill="1" applyAlignment="1">
      <alignment horizontal="right" vertical="center" wrapText="1"/>
    </xf>
    <xf numFmtId="191" fontId="0" fillId="0" borderId="0" xfId="0" applyNumberFormat="1"/>
    <xf numFmtId="167" fontId="30" fillId="39" borderId="0" xfId="62816" applyNumberFormat="1" applyFont="1" applyFill="1" applyAlignment="1">
      <alignment horizontal="right" wrapText="1"/>
    </xf>
    <xf numFmtId="167" fontId="29" fillId="0" borderId="0" xfId="62816" applyNumberFormat="1" applyFont="1" applyAlignment="1">
      <alignment horizontal="right" wrapText="1"/>
    </xf>
    <xf numFmtId="167" fontId="29" fillId="41" borderId="0" xfId="62816" applyNumberFormat="1" applyFont="1" applyFill="1" applyAlignment="1">
      <alignment horizontal="right" wrapText="1"/>
    </xf>
    <xf numFmtId="167" fontId="29" fillId="37" borderId="0" xfId="62816" applyNumberFormat="1" applyFont="1" applyFill="1" applyAlignment="1">
      <alignment horizontal="right" wrapText="1"/>
    </xf>
    <xf numFmtId="167" fontId="29" fillId="42" borderId="0" xfId="62816" applyNumberFormat="1" applyFont="1" applyFill="1" applyAlignment="1">
      <alignment horizontal="right" wrapText="1"/>
    </xf>
    <xf numFmtId="167" fontId="30" fillId="39" borderId="3" xfId="62816" applyNumberFormat="1" applyFont="1" applyFill="1" applyBorder="1" applyAlignment="1">
      <alignment horizontal="right" wrapText="1"/>
    </xf>
    <xf numFmtId="191" fontId="30" fillId="0" borderId="0" xfId="0" applyNumberFormat="1" applyFont="1" applyAlignment="1">
      <alignment horizontal="right" vertical="center"/>
    </xf>
    <xf numFmtId="168" fontId="41" fillId="40" borderId="0" xfId="0" applyNumberFormat="1" applyFont="1" applyFill="1" applyAlignment="1">
      <alignment horizontal="right" wrapText="1"/>
    </xf>
    <xf numFmtId="168" fontId="29" fillId="34" borderId="0" xfId="0" applyNumberFormat="1" applyFont="1" applyFill="1" applyAlignment="1">
      <alignment horizontal="right" vertical="center"/>
    </xf>
    <xf numFmtId="37" fontId="41" fillId="37" borderId="0" xfId="0" applyNumberFormat="1" applyFont="1" applyFill="1" applyAlignment="1">
      <alignment horizontal="right" wrapText="1"/>
    </xf>
    <xf numFmtId="37" fontId="41" fillId="40" borderId="0" xfId="0" applyNumberFormat="1" applyFont="1" applyFill="1" applyAlignment="1">
      <alignment horizontal="right" wrapText="1"/>
    </xf>
    <xf numFmtId="168" fontId="30" fillId="32" borderId="0" xfId="0" applyNumberFormat="1" applyFont="1" applyFill="1" applyAlignment="1">
      <alignment horizontal="right" vertical="center" wrapText="1"/>
    </xf>
    <xf numFmtId="168" fontId="29" fillId="35" borderId="0" xfId="0" applyNumberFormat="1" applyFont="1" applyFill="1" applyAlignment="1">
      <alignment horizontal="right" vertical="center" wrapText="1"/>
    </xf>
    <xf numFmtId="168" fontId="29" fillId="29" borderId="0" xfId="0" applyNumberFormat="1" applyFont="1" applyFill="1" applyAlignment="1">
      <alignment horizontal="right" vertical="center" wrapText="1"/>
    </xf>
    <xf numFmtId="168" fontId="41" fillId="37" borderId="3" xfId="0" applyNumberFormat="1" applyFont="1" applyFill="1" applyBorder="1" applyAlignment="1">
      <alignment horizontal="right" wrapText="1"/>
    </xf>
    <xf numFmtId="191" fontId="29" fillId="37" borderId="0" xfId="62815" applyNumberFormat="1" applyFont="1" applyFill="1" applyAlignment="1">
      <alignment horizontal="right"/>
    </xf>
    <xf numFmtId="0" fontId="30" fillId="38" borderId="0" xfId="0" applyFont="1" applyFill="1" applyAlignment="1">
      <alignment horizontal="right" wrapText="1"/>
    </xf>
    <xf numFmtId="3" fontId="30" fillId="39" borderId="0" xfId="0" applyNumberFormat="1" applyFont="1" applyFill="1" applyAlignment="1">
      <alignment horizontal="right"/>
    </xf>
    <xf numFmtId="37" fontId="30" fillId="32" borderId="15" xfId="0" applyNumberFormat="1" applyFont="1" applyFill="1" applyBorder="1" applyAlignment="1">
      <alignment horizontal="right" vertical="center" wrapText="1"/>
    </xf>
    <xf numFmtId="37" fontId="29" fillId="37" borderId="0" xfId="0" applyNumberFormat="1" applyFont="1" applyFill="1" applyAlignment="1">
      <alignment horizontal="right" wrapText="1"/>
    </xf>
    <xf numFmtId="37" fontId="29" fillId="0" borderId="0" xfId="0" applyNumberFormat="1" applyFont="1" applyAlignment="1">
      <alignment horizontal="right" wrapText="1"/>
    </xf>
    <xf numFmtId="0" fontId="36" fillId="43" borderId="13" xfId="0" applyFont="1" applyFill="1" applyBorder="1" applyAlignment="1">
      <alignment horizontal="left" vertical="center" wrapText="1"/>
    </xf>
    <xf numFmtId="191" fontId="30" fillId="39" borderId="15" xfId="62815" applyNumberFormat="1" applyFont="1" applyFill="1" applyBorder="1" applyAlignment="1">
      <alignment horizontal="right" vertical="center"/>
    </xf>
    <xf numFmtId="191" fontId="29" fillId="29" borderId="8" xfId="62815" applyNumberFormat="1" applyFont="1" applyFill="1" applyBorder="1" applyAlignment="1">
      <alignment horizontal="right" vertical="center" wrapText="1"/>
    </xf>
    <xf numFmtId="191" fontId="30" fillId="29" borderId="8" xfId="62815" applyNumberFormat="1" applyFont="1" applyFill="1" applyBorder="1" applyAlignment="1">
      <alignment horizontal="right" vertical="center" wrapText="1"/>
    </xf>
    <xf numFmtId="191" fontId="30" fillId="29" borderId="1" xfId="62815" applyNumberFormat="1" applyFont="1" applyFill="1" applyBorder="1" applyAlignment="1">
      <alignment horizontal="right" vertical="center" wrapText="1"/>
    </xf>
    <xf numFmtId="37" fontId="29" fillId="35" borderId="0" xfId="0" applyNumberFormat="1" applyFont="1" applyFill="1" applyAlignment="1">
      <alignment horizontal="right" vertical="center" wrapText="1"/>
    </xf>
    <xf numFmtId="37" fontId="29" fillId="29" borderId="0" xfId="0" applyNumberFormat="1" applyFont="1" applyFill="1" applyAlignment="1">
      <alignment horizontal="right" vertical="center" wrapText="1"/>
    </xf>
    <xf numFmtId="168" fontId="29" fillId="0" borderId="1" xfId="0" applyNumberFormat="1" applyFont="1" applyBorder="1" applyAlignment="1">
      <alignment horizontal="right" vertical="center" wrapText="1"/>
    </xf>
    <xf numFmtId="37" fontId="29" fillId="0" borderId="0" xfId="0" applyNumberFormat="1" applyFont="1" applyAlignment="1">
      <alignment horizontal="right" vertical="center" wrapText="1"/>
    </xf>
    <xf numFmtId="37" fontId="64" fillId="29" borderId="20" xfId="0" applyNumberFormat="1" applyFont="1" applyFill="1" applyBorder="1" applyAlignment="1">
      <alignment horizontal="right" vertical="center" wrapText="1"/>
    </xf>
    <xf numFmtId="37" fontId="30" fillId="32" borderId="1" xfId="0" applyNumberFormat="1" applyFont="1" applyFill="1" applyBorder="1" applyAlignment="1">
      <alignment horizontal="right" vertical="center" wrapText="1"/>
    </xf>
    <xf numFmtId="37" fontId="29" fillId="43" borderId="0" xfId="0" applyNumberFormat="1" applyFont="1" applyFill="1" applyAlignment="1">
      <alignment horizontal="right" vertical="center" wrapText="1"/>
    </xf>
    <xf numFmtId="0" fontId="29" fillId="44" borderId="0" xfId="0" applyFont="1" applyFill="1" applyAlignment="1">
      <alignment wrapText="1"/>
    </xf>
    <xf numFmtId="37" fontId="30" fillId="43" borderId="0" xfId="0" applyNumberFormat="1" applyFont="1" applyFill="1" applyAlignment="1">
      <alignment horizontal="right" vertical="center" wrapText="1"/>
    </xf>
    <xf numFmtId="37" fontId="29" fillId="35" borderId="22" xfId="0" applyNumberFormat="1" applyFont="1" applyFill="1" applyBorder="1" applyAlignment="1">
      <alignment horizontal="right" vertical="center" wrapText="1"/>
    </xf>
    <xf numFmtId="191" fontId="41" fillId="29" borderId="0" xfId="62815" applyNumberFormat="1" applyFont="1" applyFill="1" applyAlignment="1">
      <alignment horizontal="right" vertical="center" wrapText="1"/>
    </xf>
    <xf numFmtId="192" fontId="44" fillId="37" borderId="0" xfId="0" applyNumberFormat="1" applyFont="1" applyFill="1" applyAlignment="1">
      <alignment horizontal="right" vertical="center" wrapText="1"/>
    </xf>
    <xf numFmtId="192" fontId="44" fillId="39" borderId="0" xfId="0" applyNumberFormat="1" applyFont="1" applyFill="1" applyAlignment="1">
      <alignment horizontal="right" vertical="center"/>
    </xf>
    <xf numFmtId="192" fontId="41" fillId="37" borderId="0" xfId="0" applyNumberFormat="1" applyFont="1" applyFill="1" applyAlignment="1">
      <alignment horizontal="right" vertical="center"/>
    </xf>
    <xf numFmtId="192" fontId="44" fillId="0" borderId="0" xfId="0" applyNumberFormat="1" applyFont="1" applyAlignment="1">
      <alignment horizontal="right" vertical="center"/>
    </xf>
    <xf numFmtId="192" fontId="44" fillId="29" borderId="0" xfId="0" applyNumberFormat="1" applyFont="1" applyFill="1" applyAlignment="1">
      <alignment horizontal="right" vertical="center" wrapText="1"/>
    </xf>
    <xf numFmtId="192" fontId="44" fillId="32" borderId="0" xfId="0" applyNumberFormat="1" applyFont="1" applyFill="1" applyAlignment="1">
      <alignment horizontal="right" vertical="center" wrapText="1"/>
    </xf>
    <xf numFmtId="192" fontId="41" fillId="29" borderId="0" xfId="0" applyNumberFormat="1" applyFont="1" applyFill="1" applyAlignment="1">
      <alignment horizontal="right" vertical="center" wrapText="1"/>
    </xf>
    <xf numFmtId="192" fontId="44" fillId="0" borderId="0" xfId="0" applyNumberFormat="1" applyFont="1" applyAlignment="1">
      <alignment horizontal="right" vertical="center" wrapText="1"/>
    </xf>
    <xf numFmtId="176" fontId="41" fillId="29" borderId="0" xfId="0" applyNumberFormat="1" applyFont="1" applyFill="1" applyAlignment="1">
      <alignment horizontal="right" vertical="center" wrapText="1"/>
    </xf>
    <xf numFmtId="37" fontId="29" fillId="34" borderId="0" xfId="0" applyNumberFormat="1" applyFont="1" applyFill="1" applyAlignment="1">
      <alignment horizontal="right" vertical="center" wrapText="1"/>
    </xf>
    <xf numFmtId="37" fontId="30" fillId="32" borderId="0" xfId="0" applyNumberFormat="1" applyFont="1" applyFill="1" applyAlignment="1">
      <alignment horizontal="right" vertical="center" wrapText="1"/>
    </xf>
    <xf numFmtId="37" fontId="30" fillId="32" borderId="0" xfId="62815" applyNumberFormat="1" applyFont="1" applyFill="1" applyAlignment="1">
      <alignment horizontal="right" vertical="center" wrapText="1"/>
    </xf>
    <xf numFmtId="37" fontId="29" fillId="29" borderId="0" xfId="62815" applyNumberFormat="1" applyFont="1" applyFill="1" applyAlignment="1">
      <alignment horizontal="right" vertical="center" wrapText="1"/>
    </xf>
    <xf numFmtId="37" fontId="29" fillId="35" borderId="0" xfId="62815" applyNumberFormat="1" applyFont="1" applyFill="1" applyAlignment="1">
      <alignment horizontal="right" vertical="center" wrapText="1"/>
    </xf>
    <xf numFmtId="37" fontId="30" fillId="39" borderId="15" xfId="0" applyNumberFormat="1" applyFont="1" applyFill="1" applyBorder="1" applyAlignment="1">
      <alignment horizontal="right" vertical="center"/>
    </xf>
    <xf numFmtId="192" fontId="29" fillId="0" borderId="0" xfId="0" applyNumberFormat="1" applyFont="1" applyAlignment="1">
      <alignment horizontal="right" vertical="center" wrapText="1"/>
    </xf>
    <xf numFmtId="0" fontId="0" fillId="43" borderId="0" xfId="0" applyFill="1"/>
    <xf numFmtId="191" fontId="29" fillId="0" borderId="0" xfId="62815" applyNumberFormat="1" applyFont="1" applyFill="1" applyBorder="1" applyAlignment="1">
      <alignment vertical="center"/>
    </xf>
    <xf numFmtId="191" fontId="30" fillId="0" borderId="0" xfId="62815" applyNumberFormat="1" applyFont="1" applyFill="1" applyBorder="1" applyAlignment="1">
      <alignment horizontal="right" vertical="center"/>
    </xf>
    <xf numFmtId="191" fontId="45" fillId="0" borderId="0" xfId="62815" applyNumberFormat="1" applyFont="1" applyFill="1" applyBorder="1" applyAlignment="1">
      <alignment vertical="center"/>
    </xf>
    <xf numFmtId="191" fontId="29" fillId="0" borderId="0" xfId="62815" applyNumberFormat="1" applyFont="1" applyFill="1" applyBorder="1" applyAlignment="1">
      <alignment horizontal="right" vertical="center"/>
    </xf>
    <xf numFmtId="191" fontId="30" fillId="0" borderId="0" xfId="62815" applyNumberFormat="1" applyFont="1" applyFill="1" applyBorder="1" applyAlignment="1">
      <alignment vertical="center"/>
    </xf>
    <xf numFmtId="37" fontId="53" fillId="0" borderId="0" xfId="0" applyNumberFormat="1" applyFont="1" applyAlignment="1">
      <alignment horizontal="center" vertical="center"/>
    </xf>
    <xf numFmtId="37" fontId="53" fillId="0" borderId="0" xfId="0" applyNumberFormat="1" applyFont="1" applyAlignment="1">
      <alignment horizontal="left" vertical="center"/>
    </xf>
    <xf numFmtId="37" fontId="53" fillId="35" borderId="0" xfId="0" applyNumberFormat="1" applyFont="1" applyFill="1" applyAlignment="1">
      <alignment horizontal="center" vertical="center"/>
    </xf>
    <xf numFmtId="37" fontId="53" fillId="29" borderId="0" xfId="0" applyNumberFormat="1" applyFont="1" applyFill="1" applyAlignment="1">
      <alignment horizontal="center" vertical="center"/>
    </xf>
    <xf numFmtId="37" fontId="55" fillId="35" borderId="0" xfId="0" applyNumberFormat="1" applyFont="1" applyFill="1" applyAlignment="1">
      <alignment horizontal="center" vertical="center"/>
    </xf>
    <xf numFmtId="37" fontId="55" fillId="0" borderId="0" xfId="0" applyNumberFormat="1" applyFont="1" applyAlignment="1">
      <alignment horizontal="left" vertical="center"/>
    </xf>
    <xf numFmtId="37" fontId="53" fillId="36" borderId="0" xfId="0" applyNumberFormat="1" applyFont="1" applyFill="1" applyAlignment="1">
      <alignment horizontal="center" vertical="center"/>
    </xf>
    <xf numFmtId="37" fontId="53" fillId="0" borderId="3" xfId="0" applyNumberFormat="1" applyFont="1" applyBorder="1" applyAlignment="1">
      <alignment horizontal="center" vertical="center"/>
    </xf>
    <xf numFmtId="9" fontId="53" fillId="29" borderId="0" xfId="62816" applyFont="1" applyFill="1" applyAlignment="1">
      <alignment horizontal="center" vertical="center"/>
    </xf>
    <xf numFmtId="9" fontId="53" fillId="0" borderId="0" xfId="62816" applyFont="1" applyAlignment="1">
      <alignment horizontal="left" vertical="center"/>
    </xf>
    <xf numFmtId="168" fontId="29" fillId="35" borderId="0" xfId="0" applyNumberFormat="1" applyFont="1" applyFill="1" applyAlignment="1">
      <alignment horizontal="right" vertical="center"/>
    </xf>
    <xf numFmtId="37" fontId="29" fillId="35" borderId="0" xfId="0" applyNumberFormat="1" applyFont="1" applyFill="1" applyAlignment="1">
      <alignment horizontal="right" vertical="center"/>
    </xf>
    <xf numFmtId="168" fontId="29" fillId="29" borderId="0" xfId="0" applyNumberFormat="1" applyFont="1" applyFill="1" applyAlignment="1">
      <alignment horizontal="right" vertical="center"/>
    </xf>
    <xf numFmtId="37" fontId="29" fillId="0" borderId="0" xfId="0" applyNumberFormat="1" applyFont="1" applyAlignment="1">
      <alignment horizontal="right" vertical="center"/>
    </xf>
    <xf numFmtId="37" fontId="30" fillId="39" borderId="0" xfId="0" applyNumberFormat="1" applyFont="1" applyFill="1" applyAlignment="1">
      <alignment wrapText="1"/>
    </xf>
    <xf numFmtId="37" fontId="30" fillId="32" borderId="3" xfId="0" applyNumberFormat="1" applyFont="1" applyFill="1" applyBorder="1" applyAlignment="1">
      <alignment horizontal="right" vertical="center" wrapText="1"/>
    </xf>
    <xf numFmtId="37" fontId="30" fillId="39" borderId="0" xfId="0" applyNumberFormat="1" applyFont="1" applyFill="1" applyAlignment="1">
      <alignment horizontal="right" wrapText="1"/>
    </xf>
    <xf numFmtId="168" fontId="29" fillId="0" borderId="0" xfId="0" applyNumberFormat="1" applyFont="1" applyAlignment="1">
      <alignment horizontal="right" vertical="center" wrapText="1"/>
    </xf>
    <xf numFmtId="39" fontId="29" fillId="0" borderId="0" xfId="0" applyNumberFormat="1" applyFont="1" applyAlignment="1">
      <alignment horizontal="right" vertical="center" wrapText="1"/>
    </xf>
    <xf numFmtId="168" fontId="30" fillId="32" borderId="3" xfId="0" applyNumberFormat="1" applyFont="1" applyFill="1" applyBorder="1" applyAlignment="1">
      <alignment horizontal="right" vertical="center" wrapText="1"/>
    </xf>
    <xf numFmtId="37" fontId="29" fillId="35" borderId="0" xfId="0" applyNumberFormat="1" applyFont="1" applyFill="1" applyAlignment="1">
      <alignment vertical="center" wrapText="1"/>
    </xf>
    <xf numFmtId="37" fontId="30" fillId="32" borderId="0" xfId="0" applyNumberFormat="1" applyFont="1" applyFill="1" applyAlignment="1">
      <alignment vertical="center" wrapText="1"/>
    </xf>
    <xf numFmtId="0" fontId="30" fillId="35" borderId="0" xfId="0" applyFont="1" applyFill="1" applyAlignment="1">
      <alignment horizontal="left" vertical="center" wrapText="1" indent="1"/>
    </xf>
    <xf numFmtId="191" fontId="30" fillId="35" borderId="0" xfId="62815" applyNumberFormat="1" applyFont="1" applyFill="1" applyAlignment="1">
      <alignment vertical="center" wrapText="1"/>
    </xf>
    <xf numFmtId="0" fontId="30" fillId="0" borderId="0" xfId="0" applyFont="1" applyAlignment="1">
      <alignment horizontal="left" vertical="center" wrapText="1" indent="1"/>
    </xf>
    <xf numFmtId="0" fontId="75" fillId="0" borderId="0" xfId="0" applyFont="1"/>
    <xf numFmtId="191" fontId="30" fillId="0" borderId="0" xfId="62815" applyNumberFormat="1" applyFont="1" applyAlignment="1">
      <alignment vertical="center" wrapText="1"/>
    </xf>
    <xf numFmtId="0" fontId="30" fillId="36" borderId="0" xfId="0" applyFont="1" applyFill="1" applyAlignment="1">
      <alignment horizontal="left" vertical="center" wrapText="1" indent="1"/>
    </xf>
    <xf numFmtId="0" fontId="30" fillId="36" borderId="0" xfId="0" applyFont="1" applyFill="1" applyAlignment="1">
      <alignment horizontal="right" vertical="center" wrapText="1"/>
    </xf>
    <xf numFmtId="191" fontId="30" fillId="36" borderId="0" xfId="62815" applyNumberFormat="1" applyFont="1" applyFill="1" applyAlignment="1">
      <alignment vertical="center" wrapText="1"/>
    </xf>
    <xf numFmtId="0" fontId="73" fillId="35" borderId="0" xfId="0" applyFont="1" applyFill="1" applyAlignment="1">
      <alignment horizontal="left" vertical="center" indent="1"/>
    </xf>
    <xf numFmtId="0" fontId="73" fillId="35" borderId="0" xfId="0" applyFont="1" applyFill="1" applyAlignment="1">
      <alignment horizontal="right" vertical="center"/>
    </xf>
    <xf numFmtId="191" fontId="73" fillId="35" borderId="0" xfId="62815" applyNumberFormat="1" applyFont="1" applyFill="1" applyAlignment="1">
      <alignment vertical="center"/>
    </xf>
    <xf numFmtId="0" fontId="73" fillId="0" borderId="0" xfId="0" applyFont="1" applyAlignment="1">
      <alignment horizontal="left" vertical="center" indent="1"/>
    </xf>
    <xf numFmtId="37" fontId="30" fillId="29" borderId="0" xfId="0" applyNumberFormat="1" applyFont="1" applyFill="1" applyAlignment="1">
      <alignment horizontal="right" vertical="center" wrapText="1"/>
    </xf>
    <xf numFmtId="37" fontId="29" fillId="0" borderId="0" xfId="0" applyNumberFormat="1" applyFont="1" applyAlignment="1">
      <alignment horizontal="left" vertical="center" wrapText="1"/>
    </xf>
    <xf numFmtId="37" fontId="30" fillId="35" borderId="0" xfId="0" applyNumberFormat="1" applyFont="1" applyFill="1" applyAlignment="1">
      <alignment horizontal="right" vertical="center" wrapText="1"/>
    </xf>
    <xf numFmtId="37" fontId="30" fillId="38" borderId="0" xfId="0" applyNumberFormat="1" applyFont="1" applyFill="1" applyAlignment="1">
      <alignment wrapText="1"/>
    </xf>
    <xf numFmtId="37" fontId="30" fillId="0" borderId="0" xfId="0" applyNumberFormat="1" applyFont="1" applyAlignment="1">
      <alignment horizontal="right" vertical="center" wrapText="1"/>
    </xf>
    <xf numFmtId="37" fontId="30" fillId="0" borderId="0" xfId="0" applyNumberFormat="1" applyFont="1" applyAlignment="1">
      <alignment wrapText="1"/>
    </xf>
    <xf numFmtId="37" fontId="29" fillId="38" borderId="0" xfId="0" applyNumberFormat="1" applyFont="1" applyFill="1" applyAlignment="1">
      <alignment wrapText="1"/>
    </xf>
    <xf numFmtId="37" fontId="29" fillId="0" borderId="0" xfId="0" applyNumberFormat="1" applyFont="1" applyAlignment="1">
      <alignment wrapText="1"/>
    </xf>
    <xf numFmtId="37" fontId="29" fillId="36" borderId="0" xfId="0" applyNumberFormat="1" applyFont="1" applyFill="1" applyAlignment="1">
      <alignment horizontal="right" vertical="center" wrapText="1"/>
    </xf>
    <xf numFmtId="37" fontId="30" fillId="33" borderId="3" xfId="0" applyNumberFormat="1" applyFont="1" applyFill="1" applyBorder="1" applyAlignment="1">
      <alignment horizontal="right" vertical="center" wrapText="1"/>
    </xf>
    <xf numFmtId="37" fontId="30" fillId="0" borderId="0" xfId="0" applyNumberFormat="1" applyFont="1" applyAlignment="1">
      <alignment horizontal="left" vertical="center" wrapText="1"/>
    </xf>
    <xf numFmtId="37" fontId="30" fillId="36" borderId="0" xfId="0" applyNumberFormat="1" applyFont="1" applyFill="1" applyAlignment="1">
      <alignment horizontal="right" vertical="center" wrapText="1"/>
    </xf>
    <xf numFmtId="0" fontId="30" fillId="36" borderId="0" xfId="0" applyFont="1" applyFill="1" applyAlignment="1">
      <alignment horizontal="left" vertical="center" wrapText="1"/>
    </xf>
    <xf numFmtId="168" fontId="30" fillId="39" borderId="0" xfId="0" applyNumberFormat="1" applyFont="1" applyFill="1" applyAlignment="1">
      <alignment horizontal="right" wrapText="1"/>
    </xf>
    <xf numFmtId="168" fontId="29" fillId="0" borderId="0" xfId="0" applyNumberFormat="1" applyFont="1" applyAlignment="1">
      <alignment horizontal="right" wrapText="1"/>
    </xf>
    <xf numFmtId="168" fontId="29" fillId="41" borderId="0" xfId="0" applyNumberFormat="1" applyFont="1" applyFill="1" applyAlignment="1">
      <alignment horizontal="right" wrapText="1"/>
    </xf>
    <xf numFmtId="168" fontId="29" fillId="37" borderId="0" xfId="0" applyNumberFormat="1" applyFont="1" applyFill="1" applyAlignment="1">
      <alignment horizontal="right" wrapText="1"/>
    </xf>
    <xf numFmtId="168" fontId="29" fillId="42" borderId="0" xfId="0" applyNumberFormat="1" applyFont="1" applyFill="1" applyAlignment="1">
      <alignment horizontal="right" wrapText="1"/>
    </xf>
    <xf numFmtId="37" fontId="29" fillId="41" borderId="0" xfId="0" applyNumberFormat="1" applyFont="1" applyFill="1" applyAlignment="1">
      <alignment wrapText="1"/>
    </xf>
    <xf numFmtId="37" fontId="29" fillId="37" borderId="0" xfId="0" applyNumberFormat="1" applyFont="1" applyFill="1" applyAlignment="1">
      <alignment wrapText="1"/>
    </xf>
    <xf numFmtId="37" fontId="29" fillId="42" borderId="0" xfId="0" applyNumberFormat="1" applyFont="1" applyFill="1" applyAlignment="1">
      <alignment wrapText="1"/>
    </xf>
    <xf numFmtId="37" fontId="30" fillId="39" borderId="3" xfId="0" applyNumberFormat="1" applyFont="1" applyFill="1" applyBorder="1" applyAlignment="1">
      <alignment horizontal="right" wrapText="1"/>
    </xf>
    <xf numFmtId="37" fontId="30" fillId="0" borderId="0" xfId="0" applyNumberFormat="1" applyFont="1" applyAlignment="1">
      <alignment horizontal="right" vertical="center"/>
    </xf>
    <xf numFmtId="37" fontId="30" fillId="0" borderId="3" xfId="0" applyNumberFormat="1" applyFont="1" applyBorder="1" applyAlignment="1">
      <alignment horizontal="right" vertical="center"/>
    </xf>
    <xf numFmtId="37" fontId="45" fillId="35" borderId="0" xfId="0" applyNumberFormat="1" applyFont="1" applyFill="1" applyAlignment="1">
      <alignment horizontal="right" vertical="center"/>
    </xf>
    <xf numFmtId="0" fontId="0" fillId="0" borderId="0" xfId="0" applyAlignment="1">
      <alignment horizontal="right"/>
    </xf>
    <xf numFmtId="3" fontId="29" fillId="0" borderId="0" xfId="0" applyNumberFormat="1" applyFont="1" applyAlignment="1">
      <alignment horizontal="right"/>
    </xf>
    <xf numFmtId="0" fontId="30" fillId="39" borderId="0" xfId="0" applyFont="1" applyFill="1" applyAlignment="1">
      <alignment horizontal="right"/>
    </xf>
    <xf numFmtId="37" fontId="0" fillId="0" borderId="0" xfId="0" applyNumberFormat="1"/>
    <xf numFmtId="0" fontId="29" fillId="31" borderId="0" xfId="0" applyFont="1" applyFill="1" applyAlignment="1">
      <alignment horizontal="right" vertical="center" wrapText="1"/>
    </xf>
    <xf numFmtId="0" fontId="29" fillId="42" borderId="0" xfId="0" applyFont="1" applyFill="1" applyAlignment="1">
      <alignment horizontal="right" vertical="center" wrapText="1"/>
    </xf>
    <xf numFmtId="37" fontId="29" fillId="37" borderId="0" xfId="0" applyNumberFormat="1" applyFont="1" applyFill="1" applyAlignment="1">
      <alignment horizontal="right" vertical="center" wrapText="1"/>
    </xf>
    <xf numFmtId="37" fontId="36" fillId="0" borderId="0" xfId="0" applyNumberFormat="1" applyFont="1" applyAlignment="1">
      <alignment horizontal="right" vertical="center" wrapText="1"/>
    </xf>
    <xf numFmtId="37" fontId="36" fillId="35" borderId="0" xfId="0" applyNumberFormat="1" applyFont="1" applyFill="1" applyAlignment="1">
      <alignment horizontal="right" vertical="center" wrapText="1"/>
    </xf>
    <xf numFmtId="37" fontId="29" fillId="35" borderId="15" xfId="0" applyNumberFormat="1" applyFont="1" applyFill="1" applyBorder="1" applyAlignment="1">
      <alignment horizontal="right" vertical="center" wrapText="1"/>
    </xf>
    <xf numFmtId="37" fontId="30" fillId="29" borderId="0" xfId="62815" applyNumberFormat="1" applyFont="1" applyFill="1" applyAlignment="1">
      <alignment horizontal="right" vertical="center" wrapText="1"/>
    </xf>
    <xf numFmtId="37" fontId="30" fillId="34" borderId="1" xfId="0" applyNumberFormat="1" applyFont="1" applyFill="1" applyBorder="1" applyAlignment="1">
      <alignment horizontal="right" vertical="center" wrapText="1"/>
    </xf>
    <xf numFmtId="168" fontId="41" fillId="29" borderId="0" xfId="0" applyNumberFormat="1" applyFont="1" applyFill="1" applyAlignment="1">
      <alignment horizontal="right" vertical="center" wrapText="1"/>
    </xf>
    <xf numFmtId="37" fontId="44" fillId="29" borderId="0" xfId="0" applyNumberFormat="1" applyFont="1" applyFill="1" applyAlignment="1">
      <alignment horizontal="right" vertical="center" wrapText="1"/>
    </xf>
    <xf numFmtId="37" fontId="41" fillId="35" borderId="0" xfId="0" applyNumberFormat="1" applyFont="1" applyFill="1" applyAlignment="1">
      <alignment horizontal="right" vertical="center" wrapText="1"/>
    </xf>
    <xf numFmtId="37" fontId="44" fillId="32" borderId="0" xfId="0" applyNumberFormat="1" applyFont="1" applyFill="1" applyAlignment="1">
      <alignment horizontal="right" vertical="center" wrapText="1"/>
    </xf>
    <xf numFmtId="37" fontId="41" fillId="29" borderId="0" xfId="0" applyNumberFormat="1" applyFont="1" applyFill="1" applyAlignment="1">
      <alignment horizontal="right" vertical="center" wrapText="1"/>
    </xf>
    <xf numFmtId="37" fontId="44" fillId="0" borderId="0" xfId="0" applyNumberFormat="1" applyFont="1" applyAlignment="1">
      <alignment horizontal="right" vertical="center" wrapText="1"/>
    </xf>
    <xf numFmtId="37" fontId="41" fillId="36" borderId="0" xfId="0" applyNumberFormat="1" applyFont="1" applyFill="1" applyAlignment="1">
      <alignment horizontal="right" vertical="center" wrapText="1"/>
    </xf>
    <xf numFmtId="39" fontId="41" fillId="35" borderId="15" xfId="0" applyNumberFormat="1" applyFont="1" applyFill="1" applyBorder="1" applyAlignment="1">
      <alignment horizontal="right" vertical="center" wrapText="1"/>
    </xf>
    <xf numFmtId="191" fontId="30" fillId="32" borderId="22" xfId="62815" applyNumberFormat="1" applyFont="1" applyFill="1" applyBorder="1" applyAlignment="1">
      <alignment horizontal="left" vertical="center" wrapText="1"/>
    </xf>
    <xf numFmtId="0" fontId="32" fillId="0" borderId="4" xfId="0" applyFont="1" applyBorder="1" applyAlignment="1">
      <alignment horizontal="right" vertical="center" wrapText="1"/>
    </xf>
    <xf numFmtId="191" fontId="30" fillId="32" borderId="22" xfId="62815" applyNumberFormat="1" applyFont="1" applyFill="1" applyBorder="1" applyAlignment="1">
      <alignment horizontal="right" vertical="center" wrapText="1"/>
    </xf>
    <xf numFmtId="176" fontId="29" fillId="29" borderId="0" xfId="0" applyNumberFormat="1" applyFont="1" applyFill="1" applyAlignment="1">
      <alignment horizontal="right" vertical="center" wrapText="1"/>
    </xf>
    <xf numFmtId="176" fontId="29" fillId="35" borderId="0" xfId="0" applyNumberFormat="1" applyFont="1" applyFill="1" applyAlignment="1">
      <alignment horizontal="right" vertical="center" wrapText="1"/>
    </xf>
    <xf numFmtId="176" fontId="29" fillId="0" borderId="0" xfId="0" applyNumberFormat="1" applyFont="1" applyAlignment="1">
      <alignment horizontal="right" vertical="center" wrapText="1"/>
    </xf>
    <xf numFmtId="192" fontId="29" fillId="34" borderId="0" xfId="0" applyNumberFormat="1" applyFont="1" applyFill="1" applyAlignment="1">
      <alignment horizontal="right" vertical="center" wrapText="1"/>
    </xf>
    <xf numFmtId="166" fontId="30" fillId="32" borderId="0" xfId="0" applyNumberFormat="1" applyFont="1" applyFill="1" applyAlignment="1">
      <alignment horizontal="right" vertical="center" wrapText="1"/>
    </xf>
    <xf numFmtId="37" fontId="73" fillId="35" borderId="0" xfId="0" applyNumberFormat="1" applyFont="1" applyFill="1" applyAlignment="1">
      <alignment horizontal="right" vertical="center"/>
    </xf>
    <xf numFmtId="37" fontId="65" fillId="0" borderId="0" xfId="0" applyNumberFormat="1" applyFont="1" applyAlignment="1">
      <alignment horizontal="right" vertical="center"/>
    </xf>
    <xf numFmtId="37" fontId="65" fillId="29" borderId="0" xfId="0" applyNumberFormat="1" applyFont="1" applyFill="1" applyAlignment="1">
      <alignment horizontal="right" vertical="center"/>
    </xf>
    <xf numFmtId="37" fontId="34" fillId="37" borderId="0" xfId="0" applyNumberFormat="1" applyFont="1" applyFill="1" applyAlignment="1">
      <alignment horizontal="right"/>
    </xf>
    <xf numFmtId="37" fontId="29" fillId="29" borderId="0" xfId="0" applyNumberFormat="1" applyFont="1" applyFill="1" applyAlignment="1">
      <alignment vertical="center" wrapText="1"/>
    </xf>
    <xf numFmtId="166" fontId="29" fillId="0" borderId="0" xfId="0" applyNumberFormat="1" applyFont="1" applyAlignment="1">
      <alignment horizontal="right" vertical="center" wrapText="1"/>
    </xf>
    <xf numFmtId="166" fontId="29" fillId="31" borderId="0" xfId="0" applyNumberFormat="1" applyFont="1" applyFill="1" applyAlignment="1">
      <alignment horizontal="right" vertical="center" wrapText="1"/>
    </xf>
    <xf numFmtId="166" fontId="29" fillId="29" borderId="0" xfId="0" applyNumberFormat="1" applyFont="1" applyFill="1" applyAlignment="1">
      <alignment horizontal="right" vertical="center" wrapText="1"/>
    </xf>
    <xf numFmtId="166" fontId="29" fillId="42" borderId="0" xfId="0" applyNumberFormat="1" applyFont="1" applyFill="1" applyAlignment="1">
      <alignment horizontal="right" vertical="center" wrapText="1"/>
    </xf>
    <xf numFmtId="0" fontId="68" fillId="0" borderId="0" xfId="0" applyFont="1" applyAlignment="1">
      <alignment horizontal="right" vertical="center"/>
    </xf>
    <xf numFmtId="168" fontId="0" fillId="0" borderId="0" xfId="0" applyNumberFormat="1"/>
    <xf numFmtId="0" fontId="36" fillId="43" borderId="0" xfId="0" applyFont="1" applyFill="1" applyAlignment="1">
      <alignment horizontal="right" vertical="center" wrapText="1"/>
    </xf>
    <xf numFmtId="0" fontId="29" fillId="44" borderId="0" xfId="0" applyFont="1" applyFill="1" applyAlignment="1">
      <alignment horizontal="right" vertical="center" wrapText="1"/>
    </xf>
    <xf numFmtId="37" fontId="30" fillId="32" borderId="15" xfId="0" applyNumberFormat="1" applyFont="1" applyFill="1" applyBorder="1" applyAlignment="1">
      <alignment vertical="center" wrapText="1"/>
    </xf>
    <xf numFmtId="0" fontId="44" fillId="0" borderId="0" xfId="0" applyFont="1" applyAlignment="1">
      <alignment horizontal="left" vertical="center"/>
    </xf>
    <xf numFmtId="191" fontId="30" fillId="0" borderId="0" xfId="62815" applyNumberFormat="1" applyFont="1" applyAlignment="1">
      <alignment vertical="center"/>
    </xf>
    <xf numFmtId="191" fontId="30" fillId="0" borderId="0" xfId="0" applyNumberFormat="1" applyFont="1" applyAlignment="1">
      <alignment vertical="center"/>
    </xf>
    <xf numFmtId="0" fontId="45" fillId="35" borderId="0" xfId="0" applyFont="1" applyFill="1" applyAlignment="1">
      <alignment vertical="center"/>
    </xf>
    <xf numFmtId="2" fontId="29" fillId="0" borderId="0" xfId="0" applyNumberFormat="1" applyFont="1" applyAlignment="1">
      <alignment horizontal="right" vertical="center" wrapText="1"/>
    </xf>
    <xf numFmtId="0" fontId="65" fillId="35" borderId="0" xfId="0" applyFont="1" applyFill="1" applyAlignment="1">
      <alignment horizontal="right" vertical="center"/>
    </xf>
    <xf numFmtId="0" fontId="50" fillId="34" borderId="0" xfId="0" applyFont="1" applyFill="1" applyAlignment="1">
      <alignment horizontal="left" vertical="center" wrapText="1"/>
    </xf>
    <xf numFmtId="0" fontId="50" fillId="29" borderId="22" xfId="0" applyFont="1" applyFill="1" applyBorder="1" applyAlignment="1">
      <alignment horizontal="left" vertical="center" wrapText="1"/>
    </xf>
    <xf numFmtId="0" fontId="50" fillId="29" borderId="22" xfId="0" applyFont="1" applyFill="1" applyBorder="1" applyAlignment="1">
      <alignment horizontal="center" vertical="center" wrapText="1"/>
    </xf>
    <xf numFmtId="9" fontId="50" fillId="29" borderId="22" xfId="0" applyNumberFormat="1" applyFont="1" applyFill="1" applyBorder="1" applyAlignment="1">
      <alignment horizontal="center" vertical="center" wrapText="1"/>
    </xf>
    <xf numFmtId="0" fontId="29" fillId="29" borderId="3" xfId="0" applyFont="1" applyFill="1" applyBorder="1" applyAlignment="1">
      <alignment horizontal="left" vertical="center"/>
    </xf>
    <xf numFmtId="166" fontId="29" fillId="37" borderId="3" xfId="0" applyNumberFormat="1" applyFont="1" applyFill="1" applyBorder="1" applyAlignment="1">
      <alignment horizontal="right"/>
    </xf>
    <xf numFmtId="0" fontId="29" fillId="29" borderId="3" xfId="0" applyFont="1" applyFill="1" applyBorder="1" applyAlignment="1">
      <alignment horizontal="right" vertical="center"/>
    </xf>
    <xf numFmtId="0" fontId="29" fillId="0" borderId="3" xfId="0" applyFont="1" applyBorder="1" applyAlignment="1">
      <alignment horizontal="left" vertical="center"/>
    </xf>
    <xf numFmtId="0" fontId="29" fillId="37" borderId="3" xfId="0" applyFont="1" applyFill="1" applyBorder="1" applyAlignment="1">
      <alignment horizontal="right"/>
    </xf>
    <xf numFmtId="166" fontId="29" fillId="29" borderId="3" xfId="0" applyNumberFormat="1" applyFont="1" applyFill="1" applyBorder="1" applyAlignment="1">
      <alignment horizontal="right" vertical="center"/>
    </xf>
    <xf numFmtId="3" fontId="30" fillId="32" borderId="0" xfId="0" applyNumberFormat="1" applyFont="1" applyFill="1" applyAlignment="1">
      <alignment horizontal="right" vertical="center"/>
    </xf>
    <xf numFmtId="0" fontId="30" fillId="32" borderId="0" xfId="0" applyFont="1" applyFill="1" applyAlignment="1">
      <alignment horizontal="right" vertical="center"/>
    </xf>
    <xf numFmtId="0" fontId="29" fillId="0" borderId="8" xfId="0" applyFont="1" applyBorder="1" applyAlignment="1">
      <alignment horizontal="right" vertical="center" wrapText="1"/>
    </xf>
    <xf numFmtId="3" fontId="29" fillId="29" borderId="8" xfId="0" applyNumberFormat="1" applyFont="1" applyFill="1" applyBorder="1" applyAlignment="1">
      <alignment horizontal="right" vertical="center" wrapText="1"/>
    </xf>
    <xf numFmtId="3" fontId="30" fillId="29" borderId="8" xfId="0" applyNumberFormat="1" applyFont="1" applyFill="1" applyBorder="1" applyAlignment="1">
      <alignment horizontal="right" vertical="center" wrapText="1"/>
    </xf>
    <xf numFmtId="3" fontId="30" fillId="29" borderId="1" xfId="0" applyNumberFormat="1" applyFont="1" applyFill="1" applyBorder="1" applyAlignment="1">
      <alignment horizontal="right" vertical="center" wrapText="1"/>
    </xf>
    <xf numFmtId="3" fontId="30" fillId="34" borderId="1" xfId="0" applyNumberFormat="1" applyFont="1" applyFill="1" applyBorder="1" applyAlignment="1">
      <alignment horizontal="right" vertical="center" wrapText="1"/>
    </xf>
    <xf numFmtId="3" fontId="44" fillId="32" borderId="0" xfId="0" applyNumberFormat="1" applyFont="1" applyFill="1" applyAlignment="1">
      <alignment horizontal="right" vertical="center"/>
    </xf>
    <xf numFmtId="3" fontId="29" fillId="40" borderId="0" xfId="0" applyNumberFormat="1" applyFont="1" applyFill="1" applyAlignment="1">
      <alignment horizontal="right" vertical="center"/>
    </xf>
    <xf numFmtId="3" fontId="29" fillId="37" borderId="0" xfId="0" applyNumberFormat="1" applyFont="1" applyFill="1" applyAlignment="1">
      <alignment horizontal="right" vertical="center"/>
    </xf>
    <xf numFmtId="3" fontId="30" fillId="39" borderId="15" xfId="0" applyNumberFormat="1" applyFont="1" applyFill="1" applyBorder="1" applyAlignment="1">
      <alignment horizontal="right" vertical="center"/>
    </xf>
    <xf numFmtId="3" fontId="29" fillId="40" borderId="0" xfId="0" applyNumberFormat="1" applyFont="1" applyFill="1" applyAlignment="1">
      <alignment horizontal="right"/>
    </xf>
    <xf numFmtId="193" fontId="29" fillId="0" borderId="0" xfId="0" applyNumberFormat="1" applyFont="1" applyAlignment="1">
      <alignment horizontal="right" vertical="center" wrapText="1"/>
    </xf>
    <xf numFmtId="194" fontId="29" fillId="37" borderId="0" xfId="62815" applyNumberFormat="1" applyFont="1" applyFill="1" applyAlignment="1">
      <alignment horizontal="right"/>
    </xf>
    <xf numFmtId="194" fontId="29" fillId="37" borderId="0" xfId="62815" applyNumberFormat="1" applyFont="1" applyFill="1"/>
    <xf numFmtId="193" fontId="41" fillId="37" borderId="3" xfId="0" applyNumberFormat="1" applyFont="1" applyFill="1" applyBorder="1" applyAlignment="1">
      <alignment horizontal="right" wrapText="1"/>
    </xf>
    <xf numFmtId="0" fontId="78" fillId="0" borderId="0" xfId="0" applyFont="1"/>
    <xf numFmtId="1" fontId="30" fillId="32" borderId="3" xfId="0" applyNumberFormat="1" applyFont="1" applyFill="1" applyBorder="1" applyAlignment="1">
      <alignment horizontal="right" vertical="center" wrapText="1"/>
    </xf>
    <xf numFmtId="37" fontId="29" fillId="0" borderId="0" xfId="62815" applyNumberFormat="1" applyFont="1" applyFill="1" applyAlignment="1">
      <alignment horizontal="right" vertical="center" wrapText="1"/>
    </xf>
    <xf numFmtId="191" fontId="29" fillId="0" borderId="0" xfId="62815" applyNumberFormat="1" applyFont="1" applyFill="1" applyAlignment="1">
      <alignment horizontal="left" vertical="center" wrapText="1"/>
    </xf>
    <xf numFmtId="191" fontId="29" fillId="0" borderId="0" xfId="62815" applyNumberFormat="1" applyFont="1" applyFill="1" applyAlignment="1">
      <alignment horizontal="right" vertical="center" wrapText="1"/>
    </xf>
    <xf numFmtId="37" fontId="29" fillId="36" borderId="0" xfId="62815" applyNumberFormat="1" applyFont="1" applyFill="1" applyAlignment="1">
      <alignment horizontal="right" vertical="center" wrapText="1"/>
    </xf>
    <xf numFmtId="191" fontId="29" fillId="36" borderId="0" xfId="62815" applyNumberFormat="1" applyFont="1" applyFill="1" applyAlignment="1">
      <alignment horizontal="left" vertical="center" wrapText="1"/>
    </xf>
    <xf numFmtId="191" fontId="29" fillId="36" borderId="0" xfId="62815" applyNumberFormat="1" applyFont="1" applyFill="1" applyAlignment="1">
      <alignment horizontal="right" vertical="center" wrapText="1"/>
    </xf>
    <xf numFmtId="37" fontId="29" fillId="0" borderId="0" xfId="0" applyNumberFormat="1" applyFont="1" applyAlignment="1">
      <alignment vertical="center" wrapText="1"/>
    </xf>
    <xf numFmtId="191" fontId="30" fillId="0" borderId="3" xfId="62815" applyNumberFormat="1" applyFont="1" applyBorder="1" applyAlignment="1">
      <alignment vertical="center"/>
    </xf>
    <xf numFmtId="9" fontId="29" fillId="0" borderId="0" xfId="62816" applyFont="1" applyAlignment="1">
      <alignment horizontal="right" vertical="center" wrapText="1"/>
    </xf>
    <xf numFmtId="167" fontId="30" fillId="32" borderId="0" xfId="62816" applyNumberFormat="1" applyFont="1" applyFill="1" applyAlignment="1">
      <alignment horizontal="right" vertical="center" wrapText="1"/>
    </xf>
    <xf numFmtId="167" fontId="29" fillId="0" borderId="0" xfId="62816" applyNumberFormat="1" applyFont="1" applyAlignment="1">
      <alignment horizontal="right" vertical="center" wrapText="1"/>
    </xf>
    <xf numFmtId="167" fontId="29" fillId="31" borderId="0" xfId="62816" applyNumberFormat="1" applyFont="1" applyFill="1" applyAlignment="1">
      <alignment horizontal="right" vertical="center" wrapText="1"/>
    </xf>
    <xf numFmtId="37" fontId="29" fillId="41" borderId="0" xfId="0" applyNumberFormat="1" applyFont="1" applyFill="1" applyAlignment="1">
      <alignment horizontal="right" wrapText="1"/>
    </xf>
    <xf numFmtId="167" fontId="29" fillId="42" borderId="0" xfId="62816" applyNumberFormat="1" applyFont="1" applyFill="1" applyAlignment="1">
      <alignment horizontal="right" vertical="center" wrapText="1"/>
    </xf>
    <xf numFmtId="167" fontId="29" fillId="29" borderId="0" xfId="62816" applyNumberFormat="1" applyFont="1" applyFill="1" applyAlignment="1">
      <alignment horizontal="right" vertical="center" wrapText="1"/>
    </xf>
    <xf numFmtId="1" fontId="29" fillId="31" borderId="0" xfId="0" applyNumberFormat="1" applyFont="1" applyFill="1" applyAlignment="1">
      <alignment horizontal="right" vertical="center" wrapText="1"/>
    </xf>
    <xf numFmtId="166" fontId="29" fillId="41" borderId="0" xfId="0" applyNumberFormat="1" applyFont="1" applyFill="1" applyAlignment="1">
      <alignment horizontal="right" wrapText="1"/>
    </xf>
    <xf numFmtId="9" fontId="30" fillId="39" borderId="0" xfId="62816" applyFont="1" applyFill="1" applyAlignment="1">
      <alignment horizontal="right" wrapText="1"/>
    </xf>
    <xf numFmtId="9" fontId="29" fillId="0" borderId="0" xfId="62816" applyFont="1" applyAlignment="1">
      <alignment horizontal="right" wrapText="1"/>
    </xf>
    <xf numFmtId="9" fontId="29" fillId="41" borderId="0" xfId="62816" applyFont="1" applyFill="1" applyAlignment="1">
      <alignment horizontal="right" wrapText="1"/>
    </xf>
    <xf numFmtId="9" fontId="29" fillId="37" borderId="0" xfId="62816" applyFont="1" applyFill="1" applyAlignment="1">
      <alignment horizontal="right" wrapText="1"/>
    </xf>
    <xf numFmtId="9" fontId="29" fillId="42" borderId="0" xfId="62816" applyFont="1" applyFill="1" applyAlignment="1">
      <alignment horizontal="right" wrapText="1"/>
    </xf>
    <xf numFmtId="166" fontId="29" fillId="42" borderId="0" xfId="0" applyNumberFormat="1" applyFont="1" applyFill="1" applyAlignment="1">
      <alignment wrapText="1"/>
    </xf>
    <xf numFmtId="191" fontId="30" fillId="0" borderId="0" xfId="62815" applyNumberFormat="1" applyFont="1" applyAlignment="1">
      <alignment wrapText="1"/>
    </xf>
    <xf numFmtId="191" fontId="29" fillId="38" borderId="0" xfId="62815" applyNumberFormat="1" applyFont="1" applyFill="1" applyAlignment="1">
      <alignment horizontal="right" vertical="center" wrapText="1"/>
    </xf>
    <xf numFmtId="191" fontId="29" fillId="40" borderId="0" xfId="62815" applyNumberFormat="1" applyFont="1" applyFill="1" applyAlignment="1">
      <alignment horizontal="right" vertical="center" wrapText="1"/>
    </xf>
    <xf numFmtId="1" fontId="29" fillId="35" borderId="0" xfId="0" applyNumberFormat="1" applyFont="1" applyFill="1" applyAlignment="1">
      <alignment horizontal="right" vertical="center" wrapText="1"/>
    </xf>
    <xf numFmtId="1" fontId="29" fillId="34" borderId="0" xfId="0" applyNumberFormat="1" applyFont="1" applyFill="1" applyAlignment="1">
      <alignment horizontal="right" vertical="center" wrapText="1"/>
    </xf>
    <xf numFmtId="1" fontId="29" fillId="38" borderId="0" xfId="0" applyNumberFormat="1" applyFont="1" applyFill="1" applyAlignment="1">
      <alignment wrapText="1"/>
    </xf>
    <xf numFmtId="191" fontId="29" fillId="37" borderId="8" xfId="62815" applyNumberFormat="1" applyFont="1" applyFill="1" applyBorder="1" applyAlignment="1">
      <alignment horizontal="right" vertical="center" wrapText="1"/>
    </xf>
    <xf numFmtId="191" fontId="30" fillId="37" borderId="8" xfId="62815" applyNumberFormat="1" applyFont="1" applyFill="1" applyBorder="1" applyAlignment="1">
      <alignment horizontal="right" vertical="center" wrapText="1"/>
    </xf>
    <xf numFmtId="187" fontId="41" fillId="29" borderId="0" xfId="0" applyNumberFormat="1" applyFont="1" applyFill="1" applyAlignment="1">
      <alignment horizontal="right" vertical="center" wrapText="1"/>
    </xf>
    <xf numFmtId="194" fontId="41" fillId="29" borderId="0" xfId="62815" applyNumberFormat="1" applyFont="1" applyFill="1" applyAlignment="1">
      <alignment horizontal="right" vertical="center" wrapText="1"/>
    </xf>
    <xf numFmtId="191" fontId="41" fillId="37" borderId="0" xfId="62815" applyNumberFormat="1" applyFont="1" applyFill="1" applyAlignment="1">
      <alignment horizontal="right" vertical="center"/>
    </xf>
    <xf numFmtId="191" fontId="41" fillId="0" borderId="0" xfId="62815" applyNumberFormat="1" applyFont="1" applyAlignment="1">
      <alignment horizontal="right" vertical="center" wrapText="1"/>
    </xf>
    <xf numFmtId="191" fontId="41" fillId="36" borderId="0" xfId="62815" applyNumberFormat="1" applyFont="1" applyFill="1" applyAlignment="1">
      <alignment horizontal="right" vertical="center" wrapText="1"/>
    </xf>
    <xf numFmtId="191" fontId="44" fillId="0" borderId="0" xfId="62815" applyNumberFormat="1" applyFont="1" applyAlignment="1">
      <alignment horizontal="right" vertical="center" wrapText="1"/>
    </xf>
    <xf numFmtId="191" fontId="44" fillId="36" borderId="0" xfId="62815" applyNumberFormat="1" applyFont="1" applyFill="1" applyAlignment="1">
      <alignment horizontal="right" vertical="center"/>
    </xf>
    <xf numFmtId="0" fontId="29" fillId="0" borderId="23" xfId="0" applyFont="1" applyBorder="1" applyAlignment="1">
      <alignment horizontal="justify" vertical="center"/>
    </xf>
    <xf numFmtId="0" fontId="32" fillId="43" borderId="0" xfId="0" applyFont="1" applyFill="1" applyAlignment="1">
      <alignment horizontal="left" vertical="center" wrapText="1"/>
    </xf>
    <xf numFmtId="3" fontId="30" fillId="0" borderId="0" xfId="0" applyNumberFormat="1" applyFont="1" applyAlignment="1">
      <alignment horizontal="right"/>
    </xf>
    <xf numFmtId="0" fontId="32" fillId="43" borderId="0" xfId="0" applyFont="1" applyFill="1" applyAlignment="1">
      <alignment horizontal="left" vertical="center"/>
    </xf>
    <xf numFmtId="0" fontId="82" fillId="34" borderId="1" xfId="0" applyFont="1" applyFill="1" applyBorder="1" applyAlignment="1">
      <alignment horizontal="right" vertical="center" wrapText="1"/>
    </xf>
    <xf numFmtId="3" fontId="29" fillId="37" borderId="8" xfId="0" applyNumberFormat="1" applyFont="1" applyFill="1" applyBorder="1" applyAlignment="1">
      <alignment horizontal="right" vertical="center" wrapText="1"/>
    </xf>
    <xf numFmtId="0" fontId="28" fillId="0" borderId="0" xfId="46324" applyFont="1" applyAlignment="1">
      <alignment horizontal="left" vertical="center"/>
    </xf>
    <xf numFmtId="0" fontId="2" fillId="0" borderId="0" xfId="46324"/>
    <xf numFmtId="0" fontId="26" fillId="30" borderId="0" xfId="46324" applyFont="1" applyFill="1" applyAlignment="1">
      <alignment horizontal="left" vertical="center" wrapText="1"/>
    </xf>
    <xf numFmtId="0" fontId="27" fillId="30" borderId="0" xfId="46324" applyFont="1" applyFill="1" applyAlignment="1">
      <alignment horizontal="right" vertical="center" wrapText="1"/>
    </xf>
    <xf numFmtId="0" fontId="26" fillId="0" borderId="0" xfId="46324" applyFont="1" applyAlignment="1">
      <alignment horizontal="left" vertical="center" wrapText="1"/>
    </xf>
    <xf numFmtId="0" fontId="27" fillId="30" borderId="0" xfId="46324" applyFont="1" applyFill="1" applyAlignment="1">
      <alignment horizontal="right" vertical="center"/>
    </xf>
    <xf numFmtId="0" fontId="83" fillId="0" borderId="0" xfId="46324" applyFont="1" applyAlignment="1">
      <alignment vertical="center" wrapText="1"/>
    </xf>
    <xf numFmtId="0" fontId="30" fillId="32" borderId="0" xfId="46324" applyFont="1" applyFill="1" applyAlignment="1">
      <alignment horizontal="left" vertical="center" wrapText="1"/>
    </xf>
    <xf numFmtId="3" fontId="30" fillId="32" borderId="0" xfId="46324" applyNumberFormat="1" applyFont="1" applyFill="1" applyAlignment="1">
      <alignment horizontal="right" vertical="center" wrapText="1"/>
    </xf>
    <xf numFmtId="0" fontId="30" fillId="0" borderId="0" xfId="46324" applyFont="1" applyAlignment="1">
      <alignment horizontal="left" vertical="center" wrapText="1"/>
    </xf>
    <xf numFmtId="0" fontId="34" fillId="0" borderId="0" xfId="46324" applyFont="1" applyAlignment="1">
      <alignment horizontal="left" vertical="center"/>
    </xf>
    <xf numFmtId="3" fontId="34" fillId="0" borderId="0" xfId="46324" applyNumberFormat="1" applyFont="1" applyAlignment="1">
      <alignment horizontal="right" vertical="center"/>
    </xf>
    <xf numFmtId="0" fontId="34" fillId="35" borderId="0" xfId="46324" applyFont="1" applyFill="1" applyAlignment="1">
      <alignment horizontal="left" vertical="center"/>
    </xf>
    <xf numFmtId="3" fontId="34" fillId="35" borderId="0" xfId="46324" applyNumberFormat="1" applyFont="1" applyFill="1" applyAlignment="1">
      <alignment horizontal="right" vertical="center"/>
    </xf>
    <xf numFmtId="0" fontId="30" fillId="45" borderId="0" xfId="46324" applyFont="1" applyFill="1" applyAlignment="1">
      <alignment horizontal="left" vertical="center" wrapText="1"/>
    </xf>
    <xf numFmtId="3" fontId="30" fillId="45" borderId="0" xfId="46324" applyNumberFormat="1" applyFont="1" applyFill="1" applyAlignment="1">
      <alignment horizontal="right" vertical="center" wrapText="1"/>
    </xf>
    <xf numFmtId="3" fontId="83" fillId="0" borderId="0" xfId="46324" applyNumberFormat="1" applyFont="1" applyAlignment="1">
      <alignment vertical="center" wrapText="1"/>
    </xf>
    <xf numFmtId="3" fontId="82" fillId="32" borderId="0" xfId="46324" applyNumberFormat="1" applyFont="1" applyFill="1" applyAlignment="1">
      <alignment horizontal="right" vertical="center" wrapText="1"/>
    </xf>
    <xf numFmtId="0" fontId="30" fillId="32" borderId="15" xfId="46324" applyFont="1" applyFill="1" applyBorder="1" applyAlignment="1">
      <alignment horizontal="left" vertical="center" wrapText="1"/>
    </xf>
    <xf numFmtId="3" fontId="30" fillId="32" borderId="15" xfId="46324" applyNumberFormat="1" applyFont="1" applyFill="1" applyBorder="1" applyAlignment="1">
      <alignment horizontal="right" vertical="center" wrapText="1"/>
    </xf>
    <xf numFmtId="0" fontId="30" fillId="45" borderId="3" xfId="46324" applyFont="1" applyFill="1" applyBorder="1" applyAlignment="1">
      <alignment horizontal="left" vertical="center" wrapText="1"/>
    </xf>
    <xf numFmtId="3" fontId="30" fillId="45" borderId="3" xfId="46324" applyNumberFormat="1" applyFont="1" applyFill="1" applyBorder="1" applyAlignment="1">
      <alignment horizontal="right" vertical="center" wrapText="1"/>
    </xf>
    <xf numFmtId="0" fontId="58" fillId="0" borderId="0" xfId="46324" applyFont="1" applyAlignment="1">
      <alignment horizontal="left" vertical="center" wrapText="1"/>
    </xf>
    <xf numFmtId="3" fontId="2" fillId="0" borderId="0" xfId="46324" applyNumberFormat="1"/>
    <xf numFmtId="0" fontId="30" fillId="32" borderId="0" xfId="46324" applyFont="1" applyFill="1" applyAlignment="1">
      <alignment horizontal="right" vertical="center" wrapText="1"/>
    </xf>
    <xf numFmtId="187" fontId="30" fillId="32" borderId="0" xfId="46324" applyNumberFormat="1" applyFont="1" applyFill="1" applyAlignment="1">
      <alignment horizontal="right" vertical="center" wrapText="1"/>
    </xf>
    <xf numFmtId="166" fontId="30" fillId="32" borderId="0" xfId="46324" applyNumberFormat="1" applyFont="1" applyFill="1" applyAlignment="1">
      <alignment horizontal="right" vertical="center" wrapText="1"/>
    </xf>
    <xf numFmtId="0" fontId="34" fillId="0" borderId="0" xfId="46324" applyFont="1" applyAlignment="1">
      <alignment horizontal="right" vertical="center"/>
    </xf>
    <xf numFmtId="187" fontId="34" fillId="0" borderId="0" xfId="46324" applyNumberFormat="1" applyFont="1" applyAlignment="1">
      <alignment horizontal="right" vertical="center"/>
    </xf>
    <xf numFmtId="0" fontId="34" fillId="35" borderId="0" xfId="46324" applyFont="1" applyFill="1" applyAlignment="1">
      <alignment horizontal="right" vertical="center"/>
    </xf>
    <xf numFmtId="166" fontId="34" fillId="35" borderId="0" xfId="46324" applyNumberFormat="1" applyFont="1" applyFill="1" applyAlignment="1">
      <alignment horizontal="right" vertical="center"/>
    </xf>
    <xf numFmtId="187" fontId="34" fillId="35" borderId="0" xfId="46324" applyNumberFormat="1" applyFont="1" applyFill="1" applyAlignment="1">
      <alignment horizontal="right" vertical="center"/>
    </xf>
    <xf numFmtId="166" fontId="34" fillId="0" borderId="0" xfId="46324" applyNumberFormat="1" applyFont="1" applyAlignment="1">
      <alignment horizontal="right" vertical="center"/>
    </xf>
    <xf numFmtId="0" fontId="30" fillId="45" borderId="0" xfId="46324" applyFont="1" applyFill="1" applyAlignment="1">
      <alignment horizontal="right" vertical="center" wrapText="1"/>
    </xf>
    <xf numFmtId="187" fontId="30" fillId="45" borderId="0" xfId="46324" applyNumberFormat="1" applyFont="1" applyFill="1" applyAlignment="1">
      <alignment horizontal="right" vertical="center" wrapText="1"/>
    </xf>
    <xf numFmtId="166" fontId="30" fillId="45" borderId="0" xfId="46324" applyNumberFormat="1" applyFont="1" applyFill="1" applyAlignment="1">
      <alignment horizontal="right" vertical="center" wrapText="1"/>
    </xf>
    <xf numFmtId="187" fontId="2" fillId="0" borderId="0" xfId="46324" applyNumberFormat="1"/>
    <xf numFmtId="0" fontId="34" fillId="35" borderId="3" xfId="46324" applyFont="1" applyFill="1" applyBorder="1" applyAlignment="1">
      <alignment horizontal="left" vertical="center"/>
    </xf>
    <xf numFmtId="187" fontId="34" fillId="35" borderId="3" xfId="46324" applyNumberFormat="1" applyFont="1" applyFill="1" applyBorder="1" applyAlignment="1">
      <alignment horizontal="right" vertical="center"/>
    </xf>
    <xf numFmtId="0" fontId="34" fillId="35" borderId="3" xfId="46324" applyFont="1" applyFill="1" applyBorder="1" applyAlignment="1">
      <alignment horizontal="right" vertical="center"/>
    </xf>
    <xf numFmtId="166" fontId="34" fillId="35" borderId="3" xfId="46324" applyNumberFormat="1" applyFont="1" applyFill="1" applyBorder="1" applyAlignment="1">
      <alignment horizontal="right" vertical="center"/>
    </xf>
    <xf numFmtId="2" fontId="30" fillId="32" borderId="0" xfId="46324" applyNumberFormat="1" applyFont="1" applyFill="1" applyAlignment="1">
      <alignment horizontal="right" vertical="center" wrapText="1"/>
    </xf>
    <xf numFmtId="0" fontId="30" fillId="45" borderId="3" xfId="46324" applyFont="1" applyFill="1" applyBorder="1" applyAlignment="1">
      <alignment horizontal="right" vertical="center" wrapText="1"/>
    </xf>
    <xf numFmtId="166" fontId="30" fillId="45" borderId="3" xfId="46324" applyNumberFormat="1" applyFont="1" applyFill="1" applyBorder="1" applyAlignment="1">
      <alignment horizontal="right" vertical="center" wrapText="1"/>
    </xf>
    <xf numFmtId="187" fontId="30" fillId="45" borderId="3" xfId="46324" applyNumberFormat="1" applyFont="1" applyFill="1" applyBorder="1" applyAlignment="1">
      <alignment horizontal="right" vertical="center" wrapText="1"/>
    </xf>
    <xf numFmtId="2" fontId="30" fillId="45" borderId="3" xfId="46324" applyNumberFormat="1" applyFont="1" applyFill="1" applyBorder="1" applyAlignment="1">
      <alignment horizontal="right" vertical="center" wrapText="1"/>
    </xf>
    <xf numFmtId="0" fontId="27" fillId="0" borderId="0" xfId="46324" applyFont="1" applyAlignment="1">
      <alignment horizontal="right" vertical="center" wrapText="1"/>
    </xf>
    <xf numFmtId="0" fontId="27" fillId="0" borderId="0" xfId="46324" applyFont="1" applyAlignment="1">
      <alignment horizontal="right" vertical="center"/>
    </xf>
    <xf numFmtId="187" fontId="30" fillId="0" borderId="0" xfId="46324" applyNumberFormat="1" applyFont="1" applyAlignment="1">
      <alignment horizontal="right" vertical="center" wrapText="1"/>
    </xf>
    <xf numFmtId="3" fontId="30" fillId="0" borderId="0" xfId="46324" applyNumberFormat="1" applyFont="1" applyAlignment="1">
      <alignment horizontal="right" vertical="center" wrapText="1"/>
    </xf>
    <xf numFmtId="189" fontId="28" fillId="0" borderId="0" xfId="46324" applyNumberFormat="1" applyFont="1" applyAlignment="1">
      <alignment horizontal="left" vertical="center"/>
    </xf>
    <xf numFmtId="0" fontId="29" fillId="29" borderId="0" xfId="46324" applyFont="1" applyFill="1" applyAlignment="1">
      <alignment horizontal="left" vertical="center"/>
    </xf>
    <xf numFmtId="0" fontId="29" fillId="37" borderId="0" xfId="46324" applyFont="1" applyFill="1"/>
    <xf numFmtId="3" fontId="29" fillId="29" borderId="0" xfId="46324" applyNumberFormat="1" applyFont="1" applyFill="1" applyAlignment="1">
      <alignment horizontal="right" vertical="center"/>
    </xf>
    <xf numFmtId="0" fontId="29" fillId="0" borderId="0" xfId="46324" applyFont="1" applyAlignment="1">
      <alignment horizontal="left" vertical="center"/>
    </xf>
    <xf numFmtId="37" fontId="29" fillId="29" borderId="0" xfId="46324" applyNumberFormat="1" applyFont="1" applyFill="1" applyAlignment="1">
      <alignment horizontal="right" vertical="center"/>
    </xf>
    <xf numFmtId="37" fontId="29" fillId="37" borderId="0" xfId="46324" applyNumberFormat="1" applyFont="1" applyFill="1"/>
    <xf numFmtId="3" fontId="29" fillId="0" borderId="0" xfId="46324" applyNumberFormat="1" applyFont="1" applyAlignment="1">
      <alignment horizontal="right" vertical="center"/>
    </xf>
    <xf numFmtId="0" fontId="29" fillId="35" borderId="0" xfId="46324" applyFont="1" applyFill="1" applyAlignment="1">
      <alignment horizontal="left" vertical="center"/>
    </xf>
    <xf numFmtId="3" fontId="29" fillId="35" borderId="0" xfId="46324" applyNumberFormat="1" applyFont="1" applyFill="1" applyAlignment="1">
      <alignment horizontal="right" vertical="center"/>
    </xf>
    <xf numFmtId="37" fontId="29" fillId="35" borderId="0" xfId="46324" applyNumberFormat="1" applyFont="1" applyFill="1" applyAlignment="1">
      <alignment horizontal="right" vertical="center"/>
    </xf>
    <xf numFmtId="37" fontId="29" fillId="38" borderId="0" xfId="46324" applyNumberFormat="1" applyFont="1" applyFill="1"/>
    <xf numFmtId="0" fontId="29" fillId="0" borderId="0" xfId="46324" applyFont="1" applyAlignment="1">
      <alignment horizontal="right" vertical="center"/>
    </xf>
    <xf numFmtId="190" fontId="29" fillId="38" borderId="0" xfId="46324" applyNumberFormat="1" applyFont="1" applyFill="1" applyAlignment="1">
      <alignment horizontal="right"/>
    </xf>
    <xf numFmtId="189" fontId="29" fillId="0" borderId="0" xfId="46324" applyNumberFormat="1" applyFont="1" applyAlignment="1">
      <alignment horizontal="right"/>
    </xf>
    <xf numFmtId="37" fontId="29" fillId="0" borderId="0" xfId="46324" applyNumberFormat="1" applyFont="1" applyAlignment="1">
      <alignment horizontal="right" vertical="center"/>
    </xf>
    <xf numFmtId="0" fontId="29" fillId="36" borderId="0" xfId="46324" applyFont="1" applyFill="1" applyAlignment="1">
      <alignment horizontal="left" vertical="center"/>
    </xf>
    <xf numFmtId="37" fontId="29" fillId="36" borderId="0" xfId="46324" applyNumberFormat="1" applyFont="1" applyFill="1" applyAlignment="1">
      <alignment horizontal="right" vertical="center"/>
    </xf>
    <xf numFmtId="189" fontId="29" fillId="37" borderId="0" xfId="46324" applyNumberFormat="1" applyFont="1" applyFill="1"/>
    <xf numFmtId="37" fontId="30" fillId="32" borderId="0" xfId="46324" applyNumberFormat="1" applyFont="1" applyFill="1" applyAlignment="1">
      <alignment horizontal="right" vertical="center" wrapText="1"/>
    </xf>
    <xf numFmtId="0" fontId="29" fillId="29" borderId="0" xfId="46324" applyFont="1" applyFill="1" applyAlignment="1">
      <alignment horizontal="right" vertical="center"/>
    </xf>
    <xf numFmtId="3" fontId="30" fillId="32" borderId="0" xfId="46324" quotePrefix="1" applyNumberFormat="1" applyFont="1" applyFill="1" applyAlignment="1">
      <alignment horizontal="right" vertical="center" wrapText="1"/>
    </xf>
    <xf numFmtId="195" fontId="30" fillId="32" borderId="0" xfId="46324" quotePrefix="1" applyNumberFormat="1" applyFont="1" applyFill="1" applyAlignment="1">
      <alignment horizontal="right" vertical="center" wrapText="1"/>
    </xf>
    <xf numFmtId="189" fontId="29" fillId="0" borderId="0" xfId="46324" quotePrefix="1" applyNumberFormat="1" applyFont="1" applyAlignment="1">
      <alignment horizontal="right" vertical="center"/>
    </xf>
    <xf numFmtId="0" fontId="32" fillId="0" borderId="0" xfId="46324" applyFont="1" applyAlignment="1">
      <alignment vertical="center"/>
    </xf>
    <xf numFmtId="189" fontId="32" fillId="0" borderId="0" xfId="46324" applyNumberFormat="1" applyFont="1" applyAlignment="1">
      <alignment vertical="center"/>
    </xf>
    <xf numFmtId="0" fontId="32" fillId="43" borderId="0" xfId="46324" applyFont="1" applyFill="1" applyAlignment="1">
      <alignment vertical="center"/>
    </xf>
    <xf numFmtId="189" fontId="27" fillId="30" borderId="0" xfId="46324" applyNumberFormat="1" applyFont="1" applyFill="1" applyAlignment="1">
      <alignment horizontal="right" vertical="center" wrapText="1"/>
    </xf>
    <xf numFmtId="0" fontId="30" fillId="35" borderId="0" xfId="46324" applyFont="1" applyFill="1" applyAlignment="1">
      <alignment horizontal="left" vertical="center"/>
    </xf>
    <xf numFmtId="3" fontId="30" fillId="38" borderId="0" xfId="46324" applyNumberFormat="1" applyFont="1" applyFill="1"/>
    <xf numFmtId="3" fontId="30" fillId="35" borderId="0" xfId="46324" applyNumberFormat="1" applyFont="1" applyFill="1" applyAlignment="1">
      <alignment horizontal="right" vertical="center"/>
    </xf>
    <xf numFmtId="0" fontId="30" fillId="0" borderId="0" xfId="46324" applyFont="1" applyAlignment="1">
      <alignment horizontal="left" vertical="center"/>
    </xf>
    <xf numFmtId="37" fontId="30" fillId="35" borderId="0" xfId="46324" applyNumberFormat="1" applyFont="1" applyFill="1" applyAlignment="1">
      <alignment horizontal="right" vertical="center"/>
    </xf>
    <xf numFmtId="37" fontId="30" fillId="38" borderId="0" xfId="46324" applyNumberFormat="1" applyFont="1" applyFill="1" applyAlignment="1">
      <alignment horizontal="right"/>
    </xf>
    <xf numFmtId="3" fontId="30" fillId="0" borderId="0" xfId="46324" applyNumberFormat="1" applyFont="1" applyAlignment="1">
      <alignment horizontal="right" vertical="center"/>
    </xf>
    <xf numFmtId="0" fontId="29" fillId="0" borderId="0" xfId="46324" applyFont="1" applyAlignment="1">
      <alignment horizontal="left" vertical="center" indent="1"/>
    </xf>
    <xf numFmtId="3" fontId="29" fillId="0" borderId="0" xfId="46324" applyNumberFormat="1" applyFont="1"/>
    <xf numFmtId="191" fontId="29" fillId="0" borderId="0" xfId="62817" applyNumberFormat="1" applyFont="1" applyAlignment="1">
      <alignment horizontal="left" vertical="center" indent="1"/>
    </xf>
    <xf numFmtId="37" fontId="29" fillId="0" borderId="0" xfId="46324" applyNumberFormat="1" applyFont="1" applyAlignment="1">
      <alignment horizontal="right"/>
    </xf>
    <xf numFmtId="0" fontId="29" fillId="0" borderId="0" xfId="46324" applyFont="1"/>
    <xf numFmtId="191" fontId="30" fillId="35" borderId="0" xfId="62817" applyNumberFormat="1" applyFont="1" applyFill="1" applyAlignment="1">
      <alignment horizontal="left" vertical="center"/>
    </xf>
    <xf numFmtId="0" fontId="30" fillId="35" borderId="0" xfId="46324" applyFont="1" applyFill="1" applyAlignment="1">
      <alignment horizontal="right" vertical="center"/>
    </xf>
    <xf numFmtId="0" fontId="30" fillId="38" borderId="0" xfId="46324" applyFont="1" applyFill="1"/>
    <xf numFmtId="3" fontId="29" fillId="0" borderId="0" xfId="46324" applyNumberFormat="1" applyFont="1" applyAlignment="1">
      <alignment horizontal="right" vertical="center" indent="1"/>
    </xf>
    <xf numFmtId="0" fontId="29" fillId="0" borderId="0" xfId="46324" applyFont="1" applyAlignment="1">
      <alignment horizontal="right" vertical="center" indent="1"/>
    </xf>
    <xf numFmtId="0" fontId="30" fillId="0" borderId="0" xfId="46324" applyFont="1" applyAlignment="1">
      <alignment horizontal="right" vertical="center"/>
    </xf>
    <xf numFmtId="189" fontId="30" fillId="38" borderId="0" xfId="46324" applyNumberFormat="1" applyFont="1" applyFill="1"/>
    <xf numFmtId="189" fontId="30" fillId="35" borderId="0" xfId="46324" applyNumberFormat="1" applyFont="1" applyFill="1" applyAlignment="1">
      <alignment horizontal="right" vertical="center"/>
    </xf>
    <xf numFmtId="190" fontId="30" fillId="38" borderId="0" xfId="46324" applyNumberFormat="1" applyFont="1" applyFill="1"/>
    <xf numFmtId="191" fontId="30" fillId="32" borderId="0" xfId="62817" applyNumberFormat="1" applyFont="1" applyFill="1" applyBorder="1" applyAlignment="1">
      <alignment horizontal="left" vertical="center" wrapText="1"/>
    </xf>
    <xf numFmtId="0" fontId="30" fillId="39" borderId="0" xfId="46324" applyFont="1" applyFill="1" applyAlignment="1">
      <alignment wrapText="1"/>
    </xf>
    <xf numFmtId="3" fontId="30" fillId="39" borderId="0" xfId="46324" applyNumberFormat="1" applyFont="1" applyFill="1" applyAlignment="1">
      <alignment wrapText="1"/>
    </xf>
    <xf numFmtId="189" fontId="58" fillId="0" borderId="0" xfId="46324" applyNumberFormat="1" applyFont="1" applyAlignment="1">
      <alignment horizontal="left" vertical="center" wrapText="1"/>
    </xf>
    <xf numFmtId="0" fontId="26" fillId="0" borderId="0" xfId="46324" applyFont="1" applyAlignment="1">
      <alignment horizontal="left" vertical="center"/>
    </xf>
    <xf numFmtId="0" fontId="34" fillId="0" borderId="0" xfId="46324" applyFont="1" applyAlignment="1">
      <alignment horizontal="center" vertical="center" wrapText="1"/>
    </xf>
    <xf numFmtId="3" fontId="34" fillId="0" borderId="0" xfId="46324" applyNumberFormat="1" applyFont="1" applyAlignment="1">
      <alignment horizontal="center" vertical="center" wrapText="1"/>
    </xf>
    <xf numFmtId="0" fontId="34" fillId="34" borderId="0" xfId="46324" applyFont="1" applyFill="1" applyAlignment="1">
      <alignment horizontal="left" vertical="center"/>
    </xf>
    <xf numFmtId="0" fontId="86" fillId="0" borderId="0" xfId="46324" applyFont="1" applyAlignment="1">
      <alignment horizontal="left" vertical="center"/>
    </xf>
    <xf numFmtId="0" fontId="58" fillId="0" borderId="0" xfId="46324" applyFont="1" applyAlignment="1">
      <alignment horizontal="justify" vertical="center"/>
    </xf>
    <xf numFmtId="189" fontId="58" fillId="0" borderId="0" xfId="46324" applyNumberFormat="1" applyFont="1" applyAlignment="1">
      <alignment horizontal="justify" vertical="center"/>
    </xf>
    <xf numFmtId="0" fontId="87" fillId="0" borderId="0" xfId="46324" applyFont="1" applyAlignment="1">
      <alignment horizontal="justify" vertical="center"/>
    </xf>
    <xf numFmtId="189" fontId="87" fillId="0" borderId="0" xfId="46324" applyNumberFormat="1" applyFont="1" applyAlignment="1">
      <alignment horizontal="justify" vertical="center"/>
    </xf>
    <xf numFmtId="0" fontId="88" fillId="0" borderId="0" xfId="46324" applyFont="1" applyAlignment="1">
      <alignment horizontal="justify" vertical="center"/>
    </xf>
    <xf numFmtId="189" fontId="2" fillId="0" borderId="0" xfId="46324" applyNumberFormat="1"/>
    <xf numFmtId="0" fontId="90" fillId="0" borderId="0" xfId="46324" applyFont="1" applyAlignment="1">
      <alignment horizontal="left" vertical="center"/>
    </xf>
    <xf numFmtId="0" fontId="90" fillId="0" borderId="0" xfId="46324" applyFont="1" applyAlignment="1">
      <alignment vertical="center"/>
    </xf>
    <xf numFmtId="191" fontId="30" fillId="39" borderId="0" xfId="62817" applyNumberFormat="1" applyFont="1" applyFill="1" applyAlignment="1">
      <alignment wrapText="1"/>
    </xf>
    <xf numFmtId="191" fontId="30" fillId="32" borderId="0" xfId="62817" applyNumberFormat="1" applyFont="1" applyFill="1" applyAlignment="1">
      <alignment horizontal="right" vertical="center" wrapText="1"/>
    </xf>
    <xf numFmtId="191" fontId="34" fillId="0" borderId="0" xfId="62817" applyNumberFormat="1" applyFont="1" applyAlignment="1">
      <alignment horizontal="right"/>
    </xf>
    <xf numFmtId="37" fontId="29" fillId="29" borderId="0" xfId="46324" applyNumberFormat="1" applyFont="1" applyFill="1" applyAlignment="1">
      <alignment horizontal="right" vertical="center" wrapText="1"/>
    </xf>
    <xf numFmtId="191" fontId="34" fillId="0" borderId="0" xfId="62817" applyNumberFormat="1" applyFont="1"/>
    <xf numFmtId="191" fontId="34" fillId="0" borderId="0" xfId="62817" applyNumberFormat="1" applyFont="1" applyAlignment="1">
      <alignment horizontal="right" vertical="center"/>
    </xf>
    <xf numFmtId="0" fontId="34" fillId="36" borderId="0" xfId="46324" applyFont="1" applyFill="1" applyAlignment="1">
      <alignment horizontal="left" vertical="center"/>
    </xf>
    <xf numFmtId="191" fontId="34" fillId="38" borderId="0" xfId="62817" applyNumberFormat="1" applyFont="1" applyFill="1"/>
    <xf numFmtId="37" fontId="29" fillId="36" borderId="0" xfId="46324" applyNumberFormat="1" applyFont="1" applyFill="1" applyAlignment="1">
      <alignment horizontal="right" vertical="center" wrapText="1"/>
    </xf>
    <xf numFmtId="191" fontId="34" fillId="36" borderId="0" xfId="62817" applyNumberFormat="1" applyFont="1" applyFill="1" applyAlignment="1">
      <alignment horizontal="right" vertical="center"/>
    </xf>
    <xf numFmtId="191" fontId="34" fillId="38" borderId="0" xfId="62817" quotePrefix="1" applyNumberFormat="1" applyFont="1" applyFill="1" applyAlignment="1">
      <alignment horizontal="right"/>
    </xf>
    <xf numFmtId="191" fontId="34" fillId="34" borderId="0" xfId="62817" applyNumberFormat="1" applyFont="1" applyFill="1" applyAlignment="1">
      <alignment horizontal="right" vertical="center"/>
    </xf>
    <xf numFmtId="0" fontId="34" fillId="0" borderId="0" xfId="46324" applyFont="1" applyAlignment="1">
      <alignment horizontal="left" vertical="center" wrapText="1"/>
    </xf>
    <xf numFmtId="191" fontId="34" fillId="0" borderId="0" xfId="62817" applyNumberFormat="1" applyFont="1" applyAlignment="1">
      <alignment horizontal="right" vertical="center" wrapText="1"/>
    </xf>
    <xf numFmtId="0" fontId="86" fillId="33" borderId="3" xfId="46324" applyFont="1" applyFill="1" applyBorder="1" applyAlignment="1">
      <alignment horizontal="left" vertical="center"/>
    </xf>
    <xf numFmtId="191" fontId="86" fillId="33" borderId="3" xfId="62817" applyNumberFormat="1" applyFont="1" applyFill="1" applyBorder="1" applyAlignment="1">
      <alignment horizontal="right" vertical="center"/>
    </xf>
    <xf numFmtId="191" fontId="30" fillId="32" borderId="3" xfId="62817" applyNumberFormat="1" applyFont="1" applyFill="1" applyBorder="1" applyAlignment="1">
      <alignment horizontal="right" vertical="center" wrapText="1"/>
    </xf>
    <xf numFmtId="191" fontId="86" fillId="33" borderId="0" xfId="62817" applyNumberFormat="1" applyFont="1" applyFill="1" applyBorder="1" applyAlignment="1">
      <alignment horizontal="right" vertical="center"/>
    </xf>
    <xf numFmtId="191" fontId="30" fillId="32" borderId="0" xfId="62817" applyNumberFormat="1" applyFont="1" applyFill="1" applyBorder="1" applyAlignment="1">
      <alignment horizontal="right" vertical="center" wrapText="1"/>
    </xf>
    <xf numFmtId="0" fontId="86" fillId="33" borderId="0" xfId="46324" applyFont="1" applyFill="1" applyAlignment="1">
      <alignment horizontal="left" vertical="center"/>
    </xf>
    <xf numFmtId="191" fontId="86" fillId="32" borderId="0" xfId="62817" applyNumberFormat="1" applyFont="1" applyFill="1" applyBorder="1" applyAlignment="1">
      <alignment horizontal="right" vertical="center"/>
    </xf>
    <xf numFmtId="0" fontId="57" fillId="0" borderId="0" xfId="46324" applyFont="1" applyAlignment="1">
      <alignment horizontal="left" vertical="center"/>
    </xf>
    <xf numFmtId="37" fontId="29" fillId="43" borderId="0" xfId="46324" applyNumberFormat="1" applyFont="1" applyFill="1" applyAlignment="1">
      <alignment horizontal="right" vertical="center" wrapText="1"/>
    </xf>
    <xf numFmtId="166" fontId="2" fillId="0" borderId="0" xfId="46324" applyNumberFormat="1"/>
    <xf numFmtId="191" fontId="2" fillId="0" borderId="0" xfId="46324" applyNumberFormat="1"/>
    <xf numFmtId="0" fontId="26" fillId="0" borderId="0" xfId="46324" applyFont="1" applyAlignment="1">
      <alignment vertical="center" wrapText="1"/>
    </xf>
    <xf numFmtId="0" fontId="86" fillId="0" borderId="0" xfId="46324" applyFont="1" applyAlignment="1">
      <alignment horizontal="center" vertical="center" wrapText="1"/>
    </xf>
    <xf numFmtId="0" fontId="30" fillId="0" borderId="0" xfId="46324" applyFont="1" applyAlignment="1">
      <alignment vertical="center" wrapText="1"/>
    </xf>
    <xf numFmtId="3" fontId="86" fillId="0" borderId="0" xfId="46324" applyNumberFormat="1" applyFont="1" applyAlignment="1">
      <alignment vertical="center" wrapText="1"/>
    </xf>
    <xf numFmtId="3" fontId="30" fillId="0" borderId="0" xfId="46324" applyNumberFormat="1" applyFont="1" applyAlignment="1">
      <alignment vertical="center" wrapText="1"/>
    </xf>
    <xf numFmtId="0" fontId="34" fillId="0" borderId="0" xfId="46324" applyFont="1" applyAlignment="1">
      <alignment horizontal="center" vertical="center"/>
    </xf>
    <xf numFmtId="0" fontId="34" fillId="0" borderId="0" xfId="46324" applyFont="1" applyAlignment="1">
      <alignment vertical="center"/>
    </xf>
    <xf numFmtId="0" fontId="29" fillId="0" borderId="0" xfId="46324" applyFont="1" applyAlignment="1">
      <alignment vertical="center"/>
    </xf>
    <xf numFmtId="3" fontId="34" fillId="0" borderId="0" xfId="46324" applyNumberFormat="1" applyFont="1" applyAlignment="1">
      <alignment vertical="center"/>
    </xf>
    <xf numFmtId="3" fontId="29" fillId="0" borderId="0" xfId="46324" applyNumberFormat="1" applyFont="1" applyAlignment="1">
      <alignment vertical="center"/>
    </xf>
    <xf numFmtId="0" fontId="86" fillId="0" borderId="0" xfId="46324" applyFont="1" applyAlignment="1">
      <alignment vertical="center"/>
    </xf>
    <xf numFmtId="3" fontId="86" fillId="0" borderId="0" xfId="46324" applyNumberFormat="1" applyFont="1" applyAlignment="1">
      <alignment vertical="center"/>
    </xf>
    <xf numFmtId="3" fontId="30" fillId="0" borderId="0" xfId="46324" applyNumberFormat="1" applyFont="1" applyAlignment="1">
      <alignment vertical="center"/>
    </xf>
    <xf numFmtId="0" fontId="86" fillId="0" borderId="0" xfId="46324" applyFont="1" applyAlignment="1">
      <alignment horizontal="center" vertical="center"/>
    </xf>
    <xf numFmtId="0" fontId="32" fillId="29" borderId="0" xfId="46324" applyFont="1" applyFill="1" applyAlignment="1">
      <alignment horizontal="left" vertical="center"/>
    </xf>
    <xf numFmtId="0" fontId="26" fillId="30" borderId="0" xfId="46324" applyFont="1" applyFill="1" applyAlignment="1">
      <alignment horizontal="left" vertical="center"/>
    </xf>
    <xf numFmtId="0" fontId="27" fillId="30" borderId="0" xfId="46324" applyFont="1" applyFill="1" applyAlignment="1">
      <alignment horizontal="right" wrapText="1"/>
    </xf>
    <xf numFmtId="191" fontId="29" fillId="37" borderId="0" xfId="62817" applyNumberFormat="1" applyFont="1" applyFill="1" applyAlignment="1">
      <alignment horizontal="right"/>
    </xf>
    <xf numFmtId="191" fontId="29" fillId="29" borderId="0" xfId="62817" applyNumberFormat="1" applyFont="1" applyFill="1" applyAlignment="1">
      <alignment horizontal="right" vertical="center"/>
    </xf>
    <xf numFmtId="0" fontId="29" fillId="35" borderId="0" xfId="46324" applyFont="1" applyFill="1" applyAlignment="1">
      <alignment horizontal="right"/>
    </xf>
    <xf numFmtId="191" fontId="29" fillId="38" borderId="0" xfId="62817" applyNumberFormat="1" applyFont="1" applyFill="1" applyAlignment="1">
      <alignment horizontal="right"/>
    </xf>
    <xf numFmtId="0" fontId="30" fillId="29" borderId="0" xfId="46324" applyFont="1" applyFill="1" applyAlignment="1">
      <alignment horizontal="left" vertical="center"/>
    </xf>
    <xf numFmtId="191" fontId="30" fillId="37" borderId="0" xfId="62817" applyNumberFormat="1" applyFont="1" applyFill="1" applyAlignment="1">
      <alignment horizontal="right"/>
    </xf>
    <xf numFmtId="191" fontId="30" fillId="29" borderId="0" xfId="62817" applyNumberFormat="1" applyFont="1" applyFill="1" applyAlignment="1">
      <alignment horizontal="right" vertical="center"/>
    </xf>
    <xf numFmtId="191" fontId="44" fillId="37" borderId="0" xfId="62817" applyNumberFormat="1" applyFont="1" applyFill="1" applyAlignment="1">
      <alignment horizontal="right" wrapText="1"/>
    </xf>
    <xf numFmtId="0" fontId="30" fillId="35" borderId="1" xfId="46324" applyFont="1" applyFill="1" applyBorder="1" applyAlignment="1">
      <alignment horizontal="left" vertical="center"/>
    </xf>
    <xf numFmtId="194" fontId="30" fillId="35" borderId="1" xfId="62817" applyNumberFormat="1" applyFont="1" applyFill="1" applyBorder="1" applyAlignment="1">
      <alignment horizontal="right"/>
    </xf>
    <xf numFmtId="194" fontId="30" fillId="35" borderId="1" xfId="62817" applyNumberFormat="1" applyFont="1" applyFill="1" applyBorder="1" applyAlignment="1">
      <alignment horizontal="right" vertical="center"/>
    </xf>
    <xf numFmtId="0" fontId="67" fillId="0" borderId="0" xfId="46324" applyFont="1" applyAlignment="1">
      <alignment horizontal="left" vertical="center"/>
    </xf>
    <xf numFmtId="0" fontId="33" fillId="0" borderId="0" xfId="46324" applyFont="1" applyAlignment="1">
      <alignment horizontal="left" vertical="center" wrapText="1"/>
    </xf>
    <xf numFmtId="0" fontId="27" fillId="30" borderId="0" xfId="46324" applyFont="1" applyFill="1" applyAlignment="1">
      <alignment horizontal="center" vertical="center"/>
    </xf>
    <xf numFmtId="0" fontId="27" fillId="30" borderId="0" xfId="46324" applyFont="1" applyFill="1" applyAlignment="1">
      <alignment horizontal="center" vertical="center" wrapText="1"/>
    </xf>
    <xf numFmtId="0" fontId="91" fillId="32" borderId="0" xfId="46324" applyFont="1" applyFill="1" applyAlignment="1">
      <alignment horizontal="left" vertical="center"/>
    </xf>
    <xf numFmtId="0" fontId="27" fillId="39" borderId="0" xfId="46324" applyFont="1" applyFill="1" applyAlignment="1">
      <alignment horizontal="right" wrapText="1"/>
    </xf>
    <xf numFmtId="0" fontId="91" fillId="0" borderId="0" xfId="46324" applyFont="1" applyAlignment="1">
      <alignment horizontal="left" vertical="center"/>
    </xf>
    <xf numFmtId="37" fontId="91" fillId="32" borderId="0" xfId="46324" applyNumberFormat="1" applyFont="1" applyFill="1" applyAlignment="1">
      <alignment horizontal="right" vertical="center"/>
    </xf>
    <xf numFmtId="0" fontId="91" fillId="32" borderId="0" xfId="46324" applyFont="1" applyFill="1" applyAlignment="1">
      <alignment horizontal="right" vertical="center"/>
    </xf>
    <xf numFmtId="0" fontId="27" fillId="0" borderId="0" xfId="46324" applyFont="1" applyAlignment="1">
      <alignment horizontal="left" vertical="center" wrapText="1"/>
    </xf>
    <xf numFmtId="0" fontId="41" fillId="29" borderId="0" xfId="46324" applyFont="1" applyFill="1" applyAlignment="1">
      <alignment horizontal="left" vertical="center" indent="1"/>
    </xf>
    <xf numFmtId="37" fontId="41" fillId="44" borderId="0" xfId="46324" applyNumberFormat="1" applyFont="1" applyFill="1" applyAlignment="1">
      <alignment horizontal="right" wrapText="1"/>
    </xf>
    <xf numFmtId="37" fontId="41" fillId="37" borderId="0" xfId="46324" applyNumberFormat="1" applyFont="1" applyFill="1" applyAlignment="1">
      <alignment horizontal="right" wrapText="1"/>
    </xf>
    <xf numFmtId="0" fontId="41" fillId="0" borderId="0" xfId="46324" applyFont="1" applyAlignment="1">
      <alignment horizontal="left" vertical="center" indent="1"/>
    </xf>
    <xf numFmtId="37" fontId="41" fillId="29" borderId="0" xfId="46324" applyNumberFormat="1" applyFont="1" applyFill="1" applyAlignment="1">
      <alignment horizontal="right" vertical="center"/>
    </xf>
    <xf numFmtId="37" fontId="41" fillId="29" borderId="0" xfId="46324" applyNumberFormat="1" applyFont="1" applyFill="1" applyAlignment="1">
      <alignment vertical="center"/>
    </xf>
    <xf numFmtId="3" fontId="41" fillId="29" borderId="0" xfId="46324" applyNumberFormat="1" applyFont="1" applyFill="1" applyAlignment="1">
      <alignment horizontal="right" vertical="center" wrapText="1"/>
    </xf>
    <xf numFmtId="3" fontId="41" fillId="0" borderId="0" xfId="46324" applyNumberFormat="1" applyFont="1" applyAlignment="1">
      <alignment horizontal="right" vertical="center" wrapText="1"/>
    </xf>
    <xf numFmtId="0" fontId="41" fillId="35" borderId="0" xfId="46324" applyFont="1" applyFill="1" applyAlignment="1">
      <alignment horizontal="left" vertical="center" indent="1"/>
    </xf>
    <xf numFmtId="37" fontId="41" fillId="40" borderId="0" xfId="46324" applyNumberFormat="1" applyFont="1" applyFill="1" applyAlignment="1">
      <alignment horizontal="right" wrapText="1"/>
    </xf>
    <xf numFmtId="9" fontId="41" fillId="40" borderId="0" xfId="46324" applyNumberFormat="1" applyFont="1" applyFill="1" applyAlignment="1">
      <alignment horizontal="right" wrapText="1"/>
    </xf>
    <xf numFmtId="9" fontId="41" fillId="35" borderId="0" xfId="46324" applyNumberFormat="1" applyFont="1" applyFill="1" applyAlignment="1">
      <alignment horizontal="right" vertical="center"/>
    </xf>
    <xf numFmtId="9" fontId="41" fillId="40" borderId="0" xfId="46324" applyNumberFormat="1" applyFont="1" applyFill="1" applyAlignment="1">
      <alignment wrapText="1"/>
    </xf>
    <xf numFmtId="9" fontId="41" fillId="0" borderId="0" xfId="46324" applyNumberFormat="1" applyFont="1" applyAlignment="1">
      <alignment horizontal="right" vertical="center" wrapText="1"/>
    </xf>
    <xf numFmtId="37" fontId="91" fillId="32" borderId="0" xfId="46324" applyNumberFormat="1" applyFont="1" applyFill="1" applyAlignment="1">
      <alignment horizontal="left" vertical="center"/>
    </xf>
    <xf numFmtId="37" fontId="91" fillId="32" borderId="0" xfId="46324" applyNumberFormat="1" applyFont="1" applyFill="1" applyAlignment="1">
      <alignment vertical="center"/>
    </xf>
    <xf numFmtId="0" fontId="41" fillId="29" borderId="0" xfId="46324" applyFont="1" applyFill="1" applyAlignment="1">
      <alignment horizontal="left" vertical="center"/>
    </xf>
    <xf numFmtId="0" fontId="41" fillId="29" borderId="0" xfId="46324" applyFont="1" applyFill="1" applyAlignment="1">
      <alignment horizontal="right" vertical="center"/>
    </xf>
    <xf numFmtId="168" fontId="41" fillId="29" borderId="0" xfId="46324" applyNumberFormat="1" applyFont="1" applyFill="1" applyAlignment="1">
      <alignment horizontal="right" vertical="center"/>
    </xf>
    <xf numFmtId="0" fontId="41" fillId="37" borderId="0" xfId="46324" applyFont="1" applyFill="1" applyAlignment="1">
      <alignment horizontal="right" wrapText="1"/>
    </xf>
    <xf numFmtId="0" fontId="41" fillId="0" borderId="0" xfId="46324" applyFont="1" applyAlignment="1">
      <alignment horizontal="left" vertical="center"/>
    </xf>
    <xf numFmtId="168" fontId="41" fillId="29" borderId="0" xfId="46324" applyNumberFormat="1" applyFont="1" applyFill="1" applyAlignment="1">
      <alignment vertical="center"/>
    </xf>
    <xf numFmtId="166" fontId="41" fillId="37" borderId="0" xfId="46324" applyNumberFormat="1" applyFont="1" applyFill="1" applyAlignment="1">
      <alignment horizontal="right" wrapText="1"/>
    </xf>
    <xf numFmtId="166" fontId="41" fillId="29" borderId="0" xfId="46324" applyNumberFormat="1" applyFont="1" applyFill="1" applyAlignment="1">
      <alignment horizontal="right" vertical="center" wrapText="1"/>
    </xf>
    <xf numFmtId="0" fontId="41" fillId="0" borderId="0" xfId="46324" applyFont="1" applyAlignment="1">
      <alignment horizontal="right" vertical="center" wrapText="1"/>
    </xf>
    <xf numFmtId="0" fontId="29" fillId="34" borderId="24" xfId="46324" applyFont="1" applyFill="1" applyBorder="1" applyAlignment="1">
      <alignment horizontal="left" vertical="center"/>
    </xf>
    <xf numFmtId="168" fontId="29" fillId="34" borderId="0" xfId="46324" applyNumberFormat="1" applyFont="1" applyFill="1" applyAlignment="1">
      <alignment horizontal="right" vertical="center"/>
    </xf>
    <xf numFmtId="0" fontId="29" fillId="34" borderId="0" xfId="46324" applyFont="1" applyFill="1" applyAlignment="1">
      <alignment horizontal="right" vertical="center"/>
    </xf>
    <xf numFmtId="166" fontId="29" fillId="40" borderId="0" xfId="46324" applyNumberFormat="1" applyFont="1" applyFill="1" applyAlignment="1">
      <alignment horizontal="right"/>
    </xf>
    <xf numFmtId="166" fontId="41" fillId="40" borderId="0" xfId="46324" applyNumberFormat="1" applyFont="1" applyFill="1" applyAlignment="1">
      <alignment horizontal="right" wrapText="1"/>
    </xf>
    <xf numFmtId="168" fontId="29" fillId="34" borderId="0" xfId="46324" applyNumberFormat="1" applyFont="1" applyFill="1" applyAlignment="1">
      <alignment vertical="center"/>
    </xf>
    <xf numFmtId="0" fontId="29" fillId="40" borderId="0" xfId="46324" applyFont="1" applyFill="1" applyAlignment="1">
      <alignment horizontal="right"/>
    </xf>
    <xf numFmtId="0" fontId="41" fillId="40" borderId="0" xfId="46324" applyFont="1" applyFill="1" applyAlignment="1">
      <alignment horizontal="right" wrapText="1"/>
    </xf>
    <xf numFmtId="0" fontId="41" fillId="35" borderId="0" xfId="46324" applyFont="1" applyFill="1" applyAlignment="1">
      <alignment horizontal="right" vertical="center" wrapText="1"/>
    </xf>
    <xf numFmtId="0" fontId="29" fillId="29" borderId="24" xfId="46324" applyFont="1" applyFill="1" applyBorder="1" applyAlignment="1">
      <alignment horizontal="left" vertical="center"/>
    </xf>
    <xf numFmtId="166" fontId="41" fillId="29" borderId="0" xfId="46324" applyNumberFormat="1" applyFont="1" applyFill="1" applyAlignment="1">
      <alignment horizontal="right" vertical="center"/>
    </xf>
    <xf numFmtId="0" fontId="29" fillId="37" borderId="0" xfId="46324" applyFont="1" applyFill="1" applyAlignment="1">
      <alignment horizontal="right"/>
    </xf>
    <xf numFmtId="168" fontId="29" fillId="29" borderId="0" xfId="46324" applyNumberFormat="1" applyFont="1" applyFill="1" applyAlignment="1">
      <alignment horizontal="right" vertical="center"/>
    </xf>
    <xf numFmtId="168" fontId="29" fillId="29" borderId="0" xfId="46324" applyNumberFormat="1" applyFont="1" applyFill="1" applyAlignment="1">
      <alignment vertical="center"/>
    </xf>
    <xf numFmtId="0" fontId="41" fillId="29" borderId="0" xfId="46324" applyFont="1" applyFill="1" applyAlignment="1">
      <alignment horizontal="right" vertical="center" wrapText="1"/>
    </xf>
    <xf numFmtId="166" fontId="41" fillId="35" borderId="0" xfId="46324" applyNumberFormat="1" applyFont="1" applyFill="1" applyAlignment="1">
      <alignment horizontal="right" vertical="center" wrapText="1"/>
    </xf>
    <xf numFmtId="0" fontId="29" fillId="37" borderId="24" xfId="46324" applyFont="1" applyFill="1" applyBorder="1" applyAlignment="1">
      <alignment horizontal="right"/>
    </xf>
    <xf numFmtId="0" fontId="41" fillId="37" borderId="24" xfId="46324" applyFont="1" applyFill="1" applyBorder="1" applyAlignment="1">
      <alignment horizontal="right" wrapText="1"/>
    </xf>
    <xf numFmtId="0" fontId="41" fillId="29" borderId="24" xfId="46324" applyFont="1" applyFill="1" applyBorder="1" applyAlignment="1">
      <alignment horizontal="right" vertical="center" wrapText="1"/>
    </xf>
    <xf numFmtId="0" fontId="41" fillId="0" borderId="24" xfId="46324" applyFont="1" applyBorder="1" applyAlignment="1">
      <alignment horizontal="right" vertical="center" wrapText="1"/>
    </xf>
    <xf numFmtId="0" fontId="30" fillId="32" borderId="26" xfId="46324" applyFont="1" applyFill="1" applyBorder="1" applyAlignment="1">
      <alignment horizontal="left" vertical="center"/>
    </xf>
    <xf numFmtId="37" fontId="30" fillId="32" borderId="26" xfId="46324" applyNumberFormat="1" applyFont="1" applyFill="1" applyBorder="1" applyAlignment="1">
      <alignment horizontal="left" vertical="center"/>
    </xf>
    <xf numFmtId="0" fontId="30" fillId="39" borderId="24" xfId="46324" applyFont="1" applyFill="1" applyBorder="1" applyAlignment="1">
      <alignment horizontal="right" wrapText="1"/>
    </xf>
    <xf numFmtId="37" fontId="30" fillId="32" borderId="26" xfId="46324" applyNumberFormat="1" applyFont="1" applyFill="1" applyBorder="1" applyAlignment="1">
      <alignment horizontal="right" vertical="center"/>
    </xf>
    <xf numFmtId="37" fontId="30" fillId="32" borderId="26" xfId="46324" applyNumberFormat="1" applyFont="1" applyFill="1" applyBorder="1" applyAlignment="1">
      <alignment vertical="center"/>
    </xf>
    <xf numFmtId="0" fontId="30" fillId="32" borderId="26" xfId="46324" applyFont="1" applyFill="1" applyBorder="1" applyAlignment="1">
      <alignment horizontal="right" vertical="center"/>
    </xf>
    <xf numFmtId="0" fontId="29" fillId="39" borderId="24" xfId="46324" applyFont="1" applyFill="1" applyBorder="1" applyAlignment="1">
      <alignment horizontal="right" wrapText="1"/>
    </xf>
    <xf numFmtId="0" fontId="30" fillId="0" borderId="24" xfId="46324" applyFont="1" applyBorder="1" applyAlignment="1">
      <alignment horizontal="left" vertical="center" wrapText="1"/>
    </xf>
    <xf numFmtId="193" fontId="29" fillId="43" borderId="24" xfId="46324" applyNumberFormat="1" applyFont="1" applyFill="1" applyBorder="1" applyAlignment="1">
      <alignment horizontal="right" vertical="center"/>
    </xf>
    <xf numFmtId="0" fontId="29" fillId="37" borderId="24" xfId="46324" applyFont="1" applyFill="1" applyBorder="1" applyAlignment="1">
      <alignment horizontal="right" wrapText="1"/>
    </xf>
    <xf numFmtId="168" fontId="29" fillId="29" borderId="24" xfId="46324" applyNumberFormat="1" applyFont="1" applyFill="1" applyBorder="1" applyAlignment="1">
      <alignment horizontal="right" vertical="center"/>
    </xf>
    <xf numFmtId="168" fontId="29" fillId="29" borderId="24" xfId="46324" applyNumberFormat="1" applyFont="1" applyFill="1" applyBorder="1" applyAlignment="1">
      <alignment vertical="center"/>
    </xf>
    <xf numFmtId="0" fontId="29" fillId="29" borderId="24" xfId="46324" applyFont="1" applyFill="1" applyBorder="1" applyAlignment="1">
      <alignment horizontal="right" vertical="center"/>
    </xf>
    <xf numFmtId="194" fontId="29" fillId="29" borderId="0" xfId="62817" applyNumberFormat="1" applyFont="1" applyFill="1" applyAlignment="1">
      <alignment horizontal="right" vertical="center"/>
    </xf>
    <xf numFmtId="0" fontId="29" fillId="29" borderId="24" xfId="46324" applyFont="1" applyFill="1" applyBorder="1" applyAlignment="1">
      <alignment horizontal="right" vertical="center" wrapText="1"/>
    </xf>
    <xf numFmtId="0" fontId="29" fillId="0" borderId="24" xfId="46324" applyFont="1" applyBorder="1" applyAlignment="1">
      <alignment horizontal="right" vertical="center" wrapText="1"/>
    </xf>
    <xf numFmtId="193" fontId="29" fillId="34" borderId="24" xfId="46324" applyNumberFormat="1" applyFont="1" applyFill="1" applyBorder="1" applyAlignment="1">
      <alignment horizontal="right" vertical="center"/>
    </xf>
    <xf numFmtId="0" fontId="29" fillId="38" borderId="24" xfId="46324" applyFont="1" applyFill="1" applyBorder="1" applyAlignment="1">
      <alignment horizontal="right" wrapText="1"/>
    </xf>
    <xf numFmtId="166" fontId="29" fillId="38" borderId="24" xfId="46324" applyNumberFormat="1" applyFont="1" applyFill="1" applyBorder="1" applyAlignment="1">
      <alignment horizontal="right" wrapText="1"/>
    </xf>
    <xf numFmtId="168" fontId="29" fillId="34" borderId="24" xfId="46324" applyNumberFormat="1" applyFont="1" applyFill="1" applyBorder="1" applyAlignment="1">
      <alignment horizontal="right" vertical="center"/>
    </xf>
    <xf numFmtId="168" fontId="29" fillId="34" borderId="24" xfId="46324" applyNumberFormat="1" applyFont="1" applyFill="1" applyBorder="1" applyAlignment="1">
      <alignment vertical="center"/>
    </xf>
    <xf numFmtId="0" fontId="29" fillId="34" borderId="24" xfId="46324" applyFont="1" applyFill="1" applyBorder="1" applyAlignment="1">
      <alignment horizontal="right" vertical="center"/>
    </xf>
    <xf numFmtId="0" fontId="29" fillId="34" borderId="24" xfId="46324" applyFont="1" applyFill="1" applyBorder="1" applyAlignment="1">
      <alignment horizontal="right" vertical="center" wrapText="1"/>
    </xf>
    <xf numFmtId="0" fontId="30" fillId="37" borderId="24" xfId="46324" applyFont="1" applyFill="1" applyBorder="1" applyAlignment="1">
      <alignment horizontal="right" wrapText="1"/>
    </xf>
    <xf numFmtId="0" fontId="30" fillId="0" borderId="24" xfId="46324" applyFont="1" applyBorder="1" applyAlignment="1">
      <alignment horizontal="right" vertical="center" wrapText="1"/>
    </xf>
    <xf numFmtId="0" fontId="30" fillId="32" borderId="24" xfId="46324" applyFont="1" applyFill="1" applyBorder="1" applyAlignment="1">
      <alignment horizontal="left" vertical="center"/>
    </xf>
    <xf numFmtId="37" fontId="30" fillId="32" borderId="24" xfId="46324" applyNumberFormat="1" applyFont="1" applyFill="1" applyBorder="1" applyAlignment="1">
      <alignment horizontal="left" vertical="center"/>
    </xf>
    <xf numFmtId="37" fontId="30" fillId="32" borderId="24" xfId="46324" applyNumberFormat="1" applyFont="1" applyFill="1" applyBorder="1" applyAlignment="1">
      <alignment horizontal="right" vertical="center"/>
    </xf>
    <xf numFmtId="37" fontId="30" fillId="32" borderId="24" xfId="46324" applyNumberFormat="1" applyFont="1" applyFill="1" applyBorder="1" applyAlignment="1">
      <alignment vertical="center"/>
    </xf>
    <xf numFmtId="0" fontId="30" fillId="32" borderId="24" xfId="46324" applyFont="1" applyFill="1" applyBorder="1" applyAlignment="1">
      <alignment horizontal="right" vertical="center"/>
    </xf>
    <xf numFmtId="37" fontId="29" fillId="43" borderId="24" xfId="46324" applyNumberFormat="1" applyFont="1" applyFill="1" applyBorder="1" applyAlignment="1">
      <alignment horizontal="right" vertical="center"/>
    </xf>
    <xf numFmtId="37" fontId="29" fillId="29" borderId="24" xfId="46324" applyNumberFormat="1" applyFont="1" applyFill="1" applyBorder="1" applyAlignment="1">
      <alignment horizontal="right" vertical="center"/>
    </xf>
    <xf numFmtId="37" fontId="29" fillId="29" borderId="24" xfId="46324" applyNumberFormat="1" applyFont="1" applyFill="1" applyBorder="1" applyAlignment="1">
      <alignment vertical="center"/>
    </xf>
    <xf numFmtId="191" fontId="29" fillId="29" borderId="24" xfId="62817" applyNumberFormat="1" applyFont="1" applyFill="1" applyBorder="1" applyAlignment="1">
      <alignment horizontal="right" vertical="center"/>
    </xf>
    <xf numFmtId="3" fontId="29" fillId="29" borderId="24" xfId="46324" applyNumberFormat="1" applyFont="1" applyFill="1" applyBorder="1" applyAlignment="1">
      <alignment horizontal="right" vertical="center" wrapText="1"/>
    </xf>
    <xf numFmtId="3" fontId="29" fillId="0" borderId="24" xfId="46324" applyNumberFormat="1" applyFont="1" applyBorder="1" applyAlignment="1">
      <alignment horizontal="right" vertical="center" wrapText="1"/>
    </xf>
    <xf numFmtId="37" fontId="29" fillId="34" borderId="24" xfId="46324" applyNumberFormat="1" applyFont="1" applyFill="1" applyBorder="1" applyAlignment="1">
      <alignment horizontal="right" vertical="center"/>
    </xf>
    <xf numFmtId="37" fontId="29" fillId="34" borderId="24" xfId="46324" applyNumberFormat="1" applyFont="1" applyFill="1" applyBorder="1" applyAlignment="1">
      <alignment vertical="center"/>
    </xf>
    <xf numFmtId="191" fontId="29" fillId="34" borderId="24" xfId="62817" applyNumberFormat="1" applyFont="1" applyFill="1" applyBorder="1" applyAlignment="1">
      <alignment horizontal="right" vertical="center"/>
    </xf>
    <xf numFmtId="1" fontId="29" fillId="38" borderId="24" xfId="46324" applyNumberFormat="1" applyFont="1" applyFill="1" applyBorder="1" applyAlignment="1">
      <alignment horizontal="right" wrapText="1"/>
    </xf>
    <xf numFmtId="37" fontId="29" fillId="29" borderId="0" xfId="46324" applyNumberFormat="1" applyFont="1" applyFill="1" applyAlignment="1">
      <alignment vertical="center"/>
    </xf>
    <xf numFmtId="3" fontId="29" fillId="29" borderId="0" xfId="46324" applyNumberFormat="1" applyFont="1" applyFill="1" applyAlignment="1">
      <alignment horizontal="right" vertical="center" wrapText="1"/>
    </xf>
    <xf numFmtId="3" fontId="29" fillId="0" borderId="0" xfId="46324" applyNumberFormat="1" applyFont="1" applyAlignment="1">
      <alignment horizontal="right" vertical="center" wrapText="1"/>
    </xf>
    <xf numFmtId="0" fontId="29" fillId="34" borderId="0" xfId="46324" applyFont="1" applyFill="1" applyAlignment="1">
      <alignment horizontal="left" vertical="center"/>
    </xf>
    <xf numFmtId="37" fontId="29" fillId="34" borderId="0" xfId="46324" applyNumberFormat="1" applyFont="1" applyFill="1" applyAlignment="1">
      <alignment horizontal="right" vertical="center"/>
    </xf>
    <xf numFmtId="0" fontId="29" fillId="38" borderId="0" xfId="46324" applyFont="1" applyFill="1" applyAlignment="1">
      <alignment horizontal="right" wrapText="1"/>
    </xf>
    <xf numFmtId="37" fontId="29" fillId="34" borderId="0" xfId="46324" applyNumberFormat="1" applyFont="1" applyFill="1" applyAlignment="1">
      <alignment vertical="center"/>
    </xf>
    <xf numFmtId="0" fontId="29" fillId="34" borderId="0" xfId="46324" applyFont="1" applyFill="1" applyAlignment="1">
      <alignment horizontal="right" vertical="center" wrapText="1"/>
    </xf>
    <xf numFmtId="0" fontId="29" fillId="0" borderId="0" xfId="46324" applyFont="1" applyAlignment="1">
      <alignment horizontal="right" vertical="center" wrapText="1"/>
    </xf>
    <xf numFmtId="0" fontId="30" fillId="29" borderId="3" xfId="46324" applyFont="1" applyFill="1" applyBorder="1" applyAlignment="1">
      <alignment horizontal="left" vertical="center"/>
    </xf>
    <xf numFmtId="37" fontId="30" fillId="29" borderId="3" xfId="46324" applyNumberFormat="1" applyFont="1" applyFill="1" applyBorder="1" applyAlignment="1">
      <alignment horizontal="right" vertical="center"/>
    </xf>
    <xf numFmtId="37" fontId="30" fillId="29" borderId="3" xfId="46324" applyNumberFormat="1" applyFont="1" applyFill="1" applyBorder="1" applyAlignment="1">
      <alignment vertical="center"/>
    </xf>
    <xf numFmtId="191" fontId="30" fillId="29" borderId="3" xfId="62817" applyNumberFormat="1" applyFont="1" applyFill="1" applyBorder="1" applyAlignment="1">
      <alignment horizontal="left" vertical="center"/>
    </xf>
    <xf numFmtId="0" fontId="92" fillId="0" borderId="0" xfId="46324" applyFont="1" applyAlignment="1">
      <alignment horizontal="left" vertical="center"/>
    </xf>
    <xf numFmtId="0" fontId="29" fillId="29" borderId="0" xfId="46324" applyFont="1" applyFill="1" applyAlignment="1">
      <alignment horizontal="left" vertical="center" wrapText="1"/>
    </xf>
    <xf numFmtId="0" fontId="29" fillId="0" borderId="0" xfId="46324" applyFont="1" applyAlignment="1">
      <alignment horizontal="left" vertical="center" wrapText="1"/>
    </xf>
    <xf numFmtId="0" fontId="29" fillId="29" borderId="0" xfId="46324" applyFont="1" applyFill="1" applyAlignment="1">
      <alignment horizontal="right" vertical="center" wrapText="1"/>
    </xf>
    <xf numFmtId="0" fontId="29" fillId="37" borderId="0" xfId="46324" applyFont="1" applyFill="1" applyAlignment="1">
      <alignment wrapText="1"/>
    </xf>
    <xf numFmtId="0" fontId="29" fillId="35" borderId="0" xfId="46324" applyFont="1" applyFill="1" applyAlignment="1">
      <alignment horizontal="left" vertical="center" wrapText="1"/>
    </xf>
    <xf numFmtId="0" fontId="29" fillId="35" borderId="0" xfId="46324" applyFont="1" applyFill="1" applyAlignment="1">
      <alignment horizontal="right" vertical="center" wrapText="1"/>
    </xf>
    <xf numFmtId="0" fontId="29" fillId="38" borderId="0" xfId="46324" applyFont="1" applyFill="1" applyAlignment="1">
      <alignment wrapText="1"/>
    </xf>
    <xf numFmtId="0" fontId="30" fillId="32" borderId="3" xfId="46324" applyFont="1" applyFill="1" applyBorder="1" applyAlignment="1">
      <alignment horizontal="left" vertical="center" wrapText="1"/>
    </xf>
    <xf numFmtId="0" fontId="30" fillId="39" borderId="1" xfId="46324" applyFont="1" applyFill="1" applyBorder="1" applyAlignment="1">
      <alignment wrapText="1"/>
    </xf>
    <xf numFmtId="0" fontId="30" fillId="32" borderId="3" xfId="46324" applyFont="1" applyFill="1" applyBorder="1" applyAlignment="1">
      <alignment horizontal="right" vertical="center" wrapText="1"/>
    </xf>
    <xf numFmtId="0" fontId="41" fillId="35" borderId="0" xfId="46324" applyFont="1" applyFill="1" applyAlignment="1">
      <alignment horizontal="left" vertical="center"/>
    </xf>
    <xf numFmtId="194" fontId="41" fillId="35" borderId="0" xfId="62817" applyNumberFormat="1" applyFont="1" applyFill="1" applyAlignment="1">
      <alignment horizontal="right" vertical="center"/>
    </xf>
    <xf numFmtId="194" fontId="41" fillId="38" borderId="0" xfId="62817" applyNumberFormat="1" applyFont="1" applyFill="1" applyAlignment="1">
      <alignment horizontal="right" wrapText="1"/>
    </xf>
    <xf numFmtId="0" fontId="41" fillId="38" borderId="0" xfId="62817" applyNumberFormat="1" applyFont="1" applyFill="1" applyAlignment="1">
      <alignment horizontal="right" wrapText="1"/>
    </xf>
    <xf numFmtId="0" fontId="41" fillId="38" borderId="0" xfId="46324" applyFont="1" applyFill="1" applyAlignment="1">
      <alignment horizontal="right" wrapText="1"/>
    </xf>
    <xf numFmtId="168" fontId="41" fillId="35" borderId="0" xfId="46324" applyNumberFormat="1" applyFont="1" applyFill="1" applyAlignment="1">
      <alignment horizontal="right" vertical="center"/>
    </xf>
    <xf numFmtId="0" fontId="41" fillId="35" borderId="27" xfId="46324" applyFont="1" applyFill="1" applyBorder="1" applyAlignment="1">
      <alignment horizontal="left" vertical="center"/>
    </xf>
    <xf numFmtId="194" fontId="41" fillId="35" borderId="27" xfId="62817" applyNumberFormat="1" applyFont="1" applyFill="1" applyBorder="1" applyAlignment="1">
      <alignment horizontal="right" vertical="center"/>
    </xf>
    <xf numFmtId="194" fontId="41" fillId="38" borderId="28" xfId="62817" applyNumberFormat="1" applyFont="1" applyFill="1" applyBorder="1" applyAlignment="1">
      <alignment horizontal="right" wrapText="1"/>
    </xf>
    <xf numFmtId="0" fontId="41" fillId="38" borderId="28" xfId="62817" applyNumberFormat="1" applyFont="1" applyFill="1" applyBorder="1" applyAlignment="1">
      <alignment horizontal="right" wrapText="1"/>
    </xf>
    <xf numFmtId="0" fontId="41" fillId="38" borderId="28" xfId="46324" applyFont="1" applyFill="1" applyBorder="1" applyAlignment="1">
      <alignment horizontal="right" wrapText="1"/>
    </xf>
    <xf numFmtId="168" fontId="41" fillId="35" borderId="27" xfId="46324" applyNumberFormat="1" applyFont="1" applyFill="1" applyBorder="1" applyAlignment="1">
      <alignment horizontal="right" vertical="center"/>
    </xf>
    <xf numFmtId="0" fontId="41" fillId="35" borderId="27" xfId="46324" applyFont="1" applyFill="1" applyBorder="1" applyAlignment="1">
      <alignment horizontal="right" vertical="center" wrapText="1"/>
    </xf>
    <xf numFmtId="0" fontId="29" fillId="29" borderId="0" xfId="62817" applyNumberFormat="1" applyFont="1" applyFill="1" applyAlignment="1">
      <alignment horizontal="right" vertical="center"/>
    </xf>
    <xf numFmtId="194" fontId="29" fillId="37" borderId="0" xfId="62817" applyNumberFormat="1" applyFont="1" applyFill="1" applyAlignment="1">
      <alignment horizontal="right"/>
    </xf>
    <xf numFmtId="0" fontId="29" fillId="37" borderId="0" xfId="62817" applyNumberFormat="1" applyFont="1" applyFill="1" applyAlignment="1">
      <alignment horizontal="right"/>
    </xf>
    <xf numFmtId="0" fontId="29" fillId="35" borderId="0" xfId="62817" applyNumberFormat="1" applyFont="1" applyFill="1" applyAlignment="1">
      <alignment horizontal="right" vertical="center"/>
    </xf>
    <xf numFmtId="194" fontId="29" fillId="35" borderId="0" xfId="62817" applyNumberFormat="1" applyFont="1" applyFill="1" applyAlignment="1">
      <alignment horizontal="right" vertical="center"/>
    </xf>
    <xf numFmtId="194" fontId="29" fillId="38" borderId="0" xfId="62817" applyNumberFormat="1" applyFont="1" applyFill="1" applyAlignment="1">
      <alignment horizontal="right"/>
    </xf>
    <xf numFmtId="0" fontId="29" fillId="38" borderId="0" xfId="62817" applyNumberFormat="1" applyFont="1" applyFill="1" applyAlignment="1">
      <alignment horizontal="right"/>
    </xf>
    <xf numFmtId="0" fontId="29" fillId="38" borderId="0" xfId="46324" applyFont="1" applyFill="1" applyAlignment="1">
      <alignment horizontal="right"/>
    </xf>
    <xf numFmtId="168" fontId="29" fillId="35" borderId="0" xfId="46324" applyNumberFormat="1" applyFont="1" applyFill="1" applyAlignment="1">
      <alignment horizontal="right" vertical="center"/>
    </xf>
    <xf numFmtId="0" fontId="29" fillId="35" borderId="0" xfId="46324" applyFont="1" applyFill="1" applyAlignment="1">
      <alignment horizontal="right" vertical="center"/>
    </xf>
    <xf numFmtId="0" fontId="30" fillId="46" borderId="0" xfId="46324" applyFont="1" applyFill="1" applyAlignment="1">
      <alignment horizontal="left" vertical="center"/>
    </xf>
    <xf numFmtId="194" fontId="30" fillId="46" borderId="0" xfId="62817" applyNumberFormat="1" applyFont="1" applyFill="1" applyAlignment="1">
      <alignment horizontal="right" vertical="center"/>
    </xf>
    <xf numFmtId="0" fontId="30" fillId="46" borderId="0" xfId="62817" applyNumberFormat="1" applyFont="1" applyFill="1" applyAlignment="1">
      <alignment horizontal="right" vertical="center"/>
    </xf>
    <xf numFmtId="194" fontId="30" fillId="47" borderId="0" xfId="62817" applyNumberFormat="1" applyFont="1" applyFill="1" applyAlignment="1">
      <alignment horizontal="right"/>
    </xf>
    <xf numFmtId="0" fontId="30" fillId="47" borderId="0" xfId="62817" applyNumberFormat="1" applyFont="1" applyFill="1" applyAlignment="1">
      <alignment horizontal="right"/>
    </xf>
    <xf numFmtId="0" fontId="30" fillId="47" borderId="0" xfId="46324" applyFont="1" applyFill="1" applyAlignment="1">
      <alignment horizontal="right"/>
    </xf>
    <xf numFmtId="164" fontId="30" fillId="46" borderId="0" xfId="62817" applyFont="1" applyFill="1" applyAlignment="1">
      <alignment horizontal="right" vertical="center"/>
    </xf>
    <xf numFmtId="0" fontId="30" fillId="46" borderId="0" xfId="46324" applyFont="1" applyFill="1" applyAlignment="1">
      <alignment horizontal="right" vertical="center"/>
    </xf>
    <xf numFmtId="168" fontId="30" fillId="46" borderId="0" xfId="46324" applyNumberFormat="1" applyFont="1" applyFill="1" applyAlignment="1">
      <alignment horizontal="right" vertical="center"/>
    </xf>
    <xf numFmtId="0" fontId="46" fillId="46" borderId="3" xfId="46324" applyFont="1" applyFill="1" applyBorder="1" applyAlignment="1">
      <alignment horizontal="left" vertical="center"/>
    </xf>
    <xf numFmtId="194" fontId="30" fillId="46" borderId="3" xfId="62817" applyNumberFormat="1" applyFont="1" applyFill="1" applyBorder="1" applyAlignment="1">
      <alignment horizontal="right" vertical="center"/>
    </xf>
    <xf numFmtId="194" fontId="46" fillId="46" borderId="3" xfId="62817" applyNumberFormat="1" applyFont="1" applyFill="1" applyBorder="1" applyAlignment="1">
      <alignment horizontal="right" vertical="center"/>
    </xf>
    <xf numFmtId="0" fontId="30" fillId="46" borderId="3" xfId="62817" applyNumberFormat="1" applyFont="1" applyFill="1" applyBorder="1" applyAlignment="1">
      <alignment horizontal="right" vertical="center"/>
    </xf>
    <xf numFmtId="0" fontId="46" fillId="0" borderId="0" xfId="46324" applyFont="1" applyAlignment="1">
      <alignment horizontal="left" vertical="center"/>
    </xf>
    <xf numFmtId="166" fontId="30" fillId="46" borderId="3" xfId="46324" applyNumberFormat="1" applyFont="1" applyFill="1" applyBorder="1" applyAlignment="1">
      <alignment horizontal="right" vertical="center"/>
    </xf>
    <xf numFmtId="0" fontId="30" fillId="46" borderId="3" xfId="46324" applyFont="1" applyFill="1" applyBorder="1" applyAlignment="1">
      <alignment horizontal="right" vertical="center"/>
    </xf>
    <xf numFmtId="168" fontId="46" fillId="46" borderId="3" xfId="46324" applyNumberFormat="1" applyFont="1" applyFill="1" applyBorder="1" applyAlignment="1">
      <alignment horizontal="right" vertical="center"/>
    </xf>
    <xf numFmtId="0" fontId="93" fillId="0" borderId="0" xfId="46324" applyFont="1" applyAlignment="1">
      <alignment horizontal="left" vertical="center" wrapText="1"/>
    </xf>
    <xf numFmtId="0" fontId="93" fillId="43" borderId="0" xfId="46324" applyFont="1" applyFill="1" applyAlignment="1">
      <alignment horizontal="left" vertical="center" wrapText="1"/>
    </xf>
    <xf numFmtId="0" fontId="42" fillId="43" borderId="0" xfId="46324" applyFont="1" applyFill="1" applyAlignment="1">
      <alignment horizontal="left" vertical="center"/>
    </xf>
    <xf numFmtId="0" fontId="42" fillId="0" borderId="0" xfId="46324" applyFont="1" applyAlignment="1">
      <alignment horizontal="left" vertical="center"/>
    </xf>
    <xf numFmtId="37" fontId="30" fillId="29" borderId="0" xfId="46324" applyNumberFormat="1" applyFont="1" applyFill="1" applyAlignment="1">
      <alignment horizontal="right" vertical="center"/>
    </xf>
    <xf numFmtId="3" fontId="30" fillId="29" borderId="0" xfId="46324" applyNumberFormat="1" applyFont="1" applyFill="1" applyAlignment="1">
      <alignment horizontal="right" vertical="center"/>
    </xf>
    <xf numFmtId="3" fontId="29" fillId="34" borderId="0" xfId="46324" applyNumberFormat="1" applyFont="1" applyFill="1" applyAlignment="1">
      <alignment horizontal="right" vertical="center"/>
    </xf>
    <xf numFmtId="0" fontId="30" fillId="34" borderId="0" xfId="46324" applyFont="1" applyFill="1" applyAlignment="1">
      <alignment horizontal="left" vertical="center"/>
    </xf>
    <xf numFmtId="37" fontId="30" fillId="34" borderId="0" xfId="46324" applyNumberFormat="1" applyFont="1" applyFill="1" applyAlignment="1">
      <alignment horizontal="right" vertical="center"/>
    </xf>
    <xf numFmtId="3" fontId="30" fillId="34" borderId="0" xfId="46324" applyNumberFormat="1" applyFont="1" applyFill="1" applyAlignment="1">
      <alignment horizontal="right" vertical="center"/>
    </xf>
    <xf numFmtId="0" fontId="29" fillId="38" borderId="0" xfId="46324" applyFont="1" applyFill="1"/>
    <xf numFmtId="0" fontId="30" fillId="32" borderId="3" xfId="46324" applyFont="1" applyFill="1" applyBorder="1" applyAlignment="1">
      <alignment horizontal="left" vertical="center"/>
    </xf>
    <xf numFmtId="37" fontId="30" fillId="32" borderId="3" xfId="46324" applyNumberFormat="1" applyFont="1" applyFill="1" applyBorder="1" applyAlignment="1">
      <alignment horizontal="right" vertical="center"/>
    </xf>
    <xf numFmtId="0" fontId="2" fillId="43" borderId="0" xfId="46324" applyFill="1"/>
    <xf numFmtId="37" fontId="2" fillId="43" borderId="0" xfId="46324" applyNumberFormat="1" applyFill="1" applyAlignment="1">
      <alignment horizontal="right"/>
    </xf>
    <xf numFmtId="0" fontId="43" fillId="29" borderId="0" xfId="46324" applyFont="1" applyFill="1" applyAlignment="1">
      <alignment vertical="center"/>
    </xf>
    <xf numFmtId="0" fontId="26" fillId="0" borderId="0" xfId="46324" applyFont="1" applyAlignment="1">
      <alignment horizontal="right" wrapText="1"/>
    </xf>
    <xf numFmtId="191" fontId="29" fillId="29" borderId="0" xfId="62817" applyNumberFormat="1" applyFont="1" applyFill="1" applyAlignment="1">
      <alignment horizontal="right" vertical="center" wrapText="1"/>
    </xf>
    <xf numFmtId="37" fontId="29" fillId="29" borderId="0" xfId="62817" applyNumberFormat="1" applyFont="1" applyFill="1" applyAlignment="1">
      <alignment horizontal="right" vertical="center" wrapText="1"/>
    </xf>
    <xf numFmtId="37" fontId="29" fillId="35" borderId="0" xfId="46324" applyNumberFormat="1" applyFont="1" applyFill="1" applyAlignment="1">
      <alignment horizontal="right" vertical="center" wrapText="1"/>
    </xf>
    <xf numFmtId="189" fontId="29" fillId="37" borderId="0" xfId="46324" applyNumberFormat="1" applyFont="1" applyFill="1" applyAlignment="1">
      <alignment horizontal="right" wrapText="1"/>
    </xf>
    <xf numFmtId="37" fontId="29" fillId="37" borderId="0" xfId="46324" applyNumberFormat="1" applyFont="1" applyFill="1" applyAlignment="1">
      <alignment horizontal="right" wrapText="1"/>
    </xf>
    <xf numFmtId="189" fontId="29" fillId="40" borderId="0" xfId="46324" applyNumberFormat="1" applyFont="1" applyFill="1" applyAlignment="1">
      <alignment horizontal="right" wrapText="1"/>
    </xf>
    <xf numFmtId="189" fontId="29" fillId="40" borderId="0" xfId="46324" quotePrefix="1" applyNumberFormat="1" applyFont="1" applyFill="1" applyAlignment="1">
      <alignment horizontal="right" wrapText="1"/>
    </xf>
    <xf numFmtId="0" fontId="29" fillId="40" borderId="0" xfId="46324" applyFont="1" applyFill="1" applyAlignment="1">
      <alignment horizontal="right" wrapText="1"/>
    </xf>
    <xf numFmtId="0" fontId="29" fillId="40" borderId="0" xfId="46324" applyFont="1" applyFill="1" applyAlignment="1">
      <alignment wrapText="1"/>
    </xf>
    <xf numFmtId="37" fontId="29" fillId="0" borderId="0" xfId="46324" applyNumberFormat="1" applyFont="1" applyAlignment="1">
      <alignment horizontal="right" vertical="center" wrapText="1"/>
    </xf>
    <xf numFmtId="0" fontId="29" fillId="0" borderId="1" xfId="46324" applyFont="1" applyBorder="1" applyAlignment="1">
      <alignment horizontal="left" vertical="center" wrapText="1"/>
    </xf>
    <xf numFmtId="196" fontId="29" fillId="37" borderId="3" xfId="46324" applyNumberFormat="1" applyFont="1" applyFill="1" applyBorder="1" applyAlignment="1">
      <alignment horizontal="right" wrapText="1"/>
    </xf>
    <xf numFmtId="0" fontId="29" fillId="37" borderId="3" xfId="46324" applyFont="1" applyFill="1" applyBorder="1" applyAlignment="1">
      <alignment horizontal="right" wrapText="1"/>
    </xf>
    <xf numFmtId="168" fontId="29" fillId="0" borderId="1" xfId="46324" applyNumberFormat="1" applyFont="1" applyBorder="1" applyAlignment="1">
      <alignment horizontal="right" vertical="center" wrapText="1"/>
    </xf>
    <xf numFmtId="0" fontId="29" fillId="0" borderId="1" xfId="46324" applyFont="1" applyBorder="1" applyAlignment="1">
      <alignment horizontal="right" wrapText="1"/>
    </xf>
    <xf numFmtId="0" fontId="62" fillId="0" borderId="0" xfId="46324" applyFont="1" applyAlignment="1">
      <alignment horizontal="left" vertical="center"/>
    </xf>
    <xf numFmtId="0" fontId="62" fillId="43" borderId="0" xfId="46324" applyFont="1" applyFill="1" applyAlignment="1">
      <alignment horizontal="left" vertical="center"/>
    </xf>
    <xf numFmtId="0" fontId="94" fillId="0" borderId="0" xfId="46324" applyFont="1" applyAlignment="1">
      <alignment horizontal="left" vertical="center" wrapText="1"/>
    </xf>
    <xf numFmtId="0" fontId="29" fillId="43" borderId="0" xfId="46324" applyFont="1" applyFill="1" applyAlignment="1">
      <alignment horizontal="left" vertical="center" wrapText="1"/>
    </xf>
    <xf numFmtId="0" fontId="32" fillId="43" borderId="0" xfId="46324" applyFont="1" applyFill="1" applyAlignment="1">
      <alignment horizontal="left" vertical="center"/>
    </xf>
    <xf numFmtId="0" fontId="26" fillId="30" borderId="11" xfId="46324" applyFont="1" applyFill="1" applyBorder="1" applyAlignment="1">
      <alignment horizontal="left" vertical="center" wrapText="1"/>
    </xf>
    <xf numFmtId="0" fontId="26" fillId="0" borderId="0" xfId="46324" applyFont="1" applyAlignment="1">
      <alignment horizontal="center" vertical="center" wrapText="1"/>
    </xf>
    <xf numFmtId="0" fontId="27" fillId="30" borderId="12" xfId="46324" applyFont="1" applyFill="1" applyBorder="1" applyAlignment="1">
      <alignment horizontal="center" vertical="center" wrapText="1"/>
    </xf>
    <xf numFmtId="0" fontId="29" fillId="29" borderId="13" xfId="46324" applyFont="1" applyFill="1" applyBorder="1" applyAlignment="1">
      <alignment horizontal="left" vertical="center" wrapText="1"/>
    </xf>
    <xf numFmtId="0" fontId="29" fillId="0" borderId="0" xfId="46324" applyFont="1" applyAlignment="1">
      <alignment horizontal="center" vertical="center" wrapText="1"/>
    </xf>
    <xf numFmtId="0" fontId="29" fillId="29" borderId="13" xfId="46324" quotePrefix="1" applyFont="1" applyFill="1" applyBorder="1" applyAlignment="1">
      <alignment horizontal="left" vertical="center" wrapText="1"/>
    </xf>
    <xf numFmtId="0" fontId="29" fillId="35" borderId="13" xfId="46324" quotePrefix="1" applyFont="1" applyFill="1" applyBorder="1" applyAlignment="1">
      <alignment horizontal="left" vertical="center" wrapText="1"/>
    </xf>
    <xf numFmtId="0" fontId="29" fillId="0" borderId="13" xfId="46324" applyFont="1" applyBorder="1" applyAlignment="1">
      <alignment horizontal="left" vertical="center" wrapText="1"/>
    </xf>
    <xf numFmtId="0" fontId="29" fillId="0" borderId="0" xfId="46324" applyFont="1" applyAlignment="1">
      <alignment wrapText="1"/>
    </xf>
    <xf numFmtId="0" fontId="29" fillId="35" borderId="13" xfId="46324" applyFont="1" applyFill="1" applyBorder="1" applyAlignment="1">
      <alignment horizontal="left" vertical="center" wrapText="1"/>
    </xf>
    <xf numFmtId="37" fontId="29" fillId="0" borderId="0" xfId="62817" applyNumberFormat="1" applyFont="1" applyFill="1" applyAlignment="1">
      <alignment horizontal="right" vertical="center" wrapText="1"/>
    </xf>
    <xf numFmtId="189" fontId="29" fillId="0" borderId="0" xfId="46324" applyNumberFormat="1" applyFont="1" applyAlignment="1">
      <alignment horizontal="right" vertical="center" wrapText="1"/>
    </xf>
    <xf numFmtId="0" fontId="30" fillId="32" borderId="14" xfId="46324" applyFont="1" applyFill="1" applyBorder="1" applyAlignment="1">
      <alignment horizontal="left" vertical="center" wrapText="1"/>
    </xf>
    <xf numFmtId="37" fontId="30" fillId="32" borderId="15" xfId="46324" applyNumberFormat="1" applyFont="1" applyFill="1" applyBorder="1" applyAlignment="1">
      <alignment horizontal="right" vertical="center" wrapText="1"/>
    </xf>
    <xf numFmtId="0" fontId="30" fillId="0" borderId="0" xfId="46324" applyFont="1" applyAlignment="1">
      <alignment horizontal="center" vertical="center" wrapText="1"/>
    </xf>
    <xf numFmtId="0" fontId="30" fillId="32" borderId="15" xfId="46324" applyFont="1" applyFill="1" applyBorder="1" applyAlignment="1">
      <alignment horizontal="right" vertical="center" wrapText="1"/>
    </xf>
    <xf numFmtId="0" fontId="49" fillId="0" borderId="0" xfId="46324" applyFont="1"/>
    <xf numFmtId="0" fontId="93" fillId="0" borderId="0" xfId="46324" applyFont="1" applyAlignment="1">
      <alignment vertical="center"/>
    </xf>
    <xf numFmtId="0" fontId="33" fillId="30" borderId="11" xfId="46324" applyFont="1" applyFill="1" applyBorder="1" applyAlignment="1">
      <alignment horizontal="left" vertical="center" wrapText="1"/>
    </xf>
    <xf numFmtId="0" fontId="27" fillId="48" borderId="0" xfId="46324" applyFont="1" applyFill="1" applyAlignment="1">
      <alignment horizontal="right"/>
    </xf>
    <xf numFmtId="0" fontId="27" fillId="48" borderId="0" xfId="46324" applyFont="1" applyFill="1"/>
    <xf numFmtId="0" fontId="91" fillId="32" borderId="13" xfId="46324" applyFont="1" applyFill="1" applyBorder="1" applyAlignment="1">
      <alignment horizontal="left" vertical="center" wrapText="1"/>
    </xf>
    <xf numFmtId="0" fontId="27" fillId="39" borderId="0" xfId="46324" applyFont="1" applyFill="1" applyAlignment="1">
      <alignment wrapText="1"/>
    </xf>
    <xf numFmtId="0" fontId="91" fillId="0" borderId="0" xfId="46324" applyFont="1" applyAlignment="1">
      <alignment horizontal="left" vertical="center" wrapText="1"/>
    </xf>
    <xf numFmtId="0" fontId="29" fillId="35" borderId="13" xfId="46324" applyFont="1" applyFill="1" applyBorder="1" applyAlignment="1">
      <alignment horizontal="left" vertical="top" wrapText="1"/>
    </xf>
    <xf numFmtId="0" fontId="29" fillId="0" borderId="0" xfId="46324" applyFont="1" applyAlignment="1">
      <alignment horizontal="right" wrapText="1"/>
    </xf>
    <xf numFmtId="192" fontId="29" fillId="43" borderId="8" xfId="46324" applyNumberFormat="1" applyFont="1" applyFill="1" applyBorder="1" applyAlignment="1">
      <alignment horizontal="right" wrapText="1"/>
    </xf>
    <xf numFmtId="0" fontId="29" fillId="43" borderId="16" xfId="46324" applyFont="1" applyFill="1" applyBorder="1" applyAlignment="1">
      <alignment horizontal="left" vertical="center" wrapText="1"/>
    </xf>
    <xf numFmtId="0" fontId="29" fillId="0" borderId="8" xfId="46324" applyFont="1" applyBorder="1" applyAlignment="1">
      <alignment horizontal="right" wrapText="1"/>
    </xf>
    <xf numFmtId="0" fontId="29" fillId="0" borderId="8" xfId="46324" applyFont="1" applyBorder="1" applyAlignment="1">
      <alignment wrapText="1"/>
    </xf>
    <xf numFmtId="0" fontId="29" fillId="0" borderId="8" xfId="46324" applyFont="1" applyBorder="1" applyAlignment="1">
      <alignment horizontal="right" vertical="center" wrapText="1"/>
    </xf>
    <xf numFmtId="0" fontId="91" fillId="32" borderId="17" xfId="46324" applyFont="1" applyFill="1" applyBorder="1" applyAlignment="1">
      <alignment horizontal="left" vertical="center" wrapText="1"/>
    </xf>
    <xf numFmtId="37" fontId="27" fillId="39" borderId="0" xfId="46324" applyNumberFormat="1" applyFont="1" applyFill="1" applyAlignment="1">
      <alignment horizontal="right" wrapText="1"/>
    </xf>
    <xf numFmtId="0" fontId="29" fillId="43" borderId="13" xfId="46324" applyFont="1" applyFill="1" applyBorder="1" applyAlignment="1">
      <alignment horizontal="left" vertical="center" wrapText="1"/>
    </xf>
    <xf numFmtId="191" fontId="29" fillId="43" borderId="0" xfId="62817" applyNumberFormat="1" applyFont="1" applyFill="1" applyAlignment="1">
      <alignment horizontal="right" wrapText="1"/>
    </xf>
    <xf numFmtId="191" fontId="29" fillId="38" borderId="0" xfId="62817" applyNumberFormat="1" applyFont="1" applyFill="1" applyAlignment="1">
      <alignment horizontal="right" wrapText="1"/>
    </xf>
    <xf numFmtId="3" fontId="29" fillId="35" borderId="0" xfId="46324" applyNumberFormat="1" applyFont="1" applyFill="1" applyAlignment="1">
      <alignment horizontal="right" vertical="center" wrapText="1"/>
    </xf>
    <xf numFmtId="191" fontId="29" fillId="0" borderId="0" xfId="62817" applyNumberFormat="1" applyFont="1" applyAlignment="1">
      <alignment horizontal="right" wrapText="1"/>
    </xf>
    <xf numFmtId="39" fontId="41" fillId="40" borderId="0" xfId="46324" applyNumberFormat="1" applyFont="1" applyFill="1" applyAlignment="1">
      <alignment horizontal="right" wrapText="1"/>
    </xf>
    <xf numFmtId="166" fontId="29" fillId="38" borderId="0" xfId="46324" applyNumberFormat="1" applyFont="1" applyFill="1" applyAlignment="1">
      <alignment horizontal="right" wrapText="1"/>
    </xf>
    <xf numFmtId="3" fontId="29" fillId="0" borderId="0" xfId="46324" applyNumberFormat="1" applyFont="1" applyAlignment="1">
      <alignment horizontal="right" wrapText="1"/>
    </xf>
    <xf numFmtId="188" fontId="29" fillId="0" borderId="0" xfId="46324" applyNumberFormat="1" applyFont="1" applyAlignment="1">
      <alignment horizontal="right" wrapText="1"/>
    </xf>
    <xf numFmtId="37" fontId="29" fillId="0" borderId="0" xfId="46324" applyNumberFormat="1" applyFont="1" applyAlignment="1">
      <alignment horizontal="right" wrapText="1"/>
    </xf>
    <xf numFmtId="0" fontId="36" fillId="40" borderId="0" xfId="46324" applyFont="1" applyFill="1" applyAlignment="1">
      <alignment horizontal="right" wrapText="1"/>
    </xf>
    <xf numFmtId="191" fontId="36" fillId="40" borderId="0" xfId="62817" applyNumberFormat="1" applyFont="1" applyFill="1" applyAlignment="1">
      <alignment horizontal="right" wrapText="1"/>
    </xf>
    <xf numFmtId="0" fontId="36" fillId="40" borderId="0" xfId="46324" applyFont="1" applyFill="1" applyAlignment="1">
      <alignment wrapText="1"/>
    </xf>
    <xf numFmtId="37" fontId="36" fillId="40" borderId="0" xfId="46324" applyNumberFormat="1" applyFont="1" applyFill="1" applyAlignment="1">
      <alignment horizontal="right" wrapText="1"/>
    </xf>
    <xf numFmtId="0" fontId="36" fillId="35" borderId="0" xfId="46324" applyFont="1" applyFill="1" applyAlignment="1">
      <alignment horizontal="right" vertical="center" wrapText="1"/>
    </xf>
    <xf numFmtId="37" fontId="36" fillId="37" borderId="0" xfId="46324" applyNumberFormat="1" applyFont="1" applyFill="1" applyAlignment="1">
      <alignment horizontal="right" wrapText="1"/>
    </xf>
    <xf numFmtId="0" fontId="36" fillId="37" borderId="0" xfId="46324" applyFont="1" applyFill="1" applyAlignment="1">
      <alignment horizontal="right" wrapText="1"/>
    </xf>
    <xf numFmtId="191" fontId="36" fillId="37" borderId="0" xfId="62817" applyNumberFormat="1" applyFont="1" applyFill="1" applyAlignment="1">
      <alignment horizontal="right" wrapText="1"/>
    </xf>
    <xf numFmtId="0" fontId="36" fillId="37" borderId="0" xfId="46324" applyFont="1" applyFill="1" applyAlignment="1">
      <alignment wrapText="1"/>
    </xf>
    <xf numFmtId="0" fontId="36" fillId="29" borderId="0" xfId="46324" applyFont="1" applyFill="1" applyAlignment="1">
      <alignment horizontal="right" vertical="center" wrapText="1"/>
    </xf>
    <xf numFmtId="37" fontId="36" fillId="38" borderId="0" xfId="46324" applyNumberFormat="1" applyFont="1" applyFill="1" applyAlignment="1">
      <alignment horizontal="right" wrapText="1"/>
    </xf>
    <xf numFmtId="0" fontId="36" fillId="38" borderId="0" xfId="46324" applyFont="1" applyFill="1" applyAlignment="1">
      <alignment horizontal="right" wrapText="1"/>
    </xf>
    <xf numFmtId="0" fontId="36" fillId="38" borderId="0" xfId="46324" applyFont="1" applyFill="1" applyAlignment="1">
      <alignment wrapText="1"/>
    </xf>
    <xf numFmtId="0" fontId="91" fillId="32" borderId="18" xfId="46324" applyFont="1" applyFill="1" applyBorder="1" applyAlignment="1">
      <alignment horizontal="left" vertical="center" wrapText="1"/>
    </xf>
    <xf numFmtId="37" fontId="91" fillId="32" borderId="1" xfId="46324" applyNumberFormat="1" applyFont="1" applyFill="1" applyBorder="1" applyAlignment="1">
      <alignment horizontal="right" wrapText="1"/>
    </xf>
    <xf numFmtId="191" fontId="91" fillId="32" borderId="1" xfId="62817" applyNumberFormat="1" applyFont="1" applyFill="1" applyBorder="1" applyAlignment="1">
      <alignment horizontal="right" wrapText="1"/>
    </xf>
    <xf numFmtId="0" fontId="49" fillId="0" borderId="0" xfId="46324" applyFont="1" applyAlignment="1">
      <alignment horizontal="left" vertical="center" wrapText="1"/>
    </xf>
    <xf numFmtId="0" fontId="27" fillId="48" borderId="0" xfId="46324" applyFont="1" applyFill="1" applyAlignment="1">
      <alignment horizontal="right" vertical="center"/>
    </xf>
    <xf numFmtId="0" fontId="91" fillId="39" borderId="0" xfId="46324" applyFont="1" applyFill="1" applyAlignment="1">
      <alignment horizontal="right" vertical="center"/>
    </xf>
    <xf numFmtId="0" fontId="36" fillId="43" borderId="13" xfId="46324" applyFont="1" applyFill="1" applyBorder="1" applyAlignment="1">
      <alignment horizontal="left" vertical="center" wrapText="1"/>
    </xf>
    <xf numFmtId="0" fontId="36" fillId="43" borderId="0" xfId="46324" applyFont="1" applyFill="1" applyAlignment="1">
      <alignment horizontal="right" vertical="center"/>
    </xf>
    <xf numFmtId="37" fontId="29" fillId="44" borderId="0" xfId="46324" applyNumberFormat="1" applyFont="1" applyFill="1" applyAlignment="1">
      <alignment horizontal="right" wrapText="1"/>
    </xf>
    <xf numFmtId="0" fontId="36" fillId="0" borderId="0" xfId="46324" applyFont="1" applyAlignment="1">
      <alignment horizontal="left" vertical="center" wrapText="1"/>
    </xf>
    <xf numFmtId="37" fontId="36" fillId="0" borderId="0" xfId="46324" applyNumberFormat="1" applyFont="1" applyAlignment="1">
      <alignment horizontal="right" vertical="center"/>
    </xf>
    <xf numFmtId="0" fontId="36" fillId="0" borderId="0" xfId="46324" applyFont="1" applyAlignment="1">
      <alignment horizontal="right" vertical="center"/>
    </xf>
    <xf numFmtId="193" fontId="36" fillId="0" borderId="0" xfId="46324" applyNumberFormat="1" applyFont="1" applyAlignment="1">
      <alignment horizontal="right" vertical="center"/>
    </xf>
    <xf numFmtId="0" fontId="36" fillId="35" borderId="13" xfId="46324" applyFont="1" applyFill="1" applyBorder="1" applyAlignment="1">
      <alignment horizontal="left" vertical="center" wrapText="1"/>
    </xf>
    <xf numFmtId="0" fontId="36" fillId="38" borderId="0" xfId="46324" applyFont="1" applyFill="1" applyAlignment="1">
      <alignment horizontal="right" vertical="center"/>
    </xf>
    <xf numFmtId="37" fontId="36" fillId="38" borderId="0" xfId="46324" applyNumberFormat="1" applyFont="1" applyFill="1" applyAlignment="1">
      <alignment horizontal="right" vertical="center"/>
    </xf>
    <xf numFmtId="168" fontId="36" fillId="38" borderId="0" xfId="46324" applyNumberFormat="1" applyFont="1" applyFill="1" applyAlignment="1">
      <alignment horizontal="right" vertical="center"/>
    </xf>
    <xf numFmtId="0" fontId="36" fillId="35" borderId="0" xfId="46324" applyFont="1" applyFill="1" applyAlignment="1">
      <alignment horizontal="right" vertical="center"/>
    </xf>
    <xf numFmtId="0" fontId="36" fillId="0" borderId="13" xfId="46324" applyFont="1" applyBorder="1" applyAlignment="1">
      <alignment horizontal="left" vertical="center" wrapText="1"/>
    </xf>
    <xf numFmtId="37" fontId="91" fillId="39" borderId="0" xfId="46324" applyNumberFormat="1" applyFont="1" applyFill="1" applyAlignment="1">
      <alignment horizontal="right" vertical="center"/>
    </xf>
    <xf numFmtId="0" fontId="36" fillId="29" borderId="13" xfId="46324" applyFont="1" applyFill="1" applyBorder="1" applyAlignment="1">
      <alignment horizontal="left" vertical="center" wrapText="1"/>
    </xf>
    <xf numFmtId="192" fontId="36" fillId="37" borderId="0" xfId="46324" applyNumberFormat="1" applyFont="1" applyFill="1" applyAlignment="1">
      <alignment horizontal="right" vertical="center"/>
    </xf>
    <xf numFmtId="37" fontId="36" fillId="37" borderId="0" xfId="46324" applyNumberFormat="1" applyFont="1" applyFill="1" applyAlignment="1">
      <alignment horizontal="right" vertical="center"/>
    </xf>
    <xf numFmtId="0" fontId="36" fillId="37" borderId="0" xfId="46324" applyFont="1" applyFill="1" applyAlignment="1">
      <alignment horizontal="right" vertical="center"/>
    </xf>
    <xf numFmtId="191" fontId="36" fillId="37" borderId="0" xfId="62817" applyNumberFormat="1" applyFont="1" applyFill="1" applyAlignment="1">
      <alignment horizontal="right" vertical="center"/>
    </xf>
    <xf numFmtId="3" fontId="36" fillId="29" borderId="0" xfId="46324" applyNumberFormat="1" applyFont="1" applyFill="1" applyAlignment="1">
      <alignment horizontal="right" vertical="center"/>
    </xf>
    <xf numFmtId="192" fontId="36" fillId="38" borderId="0" xfId="46324" applyNumberFormat="1" applyFont="1" applyFill="1" applyAlignment="1">
      <alignment horizontal="right" vertical="center"/>
    </xf>
    <xf numFmtId="191" fontId="36" fillId="38" borderId="0" xfId="62817" applyNumberFormat="1" applyFont="1" applyFill="1" applyAlignment="1">
      <alignment horizontal="right" vertical="center"/>
    </xf>
    <xf numFmtId="3" fontId="36" fillId="35" borderId="0" xfId="46324" applyNumberFormat="1" applyFont="1" applyFill="1" applyAlignment="1">
      <alignment horizontal="right" vertical="center"/>
    </xf>
    <xf numFmtId="192" fontId="36" fillId="37" borderId="0" xfId="46324" quotePrefix="1" applyNumberFormat="1" applyFont="1" applyFill="1" applyAlignment="1">
      <alignment horizontal="right" vertical="center"/>
    </xf>
    <xf numFmtId="37" fontId="36" fillId="37" borderId="0" xfId="46324" quotePrefix="1" applyNumberFormat="1" applyFont="1" applyFill="1" applyAlignment="1">
      <alignment horizontal="right" vertical="center"/>
    </xf>
    <xf numFmtId="0" fontId="36" fillId="37" borderId="0" xfId="46324" quotePrefix="1" applyFont="1" applyFill="1" applyAlignment="1">
      <alignment horizontal="right" vertical="center"/>
    </xf>
    <xf numFmtId="0" fontId="36" fillId="29" borderId="0" xfId="46324" applyFont="1" applyFill="1" applyAlignment="1">
      <alignment horizontal="right" vertical="center"/>
    </xf>
    <xf numFmtId="37" fontId="36" fillId="38" borderId="0" xfId="46324" applyNumberFormat="1" applyFont="1" applyFill="1" applyAlignment="1">
      <alignment horizontal="right" vertical="center" wrapText="1"/>
    </xf>
    <xf numFmtId="37" fontId="36" fillId="37" borderId="0" xfId="46324" applyNumberFormat="1" applyFont="1" applyFill="1" applyAlignment="1">
      <alignment horizontal="right" vertical="center" wrapText="1"/>
    </xf>
    <xf numFmtId="0" fontId="36" fillId="38" borderId="0" xfId="46324" applyFont="1" applyFill="1" applyAlignment="1">
      <alignment horizontal="right" vertical="center" wrapText="1"/>
    </xf>
    <xf numFmtId="1" fontId="36" fillId="38" borderId="0" xfId="46324" applyNumberFormat="1" applyFont="1" applyFill="1" applyAlignment="1">
      <alignment horizontal="right" vertical="center" wrapText="1"/>
    </xf>
    <xf numFmtId="3" fontId="36" fillId="35" borderId="0" xfId="46324" applyNumberFormat="1" applyFont="1" applyFill="1" applyAlignment="1">
      <alignment horizontal="right" vertical="center" wrapText="1"/>
    </xf>
    <xf numFmtId="0" fontId="36" fillId="37" borderId="0" xfId="46324" applyFont="1" applyFill="1" applyAlignment="1">
      <alignment horizontal="right" vertical="center" wrapText="1"/>
    </xf>
    <xf numFmtId="3" fontId="36" fillId="29" borderId="0" xfId="46324" applyNumberFormat="1" applyFont="1" applyFill="1" applyAlignment="1">
      <alignment horizontal="right" vertical="center" wrapText="1"/>
    </xf>
    <xf numFmtId="189" fontId="36" fillId="38" borderId="0" xfId="46324" applyNumberFormat="1" applyFont="1" applyFill="1" applyAlignment="1">
      <alignment horizontal="right" vertical="center" wrapText="1"/>
    </xf>
    <xf numFmtId="0" fontId="36" fillId="29" borderId="18" xfId="46324" applyFont="1" applyFill="1" applyBorder="1" applyAlignment="1">
      <alignment horizontal="left" vertical="center" wrapText="1"/>
    </xf>
    <xf numFmtId="37" fontId="36" fillId="44" borderId="0" xfId="46324" applyNumberFormat="1" applyFont="1" applyFill="1" applyAlignment="1">
      <alignment horizontal="right" vertical="center" wrapText="1"/>
    </xf>
    <xf numFmtId="0" fontId="36" fillId="37" borderId="6" xfId="46324" applyFont="1" applyFill="1" applyBorder="1" applyAlignment="1">
      <alignment horizontal="right" vertical="center" wrapText="1"/>
    </xf>
    <xf numFmtId="37" fontId="36" fillId="37" borderId="6" xfId="46324" applyNumberFormat="1" applyFont="1" applyFill="1" applyBorder="1" applyAlignment="1">
      <alignment horizontal="right" vertical="center" wrapText="1"/>
    </xf>
    <xf numFmtId="3" fontId="36" fillId="29" borderId="1" xfId="46324" applyNumberFormat="1" applyFont="1" applyFill="1" applyBorder="1" applyAlignment="1">
      <alignment horizontal="right" vertical="center" wrapText="1"/>
    </xf>
    <xf numFmtId="0" fontId="37" fillId="0" borderId="0" xfId="46324" applyFont="1" applyAlignment="1">
      <alignment vertical="center"/>
    </xf>
    <xf numFmtId="0" fontId="27" fillId="30" borderId="12" xfId="46324" applyFont="1" applyFill="1" applyBorder="1" applyAlignment="1">
      <alignment horizontal="right" vertical="center" wrapText="1"/>
    </xf>
    <xf numFmtId="0" fontId="29" fillId="40" borderId="0" xfId="46324" applyFont="1" applyFill="1" applyAlignment="1">
      <alignment horizontal="right" vertical="center" wrapText="1"/>
    </xf>
    <xf numFmtId="37" fontId="29" fillId="40" borderId="0" xfId="46324" applyNumberFormat="1" applyFont="1" applyFill="1" applyAlignment="1">
      <alignment horizontal="right" vertical="center" wrapText="1"/>
    </xf>
    <xf numFmtId="0" fontId="29" fillId="37" borderId="0" xfId="46324" applyFont="1" applyFill="1" applyAlignment="1">
      <alignment horizontal="right" vertical="center" wrapText="1"/>
    </xf>
    <xf numFmtId="37" fontId="29" fillId="37" borderId="0" xfId="46324" applyNumberFormat="1" applyFont="1" applyFill="1" applyAlignment="1">
      <alignment horizontal="right" vertical="center" wrapText="1"/>
    </xf>
    <xf numFmtId="192" fontId="29" fillId="37" borderId="0" xfId="46324" applyNumberFormat="1" applyFont="1" applyFill="1" applyAlignment="1">
      <alignment horizontal="right" vertical="center" wrapText="1"/>
    </xf>
    <xf numFmtId="192" fontId="29" fillId="0" borderId="0" xfId="46324" applyNumberFormat="1" applyFont="1" applyAlignment="1">
      <alignment horizontal="right" vertical="center" wrapText="1"/>
    </xf>
    <xf numFmtId="192" fontId="29" fillId="40" borderId="0" xfId="46324" applyNumberFormat="1" applyFont="1" applyFill="1" applyAlignment="1">
      <alignment horizontal="right" vertical="center" wrapText="1"/>
    </xf>
    <xf numFmtId="0" fontId="30" fillId="32" borderId="13" xfId="46324" applyFont="1" applyFill="1" applyBorder="1" applyAlignment="1">
      <alignment horizontal="left" vertical="center" wrapText="1"/>
    </xf>
    <xf numFmtId="0" fontId="30" fillId="39" borderId="0" xfId="46324" applyFont="1" applyFill="1" applyAlignment="1">
      <alignment horizontal="right" vertical="center" wrapText="1"/>
    </xf>
    <xf numFmtId="37" fontId="30" fillId="39" borderId="0" xfId="46324" applyNumberFormat="1" applyFont="1" applyFill="1" applyAlignment="1">
      <alignment horizontal="right" vertical="center" wrapText="1"/>
    </xf>
    <xf numFmtId="192" fontId="30" fillId="39" borderId="0" xfId="46324" applyNumberFormat="1" applyFont="1" applyFill="1" applyAlignment="1">
      <alignment horizontal="right" vertical="center" wrapText="1"/>
    </xf>
    <xf numFmtId="0" fontId="30" fillId="29" borderId="13" xfId="46324" applyFont="1" applyFill="1" applyBorder="1" applyAlignment="1">
      <alignment horizontal="left" vertical="center" wrapText="1"/>
    </xf>
    <xf numFmtId="0" fontId="30" fillId="37" borderId="0" xfId="46324" applyFont="1" applyFill="1" applyAlignment="1">
      <alignment horizontal="right" vertical="center" wrapText="1"/>
    </xf>
    <xf numFmtId="37" fontId="30" fillId="37" borderId="0" xfId="46324" applyNumberFormat="1" applyFont="1" applyFill="1" applyAlignment="1">
      <alignment horizontal="right" vertical="center" wrapText="1"/>
    </xf>
    <xf numFmtId="192" fontId="30" fillId="37" borderId="0" xfId="46324" applyNumberFormat="1" applyFont="1" applyFill="1" applyAlignment="1">
      <alignment horizontal="right" vertical="center" wrapText="1"/>
    </xf>
    <xf numFmtId="0" fontId="30" fillId="32" borderId="18" xfId="46324" applyFont="1" applyFill="1" applyBorder="1" applyAlignment="1">
      <alignment horizontal="left" vertical="center" wrapText="1"/>
    </xf>
    <xf numFmtId="0" fontId="31" fillId="0" borderId="0" xfId="46324" applyFont="1" applyAlignment="1">
      <alignment horizontal="left" vertical="center"/>
    </xf>
    <xf numFmtId="192" fontId="29" fillId="29" borderId="0" xfId="46324" applyNumberFormat="1" applyFont="1" applyFill="1" applyAlignment="1">
      <alignment horizontal="right" vertical="center" wrapText="1"/>
    </xf>
    <xf numFmtId="192" fontId="29" fillId="35" borderId="0" xfId="46324" applyNumberFormat="1" applyFont="1" applyFill="1" applyAlignment="1">
      <alignment horizontal="right" vertical="center" wrapText="1"/>
    </xf>
    <xf numFmtId="0" fontId="30" fillId="32" borderId="1" xfId="46324" applyFont="1" applyFill="1" applyBorder="1" applyAlignment="1">
      <alignment horizontal="left" vertical="center" wrapText="1"/>
    </xf>
    <xf numFmtId="191" fontId="30" fillId="32" borderId="1" xfId="62817" applyNumberFormat="1" applyFont="1" applyFill="1" applyBorder="1" applyAlignment="1">
      <alignment horizontal="right" vertical="center" wrapText="1"/>
    </xf>
    <xf numFmtId="192" fontId="30" fillId="32" borderId="1" xfId="46324" applyNumberFormat="1" applyFont="1" applyFill="1" applyBorder="1" applyAlignment="1">
      <alignment horizontal="right" vertical="center" wrapText="1"/>
    </xf>
    <xf numFmtId="0" fontId="26" fillId="0" borderId="0" xfId="46324" applyFont="1" applyAlignment="1">
      <alignment horizontal="right" vertical="center" wrapText="1"/>
    </xf>
    <xf numFmtId="0" fontId="30" fillId="35" borderId="13" xfId="46324" applyFont="1" applyFill="1" applyBorder="1" applyAlignment="1">
      <alignment horizontal="left" vertical="center" wrapText="1"/>
    </xf>
    <xf numFmtId="0" fontId="30" fillId="35" borderId="0" xfId="46324" applyFont="1" applyFill="1" applyAlignment="1">
      <alignment horizontal="left" vertical="center" wrapText="1"/>
    </xf>
    <xf numFmtId="191" fontId="30" fillId="35" borderId="0" xfId="62817" applyNumberFormat="1" applyFont="1" applyFill="1" applyAlignment="1">
      <alignment horizontal="right" vertical="center" wrapText="1"/>
    </xf>
    <xf numFmtId="0" fontId="30" fillId="29" borderId="0" xfId="46324" applyFont="1" applyFill="1" applyAlignment="1">
      <alignment horizontal="left" vertical="center" wrapText="1"/>
    </xf>
    <xf numFmtId="192" fontId="30" fillId="29" borderId="0" xfId="46324" applyNumberFormat="1" applyFont="1" applyFill="1" applyAlignment="1">
      <alignment horizontal="right" vertical="center" wrapText="1"/>
    </xf>
    <xf numFmtId="191" fontId="30" fillId="29" borderId="0" xfId="62817" applyNumberFormat="1" applyFont="1" applyFill="1" applyAlignment="1">
      <alignment horizontal="right" vertical="center" wrapText="1"/>
    </xf>
    <xf numFmtId="37" fontId="30" fillId="29" borderId="0" xfId="46324" applyNumberFormat="1" applyFont="1" applyFill="1" applyAlignment="1">
      <alignment horizontal="right" vertical="center" wrapText="1"/>
    </xf>
    <xf numFmtId="189" fontId="29" fillId="35" borderId="0" xfId="46324" applyNumberFormat="1" applyFont="1" applyFill="1" applyAlignment="1">
      <alignment horizontal="right" vertical="center" wrapText="1"/>
    </xf>
    <xf numFmtId="190" fontId="29" fillId="35" borderId="0" xfId="46324" applyNumberFormat="1" applyFont="1" applyFill="1" applyAlignment="1">
      <alignment horizontal="right" vertical="center" wrapText="1"/>
    </xf>
    <xf numFmtId="191" fontId="29" fillId="35" borderId="0" xfId="62817" applyNumberFormat="1" applyFont="1" applyFill="1" applyAlignment="1">
      <alignment horizontal="right" vertical="center" wrapText="1"/>
    </xf>
    <xf numFmtId="37" fontId="30" fillId="35" borderId="0" xfId="46324" applyNumberFormat="1" applyFont="1" applyFill="1" applyAlignment="1">
      <alignment horizontal="right" vertical="center" wrapText="1"/>
    </xf>
    <xf numFmtId="3" fontId="30" fillId="35" borderId="0" xfId="46324" applyNumberFormat="1" applyFont="1" applyFill="1" applyAlignment="1">
      <alignment horizontal="right" vertical="center" wrapText="1"/>
    </xf>
    <xf numFmtId="191" fontId="30" fillId="32" borderId="15" xfId="62817" applyNumberFormat="1" applyFont="1" applyFill="1" applyBorder="1" applyAlignment="1">
      <alignment horizontal="right" vertical="center" wrapText="1"/>
    </xf>
    <xf numFmtId="1" fontId="30" fillId="32" borderId="0" xfId="46324" applyNumberFormat="1" applyFont="1" applyFill="1" applyAlignment="1">
      <alignment horizontal="right" vertical="center" wrapText="1"/>
    </xf>
    <xf numFmtId="3" fontId="30" fillId="32" borderId="0" xfId="46324" applyNumberFormat="1" applyFont="1" applyFill="1" applyAlignment="1">
      <alignment horizontal="right" vertical="center"/>
    </xf>
    <xf numFmtId="0" fontId="30" fillId="39" borderId="0" xfId="46324" applyFont="1" applyFill="1"/>
    <xf numFmtId="0" fontId="32" fillId="43" borderId="0" xfId="46324" applyFont="1" applyFill="1" applyAlignment="1">
      <alignment horizontal="right" vertical="center"/>
    </xf>
    <xf numFmtId="0" fontId="30" fillId="40" borderId="0" xfId="46324" applyFont="1" applyFill="1" applyAlignment="1">
      <alignment horizontal="right"/>
    </xf>
    <xf numFmtId="0" fontId="30" fillId="35" borderId="18" xfId="46324" applyFont="1" applyFill="1" applyBorder="1" applyAlignment="1">
      <alignment horizontal="left" vertical="center" wrapText="1"/>
    </xf>
    <xf numFmtId="0" fontId="30" fillId="35" borderId="1" xfId="46324" applyFont="1" applyFill="1" applyBorder="1" applyAlignment="1">
      <alignment horizontal="left" vertical="center" wrapText="1"/>
    </xf>
    <xf numFmtId="37" fontId="30" fillId="35" borderId="1" xfId="46324" applyNumberFormat="1" applyFont="1" applyFill="1" applyBorder="1" applyAlignment="1">
      <alignment horizontal="right" vertical="center" wrapText="1"/>
    </xf>
    <xf numFmtId="191" fontId="30" fillId="35" borderId="1" xfId="62817" applyNumberFormat="1" applyFont="1" applyFill="1" applyBorder="1" applyAlignment="1">
      <alignment horizontal="right" vertical="center" wrapText="1"/>
    </xf>
    <xf numFmtId="3" fontId="30" fillId="40" borderId="0" xfId="46324" applyNumberFormat="1" applyFont="1" applyFill="1" applyAlignment="1">
      <alignment horizontal="right"/>
    </xf>
    <xf numFmtId="3" fontId="30" fillId="35" borderId="1" xfId="46324" applyNumberFormat="1" applyFont="1" applyFill="1" applyBorder="1" applyAlignment="1">
      <alignment horizontal="right" vertical="center"/>
    </xf>
    <xf numFmtId="0" fontId="62" fillId="29" borderId="0" xfId="46324" applyFont="1" applyFill="1" applyAlignment="1">
      <alignment horizontal="left" vertical="center"/>
    </xf>
    <xf numFmtId="192" fontId="29" fillId="35" borderId="0" xfId="62817" applyNumberFormat="1" applyFont="1" applyFill="1" applyAlignment="1">
      <alignment horizontal="right" vertical="center" wrapText="1"/>
    </xf>
    <xf numFmtId="37" fontId="29" fillId="35" borderId="0" xfId="62817" applyNumberFormat="1" applyFont="1" applyFill="1" applyAlignment="1">
      <alignment horizontal="right" vertical="center" wrapText="1"/>
    </xf>
    <xf numFmtId="191" fontId="29" fillId="35" borderId="0" xfId="62817" applyNumberFormat="1" applyFont="1" applyFill="1" applyAlignment="1">
      <alignment horizontal="left" vertical="center" wrapText="1"/>
    </xf>
    <xf numFmtId="192" fontId="29" fillId="29" borderId="0" xfId="62817" applyNumberFormat="1" applyFont="1" applyFill="1" applyAlignment="1">
      <alignment horizontal="right" vertical="center" wrapText="1"/>
    </xf>
    <xf numFmtId="191" fontId="29" fillId="29" borderId="0" xfId="62817" applyNumberFormat="1" applyFont="1" applyFill="1" applyAlignment="1">
      <alignment horizontal="left" vertical="center" wrapText="1"/>
    </xf>
    <xf numFmtId="0" fontId="30" fillId="29" borderId="18" xfId="46324" applyFont="1" applyFill="1" applyBorder="1" applyAlignment="1">
      <alignment horizontal="left" vertical="center" wrapText="1"/>
    </xf>
    <xf numFmtId="192" fontId="30" fillId="29" borderId="1" xfId="46324" applyNumberFormat="1" applyFont="1" applyFill="1" applyBorder="1" applyAlignment="1">
      <alignment horizontal="right" vertical="center" wrapText="1"/>
    </xf>
    <xf numFmtId="37" fontId="30" fillId="29" borderId="1" xfId="62817" applyNumberFormat="1" applyFont="1" applyFill="1" applyBorder="1" applyAlignment="1">
      <alignment horizontal="right" vertical="center" wrapText="1"/>
    </xf>
    <xf numFmtId="191" fontId="30" fillId="29" borderId="1" xfId="62817" applyNumberFormat="1" applyFont="1" applyFill="1" applyBorder="1" applyAlignment="1">
      <alignment horizontal="left" vertical="center" wrapText="1"/>
    </xf>
    <xf numFmtId="3" fontId="30" fillId="29" borderId="1" xfId="46324" applyNumberFormat="1" applyFont="1" applyFill="1" applyBorder="1" applyAlignment="1">
      <alignment horizontal="right" vertical="center"/>
    </xf>
    <xf numFmtId="0" fontId="41" fillId="29" borderId="19" xfId="46324" applyFont="1" applyFill="1" applyBorder="1" applyAlignment="1">
      <alignment horizontal="left" vertical="center" wrapText="1"/>
    </xf>
    <xf numFmtId="0" fontId="41" fillId="29" borderId="20" xfId="46324" applyFont="1" applyFill="1" applyBorder="1" applyAlignment="1">
      <alignment horizontal="left" vertical="center" wrapText="1"/>
    </xf>
    <xf numFmtId="0" fontId="41" fillId="29" borderId="15" xfId="46324" applyFont="1" applyFill="1" applyBorder="1" applyAlignment="1">
      <alignment horizontal="left" vertical="center" wrapText="1"/>
    </xf>
    <xf numFmtId="0" fontId="41" fillId="43" borderId="0" xfId="46324" applyFont="1" applyFill="1" applyAlignment="1">
      <alignment horizontal="left" vertical="center"/>
    </xf>
    <xf numFmtId="176" fontId="29" fillId="29" borderId="0" xfId="62817" applyNumberFormat="1" applyFont="1" applyFill="1" applyBorder="1" applyAlignment="1">
      <alignment horizontal="right" vertical="center" wrapText="1"/>
    </xf>
    <xf numFmtId="0" fontId="29" fillId="35" borderId="14" xfId="46324" applyFont="1" applyFill="1" applyBorder="1" applyAlignment="1">
      <alignment horizontal="left" vertical="center" wrapText="1"/>
    </xf>
    <xf numFmtId="176" fontId="29" fillId="35" borderId="22" xfId="62817" applyNumberFormat="1" applyFont="1" applyFill="1" applyBorder="1" applyAlignment="1">
      <alignment horizontal="right" vertical="center" wrapText="1"/>
    </xf>
    <xf numFmtId="0" fontId="29" fillId="35" borderId="15" xfId="46324" applyFont="1" applyFill="1" applyBorder="1" applyAlignment="1">
      <alignment horizontal="right" vertical="center" wrapText="1"/>
    </xf>
    <xf numFmtId="0" fontId="29" fillId="43" borderId="0" xfId="46324" applyFont="1" applyFill="1" applyAlignment="1">
      <alignment horizontal="left" vertical="center"/>
    </xf>
    <xf numFmtId="166" fontId="29" fillId="29" borderId="0" xfId="46324" applyNumberFormat="1" applyFont="1" applyFill="1" applyAlignment="1">
      <alignment horizontal="right" vertical="center"/>
    </xf>
    <xf numFmtId="166" fontId="29" fillId="35" borderId="15" xfId="46324" applyNumberFormat="1" applyFont="1" applyFill="1" applyBorder="1" applyAlignment="1">
      <alignment horizontal="right" vertical="center" wrapText="1"/>
    </xf>
    <xf numFmtId="0" fontId="42" fillId="43" borderId="0" xfId="46324" applyFont="1" applyFill="1" applyAlignment="1">
      <alignment horizontal="right" vertical="center"/>
    </xf>
    <xf numFmtId="0" fontId="26" fillId="30" borderId="13" xfId="46324" applyFont="1" applyFill="1" applyBorder="1" applyAlignment="1">
      <alignment horizontal="left" vertical="center" wrapText="1"/>
    </xf>
    <xf numFmtId="0" fontId="29" fillId="35" borderId="15" xfId="46324" applyFont="1" applyFill="1" applyBorder="1" applyAlignment="1">
      <alignment horizontal="left" vertical="center" wrapText="1"/>
    </xf>
    <xf numFmtId="0" fontId="26" fillId="28" borderId="11" xfId="46324" applyFont="1" applyFill="1" applyBorder="1" applyAlignment="1">
      <alignment horizontal="left" vertical="center" wrapText="1"/>
    </xf>
    <xf numFmtId="0" fontId="27" fillId="0" borderId="0" xfId="46324" applyFont="1" applyAlignment="1">
      <alignment horizontal="center" vertical="center" wrapText="1"/>
    </xf>
    <xf numFmtId="0" fontId="27" fillId="28" borderId="12" xfId="46324" applyFont="1" applyFill="1" applyBorder="1" applyAlignment="1">
      <alignment horizontal="right" vertical="center" wrapText="1"/>
    </xf>
    <xf numFmtId="0" fontId="73" fillId="29" borderId="13" xfId="46324" applyFont="1" applyFill="1" applyBorder="1" applyAlignment="1">
      <alignment horizontal="left" vertical="center" wrapText="1"/>
    </xf>
    <xf numFmtId="37" fontId="73" fillId="29" borderId="0" xfId="46324" applyNumberFormat="1" applyFont="1" applyFill="1" applyAlignment="1">
      <alignment horizontal="right" vertical="center" wrapText="1"/>
    </xf>
    <xf numFmtId="166" fontId="73" fillId="29" borderId="0" xfId="46324" applyNumberFormat="1" applyFont="1" applyFill="1" applyAlignment="1">
      <alignment horizontal="right" vertical="center" wrapText="1"/>
    </xf>
    <xf numFmtId="168" fontId="73" fillId="29" borderId="0" xfId="46324" applyNumberFormat="1" applyFont="1" applyFill="1" applyAlignment="1">
      <alignment horizontal="right" vertical="center" wrapText="1"/>
    </xf>
    <xf numFmtId="191" fontId="73" fillId="29" borderId="0" xfId="62817" applyNumberFormat="1" applyFont="1" applyFill="1" applyAlignment="1">
      <alignment horizontal="right" vertical="center" wrapText="1"/>
    </xf>
    <xf numFmtId="191" fontId="73" fillId="29" borderId="0" xfId="62817" applyNumberFormat="1" applyFont="1" applyFill="1" applyAlignment="1">
      <alignment horizontal="left" vertical="center" wrapText="1"/>
    </xf>
    <xf numFmtId="0" fontId="73" fillId="29" borderId="0" xfId="46324" applyFont="1" applyFill="1" applyAlignment="1">
      <alignment horizontal="right" vertical="center" wrapText="1"/>
    </xf>
    <xf numFmtId="0" fontId="73" fillId="0" borderId="0" xfId="46324" applyFont="1" applyAlignment="1">
      <alignment horizontal="left" vertical="center" wrapText="1"/>
    </xf>
    <xf numFmtId="3" fontId="86" fillId="29" borderId="0" xfId="46324" applyNumberFormat="1" applyFont="1" applyFill="1" applyAlignment="1">
      <alignment horizontal="right" vertical="center"/>
    </xf>
    <xf numFmtId="3" fontId="73" fillId="29" borderId="0" xfId="46324" applyNumberFormat="1" applyFont="1" applyFill="1" applyAlignment="1">
      <alignment horizontal="right" vertical="center"/>
    </xf>
    <xf numFmtId="166" fontId="73" fillId="29" borderId="0" xfId="46324" applyNumberFormat="1" applyFont="1" applyFill="1" applyAlignment="1">
      <alignment horizontal="right" vertical="center"/>
    </xf>
    <xf numFmtId="0" fontId="65" fillId="35" borderId="13" xfId="46324" applyFont="1" applyFill="1" applyBorder="1" applyAlignment="1">
      <alignment horizontal="left" vertical="center" wrapText="1"/>
    </xf>
    <xf numFmtId="37" fontId="65" fillId="35" borderId="0" xfId="46324" applyNumberFormat="1" applyFont="1" applyFill="1" applyAlignment="1">
      <alignment horizontal="right" vertical="center" wrapText="1"/>
    </xf>
    <xf numFmtId="0" fontId="65" fillId="35" borderId="0" xfId="46324" applyFont="1" applyFill="1" applyAlignment="1">
      <alignment horizontal="right" vertical="center" wrapText="1"/>
    </xf>
    <xf numFmtId="168" fontId="65" fillId="35" borderId="0" xfId="46324" applyNumberFormat="1" applyFont="1" applyFill="1" applyAlignment="1">
      <alignment horizontal="right" vertical="center" wrapText="1"/>
    </xf>
    <xf numFmtId="191" fontId="65" fillId="35" borderId="0" xfId="62817" applyNumberFormat="1" applyFont="1" applyFill="1" applyAlignment="1">
      <alignment horizontal="right" vertical="center" wrapText="1"/>
    </xf>
    <xf numFmtId="191" fontId="65" fillId="35" borderId="0" xfId="62817" applyNumberFormat="1" applyFont="1" applyFill="1" applyAlignment="1">
      <alignment horizontal="left" vertical="center" wrapText="1"/>
    </xf>
    <xf numFmtId="0" fontId="65" fillId="0" borderId="0" xfId="46324" applyFont="1" applyAlignment="1">
      <alignment horizontal="left" vertical="center" wrapText="1"/>
    </xf>
    <xf numFmtId="166" fontId="65" fillId="35" borderId="0" xfId="46324" applyNumberFormat="1" applyFont="1" applyFill="1" applyAlignment="1">
      <alignment horizontal="right" vertical="center" wrapText="1"/>
    </xf>
    <xf numFmtId="3" fontId="65" fillId="35" borderId="0" xfId="46324" applyNumberFormat="1" applyFont="1" applyFill="1" applyAlignment="1">
      <alignment horizontal="right" vertical="center"/>
    </xf>
    <xf numFmtId="166" fontId="65" fillId="35" borderId="0" xfId="46324" applyNumberFormat="1" applyFont="1" applyFill="1" applyAlignment="1">
      <alignment horizontal="right" vertical="center"/>
    </xf>
    <xf numFmtId="0" fontId="65" fillId="0" borderId="13" xfId="46324" applyFont="1" applyBorder="1" applyAlignment="1">
      <alignment horizontal="left" vertical="center" wrapText="1"/>
    </xf>
    <xf numFmtId="37" fontId="65" fillId="0" borderId="0" xfId="46324" applyNumberFormat="1" applyFont="1" applyAlignment="1">
      <alignment horizontal="right" vertical="center" wrapText="1"/>
    </xf>
    <xf numFmtId="0" fontId="65" fillId="0" borderId="0" xfId="46324" applyFont="1" applyAlignment="1">
      <alignment horizontal="right" vertical="center" wrapText="1"/>
    </xf>
    <xf numFmtId="168" fontId="65" fillId="0" borderId="0" xfId="46324" applyNumberFormat="1" applyFont="1" applyAlignment="1">
      <alignment horizontal="right" vertical="center" wrapText="1"/>
    </xf>
    <xf numFmtId="191" fontId="65" fillId="0" borderId="0" xfId="62817" applyNumberFormat="1" applyFont="1" applyAlignment="1">
      <alignment horizontal="left" vertical="center" wrapText="1"/>
    </xf>
    <xf numFmtId="166" fontId="65" fillId="0" borderId="0" xfId="46324" applyNumberFormat="1" applyFont="1" applyAlignment="1">
      <alignment horizontal="right" vertical="center" wrapText="1"/>
    </xf>
    <xf numFmtId="0" fontId="65" fillId="29" borderId="0" xfId="46324" applyFont="1" applyFill="1" applyAlignment="1">
      <alignment horizontal="right" vertical="center" wrapText="1"/>
    </xf>
    <xf numFmtId="0" fontId="65" fillId="29" borderId="0" xfId="46324" applyFont="1" applyFill="1" applyAlignment="1">
      <alignment horizontal="right" vertical="center"/>
    </xf>
    <xf numFmtId="166" fontId="65" fillId="0" borderId="0" xfId="46324" applyNumberFormat="1" applyFont="1" applyAlignment="1">
      <alignment horizontal="right" vertical="center"/>
    </xf>
    <xf numFmtId="193" fontId="65" fillId="35" borderId="0" xfId="46324" applyNumberFormat="1" applyFont="1" applyFill="1" applyAlignment="1">
      <alignment horizontal="right" vertical="center" wrapText="1"/>
    </xf>
    <xf numFmtId="0" fontId="65" fillId="29" borderId="13" xfId="46324" applyFont="1" applyFill="1" applyBorder="1" applyAlignment="1">
      <alignment horizontal="left" vertical="center" wrapText="1"/>
    </xf>
    <xf numFmtId="37" fontId="65" fillId="29" borderId="0" xfId="46324" applyNumberFormat="1" applyFont="1" applyFill="1" applyAlignment="1">
      <alignment horizontal="right" vertical="center" wrapText="1"/>
    </xf>
    <xf numFmtId="191" fontId="65" fillId="29" borderId="0" xfId="62817" applyNumberFormat="1" applyFont="1" applyFill="1" applyAlignment="1">
      <alignment horizontal="left" vertical="center" wrapText="1"/>
    </xf>
    <xf numFmtId="37" fontId="65" fillId="29" borderId="0" xfId="46324" quotePrefix="1" applyNumberFormat="1" applyFont="1" applyFill="1" applyAlignment="1">
      <alignment horizontal="right" vertical="center" wrapText="1"/>
    </xf>
    <xf numFmtId="0" fontId="73" fillId="43" borderId="13" xfId="46324" applyFont="1" applyFill="1" applyBorder="1" applyAlignment="1">
      <alignment horizontal="left" vertical="center" wrapText="1"/>
    </xf>
    <xf numFmtId="37" fontId="73" fillId="43" borderId="0" xfId="46324" applyNumberFormat="1" applyFont="1" applyFill="1" applyAlignment="1">
      <alignment horizontal="right" vertical="center" wrapText="1"/>
    </xf>
    <xf numFmtId="0" fontId="73" fillId="43" borderId="0" xfId="46324" applyFont="1" applyFill="1" applyAlignment="1">
      <alignment horizontal="right" vertical="center" wrapText="1"/>
    </xf>
    <xf numFmtId="168" fontId="73" fillId="43" borderId="0" xfId="46324" applyNumberFormat="1" applyFont="1" applyFill="1" applyAlignment="1">
      <alignment horizontal="right" vertical="center" wrapText="1"/>
    </xf>
    <xf numFmtId="191" fontId="73" fillId="43" borderId="0" xfId="62817" applyNumberFormat="1" applyFont="1" applyFill="1" applyAlignment="1">
      <alignment horizontal="left" vertical="center" wrapText="1"/>
    </xf>
    <xf numFmtId="0" fontId="73" fillId="43" borderId="0" xfId="46324" applyFont="1" applyFill="1" applyAlignment="1">
      <alignment horizontal="left" vertical="center" wrapText="1"/>
    </xf>
    <xf numFmtId="3" fontId="86" fillId="43" borderId="0" xfId="46324" applyNumberFormat="1" applyFont="1" applyFill="1" applyAlignment="1">
      <alignment horizontal="right" vertical="center"/>
    </xf>
    <xf numFmtId="166" fontId="73" fillId="43" borderId="0" xfId="46324" applyNumberFormat="1" applyFont="1" applyFill="1" applyAlignment="1">
      <alignment horizontal="right" vertical="center" wrapText="1"/>
    </xf>
    <xf numFmtId="168" fontId="65" fillId="29" borderId="0" xfId="46324" applyNumberFormat="1" applyFont="1" applyFill="1" applyAlignment="1">
      <alignment horizontal="right" vertical="center" wrapText="1"/>
    </xf>
    <xf numFmtId="191" fontId="65" fillId="29" borderId="0" xfId="62817" applyNumberFormat="1" applyFont="1" applyFill="1" applyAlignment="1">
      <alignment horizontal="right" vertical="center" wrapText="1"/>
    </xf>
    <xf numFmtId="0" fontId="86" fillId="43" borderId="0" xfId="46324" applyFont="1" applyFill="1" applyAlignment="1">
      <alignment horizontal="right" vertical="center"/>
    </xf>
    <xf numFmtId="9" fontId="30" fillId="32" borderId="0" xfId="62818" applyFont="1" applyFill="1" applyAlignment="1">
      <alignment horizontal="right" vertical="center" wrapText="1"/>
    </xf>
    <xf numFmtId="9" fontId="30" fillId="32" borderId="0" xfId="46324" applyNumberFormat="1" applyFont="1" applyFill="1" applyAlignment="1">
      <alignment horizontal="right" vertical="center" wrapText="1"/>
    </xf>
    <xf numFmtId="0" fontId="73" fillId="35" borderId="13" xfId="46324" applyFont="1" applyFill="1" applyBorder="1" applyAlignment="1">
      <alignment horizontal="left" vertical="center" wrapText="1"/>
    </xf>
    <xf numFmtId="37" fontId="73" fillId="35" borderId="0" xfId="46324" applyNumberFormat="1" applyFont="1" applyFill="1" applyAlignment="1">
      <alignment horizontal="right" vertical="center" wrapText="1"/>
    </xf>
    <xf numFmtId="0" fontId="73" fillId="35" borderId="0" xfId="46324" applyFont="1" applyFill="1" applyAlignment="1">
      <alignment horizontal="right" vertical="center" wrapText="1"/>
    </xf>
    <xf numFmtId="168" fontId="73" fillId="35" borderId="0" xfId="46324" applyNumberFormat="1" applyFont="1" applyFill="1" applyAlignment="1">
      <alignment horizontal="right" vertical="center" wrapText="1"/>
    </xf>
    <xf numFmtId="191" fontId="73" fillId="35" borderId="0" xfId="62817" applyNumberFormat="1" applyFont="1" applyFill="1" applyAlignment="1">
      <alignment horizontal="right" vertical="center" wrapText="1"/>
    </xf>
    <xf numFmtId="166" fontId="73" fillId="35" borderId="0" xfId="46324" applyNumberFormat="1" applyFont="1" applyFill="1" applyAlignment="1">
      <alignment horizontal="right" vertical="center" wrapText="1"/>
    </xf>
    <xf numFmtId="3" fontId="86" fillId="35" borderId="0" xfId="46324" applyNumberFormat="1" applyFont="1" applyFill="1" applyAlignment="1">
      <alignment horizontal="right" vertical="center"/>
    </xf>
    <xf numFmtId="9" fontId="86" fillId="35" borderId="0" xfId="46324" applyNumberFormat="1" applyFont="1" applyFill="1" applyAlignment="1">
      <alignment horizontal="right" vertical="center"/>
    </xf>
    <xf numFmtId="191" fontId="65" fillId="0" borderId="0" xfId="62817" applyNumberFormat="1" applyFont="1" applyAlignment="1">
      <alignment horizontal="right" vertical="center" wrapText="1"/>
    </xf>
    <xf numFmtId="9" fontId="34" fillId="0" borderId="0" xfId="46324" applyNumberFormat="1" applyFont="1" applyAlignment="1">
      <alignment horizontal="right" vertical="center"/>
    </xf>
    <xf numFmtId="191" fontId="65" fillId="35" borderId="0" xfId="62817" applyNumberFormat="1" applyFont="1" applyFill="1" applyBorder="1" applyAlignment="1">
      <alignment horizontal="right" vertical="center" wrapText="1"/>
    </xf>
    <xf numFmtId="9" fontId="34" fillId="35" borderId="0" xfId="46324" applyNumberFormat="1" applyFont="1" applyFill="1" applyAlignment="1">
      <alignment horizontal="right" vertical="center"/>
    </xf>
    <xf numFmtId="168" fontId="30" fillId="32" borderId="0" xfId="46324" applyNumberFormat="1" applyFont="1" applyFill="1" applyAlignment="1">
      <alignment horizontal="right" vertical="center" wrapText="1"/>
    </xf>
    <xf numFmtId="0" fontId="60" fillId="0" borderId="0" xfId="46324" applyFont="1" applyAlignment="1">
      <alignment horizontal="left" vertical="center" wrapText="1"/>
    </xf>
    <xf numFmtId="0" fontId="60" fillId="43" borderId="0" xfId="46324" applyFont="1" applyFill="1" applyAlignment="1">
      <alignment horizontal="left" vertical="center" wrapText="1"/>
    </xf>
    <xf numFmtId="0" fontId="27" fillId="28" borderId="12" xfId="46324" applyFont="1" applyFill="1" applyBorder="1" applyAlignment="1">
      <alignment horizontal="center" vertical="center" wrapText="1"/>
    </xf>
    <xf numFmtId="0" fontId="86" fillId="35" borderId="13" xfId="46324" applyFont="1" applyFill="1" applyBorder="1" applyAlignment="1">
      <alignment horizontal="left" vertical="center" wrapText="1"/>
    </xf>
    <xf numFmtId="37" fontId="86" fillId="35" borderId="0" xfId="46324" applyNumberFormat="1" applyFont="1" applyFill="1" applyAlignment="1">
      <alignment horizontal="right" vertical="center" wrapText="1"/>
    </xf>
    <xf numFmtId="166" fontId="86" fillId="35" borderId="0" xfId="46324" applyNumberFormat="1" applyFont="1" applyFill="1" applyAlignment="1">
      <alignment horizontal="center" vertical="center" wrapText="1"/>
    </xf>
    <xf numFmtId="168" fontId="86" fillId="35" borderId="0" xfId="46324" applyNumberFormat="1" applyFont="1" applyFill="1" applyAlignment="1">
      <alignment horizontal="center" vertical="center" wrapText="1"/>
    </xf>
    <xf numFmtId="0" fontId="86" fillId="35" borderId="0" xfId="46324" applyFont="1" applyFill="1" applyAlignment="1">
      <alignment horizontal="center" vertical="center" wrapText="1"/>
    </xf>
    <xf numFmtId="0" fontId="86" fillId="0" borderId="0" xfId="46324" applyFont="1" applyAlignment="1">
      <alignment horizontal="left" vertical="center" wrapText="1"/>
    </xf>
    <xf numFmtId="0" fontId="86" fillId="35" borderId="0" xfId="46324" applyFont="1" applyFill="1" applyAlignment="1">
      <alignment horizontal="right" vertical="center" wrapText="1"/>
    </xf>
    <xf numFmtId="191" fontId="86" fillId="35" borderId="0" xfId="62817" applyNumberFormat="1" applyFont="1" applyFill="1" applyAlignment="1">
      <alignment horizontal="right" vertical="center" wrapText="1"/>
    </xf>
    <xf numFmtId="0" fontId="86" fillId="34" borderId="0" xfId="46324" applyFont="1" applyFill="1" applyAlignment="1">
      <alignment horizontal="right" vertical="center"/>
    </xf>
    <xf numFmtId="0" fontId="86" fillId="34" borderId="0" xfId="46324" applyFont="1" applyFill="1" applyAlignment="1">
      <alignment horizontal="center" vertical="center"/>
    </xf>
    <xf numFmtId="0" fontId="86" fillId="38" borderId="0" xfId="46324" applyFont="1" applyFill="1" applyAlignment="1">
      <alignment horizontal="right"/>
    </xf>
    <xf numFmtId="0" fontId="86" fillId="38" borderId="0" xfId="46324" applyFont="1" applyFill="1" applyAlignment="1">
      <alignment horizontal="center" vertical="center"/>
    </xf>
    <xf numFmtId="0" fontId="86" fillId="35" borderId="0" xfId="46324" applyFont="1" applyFill="1" applyAlignment="1">
      <alignment horizontal="right" vertical="center"/>
    </xf>
    <xf numFmtId="0" fontId="86" fillId="35" borderId="0" xfId="46324" applyFont="1" applyFill="1" applyAlignment="1">
      <alignment horizontal="center" vertical="center"/>
    </xf>
    <xf numFmtId="0" fontId="34" fillId="29" borderId="13" xfId="46324" applyFont="1" applyFill="1" applyBorder="1" applyAlignment="1">
      <alignment horizontal="left" vertical="center" wrapText="1"/>
    </xf>
    <xf numFmtId="37" fontId="34" fillId="29" borderId="0" xfId="46324" applyNumberFormat="1" applyFont="1" applyFill="1" applyAlignment="1">
      <alignment horizontal="right" vertical="center" wrapText="1"/>
    </xf>
    <xf numFmtId="166" fontId="34" fillId="29" borderId="0" xfId="46324" applyNumberFormat="1" applyFont="1" applyFill="1" applyAlignment="1">
      <alignment horizontal="center" vertical="center" wrapText="1"/>
    </xf>
    <xf numFmtId="168" fontId="34" fillId="29" borderId="0" xfId="46324" applyNumberFormat="1" applyFont="1" applyFill="1" applyAlignment="1">
      <alignment horizontal="center" vertical="center" wrapText="1"/>
    </xf>
    <xf numFmtId="191" fontId="34" fillId="29" borderId="0" xfId="62817" applyNumberFormat="1" applyFont="1" applyFill="1" applyAlignment="1">
      <alignment horizontal="right" vertical="center" wrapText="1"/>
    </xf>
    <xf numFmtId="0" fontId="34" fillId="29" borderId="0" xfId="46324" applyFont="1" applyFill="1" applyAlignment="1">
      <alignment horizontal="center" vertical="center" wrapText="1"/>
    </xf>
    <xf numFmtId="0" fontId="34" fillId="29" borderId="0" xfId="46324" applyFont="1" applyFill="1" applyAlignment="1">
      <alignment horizontal="right" vertical="center" wrapText="1"/>
    </xf>
    <xf numFmtId="0" fontId="34" fillId="29" borderId="0" xfId="46324" applyFont="1" applyFill="1" applyAlignment="1">
      <alignment horizontal="right" vertical="center"/>
    </xf>
    <xf numFmtId="0" fontId="34" fillId="29" borderId="0" xfId="46324" applyFont="1" applyFill="1" applyAlignment="1">
      <alignment horizontal="center" vertical="center"/>
    </xf>
    <xf numFmtId="0" fontId="34" fillId="37" borderId="0" xfId="46324" applyFont="1" applyFill="1" applyAlignment="1">
      <alignment horizontal="right"/>
    </xf>
    <xf numFmtId="0" fontId="34" fillId="37" borderId="0" xfId="46324" applyFont="1" applyFill="1" applyAlignment="1">
      <alignment horizontal="center" vertical="center"/>
    </xf>
    <xf numFmtId="0" fontId="34" fillId="35" borderId="13" xfId="46324" applyFont="1" applyFill="1" applyBorder="1" applyAlignment="1">
      <alignment horizontal="left" vertical="center" wrapText="1"/>
    </xf>
    <xf numFmtId="37" fontId="34" fillId="35" borderId="0" xfId="46324" applyNumberFormat="1" applyFont="1" applyFill="1" applyAlignment="1">
      <alignment horizontal="right" vertical="center" wrapText="1"/>
    </xf>
    <xf numFmtId="166" fontId="34" fillId="35" borderId="0" xfId="46324" applyNumberFormat="1" applyFont="1" applyFill="1" applyAlignment="1">
      <alignment horizontal="center" vertical="center" wrapText="1"/>
    </xf>
    <xf numFmtId="168" fontId="34" fillId="35" borderId="0" xfId="46324" applyNumberFormat="1" applyFont="1" applyFill="1" applyAlignment="1">
      <alignment horizontal="center" vertical="center" wrapText="1"/>
    </xf>
    <xf numFmtId="0" fontId="34" fillId="35" borderId="0" xfId="46324" applyFont="1" applyFill="1" applyAlignment="1">
      <alignment horizontal="center" vertical="center" wrapText="1"/>
    </xf>
    <xf numFmtId="0" fontId="34" fillId="35" borderId="0" xfId="46324" applyFont="1" applyFill="1" applyAlignment="1">
      <alignment horizontal="right" vertical="center" wrapText="1"/>
    </xf>
    <xf numFmtId="191" fontId="34" fillId="35" borderId="0" xfId="62817" applyNumberFormat="1" applyFont="1" applyFill="1" applyAlignment="1">
      <alignment horizontal="right" vertical="center" wrapText="1"/>
    </xf>
    <xf numFmtId="0" fontId="34" fillId="34" borderId="0" xfId="46324" applyFont="1" applyFill="1" applyAlignment="1">
      <alignment horizontal="right" vertical="center"/>
    </xf>
    <xf numFmtId="0" fontId="34" fillId="34" borderId="0" xfId="46324" applyFont="1" applyFill="1" applyAlignment="1">
      <alignment horizontal="center" vertical="center"/>
    </xf>
    <xf numFmtId="0" fontId="34" fillId="38" borderId="0" xfId="46324" applyFont="1" applyFill="1" applyAlignment="1">
      <alignment horizontal="right"/>
    </xf>
    <xf numFmtId="0" fontId="34" fillId="38" borderId="0" xfId="46324" applyFont="1" applyFill="1" applyAlignment="1">
      <alignment horizontal="center" vertical="center"/>
    </xf>
    <xf numFmtId="0" fontId="34" fillId="35" borderId="0" xfId="46324" applyFont="1" applyFill="1" applyAlignment="1">
      <alignment horizontal="center" vertical="center"/>
    </xf>
    <xf numFmtId="168" fontId="34" fillId="35" borderId="0" xfId="46324" applyNumberFormat="1" applyFont="1" applyFill="1" applyAlignment="1">
      <alignment horizontal="right" vertical="center" wrapText="1"/>
    </xf>
    <xf numFmtId="0" fontId="86" fillId="0" borderId="13" xfId="46324" applyFont="1" applyBorder="1" applyAlignment="1">
      <alignment horizontal="left" vertical="center" wrapText="1"/>
    </xf>
    <xf numFmtId="37" fontId="86" fillId="0" borderId="0" xfId="46324" applyNumberFormat="1" applyFont="1" applyAlignment="1">
      <alignment horizontal="right" vertical="center" wrapText="1"/>
    </xf>
    <xf numFmtId="166" fontId="86" fillId="0" borderId="0" xfId="46324" applyNumberFormat="1" applyFont="1" applyAlignment="1">
      <alignment horizontal="center" vertical="center" wrapText="1"/>
    </xf>
    <xf numFmtId="168" fontId="86" fillId="0" borderId="0" xfId="46324" applyNumberFormat="1" applyFont="1" applyAlignment="1">
      <alignment horizontal="center" vertical="center" wrapText="1"/>
    </xf>
    <xf numFmtId="0" fontId="86" fillId="0" borderId="0" xfId="46324" applyFont="1" applyAlignment="1">
      <alignment horizontal="right" vertical="center" wrapText="1"/>
    </xf>
    <xf numFmtId="3" fontId="86" fillId="0" borderId="0" xfId="46324" applyNumberFormat="1" applyFont="1" applyAlignment="1">
      <alignment horizontal="right" vertical="center"/>
    </xf>
    <xf numFmtId="0" fontId="86" fillId="0" borderId="0" xfId="46324" applyFont="1" applyAlignment="1">
      <alignment horizontal="right"/>
    </xf>
    <xf numFmtId="0" fontId="34" fillId="0" borderId="13" xfId="46324" applyFont="1" applyBorder="1" applyAlignment="1">
      <alignment horizontal="left" vertical="center" wrapText="1"/>
    </xf>
    <xf numFmtId="37" fontId="34" fillId="0" borderId="0" xfId="46324" applyNumberFormat="1" applyFont="1" applyAlignment="1">
      <alignment horizontal="right" vertical="center" wrapText="1"/>
    </xf>
    <xf numFmtId="166" fontId="34" fillId="0" borderId="0" xfId="46324" applyNumberFormat="1" applyFont="1" applyAlignment="1">
      <alignment horizontal="center" vertical="center" wrapText="1"/>
    </xf>
    <xf numFmtId="168" fontId="34" fillId="0" borderId="0" xfId="46324" applyNumberFormat="1" applyFont="1" applyAlignment="1">
      <alignment horizontal="center" vertical="center" wrapText="1"/>
    </xf>
    <xf numFmtId="0" fontId="34" fillId="0" borderId="0" xfId="46324" applyFont="1" applyAlignment="1">
      <alignment horizontal="right" vertical="center" wrapText="1"/>
    </xf>
    <xf numFmtId="0" fontId="34" fillId="0" borderId="0" xfId="46324" applyFont="1" applyAlignment="1">
      <alignment horizontal="right"/>
    </xf>
    <xf numFmtId="3" fontId="86" fillId="34" borderId="0" xfId="46324" applyNumberFormat="1" applyFont="1" applyFill="1" applyAlignment="1">
      <alignment horizontal="right" vertical="center"/>
    </xf>
    <xf numFmtId="0" fontId="86" fillId="0" borderId="0" xfId="46324" applyFont="1" applyAlignment="1">
      <alignment horizontal="right" vertical="center"/>
    </xf>
    <xf numFmtId="166" fontId="86" fillId="0" borderId="0" xfId="46324" applyNumberFormat="1" applyFont="1" applyAlignment="1">
      <alignment horizontal="center" vertical="center"/>
    </xf>
    <xf numFmtId="191" fontId="86" fillId="0" borderId="0" xfId="62817" applyNumberFormat="1" applyFont="1" applyAlignment="1">
      <alignment horizontal="right" vertical="center" wrapText="1"/>
    </xf>
    <xf numFmtId="37" fontId="30" fillId="32" borderId="15" xfId="46324" applyNumberFormat="1" applyFont="1" applyFill="1" applyBorder="1" applyAlignment="1">
      <alignment horizontal="center" vertical="center" wrapText="1"/>
    </xf>
    <xf numFmtId="168" fontId="30" fillId="32" borderId="15" xfId="46324" applyNumberFormat="1" applyFont="1" applyFill="1" applyBorder="1" applyAlignment="1">
      <alignment horizontal="center" vertical="center" wrapText="1"/>
    </xf>
    <xf numFmtId="0" fontId="30" fillId="32" borderId="15" xfId="46324" applyFont="1" applyFill="1" applyBorder="1" applyAlignment="1">
      <alignment horizontal="center" vertical="center" wrapText="1"/>
    </xf>
    <xf numFmtId="0" fontId="30" fillId="39" borderId="15" xfId="46324" applyFont="1" applyFill="1" applyBorder="1" applyAlignment="1">
      <alignment horizontal="center" vertical="center" wrapText="1"/>
    </xf>
    <xf numFmtId="0" fontId="32" fillId="29" borderId="0" xfId="0" applyFont="1" applyFill="1" applyAlignment="1">
      <alignment vertical="center"/>
    </xf>
    <xf numFmtId="191" fontId="44" fillId="29" borderId="0" xfId="62815" applyNumberFormat="1" applyFont="1" applyFill="1" applyAlignment="1">
      <alignment horizontal="right" vertical="center" wrapText="1"/>
    </xf>
    <xf numFmtId="0" fontId="28" fillId="0" borderId="0" xfId="0" applyFont="1" applyAlignment="1">
      <alignment vertical="center"/>
    </xf>
    <xf numFmtId="0" fontId="101" fillId="0" borderId="0" xfId="0" applyFont="1" applyAlignment="1">
      <alignment vertical="center"/>
    </xf>
    <xf numFmtId="0" fontId="35" fillId="0" borderId="0" xfId="0" applyFont="1"/>
    <xf numFmtId="166" fontId="29" fillId="34" borderId="0" xfId="0" applyNumberFormat="1" applyFont="1" applyFill="1" applyAlignment="1">
      <alignment horizontal="right" vertical="center" wrapText="1"/>
    </xf>
    <xf numFmtId="187" fontId="29" fillId="36" borderId="0" xfId="0" applyNumberFormat="1" applyFont="1" applyFill="1" applyAlignment="1">
      <alignment horizontal="right" vertical="center" wrapText="1"/>
    </xf>
    <xf numFmtId="37" fontId="55" fillId="36" borderId="0" xfId="0" applyNumberFormat="1" applyFont="1" applyFill="1" applyAlignment="1">
      <alignment horizontal="center" vertical="center"/>
    </xf>
    <xf numFmtId="3" fontId="41" fillId="0" borderId="0" xfId="0" applyNumberFormat="1" applyFont="1" applyAlignment="1">
      <alignment horizontal="right" vertical="center" wrapText="1"/>
    </xf>
    <xf numFmtId="37" fontId="41" fillId="0" borderId="0" xfId="0" applyNumberFormat="1" applyFont="1" applyAlignment="1">
      <alignment horizontal="right" vertical="center" wrapText="1"/>
    </xf>
    <xf numFmtId="3" fontId="44" fillId="0" borderId="0" xfId="0" applyNumberFormat="1" applyFont="1" applyAlignment="1">
      <alignment horizontal="right" vertical="center" wrapText="1"/>
    </xf>
    <xf numFmtId="0" fontId="29" fillId="36" borderId="0" xfId="0" applyFont="1" applyFill="1" applyAlignment="1">
      <alignment horizontal="left" vertical="center" wrapText="1"/>
    </xf>
    <xf numFmtId="176" fontId="29" fillId="36" borderId="0" xfId="0" applyNumberFormat="1" applyFont="1" applyFill="1" applyAlignment="1">
      <alignment horizontal="right" vertical="center" wrapText="1"/>
    </xf>
    <xf numFmtId="166" fontId="29" fillId="36" borderId="0" xfId="0" applyNumberFormat="1" applyFont="1" applyFill="1" applyAlignment="1">
      <alignment horizontal="right" vertical="center" wrapText="1"/>
    </xf>
    <xf numFmtId="168" fontId="29" fillId="36" borderId="0" xfId="0" applyNumberFormat="1" applyFont="1" applyFill="1" applyAlignment="1">
      <alignment horizontal="right" vertical="center" wrapText="1"/>
    </xf>
    <xf numFmtId="39" fontId="29" fillId="36" borderId="0" xfId="0" applyNumberFormat="1" applyFont="1" applyFill="1" applyAlignment="1">
      <alignment horizontal="right" vertical="center" wrapText="1"/>
    </xf>
    <xf numFmtId="187" fontId="29" fillId="34" borderId="0" xfId="0" applyNumberFormat="1" applyFont="1" applyFill="1" applyAlignment="1">
      <alignment horizontal="right" vertical="center" wrapText="1"/>
    </xf>
    <xf numFmtId="191" fontId="30" fillId="0" borderId="0" xfId="62815" applyNumberFormat="1" applyFont="1" applyFill="1" applyAlignment="1">
      <alignment vertical="center" wrapText="1"/>
    </xf>
    <xf numFmtId="191" fontId="65" fillId="0" borderId="0" xfId="62815" applyNumberFormat="1" applyFont="1" applyFill="1" applyAlignment="1">
      <alignment vertical="center"/>
    </xf>
    <xf numFmtId="191" fontId="73" fillId="36" borderId="0" xfId="62815" applyNumberFormat="1" applyFont="1" applyFill="1" applyAlignment="1">
      <alignment vertical="center"/>
    </xf>
    <xf numFmtId="37" fontId="73" fillId="36" borderId="0" xfId="0" applyNumberFormat="1" applyFont="1" applyFill="1" applyAlignment="1">
      <alignment horizontal="right" vertical="center"/>
    </xf>
    <xf numFmtId="168" fontId="29" fillId="0" borderId="3" xfId="0" applyNumberFormat="1" applyFont="1" applyBorder="1" applyAlignment="1">
      <alignment horizontal="right" vertical="center"/>
    </xf>
    <xf numFmtId="37" fontId="29" fillId="36" borderId="0" xfId="0" applyNumberFormat="1" applyFont="1" applyFill="1" applyAlignment="1">
      <alignment horizontal="right" vertical="center"/>
    </xf>
    <xf numFmtId="168" fontId="29" fillId="36" borderId="0" xfId="0" applyNumberFormat="1" applyFont="1" applyFill="1" applyAlignment="1">
      <alignment horizontal="right" vertical="center"/>
    </xf>
    <xf numFmtId="168" fontId="29" fillId="0" borderId="0" xfId="0" applyNumberFormat="1" applyFont="1" applyAlignment="1">
      <alignment horizontal="right" vertical="center"/>
    </xf>
    <xf numFmtId="191" fontId="45" fillId="36" borderId="0" xfId="62815" applyNumberFormat="1" applyFont="1" applyFill="1" applyAlignment="1">
      <alignment vertical="center"/>
    </xf>
    <xf numFmtId="191" fontId="29" fillId="36" borderId="0" xfId="62815" applyNumberFormat="1" applyFont="1" applyFill="1" applyAlignment="1">
      <alignment horizontal="right" vertical="center"/>
    </xf>
    <xf numFmtId="3" fontId="29" fillId="49" borderId="0" xfId="0" applyNumberFormat="1" applyFont="1" applyFill="1" applyAlignment="1">
      <alignment horizontal="right"/>
    </xf>
    <xf numFmtId="191" fontId="29" fillId="0" borderId="0" xfId="62815" applyNumberFormat="1" applyFont="1" applyFill="1" applyAlignment="1">
      <alignment horizontal="right" vertical="center"/>
    </xf>
    <xf numFmtId="0" fontId="29" fillId="36" borderId="0" xfId="0" applyFont="1" applyFill="1" applyAlignment="1">
      <alignment horizontal="right" vertical="center"/>
    </xf>
    <xf numFmtId="0" fontId="41" fillId="37" borderId="3" xfId="0" applyFont="1" applyFill="1" applyBorder="1" applyAlignment="1">
      <alignment horizontal="right" wrapText="1"/>
    </xf>
    <xf numFmtId="9" fontId="29" fillId="0" borderId="0" xfId="62816" applyFont="1" applyFill="1" applyAlignment="1">
      <alignment horizontal="right" vertical="center" wrapText="1"/>
    </xf>
    <xf numFmtId="0" fontId="30" fillId="49" borderId="0" xfId="0" applyFont="1" applyFill="1" applyAlignment="1">
      <alignment wrapText="1"/>
    </xf>
    <xf numFmtId="1" fontId="29" fillId="0" borderId="0" xfId="0" applyNumberFormat="1" applyFont="1" applyAlignment="1">
      <alignment horizontal="right" vertical="center" wrapText="1"/>
    </xf>
    <xf numFmtId="1" fontId="29" fillId="36" borderId="0" xfId="0" applyNumberFormat="1" applyFont="1" applyFill="1" applyAlignment="1">
      <alignment horizontal="right" vertical="center" wrapText="1"/>
    </xf>
    <xf numFmtId="0" fontId="33" fillId="0" borderId="0" xfId="46324" applyFont="1" applyAlignment="1">
      <alignment horizontal="center" vertical="center" wrapText="1"/>
    </xf>
    <xf numFmtId="15" fontId="33" fillId="0" borderId="0" xfId="46324" applyNumberFormat="1" applyFont="1" applyAlignment="1">
      <alignment horizontal="center" vertical="center" wrapText="1"/>
    </xf>
    <xf numFmtId="3" fontId="86" fillId="0" borderId="0" xfId="46324" applyNumberFormat="1" applyFont="1" applyAlignment="1">
      <alignment horizontal="center" vertical="center" wrapText="1"/>
    </xf>
    <xf numFmtId="0" fontId="27" fillId="0" borderId="0" xfId="46324" applyFont="1" applyAlignment="1">
      <alignment horizontal="center" vertical="center"/>
    </xf>
    <xf numFmtId="3" fontId="29" fillId="0" borderId="0" xfId="46324" applyNumberFormat="1" applyFont="1" applyAlignment="1">
      <alignment horizontal="center" vertical="center"/>
    </xf>
    <xf numFmtId="0" fontId="29" fillId="0" borderId="0" xfId="46324" applyFont="1" applyAlignment="1">
      <alignment horizontal="center" vertical="center"/>
    </xf>
    <xf numFmtId="3" fontId="30" fillId="0" borderId="0" xfId="46324" applyNumberFormat="1" applyFont="1" applyAlignment="1">
      <alignment horizontal="center" vertical="center"/>
    </xf>
    <xf numFmtId="0" fontId="29" fillId="36" borderId="0" xfId="46324" applyFont="1" applyFill="1" applyAlignment="1">
      <alignment horizontal="left" vertical="center" wrapText="1"/>
    </xf>
    <xf numFmtId="0" fontId="29" fillId="36" borderId="0" xfId="46324" applyFont="1" applyFill="1" applyAlignment="1">
      <alignment horizontal="right" vertical="center" wrapText="1"/>
    </xf>
    <xf numFmtId="0" fontId="95" fillId="0" borderId="0" xfId="46324" applyFont="1" applyAlignment="1">
      <alignment horizontal="center" vertical="center" wrapText="1"/>
    </xf>
    <xf numFmtId="1" fontId="29" fillId="38" borderId="0" xfId="46324" applyNumberFormat="1" applyFont="1" applyFill="1" applyAlignment="1">
      <alignment horizontal="right" wrapText="1"/>
    </xf>
    <xf numFmtId="197" fontId="29" fillId="29" borderId="0" xfId="46324" applyNumberFormat="1" applyFont="1" applyFill="1" applyAlignment="1">
      <alignment horizontal="right" vertical="center" wrapText="1"/>
    </xf>
    <xf numFmtId="197" fontId="29" fillId="35" borderId="15" xfId="46324" applyNumberFormat="1" applyFont="1" applyFill="1" applyBorder="1" applyAlignment="1">
      <alignment horizontal="right" vertical="center" wrapText="1"/>
    </xf>
    <xf numFmtId="0" fontId="29" fillId="36" borderId="13" xfId="46324" applyFont="1" applyFill="1" applyBorder="1" applyAlignment="1">
      <alignment horizontal="left" vertical="center" wrapText="1"/>
    </xf>
    <xf numFmtId="0" fontId="29" fillId="36" borderId="15" xfId="46324" applyFont="1" applyFill="1" applyBorder="1" applyAlignment="1">
      <alignment horizontal="right" vertical="center" wrapText="1"/>
    </xf>
    <xf numFmtId="166" fontId="29" fillId="29" borderId="0" xfId="46324" applyNumberFormat="1" applyFont="1" applyFill="1" applyAlignment="1">
      <alignment horizontal="right" vertical="center" wrapText="1"/>
    </xf>
    <xf numFmtId="191" fontId="29" fillId="0" borderId="0" xfId="62817" applyNumberFormat="1" applyFont="1" applyFill="1" applyAlignment="1">
      <alignment horizontal="right" vertical="center" wrapText="1"/>
    </xf>
    <xf numFmtId="3" fontId="29" fillId="36" borderId="0" xfId="46324" applyNumberFormat="1" applyFont="1" applyFill="1" applyAlignment="1">
      <alignment horizontal="right" vertical="center" wrapText="1"/>
    </xf>
    <xf numFmtId="1" fontId="73" fillId="43" borderId="0" xfId="46324" applyNumberFormat="1" applyFont="1" applyFill="1" applyAlignment="1">
      <alignment vertical="center" wrapText="1"/>
    </xf>
    <xf numFmtId="3" fontId="65" fillId="35" borderId="0" xfId="62817" applyNumberFormat="1" applyFont="1" applyFill="1" applyAlignment="1">
      <alignment horizontal="right" vertical="center" wrapText="1"/>
    </xf>
    <xf numFmtId="3" fontId="65" fillId="0" borderId="0" xfId="62817" applyNumberFormat="1" applyFont="1" applyAlignment="1">
      <alignment horizontal="right" vertical="center" wrapText="1"/>
    </xf>
    <xf numFmtId="3" fontId="65" fillId="36" borderId="0" xfId="46324" applyNumberFormat="1" applyFont="1" applyFill="1" applyAlignment="1">
      <alignment vertical="center" wrapText="1"/>
    </xf>
    <xf numFmtId="3" fontId="65" fillId="36" borderId="0" xfId="62817" applyNumberFormat="1" applyFont="1" applyFill="1" applyAlignment="1">
      <alignment horizontal="right" vertical="center" wrapText="1"/>
    </xf>
    <xf numFmtId="3" fontId="65" fillId="0" borderId="0" xfId="62817" applyNumberFormat="1" applyFont="1" applyFill="1" applyAlignment="1">
      <alignment horizontal="right" vertical="center" wrapText="1"/>
    </xf>
    <xf numFmtId="3" fontId="73" fillId="43" borderId="0" xfId="62817" applyNumberFormat="1" applyFont="1" applyFill="1" applyAlignment="1">
      <alignment horizontal="right" vertical="center" wrapText="1"/>
    </xf>
    <xf numFmtId="3" fontId="65" fillId="29" borderId="0" xfId="62817" applyNumberFormat="1" applyFont="1" applyFill="1" applyAlignment="1">
      <alignment horizontal="right" vertical="center" wrapText="1"/>
    </xf>
    <xf numFmtId="3" fontId="73" fillId="0" borderId="0" xfId="62817" applyNumberFormat="1" applyFont="1" applyFill="1" applyAlignment="1">
      <alignment horizontal="right" vertical="center" wrapText="1"/>
    </xf>
    <xf numFmtId="1" fontId="73" fillId="0" borderId="0" xfId="46324" applyNumberFormat="1" applyFont="1" applyAlignment="1">
      <alignment vertical="center" wrapText="1"/>
    </xf>
    <xf numFmtId="1" fontId="65" fillId="36" borderId="0" xfId="46324" applyNumberFormat="1" applyFont="1" applyFill="1" applyAlignment="1">
      <alignment vertical="center" wrapText="1"/>
    </xf>
    <xf numFmtId="1" fontId="65" fillId="0" borderId="0" xfId="46324" applyNumberFormat="1" applyFont="1" applyAlignment="1">
      <alignment vertical="center" wrapText="1"/>
    </xf>
    <xf numFmtId="1" fontId="65" fillId="35" borderId="0" xfId="46324" applyNumberFormat="1" applyFont="1" applyFill="1" applyAlignment="1">
      <alignment vertical="center" wrapText="1"/>
    </xf>
    <xf numFmtId="191" fontId="65" fillId="0" borderId="0" xfId="46324" applyNumberFormat="1" applyFont="1" applyAlignment="1">
      <alignment horizontal="right" vertical="center" wrapText="1"/>
    </xf>
    <xf numFmtId="191" fontId="65" fillId="35" borderId="0" xfId="46324" applyNumberFormat="1" applyFont="1" applyFill="1" applyAlignment="1">
      <alignment vertical="center" wrapText="1"/>
    </xf>
    <xf numFmtId="191" fontId="73" fillId="43" borderId="0" xfId="62817" applyNumberFormat="1" applyFont="1" applyFill="1" applyAlignment="1">
      <alignment horizontal="right" vertical="center" wrapText="1"/>
    </xf>
    <xf numFmtId="191" fontId="65" fillId="35" borderId="0" xfId="46324" applyNumberFormat="1" applyFont="1" applyFill="1" applyAlignment="1">
      <alignment horizontal="right" vertical="center" wrapText="1"/>
    </xf>
    <xf numFmtId="1" fontId="34" fillId="35" borderId="0" xfId="46324" applyNumberFormat="1" applyFont="1" applyFill="1" applyAlignment="1">
      <alignment horizontal="right" vertical="center"/>
    </xf>
    <xf numFmtId="1" fontId="65" fillId="0" borderId="0" xfId="46324" applyNumberFormat="1" applyFont="1" applyAlignment="1">
      <alignment horizontal="right" vertical="center" wrapText="1"/>
    </xf>
    <xf numFmtId="1" fontId="34" fillId="0" borderId="0" xfId="46324" applyNumberFormat="1" applyFont="1" applyAlignment="1">
      <alignment horizontal="right" vertical="center"/>
    </xf>
    <xf numFmtId="1" fontId="86" fillId="43" borderId="0" xfId="46324" applyNumberFormat="1" applyFont="1" applyFill="1" applyAlignment="1">
      <alignment horizontal="right" vertical="center"/>
    </xf>
    <xf numFmtId="1" fontId="73" fillId="29" borderId="0" xfId="46324" applyNumberFormat="1" applyFont="1" applyFill="1" applyAlignment="1">
      <alignment horizontal="right" vertical="center" wrapText="1"/>
    </xf>
    <xf numFmtId="1" fontId="65" fillId="35" borderId="0" xfId="46324" applyNumberFormat="1" applyFont="1" applyFill="1" applyAlignment="1">
      <alignment horizontal="right" vertical="center" wrapText="1"/>
    </xf>
    <xf numFmtId="1" fontId="73" fillId="43" borderId="0" xfId="46324" applyNumberFormat="1" applyFont="1" applyFill="1" applyAlignment="1">
      <alignment horizontal="right" vertical="center" wrapText="1"/>
    </xf>
    <xf numFmtId="1" fontId="73" fillId="29" borderId="0" xfId="46324" applyNumberFormat="1" applyFont="1" applyFill="1" applyAlignment="1">
      <alignment horizontal="right" vertical="center"/>
    </xf>
    <xf numFmtId="1" fontId="65" fillId="35" borderId="0" xfId="46324" applyNumberFormat="1" applyFont="1" applyFill="1" applyAlignment="1">
      <alignment horizontal="right" vertical="center"/>
    </xf>
    <xf numFmtId="1" fontId="65" fillId="0" borderId="0" xfId="46324" applyNumberFormat="1" applyFont="1" applyAlignment="1">
      <alignment horizontal="right" vertical="center"/>
    </xf>
    <xf numFmtId="1" fontId="65" fillId="36" borderId="0" xfId="62817" applyNumberFormat="1" applyFont="1" applyFill="1" applyAlignment="1">
      <alignment horizontal="right" vertical="center" wrapText="1"/>
    </xf>
    <xf numFmtId="1" fontId="65" fillId="35" borderId="0" xfId="62817" applyNumberFormat="1" applyFont="1" applyFill="1" applyAlignment="1">
      <alignment horizontal="right" vertical="center" wrapText="1"/>
    </xf>
    <xf numFmtId="1" fontId="65" fillId="29" borderId="0" xfId="62817" applyNumberFormat="1" applyFont="1" applyFill="1" applyAlignment="1">
      <alignment horizontal="right" vertical="center" wrapText="1"/>
    </xf>
    <xf numFmtId="1" fontId="73" fillId="43" borderId="0" xfId="62817" applyNumberFormat="1" applyFont="1" applyFill="1" applyAlignment="1">
      <alignment horizontal="right" vertical="center" wrapText="1"/>
    </xf>
    <xf numFmtId="1" fontId="29" fillId="36" borderId="0" xfId="46324" applyNumberFormat="1" applyFont="1" applyFill="1" applyAlignment="1">
      <alignment horizontal="right" vertical="center" wrapText="1"/>
    </xf>
    <xf numFmtId="1" fontId="65" fillId="0" borderId="0" xfId="62817" applyNumberFormat="1" applyFont="1" applyAlignment="1">
      <alignment horizontal="right" vertical="center" wrapText="1"/>
    </xf>
    <xf numFmtId="1" fontId="73" fillId="0" borderId="0" xfId="62817" applyNumberFormat="1" applyFont="1" applyFill="1" applyAlignment="1">
      <alignment horizontal="right" vertical="center" wrapText="1"/>
    </xf>
    <xf numFmtId="166" fontId="73" fillId="0" borderId="0" xfId="46324" applyNumberFormat="1" applyFont="1" applyAlignment="1">
      <alignment horizontal="right" vertical="center" wrapText="1"/>
    </xf>
    <xf numFmtId="166" fontId="65" fillId="36" borderId="0" xfId="46324" applyNumberFormat="1" applyFont="1" applyFill="1" applyAlignment="1">
      <alignment horizontal="right" vertical="center" wrapText="1"/>
    </xf>
    <xf numFmtId="0" fontId="86" fillId="35" borderId="0" xfId="62816" applyNumberFormat="1" applyFont="1" applyFill="1" applyAlignment="1">
      <alignment horizontal="center" vertical="center" wrapText="1"/>
    </xf>
    <xf numFmtId="0" fontId="34" fillId="29" borderId="0" xfId="62816" applyNumberFormat="1" applyFont="1" applyFill="1" applyAlignment="1">
      <alignment horizontal="center" vertical="center" wrapText="1"/>
    </xf>
    <xf numFmtId="0" fontId="34" fillId="35" borderId="0" xfId="62816" applyNumberFormat="1" applyFont="1" applyFill="1" applyAlignment="1">
      <alignment horizontal="center" vertical="center" wrapText="1"/>
    </xf>
    <xf numFmtId="0" fontId="86" fillId="0" borderId="0" xfId="62816" applyNumberFormat="1" applyFont="1" applyAlignment="1">
      <alignment horizontal="center" vertical="center" wrapText="1"/>
    </xf>
    <xf numFmtId="0" fontId="34" fillId="0" borderId="0" xfId="62816" applyNumberFormat="1" applyFont="1" applyAlignment="1">
      <alignment horizontal="center" vertical="center" wrapText="1"/>
    </xf>
    <xf numFmtId="0" fontId="30" fillId="32" borderId="15" xfId="62816" applyNumberFormat="1" applyFont="1" applyFill="1" applyBorder="1" applyAlignment="1">
      <alignment horizontal="center" vertical="center" wrapText="1"/>
    </xf>
    <xf numFmtId="166" fontId="34" fillId="35" borderId="0" xfId="62816" applyNumberFormat="1" applyFont="1" applyFill="1" applyAlignment="1">
      <alignment horizontal="center" vertical="center" wrapText="1"/>
    </xf>
    <xf numFmtId="1" fontId="65" fillId="36" borderId="0" xfId="46324" applyNumberFormat="1" applyFont="1" applyFill="1" applyAlignment="1">
      <alignment horizontal="right" vertical="center" wrapText="1"/>
    </xf>
    <xf numFmtId="1" fontId="65" fillId="29" borderId="0" xfId="46324" applyNumberFormat="1" applyFont="1" applyFill="1" applyAlignment="1">
      <alignment horizontal="right" vertical="center" wrapText="1"/>
    </xf>
    <xf numFmtId="37" fontId="65" fillId="36" borderId="0" xfId="46324" applyNumberFormat="1" applyFont="1" applyFill="1" applyAlignment="1">
      <alignment horizontal="right" vertical="center" wrapText="1"/>
    </xf>
    <xf numFmtId="168" fontId="65" fillId="36" borderId="0" xfId="46324" applyNumberFormat="1" applyFont="1" applyFill="1" applyAlignment="1">
      <alignment horizontal="right" vertical="center" wrapText="1"/>
    </xf>
    <xf numFmtId="37" fontId="34" fillId="0" borderId="0" xfId="46324" applyNumberFormat="1" applyFont="1" applyAlignment="1">
      <alignment horizontal="right" vertical="center"/>
    </xf>
    <xf numFmtId="3" fontId="34" fillId="0" borderId="0" xfId="46324" applyNumberFormat="1" applyFont="1"/>
    <xf numFmtId="0" fontId="34" fillId="0" borderId="0" xfId="46324" applyFont="1"/>
    <xf numFmtId="37" fontId="34" fillId="35" borderId="0" xfId="46324" applyNumberFormat="1" applyFont="1" applyFill="1" applyAlignment="1">
      <alignment horizontal="right" vertical="center"/>
    </xf>
    <xf numFmtId="3" fontId="34" fillId="40" borderId="0" xfId="46324" applyNumberFormat="1" applyFont="1" applyFill="1"/>
    <xf numFmtId="3" fontId="34" fillId="36" borderId="0" xfId="46324" applyNumberFormat="1" applyFont="1" applyFill="1" applyAlignment="1">
      <alignment horizontal="right" vertical="center"/>
    </xf>
    <xf numFmtId="37" fontId="34" fillId="36" borderId="0" xfId="46324" applyNumberFormat="1" applyFont="1" applyFill="1" applyAlignment="1">
      <alignment horizontal="right" vertical="center"/>
    </xf>
    <xf numFmtId="0" fontId="34" fillId="36" borderId="0" xfId="46324" applyFont="1" applyFill="1"/>
    <xf numFmtId="0" fontId="34" fillId="36" borderId="0" xfId="46324" applyFont="1" applyFill="1" applyAlignment="1">
      <alignment horizontal="right" vertical="center"/>
    </xf>
    <xf numFmtId="37" fontId="30" fillId="32" borderId="0" xfId="46324" applyNumberFormat="1" applyFont="1" applyFill="1" applyAlignment="1">
      <alignment horizontal="right" wrapText="1"/>
    </xf>
    <xf numFmtId="3" fontId="30" fillId="32" borderId="0" xfId="46324" applyNumberFormat="1" applyFont="1" applyFill="1" applyAlignment="1">
      <alignment horizontal="right" wrapText="1"/>
    </xf>
    <xf numFmtId="37" fontId="34" fillId="0" borderId="0" xfId="46324" applyNumberFormat="1" applyFont="1" applyAlignment="1">
      <alignment horizontal="right"/>
    </xf>
    <xf numFmtId="0" fontId="30" fillId="39" borderId="0" xfId="46324" applyFont="1" applyFill="1" applyAlignment="1">
      <alignment horizontal="right" wrapText="1"/>
    </xf>
    <xf numFmtId="3" fontId="30" fillId="32" borderId="3" xfId="46324" applyNumberFormat="1" applyFont="1" applyFill="1" applyBorder="1" applyAlignment="1">
      <alignment horizontal="right" vertical="center" wrapText="1"/>
    </xf>
    <xf numFmtId="37" fontId="30" fillId="32" borderId="3" xfId="46324" applyNumberFormat="1" applyFont="1" applyFill="1" applyBorder="1" applyAlignment="1">
      <alignment horizontal="right" vertical="center" wrapText="1"/>
    </xf>
    <xf numFmtId="0" fontId="102" fillId="0" borderId="0" xfId="46324" applyFont="1" applyAlignment="1">
      <alignment horizontal="left" vertical="center" wrapText="1"/>
    </xf>
    <xf numFmtId="37" fontId="2" fillId="0" borderId="0" xfId="46324" applyNumberFormat="1"/>
    <xf numFmtId="0" fontId="32" fillId="0" borderId="0" xfId="46324" applyFont="1" applyAlignment="1">
      <alignment vertical="center" wrapText="1"/>
    </xf>
    <xf numFmtId="3" fontId="30" fillId="35" borderId="0" xfId="46324" applyNumberFormat="1" applyFont="1" applyFill="1" applyAlignment="1">
      <alignment horizontal="center" vertical="center" wrapText="1"/>
    </xf>
    <xf numFmtId="3" fontId="30" fillId="32" borderId="0" xfId="46324" applyNumberFormat="1" applyFont="1" applyFill="1" applyAlignment="1">
      <alignment horizontal="center" vertical="center" wrapText="1"/>
    </xf>
    <xf numFmtId="0" fontId="35" fillId="0" borderId="0" xfId="46324" applyFont="1"/>
    <xf numFmtId="37" fontId="30" fillId="0" borderId="0" xfId="0" applyNumberFormat="1" applyFont="1"/>
    <xf numFmtId="0" fontId="76" fillId="0" borderId="10" xfId="46324" applyFont="1" applyBorder="1" applyAlignment="1">
      <alignment vertical="center" wrapText="1"/>
    </xf>
    <xf numFmtId="0" fontId="76" fillId="0" borderId="0" xfId="46324" applyFont="1" applyAlignment="1">
      <alignment vertical="center" wrapText="1"/>
    </xf>
    <xf numFmtId="3" fontId="34" fillId="0" borderId="0" xfId="46324" quotePrefix="1" applyNumberFormat="1" applyFont="1" applyAlignment="1">
      <alignment horizontal="right" vertical="center"/>
    </xf>
    <xf numFmtId="0" fontId="29" fillId="0" borderId="0" xfId="46324" applyFont="1" applyAlignment="1">
      <alignment horizontal="right"/>
    </xf>
    <xf numFmtId="0" fontId="58" fillId="29" borderId="0" xfId="0" applyFont="1" applyFill="1" applyAlignment="1">
      <alignment horizontal="left" vertical="center" wrapText="1"/>
    </xf>
    <xf numFmtId="0" fontId="105" fillId="0" borderId="0" xfId="46324" applyFont="1" applyAlignment="1">
      <alignment horizontal="left" vertical="center"/>
    </xf>
    <xf numFmtId="0" fontId="107" fillId="0" borderId="0" xfId="0" applyFont="1" applyAlignment="1">
      <alignment vertical="center"/>
    </xf>
    <xf numFmtId="0" fontId="42" fillId="0" borderId="0" xfId="0" applyFont="1" applyAlignment="1">
      <alignment vertical="center"/>
    </xf>
    <xf numFmtId="0" fontId="42" fillId="0" borderId="0" xfId="0" applyFont="1" applyAlignment="1">
      <alignment horizontal="justify" vertical="center"/>
    </xf>
    <xf numFmtId="0" fontId="42" fillId="0" borderId="0" xfId="0" applyFont="1" applyAlignment="1">
      <alignment vertical="center" wrapText="1"/>
    </xf>
    <xf numFmtId="0" fontId="108" fillId="0" borderId="0" xfId="46324" applyFont="1" applyAlignment="1">
      <alignment horizontal="left" vertical="center"/>
    </xf>
    <xf numFmtId="37" fontId="29" fillId="36" borderId="0" xfId="46324" applyNumberFormat="1" applyFont="1" applyFill="1" applyAlignment="1">
      <alignment horizontal="right" wrapText="1"/>
    </xf>
    <xf numFmtId="0" fontId="32" fillId="29" borderId="0" xfId="46324" applyFont="1" applyFill="1" applyAlignment="1">
      <alignment horizontal="left" vertical="center" wrapText="1"/>
    </xf>
    <xf numFmtId="176" fontId="29" fillId="0" borderId="0" xfId="62817" applyNumberFormat="1" applyFont="1" applyFill="1" applyBorder="1" applyAlignment="1">
      <alignment horizontal="right" vertical="center" wrapText="1"/>
    </xf>
    <xf numFmtId="37" fontId="29" fillId="0" borderId="0" xfId="62815" applyNumberFormat="1" applyFont="1" applyBorder="1" applyAlignment="1">
      <alignment horizontal="right" vertical="center" wrapText="1"/>
    </xf>
    <xf numFmtId="191" fontId="29" fillId="35" borderId="0" xfId="62815" applyNumberFormat="1" applyFont="1" applyFill="1" applyBorder="1" applyAlignment="1">
      <alignment horizontal="left" vertical="center" wrapText="1"/>
    </xf>
    <xf numFmtId="191" fontId="29" fillId="0" borderId="0" xfId="62815" applyNumberFormat="1" applyFont="1" applyFill="1" applyBorder="1" applyAlignment="1">
      <alignment horizontal="right" vertical="center" wrapText="1"/>
    </xf>
    <xf numFmtId="191" fontId="86" fillId="0" borderId="0" xfId="62817" applyNumberFormat="1" applyFont="1" applyFill="1" applyBorder="1" applyAlignment="1">
      <alignment horizontal="right" vertical="center"/>
    </xf>
    <xf numFmtId="37" fontId="30" fillId="0" borderId="0" xfId="46324" applyNumberFormat="1" applyFont="1" applyAlignment="1">
      <alignment horizontal="right" vertical="center" wrapText="1"/>
    </xf>
    <xf numFmtId="191" fontId="30" fillId="0" borderId="0" xfId="62817" applyNumberFormat="1" applyFont="1" applyFill="1" applyBorder="1" applyAlignment="1">
      <alignment horizontal="right" vertical="center" wrapText="1"/>
    </xf>
    <xf numFmtId="0" fontId="32" fillId="43" borderId="0" xfId="46324" applyFont="1" applyFill="1" applyAlignment="1">
      <alignment horizontal="left" vertical="center" wrapText="1"/>
    </xf>
    <xf numFmtId="3" fontId="30" fillId="39" borderId="0" xfId="46324" applyNumberFormat="1" applyFont="1" applyFill="1" applyAlignment="1">
      <alignment horizontal="right" vertical="center" wrapText="1"/>
    </xf>
    <xf numFmtId="192" fontId="30" fillId="32" borderId="0" xfId="46324" applyNumberFormat="1" applyFont="1" applyFill="1" applyAlignment="1">
      <alignment horizontal="right" vertical="center" wrapText="1"/>
    </xf>
    <xf numFmtId="192" fontId="30" fillId="40" borderId="0" xfId="46324" applyNumberFormat="1" applyFont="1" applyFill="1" applyAlignment="1">
      <alignment horizontal="right" vertical="center" wrapText="1"/>
    </xf>
    <xf numFmtId="192" fontId="30" fillId="35" borderId="0" xfId="46324" applyNumberFormat="1" applyFont="1" applyFill="1" applyAlignment="1">
      <alignment horizontal="right" vertical="center" wrapText="1"/>
    </xf>
    <xf numFmtId="191" fontId="29" fillId="0" borderId="0" xfId="62817" applyNumberFormat="1" applyFont="1" applyAlignment="1">
      <alignment horizontal="right" vertical="center" wrapText="1"/>
    </xf>
    <xf numFmtId="0" fontId="30" fillId="0" borderId="0" xfId="46324" applyFont="1" applyAlignment="1">
      <alignment horizontal="right" vertical="center" wrapText="1"/>
    </xf>
    <xf numFmtId="191" fontId="30" fillId="35" borderId="0" xfId="62817" applyNumberFormat="1" applyFont="1" applyFill="1" applyAlignment="1">
      <alignment horizontal="left" vertical="center" wrapText="1"/>
    </xf>
    <xf numFmtId="192" fontId="30" fillId="40" borderId="0" xfId="46324" applyNumberFormat="1" applyFont="1" applyFill="1" applyAlignment="1">
      <alignment horizontal="right" wrapText="1"/>
    </xf>
    <xf numFmtId="0" fontId="2" fillId="0" borderId="0" xfId="47117"/>
    <xf numFmtId="192" fontId="30" fillId="32" borderId="0" xfId="46324" applyNumberFormat="1" applyFont="1" applyFill="1" applyAlignment="1">
      <alignment horizontal="left" vertical="center" wrapText="1"/>
    </xf>
    <xf numFmtId="0" fontId="29" fillId="32" borderId="0" xfId="46324" applyFont="1" applyFill="1" applyAlignment="1">
      <alignment horizontal="right" vertical="center" wrapText="1"/>
    </xf>
    <xf numFmtId="0" fontId="29" fillId="32" borderId="0" xfId="46324" applyFont="1" applyFill="1" applyAlignment="1">
      <alignment horizontal="center" vertical="center" wrapText="1"/>
    </xf>
    <xf numFmtId="0" fontId="30" fillId="40" borderId="0" xfId="46324" applyFont="1" applyFill="1" applyAlignment="1">
      <alignment horizontal="right" vertical="center" wrapText="1"/>
    </xf>
    <xf numFmtId="0" fontId="30" fillId="40" borderId="0" xfId="46324" applyFont="1" applyFill="1" applyAlignment="1">
      <alignment wrapText="1"/>
    </xf>
    <xf numFmtId="189" fontId="30" fillId="40" borderId="0" xfId="46324" applyNumberFormat="1" applyFont="1" applyFill="1" applyAlignment="1">
      <alignment horizontal="right" vertical="center" wrapText="1"/>
    </xf>
    <xf numFmtId="189" fontId="29" fillId="40" borderId="0" xfId="46324" applyNumberFormat="1" applyFont="1" applyFill="1" applyAlignment="1">
      <alignment horizontal="right" vertical="center" wrapText="1"/>
    </xf>
    <xf numFmtId="0" fontId="34" fillId="34" borderId="13" xfId="46324" applyFont="1" applyFill="1" applyBorder="1" applyAlignment="1">
      <alignment horizontal="left" vertical="center" wrapText="1"/>
    </xf>
    <xf numFmtId="192" fontId="34" fillId="34" borderId="0" xfId="46324" applyNumberFormat="1" applyFont="1" applyFill="1" applyAlignment="1">
      <alignment horizontal="right" vertical="center" wrapText="1"/>
    </xf>
    <xf numFmtId="192" fontId="34" fillId="34" borderId="0" xfId="46324" applyNumberFormat="1" applyFont="1" applyFill="1" applyAlignment="1">
      <alignment horizontal="left" vertical="center" wrapText="1"/>
    </xf>
    <xf numFmtId="0" fontId="34" fillId="34" borderId="0" xfId="46324" applyFont="1" applyFill="1" applyAlignment="1">
      <alignment horizontal="right" vertical="center" wrapText="1"/>
    </xf>
    <xf numFmtId="189" fontId="34" fillId="34" borderId="0" xfId="46324" applyNumberFormat="1" applyFont="1" applyFill="1" applyAlignment="1">
      <alignment horizontal="right" vertical="center" wrapText="1"/>
    </xf>
    <xf numFmtId="37" fontId="34" fillId="34" borderId="0" xfId="46324" applyNumberFormat="1" applyFont="1" applyFill="1" applyAlignment="1">
      <alignment horizontal="right" vertical="center" wrapText="1"/>
    </xf>
    <xf numFmtId="3" fontId="34" fillId="34" borderId="0" xfId="46324" applyNumberFormat="1" applyFont="1" applyFill="1" applyAlignment="1">
      <alignment horizontal="right" vertical="center" wrapText="1"/>
    </xf>
    <xf numFmtId="0" fontId="30" fillId="0" borderId="13" xfId="46324" applyFont="1" applyBorder="1" applyAlignment="1">
      <alignment horizontal="left" vertical="center" wrapText="1"/>
    </xf>
    <xf numFmtId="190" fontId="29" fillId="36" borderId="0" xfId="46324" applyNumberFormat="1" applyFont="1" applyFill="1" applyAlignment="1">
      <alignment horizontal="right" vertical="center" wrapText="1"/>
    </xf>
    <xf numFmtId="189" fontId="30" fillId="36" borderId="0" xfId="46324" applyNumberFormat="1" applyFont="1" applyFill="1" applyAlignment="1">
      <alignment horizontal="right" vertical="center" wrapText="1"/>
    </xf>
    <xf numFmtId="192" fontId="29" fillId="40" borderId="0" xfId="46324" applyNumberFormat="1" applyFont="1" applyFill="1" applyAlignment="1">
      <alignment wrapText="1"/>
    </xf>
    <xf numFmtId="192" fontId="30" fillId="39" borderId="0" xfId="46324" applyNumberFormat="1" applyFont="1" applyFill="1" applyAlignment="1">
      <alignment vertical="center" wrapText="1"/>
    </xf>
    <xf numFmtId="192" fontId="30" fillId="0" borderId="0" xfId="46324" applyNumberFormat="1" applyFont="1" applyAlignment="1">
      <alignment horizontal="left" vertical="center" wrapText="1"/>
    </xf>
    <xf numFmtId="191" fontId="30" fillId="0" borderId="0" xfId="62817" applyNumberFormat="1" applyFont="1" applyAlignment="1">
      <alignment horizontal="left" vertical="center" wrapText="1"/>
    </xf>
    <xf numFmtId="0" fontId="29" fillId="35" borderId="18" xfId="46324" applyFont="1" applyFill="1" applyBorder="1" applyAlignment="1">
      <alignment horizontal="left" vertical="center" wrapText="1"/>
    </xf>
    <xf numFmtId="192" fontId="34" fillId="40" borderId="3" xfId="46324" applyNumberFormat="1" applyFont="1" applyFill="1" applyBorder="1" applyAlignment="1">
      <alignment horizontal="right" vertical="center" wrapText="1"/>
    </xf>
    <xf numFmtId="191" fontId="29" fillId="35" borderId="1" xfId="62817" applyNumberFormat="1" applyFont="1" applyFill="1" applyBorder="1" applyAlignment="1">
      <alignment horizontal="left" vertical="center" wrapText="1"/>
    </xf>
    <xf numFmtId="0" fontId="34" fillId="40" borderId="3" xfId="46324" applyFont="1" applyFill="1" applyBorder="1" applyAlignment="1">
      <alignment horizontal="right" vertical="center" wrapText="1"/>
    </xf>
    <xf numFmtId="37" fontId="29" fillId="35" borderId="1" xfId="46324" applyNumberFormat="1" applyFont="1" applyFill="1" applyBorder="1" applyAlignment="1">
      <alignment horizontal="right" vertical="center" wrapText="1"/>
    </xf>
    <xf numFmtId="0" fontId="29" fillId="35" borderId="1" xfId="46324" applyFont="1" applyFill="1" applyBorder="1" applyAlignment="1">
      <alignment horizontal="right" vertical="center" wrapText="1"/>
    </xf>
    <xf numFmtId="3" fontId="29" fillId="35" borderId="1" xfId="46324" applyNumberFormat="1" applyFont="1" applyFill="1" applyBorder="1" applyAlignment="1">
      <alignment horizontal="right" vertical="center" wrapText="1"/>
    </xf>
    <xf numFmtId="0" fontId="34" fillId="35" borderId="1" xfId="46324" applyFont="1" applyFill="1" applyBorder="1" applyAlignment="1">
      <alignment horizontal="right" vertical="center" wrapText="1"/>
    </xf>
    <xf numFmtId="0" fontId="30" fillId="0" borderId="21" xfId="46324" applyFont="1" applyBorder="1" applyAlignment="1">
      <alignment horizontal="left" vertical="center" wrapText="1"/>
    </xf>
    <xf numFmtId="192" fontId="30" fillId="0" borderId="2" xfId="46324" applyNumberFormat="1" applyFont="1" applyBorder="1" applyAlignment="1">
      <alignment horizontal="right" vertical="center" wrapText="1"/>
    </xf>
    <xf numFmtId="0" fontId="30" fillId="0" borderId="2" xfId="46324" applyFont="1" applyBorder="1" applyAlignment="1">
      <alignment horizontal="right" vertical="center" wrapText="1"/>
    </xf>
    <xf numFmtId="37" fontId="30" fillId="0" borderId="2" xfId="46324" applyNumberFormat="1" applyFont="1" applyBorder="1" applyAlignment="1">
      <alignment horizontal="right" vertical="center" wrapText="1"/>
    </xf>
    <xf numFmtId="3" fontId="30" fillId="0" borderId="2" xfId="46324" applyNumberFormat="1" applyFont="1" applyBorder="1" applyAlignment="1">
      <alignment horizontal="right" vertical="center" wrapText="1"/>
    </xf>
    <xf numFmtId="0" fontId="29" fillId="0" borderId="2" xfId="46324" applyFont="1" applyBorder="1" applyAlignment="1">
      <alignment horizontal="right" vertical="center" wrapText="1"/>
    </xf>
    <xf numFmtId="37" fontId="30" fillId="36" borderId="0" xfId="46324" applyNumberFormat="1" applyFont="1" applyFill="1" applyAlignment="1">
      <alignment horizontal="right" vertical="center" wrapText="1"/>
    </xf>
    <xf numFmtId="191" fontId="30" fillId="0" borderId="0" xfId="62817" applyNumberFormat="1" applyFont="1" applyAlignment="1">
      <alignment horizontal="right" vertical="center" wrapText="1"/>
    </xf>
    <xf numFmtId="0" fontId="29" fillId="0" borderId="0" xfId="46324" applyFont="1" applyAlignment="1">
      <alignment vertical="center" wrapText="1"/>
    </xf>
    <xf numFmtId="190" fontId="29" fillId="0" borderId="0" xfId="46324" applyNumberFormat="1" applyFont="1" applyAlignment="1">
      <alignment horizontal="right" vertical="center" wrapText="1"/>
    </xf>
    <xf numFmtId="189" fontId="29" fillId="36" borderId="0" xfId="46324" applyNumberFormat="1" applyFont="1" applyFill="1" applyAlignment="1">
      <alignment horizontal="right" vertical="center" wrapText="1"/>
    </xf>
    <xf numFmtId="192" fontId="29" fillId="36" borderId="0" xfId="46324" applyNumberFormat="1" applyFont="1" applyFill="1" applyAlignment="1">
      <alignment horizontal="right" vertical="center" wrapText="1"/>
    </xf>
    <xf numFmtId="0" fontId="30" fillId="35" borderId="14" xfId="46324" applyFont="1" applyFill="1" applyBorder="1" applyAlignment="1">
      <alignment horizontal="left" vertical="center" wrapText="1"/>
    </xf>
    <xf numFmtId="192" fontId="30" fillId="35" borderId="15" xfId="46324" applyNumberFormat="1" applyFont="1" applyFill="1" applyBorder="1" applyAlignment="1">
      <alignment horizontal="right" vertical="center" wrapText="1"/>
    </xf>
    <xf numFmtId="3" fontId="30" fillId="35" borderId="15" xfId="46324" applyNumberFormat="1" applyFont="1" applyFill="1" applyBorder="1" applyAlignment="1">
      <alignment horizontal="right" vertical="center" wrapText="1"/>
    </xf>
    <xf numFmtId="0" fontId="2" fillId="0" borderId="0" xfId="46324" applyAlignment="1">
      <alignment horizontal="right"/>
    </xf>
    <xf numFmtId="37" fontId="2" fillId="0" borderId="0" xfId="46324" applyNumberFormat="1" applyAlignment="1">
      <alignment horizontal="right"/>
    </xf>
    <xf numFmtId="0" fontId="2" fillId="0" borderId="0" xfId="46324" applyAlignment="1">
      <alignment wrapText="1"/>
    </xf>
    <xf numFmtId="0" fontId="111" fillId="0" borderId="0" xfId="0" applyFont="1"/>
    <xf numFmtId="0" fontId="57" fillId="0" borderId="0" xfId="46324" applyFont="1" applyAlignment="1">
      <alignment horizontal="left" vertical="center" wrapText="1"/>
    </xf>
    <xf numFmtId="0" fontId="57" fillId="29" borderId="0" xfId="46324" applyFont="1" applyFill="1" applyAlignment="1">
      <alignment horizontal="left" vertical="center" wrapText="1"/>
    </xf>
    <xf numFmtId="0" fontId="57" fillId="0" borderId="0" xfId="0" applyFont="1" applyAlignment="1">
      <alignment horizontal="left" vertical="center" wrapText="1"/>
    </xf>
    <xf numFmtId="0" fontId="67" fillId="29" borderId="10" xfId="46324" applyFont="1" applyFill="1" applyBorder="1" applyAlignment="1">
      <alignment horizontal="left" vertical="center" wrapText="1"/>
    </xf>
    <xf numFmtId="0" fontId="67" fillId="29" borderId="0" xfId="46324" applyFont="1" applyFill="1" applyAlignment="1">
      <alignment horizontal="left" vertical="center" wrapText="1"/>
    </xf>
    <xf numFmtId="0" fontId="103" fillId="0" borderId="0" xfId="46324" applyFont="1" applyAlignment="1">
      <alignment horizontal="left" vertical="center" wrapText="1"/>
    </xf>
    <xf numFmtId="0" fontId="113" fillId="28" borderId="0" xfId="0" applyFont="1" applyFill="1"/>
    <xf numFmtId="0" fontId="114" fillId="28" borderId="0" xfId="0" applyFont="1" applyFill="1"/>
    <xf numFmtId="0" fontId="114" fillId="50" borderId="0" xfId="0" applyFont="1" applyFill="1"/>
    <xf numFmtId="0" fontId="0" fillId="28" borderId="0" xfId="0" applyFill="1"/>
    <xf numFmtId="0" fontId="116" fillId="0" borderId="0" xfId="0" applyFont="1"/>
    <xf numFmtId="0" fontId="116" fillId="51" borderId="0" xfId="0" applyFont="1" applyFill="1"/>
    <xf numFmtId="0" fontId="116" fillId="34" borderId="0" xfId="0" applyFont="1" applyFill="1"/>
    <xf numFmtId="0" fontId="116" fillId="52" borderId="0" xfId="0" applyFont="1" applyFill="1"/>
    <xf numFmtId="0" fontId="117" fillId="32" borderId="0" xfId="0" applyFont="1" applyFill="1"/>
    <xf numFmtId="0" fontId="118" fillId="53" borderId="0" xfId="0" applyFont="1" applyFill="1"/>
    <xf numFmtId="0" fontId="116" fillId="0" borderId="0" xfId="0" quotePrefix="1" applyFont="1"/>
    <xf numFmtId="0" fontId="116" fillId="51" borderId="0" xfId="0" quotePrefix="1" applyFont="1" applyFill="1"/>
    <xf numFmtId="0" fontId="117" fillId="32" borderId="22" xfId="0" applyFont="1" applyFill="1" applyBorder="1"/>
    <xf numFmtId="0" fontId="118" fillId="53" borderId="22" xfId="0" applyFont="1" applyFill="1" applyBorder="1"/>
    <xf numFmtId="0" fontId="119" fillId="32" borderId="0" xfId="0" applyFont="1" applyFill="1"/>
    <xf numFmtId="0" fontId="116" fillId="52" borderId="0" xfId="0" quotePrefix="1" applyFont="1" applyFill="1"/>
    <xf numFmtId="0" fontId="119" fillId="32" borderId="22" xfId="0" applyFont="1" applyFill="1" applyBorder="1"/>
    <xf numFmtId="0" fontId="116" fillId="51" borderId="0" xfId="0" applyFont="1" applyFill="1" applyAlignment="1">
      <alignment horizontal="center"/>
    </xf>
    <xf numFmtId="0" fontId="116" fillId="0" borderId="0" xfId="0" applyFont="1" applyAlignment="1">
      <alignment horizontal="center"/>
    </xf>
    <xf numFmtId="0" fontId="116" fillId="52" borderId="0" xfId="0" applyFont="1" applyFill="1" applyAlignment="1">
      <alignment horizontal="center"/>
    </xf>
    <xf numFmtId="0" fontId="116" fillId="34" borderId="0" xfId="0" applyFont="1" applyFill="1" applyAlignment="1">
      <alignment horizontal="center"/>
    </xf>
    <xf numFmtId="0" fontId="114" fillId="53" borderId="22" xfId="0" applyFont="1" applyFill="1" applyBorder="1" applyAlignment="1">
      <alignment horizontal="center"/>
    </xf>
    <xf numFmtId="0" fontId="116" fillId="32" borderId="22" xfId="0" applyFont="1" applyFill="1" applyBorder="1" applyAlignment="1">
      <alignment horizontal="center"/>
    </xf>
    <xf numFmtId="0" fontId="116" fillId="32" borderId="22" xfId="0" quotePrefix="1" applyFont="1" applyFill="1" applyBorder="1" applyAlignment="1">
      <alignment horizontal="center"/>
    </xf>
    <xf numFmtId="0" fontId="114" fillId="50" borderId="0" xfId="0" applyFont="1" applyFill="1" applyAlignment="1">
      <alignment horizontal="center"/>
    </xf>
    <xf numFmtId="0" fontId="114" fillId="28" borderId="0" xfId="0" applyFont="1" applyFill="1" applyAlignment="1">
      <alignment horizontal="center"/>
    </xf>
    <xf numFmtId="0" fontId="122" fillId="0" borderId="0" xfId="0" applyFont="1"/>
    <xf numFmtId="0" fontId="125" fillId="0" borderId="0" xfId="0" applyFont="1"/>
    <xf numFmtId="0" fontId="129" fillId="0" borderId="0" xfId="0" applyFont="1"/>
    <xf numFmtId="0" fontId="113" fillId="30" borderId="29" xfId="0" applyFont="1" applyFill="1" applyBorder="1"/>
    <xf numFmtId="0" fontId="118" fillId="30" borderId="23" xfId="0" applyFont="1" applyFill="1" applyBorder="1"/>
    <xf numFmtId="0" fontId="118" fillId="54" borderId="30" xfId="0" applyFont="1" applyFill="1" applyBorder="1"/>
    <xf numFmtId="0" fontId="130" fillId="35" borderId="31" xfId="0" applyFont="1" applyFill="1" applyBorder="1"/>
    <xf numFmtId="0" fontId="131" fillId="34" borderId="0" xfId="0" applyFont="1" applyFill="1"/>
    <xf numFmtId="0" fontId="131" fillId="55" borderId="32" xfId="0" applyFont="1" applyFill="1" applyBorder="1"/>
    <xf numFmtId="0" fontId="130" fillId="29" borderId="31" xfId="0" applyFont="1" applyFill="1" applyBorder="1"/>
    <xf numFmtId="0" fontId="131" fillId="29" borderId="0" xfId="0" applyFont="1" applyFill="1"/>
    <xf numFmtId="0" fontId="131" fillId="29" borderId="0" xfId="0" quotePrefix="1" applyFont="1" applyFill="1"/>
    <xf numFmtId="0" fontId="131" fillId="56" borderId="32" xfId="0" applyFont="1" applyFill="1" applyBorder="1"/>
    <xf numFmtId="0" fontId="131" fillId="34" borderId="0" xfId="0" quotePrefix="1" applyFont="1" applyFill="1"/>
    <xf numFmtId="0" fontId="119" fillId="32" borderId="33" xfId="0" applyFont="1" applyFill="1" applyBorder="1"/>
    <xf numFmtId="0" fontId="118" fillId="53" borderId="34" xfId="0" applyFont="1" applyFill="1" applyBorder="1"/>
    <xf numFmtId="0" fontId="113" fillId="30" borderId="23" xfId="0" applyFont="1" applyFill="1" applyBorder="1"/>
    <xf numFmtId="0" fontId="113" fillId="30" borderId="31" xfId="0" applyFont="1" applyFill="1" applyBorder="1"/>
    <xf numFmtId="0" fontId="118" fillId="30" borderId="0" xfId="0" applyFont="1" applyFill="1"/>
    <xf numFmtId="0" fontId="118" fillId="30" borderId="36" xfId="0" applyFont="1" applyFill="1" applyBorder="1"/>
    <xf numFmtId="0" fontId="118" fillId="54" borderId="32" xfId="0" applyFont="1" applyFill="1" applyBorder="1"/>
    <xf numFmtId="0" fontId="0" fillId="30" borderId="31" xfId="0" applyFill="1" applyBorder="1"/>
    <xf numFmtId="0" fontId="0" fillId="30" borderId="0" xfId="0" applyFill="1"/>
    <xf numFmtId="0" fontId="0" fillId="54" borderId="32" xfId="0" applyFill="1" applyBorder="1"/>
    <xf numFmtId="0" fontId="119" fillId="35" borderId="31" xfId="0" applyFont="1" applyFill="1" applyBorder="1"/>
    <xf numFmtId="0" fontId="119" fillId="35" borderId="0" xfId="0" applyFont="1" applyFill="1"/>
    <xf numFmtId="0" fontId="119" fillId="55" borderId="32" xfId="0" applyFont="1" applyFill="1" applyBorder="1"/>
    <xf numFmtId="0" fontId="130" fillId="0" borderId="31" xfId="0" applyFont="1" applyBorder="1"/>
    <xf numFmtId="0" fontId="130" fillId="0" borderId="0" xfId="0" applyFont="1"/>
    <xf numFmtId="0" fontId="130" fillId="56" borderId="32" xfId="0" applyFont="1" applyFill="1" applyBorder="1"/>
    <xf numFmtId="0" fontId="130" fillId="35" borderId="0" xfId="0" applyFont="1" applyFill="1"/>
    <xf numFmtId="0" fontId="130" fillId="55" borderId="32" xfId="0" applyFont="1" applyFill="1" applyBorder="1"/>
    <xf numFmtId="0" fontId="119" fillId="0" borderId="31" xfId="0" applyFont="1" applyBorder="1"/>
    <xf numFmtId="0" fontId="119" fillId="0" borderId="0" xfId="0" applyFont="1"/>
    <xf numFmtId="0" fontId="134" fillId="29" borderId="37" xfId="0" applyFont="1" applyFill="1" applyBorder="1"/>
    <xf numFmtId="0" fontId="114" fillId="30" borderId="29" xfId="0" applyFont="1" applyFill="1" applyBorder="1"/>
    <xf numFmtId="0" fontId="114" fillId="30" borderId="23" xfId="0" applyFont="1" applyFill="1" applyBorder="1"/>
    <xf numFmtId="0" fontId="114" fillId="54" borderId="30" xfId="0" applyFont="1" applyFill="1" applyBorder="1"/>
    <xf numFmtId="0" fontId="130" fillId="29" borderId="0" xfId="0" applyFont="1" applyFill="1"/>
    <xf numFmtId="37" fontId="41" fillId="36" borderId="0" xfId="46324" applyNumberFormat="1" applyFont="1" applyFill="1" applyAlignment="1">
      <alignment horizontal="right" wrapText="1"/>
    </xf>
    <xf numFmtId="37" fontId="41" fillId="36" borderId="0" xfId="46324" applyNumberFormat="1" applyFont="1" applyFill="1" applyAlignment="1">
      <alignment horizontal="right" vertical="center"/>
    </xf>
    <xf numFmtId="37" fontId="41" fillId="36" borderId="0" xfId="46324" applyNumberFormat="1" applyFont="1" applyFill="1" applyAlignment="1">
      <alignment vertical="center"/>
    </xf>
    <xf numFmtId="3" fontId="41" fillId="36" borderId="0" xfId="46324" applyNumberFormat="1" applyFont="1" applyFill="1" applyAlignment="1">
      <alignment horizontal="right" vertical="center" wrapText="1"/>
    </xf>
    <xf numFmtId="37" fontId="41" fillId="0" borderId="0" xfId="46324" applyNumberFormat="1" applyFont="1" applyAlignment="1">
      <alignment horizontal="right" wrapText="1"/>
    </xf>
    <xf numFmtId="0" fontId="137" fillId="34" borderId="0" xfId="0" applyFont="1" applyFill="1"/>
    <xf numFmtId="166" fontId="30" fillId="37" borderId="24" xfId="46324" applyNumberFormat="1" applyFont="1" applyFill="1" applyBorder="1" applyAlignment="1">
      <alignment horizontal="right" wrapText="1"/>
    </xf>
    <xf numFmtId="0" fontId="119" fillId="32" borderId="31" xfId="0" applyFont="1" applyFill="1" applyBorder="1"/>
    <xf numFmtId="0" fontId="118" fillId="53" borderId="32" xfId="0" applyFont="1" applyFill="1" applyBorder="1"/>
    <xf numFmtId="0" fontId="140" fillId="32" borderId="22" xfId="0" applyFont="1" applyFill="1" applyBorder="1"/>
    <xf numFmtId="0" fontId="78" fillId="0" borderId="0" xfId="46324" applyFont="1"/>
    <xf numFmtId="0" fontId="144" fillId="30" borderId="29" xfId="0" applyFont="1" applyFill="1" applyBorder="1"/>
    <xf numFmtId="0" fontId="114" fillId="50" borderId="30" xfId="0" applyFont="1" applyFill="1" applyBorder="1"/>
    <xf numFmtId="0" fontId="118" fillId="30" borderId="39" xfId="0" applyFont="1" applyFill="1" applyBorder="1"/>
    <xf numFmtId="0" fontId="118" fillId="50" borderId="32" xfId="0" applyFont="1" applyFill="1" applyBorder="1"/>
    <xf numFmtId="0" fontId="130" fillId="29" borderId="33" xfId="0" applyFont="1" applyFill="1" applyBorder="1"/>
    <xf numFmtId="0" fontId="130" fillId="29" borderId="22" xfId="0" applyFont="1" applyFill="1" applyBorder="1"/>
    <xf numFmtId="0" fontId="130" fillId="52" borderId="34" xfId="0" applyFont="1" applyFill="1" applyBorder="1"/>
    <xf numFmtId="0" fontId="113" fillId="30" borderId="0" xfId="0" applyFont="1" applyFill="1"/>
    <xf numFmtId="0" fontId="118" fillId="50" borderId="0" xfId="0" applyFont="1" applyFill="1"/>
    <xf numFmtId="0" fontId="145" fillId="29" borderId="0" xfId="0" quotePrefix="1" applyFont="1" applyFill="1"/>
    <xf numFmtId="0" fontId="131" fillId="51" borderId="0" xfId="0" applyFont="1" applyFill="1"/>
    <xf numFmtId="0" fontId="130" fillId="34" borderId="0" xfId="0" applyFont="1" applyFill="1"/>
    <xf numFmtId="0" fontId="145" fillId="34" borderId="0" xfId="0" quotePrefix="1" applyFont="1" applyFill="1"/>
    <xf numFmtId="0" fontId="131" fillId="52" borderId="0" xfId="0" applyFont="1" applyFill="1"/>
    <xf numFmtId="0" fontId="130" fillId="34" borderId="15" xfId="0" applyFont="1" applyFill="1" applyBorder="1"/>
    <xf numFmtId="0" fontId="131" fillId="34" borderId="15" xfId="0" applyFont="1" applyFill="1" applyBorder="1"/>
    <xf numFmtId="0" fontId="145" fillId="34" borderId="15" xfId="0" quotePrefix="1" applyFont="1" applyFill="1" applyBorder="1"/>
    <xf numFmtId="0" fontId="131" fillId="52" borderId="15" xfId="0" applyFont="1" applyFill="1" applyBorder="1"/>
    <xf numFmtId="0" fontId="114" fillId="30" borderId="30" xfId="0" applyFont="1" applyFill="1" applyBorder="1"/>
    <xf numFmtId="0" fontId="130" fillId="51" borderId="32" xfId="0" applyFont="1" applyFill="1" applyBorder="1"/>
    <xf numFmtId="0" fontId="130" fillId="52" borderId="32" xfId="0" applyFont="1" applyFill="1" applyBorder="1"/>
    <xf numFmtId="0" fontId="118" fillId="50" borderId="30" xfId="0" applyFont="1" applyFill="1" applyBorder="1"/>
    <xf numFmtId="0" fontId="130" fillId="0" borderId="33" xfId="0" applyFont="1" applyBorder="1"/>
    <xf numFmtId="0" fontId="130" fillId="0" borderId="22" xfId="0" applyFont="1" applyBorder="1"/>
    <xf numFmtId="0" fontId="148" fillId="0" borderId="0" xfId="46324" applyFont="1" applyAlignment="1">
      <alignment horizontal="left" vertical="center"/>
    </xf>
    <xf numFmtId="3" fontId="29" fillId="35" borderId="15" xfId="46324" applyNumberFormat="1" applyFont="1" applyFill="1" applyBorder="1" applyAlignment="1">
      <alignment horizontal="right" vertical="center" wrapText="1"/>
    </xf>
    <xf numFmtId="166" fontId="34" fillId="0" borderId="0" xfId="46324" applyNumberFormat="1" applyFont="1" applyAlignment="1">
      <alignment horizontal="center" vertical="center"/>
    </xf>
    <xf numFmtId="191" fontId="73" fillId="29" borderId="0" xfId="62817" applyNumberFormat="1" applyFont="1" applyFill="1" applyAlignment="1">
      <alignment horizontal="center" vertical="center" wrapText="1"/>
    </xf>
    <xf numFmtId="191" fontId="65" fillId="35" borderId="0" xfId="62817" applyNumberFormat="1" applyFont="1" applyFill="1" applyAlignment="1">
      <alignment horizontal="center" vertical="center" wrapText="1"/>
    </xf>
    <xf numFmtId="191" fontId="65" fillId="0" borderId="0" xfId="62817" applyNumberFormat="1" applyFont="1" applyAlignment="1">
      <alignment horizontal="center" vertical="center" wrapText="1"/>
    </xf>
    <xf numFmtId="191" fontId="65" fillId="29" borderId="0" xfId="62817" applyNumberFormat="1" applyFont="1" applyFill="1" applyAlignment="1">
      <alignment horizontal="center" vertical="center" wrapText="1"/>
    </xf>
    <xf numFmtId="191" fontId="73" fillId="43" borderId="0" xfId="62817" applyNumberFormat="1" applyFont="1" applyFill="1" applyAlignment="1">
      <alignment horizontal="center" vertical="center" wrapText="1"/>
    </xf>
    <xf numFmtId="0" fontId="119" fillId="32" borderId="40" xfId="0" applyFont="1" applyFill="1" applyBorder="1"/>
    <xf numFmtId="37" fontId="41" fillId="49" borderId="0" xfId="46324" applyNumberFormat="1" applyFont="1" applyFill="1" applyAlignment="1">
      <alignment horizontal="right" wrapText="1"/>
    </xf>
    <xf numFmtId="37" fontId="30" fillId="0" borderId="3" xfId="0" applyNumberFormat="1" applyFont="1" applyBorder="1" applyAlignment="1">
      <alignment horizontal="right" vertical="center" wrapText="1"/>
    </xf>
    <xf numFmtId="37" fontId="30" fillId="32" borderId="0" xfId="46324" applyNumberFormat="1" applyFont="1" applyFill="1" applyAlignment="1">
      <alignment horizontal="right" vertical="center"/>
    </xf>
    <xf numFmtId="37" fontId="29" fillId="56" borderId="32" xfId="0" applyNumberFormat="1" applyFont="1" applyFill="1" applyBorder="1" applyAlignment="1">
      <alignment horizontal="right" vertical="center" wrapText="1"/>
    </xf>
    <xf numFmtId="37" fontId="30" fillId="55" borderId="32" xfId="0" applyNumberFormat="1" applyFont="1" applyFill="1" applyBorder="1" applyAlignment="1">
      <alignment horizontal="right" vertical="center" wrapText="1"/>
    </xf>
    <xf numFmtId="0" fontId="134" fillId="29" borderId="31" xfId="0" applyFont="1" applyFill="1" applyBorder="1"/>
    <xf numFmtId="0" fontId="136" fillId="29" borderId="0" xfId="0" applyFont="1" applyFill="1"/>
    <xf numFmtId="0" fontId="2" fillId="0" borderId="23" xfId="46324" applyBorder="1"/>
    <xf numFmtId="37" fontId="30" fillId="32" borderId="22" xfId="0" applyNumberFormat="1" applyFont="1" applyFill="1" applyBorder="1" applyAlignment="1">
      <alignment horizontal="right" vertical="center" wrapText="1"/>
    </xf>
    <xf numFmtId="0" fontId="29" fillId="36" borderId="0" xfId="46324" applyFont="1" applyFill="1" applyAlignment="1">
      <alignment horizontal="right"/>
    </xf>
    <xf numFmtId="37" fontId="29" fillId="55" borderId="32" xfId="0" applyNumberFormat="1" applyFont="1" applyFill="1" applyBorder="1" applyAlignment="1">
      <alignment horizontal="right" vertical="center" wrapText="1"/>
    </xf>
    <xf numFmtId="0" fontId="130" fillId="29" borderId="0" xfId="0" quotePrefix="1" applyFont="1" applyFill="1" applyAlignment="1">
      <alignment horizontal="right"/>
    </xf>
    <xf numFmtId="168" fontId="29" fillId="37" borderId="0" xfId="46324" applyNumberFormat="1" applyFont="1" applyFill="1" applyAlignment="1">
      <alignment horizontal="right" wrapText="1"/>
    </xf>
    <xf numFmtId="37" fontId="44" fillId="35" borderId="0" xfId="0" applyNumberFormat="1" applyFont="1" applyFill="1" applyAlignment="1">
      <alignment horizontal="right" vertical="center" wrapText="1"/>
    </xf>
    <xf numFmtId="39" fontId="41" fillId="35" borderId="0" xfId="0" applyNumberFormat="1" applyFont="1" applyFill="1" applyAlignment="1">
      <alignment horizontal="right" vertical="center" wrapText="1"/>
    </xf>
    <xf numFmtId="39" fontId="41" fillId="35" borderId="22" xfId="0" applyNumberFormat="1" applyFont="1" applyFill="1" applyBorder="1" applyAlignment="1">
      <alignment horizontal="right" vertical="center" wrapText="1"/>
    </xf>
    <xf numFmtId="37" fontId="30" fillId="34" borderId="0" xfId="0" applyNumberFormat="1" applyFont="1" applyFill="1" applyAlignment="1">
      <alignment horizontal="right" vertical="center" wrapText="1"/>
    </xf>
    <xf numFmtId="37" fontId="29" fillId="37" borderId="22" xfId="46324" applyNumberFormat="1" applyFont="1" applyFill="1" applyBorder="1" applyAlignment="1">
      <alignment horizontal="right" wrapText="1"/>
    </xf>
    <xf numFmtId="0" fontId="30" fillId="0" borderId="0" xfId="46324" applyFont="1" applyAlignment="1">
      <alignment horizontal="left" vertical="center" wrapText="1"/>
    </xf>
    <xf numFmtId="0" fontId="28" fillId="0" borderId="0" xfId="46324" applyFont="1" applyAlignment="1">
      <alignment horizontal="left" vertical="center"/>
    </xf>
    <xf numFmtId="0" fontId="58" fillId="0" borderId="10" xfId="46324" applyFont="1" applyBorder="1" applyAlignment="1">
      <alignment horizontal="left" vertical="center" wrapText="1"/>
    </xf>
    <xf numFmtId="0" fontId="58" fillId="0" borderId="0" xfId="46324" applyFont="1" applyAlignment="1">
      <alignment horizontal="left" vertical="center" wrapText="1"/>
    </xf>
    <xf numFmtId="0" fontId="57" fillId="0" borderId="0" xfId="0" applyFont="1" applyAlignment="1">
      <alignment horizontal="left" vertical="center"/>
    </xf>
    <xf numFmtId="0" fontId="57" fillId="0" borderId="10" xfId="0" applyFont="1" applyBorder="1" applyAlignment="1">
      <alignment horizontal="left" vertical="center"/>
    </xf>
    <xf numFmtId="0" fontId="88" fillId="0" borderId="0" xfId="46324" applyFont="1" applyAlignment="1">
      <alignment horizontal="left" vertical="center"/>
    </xf>
    <xf numFmtId="0" fontId="57" fillId="0" borderId="0" xfId="46324" applyFont="1" applyAlignment="1">
      <alignment horizontal="justify" vertical="center"/>
    </xf>
    <xf numFmtId="0" fontId="58" fillId="0" borderId="0" xfId="46324" applyFont="1" applyAlignment="1">
      <alignment horizontal="justify" vertical="center"/>
    </xf>
    <xf numFmtId="0" fontId="58" fillId="29" borderId="10" xfId="46324" applyFont="1" applyFill="1" applyBorder="1" applyAlignment="1">
      <alignment horizontal="left" vertical="center"/>
    </xf>
    <xf numFmtId="0" fontId="58" fillId="29" borderId="0" xfId="46324" applyFont="1" applyFill="1" applyAlignment="1">
      <alignment horizontal="left" vertical="center"/>
    </xf>
    <xf numFmtId="0" fontId="57" fillId="29" borderId="0" xfId="46324" applyFont="1" applyFill="1" applyAlignment="1">
      <alignment horizontal="left" vertical="center"/>
    </xf>
    <xf numFmtId="0" fontId="58" fillId="0" borderId="10" xfId="46324" applyFont="1" applyBorder="1" applyAlignment="1">
      <alignment horizontal="justify" vertical="center"/>
    </xf>
    <xf numFmtId="0" fontId="60" fillId="29" borderId="0" xfId="46324" applyFont="1" applyFill="1" applyAlignment="1">
      <alignment horizontal="left" vertical="center" wrapText="1"/>
    </xf>
    <xf numFmtId="0" fontId="0" fillId="0" borderId="0" xfId="0"/>
    <xf numFmtId="0" fontId="58" fillId="0" borderId="10" xfId="0" applyFont="1" applyBorder="1" applyAlignment="1">
      <alignment horizontal="left" vertical="center" wrapText="1"/>
    </xf>
    <xf numFmtId="0" fontId="58" fillId="0" borderId="0" xfId="0" applyFont="1" applyAlignment="1">
      <alignment horizontal="left" vertical="center" wrapText="1"/>
    </xf>
    <xf numFmtId="0" fontId="57" fillId="0" borderId="0" xfId="0" applyFont="1" applyAlignment="1">
      <alignment horizontal="left" vertical="center" wrapText="1"/>
    </xf>
    <xf numFmtId="0" fontId="34" fillId="0" borderId="0" xfId="46324" applyFont="1" applyAlignment="1">
      <alignment horizontal="center" vertical="center"/>
    </xf>
    <xf numFmtId="0" fontId="76" fillId="0" borderId="10" xfId="0" applyFont="1" applyBorder="1" applyAlignment="1">
      <alignment horizontal="left" vertical="center" wrapText="1"/>
    </xf>
    <xf numFmtId="0" fontId="76" fillId="0" borderId="0" xfId="0" applyFont="1" applyAlignment="1">
      <alignment horizontal="left" vertical="center" wrapText="1"/>
    </xf>
    <xf numFmtId="0" fontId="66" fillId="0" borderId="0" xfId="0" applyFont="1" applyAlignment="1">
      <alignment horizontal="left" vertical="center" wrapText="1"/>
    </xf>
    <xf numFmtId="0" fontId="38" fillId="32" borderId="0" xfId="0" applyFont="1" applyFill="1" applyAlignment="1">
      <alignment horizontal="left" vertical="center" wrapText="1"/>
    </xf>
    <xf numFmtId="0" fontId="28" fillId="0" borderId="0" xfId="0" applyFont="1" applyAlignment="1">
      <alignment horizontal="left" vertical="center"/>
    </xf>
    <xf numFmtId="0" fontId="57" fillId="0" borderId="0" xfId="0" quotePrefix="1" applyFont="1" applyAlignment="1">
      <alignment horizontal="left" vertical="center" wrapText="1"/>
    </xf>
    <xf numFmtId="0" fontId="32" fillId="0" borderId="0" xfId="46324" applyFont="1" applyAlignment="1">
      <alignment horizontal="center" vertical="center" wrapText="1"/>
    </xf>
    <xf numFmtId="0" fontId="118" fillId="30" borderId="35" xfId="0" applyFont="1" applyFill="1" applyBorder="1"/>
    <xf numFmtId="0" fontId="30" fillId="0" borderId="0" xfId="46324" applyFont="1" applyAlignment="1">
      <alignment horizontal="center" vertical="center" wrapText="1"/>
    </xf>
    <xf numFmtId="0" fontId="35" fillId="0" borderId="0" xfId="46324" applyFont="1" applyAlignment="1">
      <alignment horizontal="justify" vertical="center" wrapText="1"/>
    </xf>
    <xf numFmtId="0" fontId="32" fillId="29" borderId="0" xfId="46324" applyFont="1" applyFill="1" applyAlignment="1">
      <alignment horizontal="left" vertical="center"/>
    </xf>
    <xf numFmtId="0" fontId="32" fillId="29" borderId="25" xfId="46324" applyFont="1" applyFill="1" applyBorder="1" applyAlignment="1">
      <alignment horizontal="left" vertical="center" wrapText="1"/>
    </xf>
    <xf numFmtId="0" fontId="32" fillId="29" borderId="0" xfId="46324" applyFont="1" applyFill="1" applyAlignment="1">
      <alignment horizontal="left" vertical="center" wrapText="1"/>
    </xf>
    <xf numFmtId="0" fontId="32" fillId="0" borderId="0" xfId="46324" applyFont="1" applyAlignment="1">
      <alignment horizontal="left" vertical="center"/>
    </xf>
    <xf numFmtId="0" fontId="32" fillId="29" borderId="0" xfId="0" applyFont="1" applyFill="1" applyAlignment="1">
      <alignment horizontal="left" vertical="center"/>
    </xf>
    <xf numFmtId="0" fontId="32" fillId="29" borderId="0" xfId="0" applyFont="1" applyFill="1" applyAlignment="1">
      <alignment horizontal="left" vertical="center" wrapText="1"/>
    </xf>
    <xf numFmtId="0" fontId="118" fillId="30" borderId="38" xfId="0" applyFont="1" applyFill="1" applyBorder="1"/>
    <xf numFmtId="0" fontId="67" fillId="0" borderId="0" xfId="0" applyFont="1" applyAlignment="1">
      <alignment horizontal="left" vertical="center" wrapText="1"/>
    </xf>
    <xf numFmtId="0" fontId="81" fillId="0" borderId="0" xfId="0" applyFont="1" applyAlignment="1">
      <alignment horizontal="left" vertical="center" wrapText="1"/>
    </xf>
    <xf numFmtId="0" fontId="142" fillId="0" borderId="10" xfId="46324" applyFont="1" applyBorder="1" applyAlignment="1">
      <alignment horizontal="left" vertical="center"/>
    </xf>
    <xf numFmtId="0" fontId="58" fillId="0" borderId="10" xfId="46324" applyFont="1" applyBorder="1" applyAlignment="1">
      <alignment horizontal="left" vertical="center"/>
    </xf>
    <xf numFmtId="0" fontId="58" fillId="0" borderId="13" xfId="46324" applyFont="1" applyBorder="1" applyAlignment="1">
      <alignment horizontal="left" vertical="center" wrapText="1"/>
    </xf>
    <xf numFmtId="0" fontId="97" fillId="0" borderId="14" xfId="46324" applyFont="1" applyBorder="1" applyAlignment="1">
      <alignment horizontal="left" vertical="top" wrapText="1"/>
    </xf>
    <xf numFmtId="0" fontId="97" fillId="0" borderId="15" xfId="46324" applyFont="1" applyBorder="1" applyAlignment="1">
      <alignment horizontal="left" vertical="top" wrapText="1"/>
    </xf>
    <xf numFmtId="0" fontId="36" fillId="43" borderId="0" xfId="46324" applyFont="1" applyFill="1" applyAlignment="1">
      <alignment horizontal="right" vertical="center"/>
    </xf>
    <xf numFmtId="0" fontId="62" fillId="0" borderId="21" xfId="46324" applyFont="1" applyBorder="1" applyAlignment="1">
      <alignment horizontal="justify" vertical="center" wrapText="1"/>
    </xf>
    <xf numFmtId="0" fontId="62" fillId="0" borderId="2" xfId="46324" applyFont="1" applyBorder="1" applyAlignment="1">
      <alignment horizontal="justify" vertical="center" wrapText="1"/>
    </xf>
    <xf numFmtId="0" fontId="62" fillId="0" borderId="0" xfId="46324" applyFont="1" applyAlignment="1">
      <alignment horizontal="justify" vertical="center" wrapText="1"/>
    </xf>
    <xf numFmtId="0" fontId="58" fillId="0" borderId="13" xfId="46324" applyFont="1" applyBorder="1" applyAlignment="1">
      <alignment horizontal="justify" vertical="center" wrapText="1"/>
    </xf>
    <xf numFmtId="0" fontId="58" fillId="0" borderId="0" xfId="46324" applyFont="1" applyAlignment="1">
      <alignment horizontal="justify" vertical="center" wrapText="1"/>
    </xf>
    <xf numFmtId="0" fontId="64" fillId="0" borderId="12" xfId="46324" applyFont="1" applyBorder="1" applyAlignment="1">
      <alignment horizontal="left" vertical="center" wrapText="1"/>
    </xf>
    <xf numFmtId="0" fontId="64" fillId="0" borderId="0" xfId="46324" applyFont="1" applyAlignment="1">
      <alignment horizontal="left" vertical="center" wrapText="1"/>
    </xf>
    <xf numFmtId="0" fontId="32" fillId="37" borderId="0" xfId="46324" applyFont="1" applyFill="1" applyAlignment="1">
      <alignment wrapText="1"/>
    </xf>
    <xf numFmtId="0" fontId="64" fillId="0" borderId="21" xfId="46324" applyFont="1" applyBorder="1" applyAlignment="1">
      <alignment horizontal="left" vertical="center" wrapText="1"/>
    </xf>
    <xf numFmtId="0" fontId="64" fillId="0" borderId="2" xfId="46324" applyFont="1" applyBorder="1" applyAlignment="1">
      <alignment horizontal="left" vertical="center" wrapText="1"/>
    </xf>
    <xf numFmtId="0" fontId="37" fillId="0" borderId="0" xfId="0" applyFont="1" applyAlignment="1">
      <alignment horizontal="left" vertical="center" wrapText="1"/>
    </xf>
    <xf numFmtId="0" fontId="43" fillId="29" borderId="11" xfId="0" applyFont="1" applyFill="1" applyBorder="1" applyAlignment="1">
      <alignment horizontal="left" vertical="center" wrapText="1"/>
    </xf>
    <xf numFmtId="0" fontId="43" fillId="29" borderId="12" xfId="0" applyFont="1" applyFill="1" applyBorder="1" applyAlignment="1">
      <alignment horizontal="left" vertical="center" wrapText="1"/>
    </xf>
    <xf numFmtId="0" fontId="58" fillId="29" borderId="19" xfId="0" applyFont="1" applyFill="1" applyBorder="1" applyAlignment="1">
      <alignment horizontal="left" vertical="center" wrapText="1"/>
    </xf>
    <xf numFmtId="0" fontId="58" fillId="29" borderId="20" xfId="0" applyFont="1" applyFill="1" applyBorder="1" applyAlignment="1">
      <alignment horizontal="left" vertical="center" wrapText="1"/>
    </xf>
    <xf numFmtId="0" fontId="58" fillId="29" borderId="15" xfId="0" applyFont="1" applyFill="1" applyBorder="1" applyAlignment="1">
      <alignment horizontal="left" vertical="center" wrapText="1"/>
    </xf>
    <xf numFmtId="0" fontId="28" fillId="0" borderId="11" xfId="0" applyFont="1" applyBorder="1" applyAlignment="1">
      <alignment horizontal="left" vertical="center" wrapText="1"/>
    </xf>
    <xf numFmtId="0" fontId="28" fillId="0" borderId="12" xfId="0" applyFont="1" applyBorder="1" applyAlignment="1">
      <alignment horizontal="left" vertical="center" wrapText="1"/>
    </xf>
    <xf numFmtId="0" fontId="58" fillId="0" borderId="21" xfId="0" applyFont="1" applyBorder="1" applyAlignment="1">
      <alignment horizontal="left" vertical="center" wrapText="1"/>
    </xf>
    <xf numFmtId="0" fontId="58" fillId="0" borderId="2" xfId="0" applyFont="1" applyBorder="1" applyAlignment="1">
      <alignment horizontal="left" vertical="center" wrapText="1"/>
    </xf>
    <xf numFmtId="0" fontId="58" fillId="29" borderId="21" xfId="0" applyFont="1" applyFill="1" applyBorder="1" applyAlignment="1">
      <alignment horizontal="left" vertical="center" wrapText="1"/>
    </xf>
    <xf numFmtId="0" fontId="58" fillId="0" borderId="13" xfId="0" applyFont="1" applyBorder="1" applyAlignment="1">
      <alignment horizontal="left" vertical="center" wrapText="1"/>
    </xf>
    <xf numFmtId="0" fontId="21" fillId="0" borderId="0" xfId="0" applyFont="1"/>
    <xf numFmtId="0" fontId="32" fillId="29" borderId="11" xfId="46324" applyFont="1" applyFill="1" applyBorder="1" applyAlignment="1">
      <alignment horizontal="left" vertical="center" wrapText="1"/>
    </xf>
    <xf numFmtId="0" fontId="32" fillId="29" borderId="12" xfId="46324" applyFont="1" applyFill="1" applyBorder="1" applyAlignment="1">
      <alignment horizontal="left" vertical="center" wrapText="1"/>
    </xf>
    <xf numFmtId="0" fontId="99" fillId="29" borderId="19" xfId="46324" applyFont="1" applyFill="1" applyBorder="1" applyAlignment="1">
      <alignment horizontal="left" vertical="center" wrapText="1"/>
    </xf>
    <xf numFmtId="0" fontId="99" fillId="29" borderId="20" xfId="46324" applyFont="1" applyFill="1" applyBorder="1" applyAlignment="1">
      <alignment horizontal="left" vertical="center" wrapText="1"/>
    </xf>
    <xf numFmtId="0" fontId="99" fillId="29" borderId="15" xfId="46324" applyFont="1" applyFill="1" applyBorder="1" applyAlignment="1">
      <alignment horizontal="left" vertical="center" wrapText="1"/>
    </xf>
    <xf numFmtId="0" fontId="79" fillId="29" borderId="19" xfId="46324" applyFont="1" applyFill="1" applyBorder="1" applyAlignment="1">
      <alignment horizontal="left" vertical="center" wrapText="1"/>
    </xf>
    <xf numFmtId="0" fontId="79" fillId="29" borderId="20" xfId="46324" applyFont="1" applyFill="1" applyBorder="1" applyAlignment="1">
      <alignment horizontal="left" vertical="center" wrapText="1"/>
    </xf>
    <xf numFmtId="0" fontId="79" fillId="29" borderId="15" xfId="46324" applyFont="1" applyFill="1" applyBorder="1" applyAlignment="1">
      <alignment horizontal="left" vertical="center" wrapText="1"/>
    </xf>
    <xf numFmtId="1" fontId="119" fillId="32" borderId="0" xfId="0" applyNumberFormat="1" applyFont="1" applyFill="1"/>
    <xf numFmtId="37" fontId="30" fillId="56" borderId="32" xfId="0" applyNumberFormat="1" applyFont="1" applyFill="1" applyBorder="1" applyAlignment="1">
      <alignment horizontal="right" vertical="center" wrapText="1"/>
    </xf>
    <xf numFmtId="1" fontId="119" fillId="32" borderId="22" xfId="0" applyNumberFormat="1" applyFont="1" applyFill="1" applyBorder="1"/>
    <xf numFmtId="37" fontId="44" fillId="37" borderId="0" xfId="0" applyNumberFormat="1" applyFont="1" applyFill="1" applyAlignment="1">
      <alignment horizontal="right" wrapText="1"/>
    </xf>
    <xf numFmtId="37" fontId="44" fillId="40" borderId="0" xfId="0" applyNumberFormat="1" applyFont="1" applyFill="1" applyAlignment="1">
      <alignment horizontal="right" wrapText="1"/>
    </xf>
    <xf numFmtId="0" fontId="0" fillId="0" borderId="23" xfId="0" applyBorder="1"/>
  </cellXfs>
  <cellStyles count="62819">
    <cellStyle name="#" xfId="1" xr:uid="{00000000-0005-0000-0000-000000000000}"/>
    <cellStyle name="# 2" xfId="2" xr:uid="{00000000-0005-0000-0000-000001000000}"/>
    <cellStyle name="#_Darwin CapEx" xfId="3" xr:uid="{00000000-0005-0000-0000-000002000000}"/>
    <cellStyle name="#_Darwin CapEx 2" xfId="4" xr:uid="{00000000-0005-0000-0000-000003000000}"/>
    <cellStyle name="#_I1_General" xfId="5" xr:uid="{00000000-0005-0000-0000-000004000000}"/>
    <cellStyle name="#_I1_General 2" xfId="6" xr:uid="{00000000-0005-0000-0000-000005000000}"/>
    <cellStyle name="$" xfId="7" xr:uid="{00000000-0005-0000-0000-000006000000}"/>
    <cellStyle name="$m" xfId="8" xr:uid="{00000000-0005-0000-0000-000007000000}"/>
    <cellStyle name="$m 2" xfId="9" xr:uid="{00000000-0005-0000-0000-000008000000}"/>
    <cellStyle name="%" xfId="10" xr:uid="{00000000-0005-0000-0000-000009000000}"/>
    <cellStyle name="******************************************" xfId="11" xr:uid="{00000000-0005-0000-0000-00000A000000}"/>
    <cellStyle name="****************************************** 2" xfId="12" xr:uid="{00000000-0005-0000-0000-00000B000000}"/>
    <cellStyle name="_2009&amp;2010" xfId="13" xr:uid="{00000000-0005-0000-0000-00000C000000}"/>
    <cellStyle name="_2009&amp;2010_ADJS 33 Capitalized Interest - Jan 2013" xfId="14" xr:uid="{00000000-0005-0000-0000-00000D000000}"/>
    <cellStyle name="_2009&amp;2010_Mitsui and SUMIC related party detailsv2" xfId="15" xr:uid="{00000000-0005-0000-0000-00000E000000}"/>
    <cellStyle name="_2009&amp;2010_Mitsui and SUMIC related party detailsv2_Reporting Package Dec 2012 - Draft #3 values" xfId="16" xr:uid="{00000000-0005-0000-0000-00000F000000}"/>
    <cellStyle name="_2009&amp;2010_Mitsui and SUMIC related party detailsv2_Reporting Package Jul 2013 -IFRS_ Draft #1" xfId="17" xr:uid="{00000000-0005-0000-0000-000010000000}"/>
    <cellStyle name="_2009&amp;2010_Mitsui and SUMIC related party detailsv2_Reporting Package Jul 2013 -USGAAP_ Draft #1" xfId="18" xr:uid="{00000000-0005-0000-0000-000011000000}"/>
    <cellStyle name="_2009&amp;2010_Mitsui and SUMIC related party detailsv2_Reporting Package Jun 2013 - IFRS_ Draft #1" xfId="19" xr:uid="{00000000-0005-0000-0000-000012000000}"/>
    <cellStyle name="_2009&amp;2010_Mitsui and SUMIC related party detailsv2_Reporting Package Mar 2013 - USGAAP_ Draft #1.1 V2" xfId="20" xr:uid="{00000000-0005-0000-0000-000013000000}"/>
    <cellStyle name="_2009&amp;2010_Mitsui and SUMIC related party detailsv2_Reporting Package May 2013 - USGAAP_ Draft #2" xfId="21" xr:uid="{00000000-0005-0000-0000-000014000000}"/>
    <cellStyle name="_2009&amp;2010_Mitsui and SUMIC related party detailsv2_Reporting Package Oct 2012 - Draft #2 values" xfId="22" xr:uid="{00000000-0005-0000-0000-000015000000}"/>
    <cellStyle name="_2009&amp;2010_Mitsui and SUMIC related party detailsv2_Reporting Package Sep 2012 - Draft #2 values-1" xfId="23" xr:uid="{00000000-0005-0000-0000-000016000000}"/>
    <cellStyle name="_2009&amp;2010_Reporting Package Dec 2012 - Draft #3 values" xfId="24" xr:uid="{00000000-0005-0000-0000-000017000000}"/>
    <cellStyle name="_2009&amp;2010_Reporting Package Jul 2013 -IFRS_ Draft #1" xfId="25" xr:uid="{00000000-0005-0000-0000-000018000000}"/>
    <cellStyle name="_2009&amp;2010_Reporting Package Jul 2013 -USGAAP_ Draft #1" xfId="26" xr:uid="{00000000-0005-0000-0000-000019000000}"/>
    <cellStyle name="_2009&amp;2010_Reporting Package Jun 2012 - Draft #3 values-4 _ excl derivatives and PPE" xfId="27" xr:uid="{00000000-0005-0000-0000-00001A000000}"/>
    <cellStyle name="_2009&amp;2010_Reporting Package Jun 2013 - IFRS_ Draft #1" xfId="28" xr:uid="{00000000-0005-0000-0000-00001B000000}"/>
    <cellStyle name="_2009&amp;2010_Reporting Package Mar 2013 - USGAAP_ Draft #1.1 V2" xfId="29" xr:uid="{00000000-0005-0000-0000-00001C000000}"/>
    <cellStyle name="_2009&amp;2010_Reporting Package May 2013 - USGAAP_ Draft #2" xfId="30" xr:uid="{00000000-0005-0000-0000-00001D000000}"/>
    <cellStyle name="_2009&amp;2010_Reporting Package Oct 2012 - Draft #2 values" xfId="31" xr:uid="{00000000-0005-0000-0000-00001E000000}"/>
    <cellStyle name="_2009&amp;2010_Reporting Package Sep 2012 - Draft #2 values-1" xfId="32" xr:uid="{00000000-0005-0000-0000-00001F000000}"/>
    <cellStyle name="_AR Info March 2011" xfId="33" xr:uid="{00000000-0005-0000-0000-000020000000}"/>
    <cellStyle name="_AR Info March 2011_Reporting Package Jul 2013 -IFRS_ Draft #1" xfId="34" xr:uid="{00000000-0005-0000-0000-000021000000}"/>
    <cellStyle name="_AR Info March 2011_Reporting Package Jul 2013 -USGAAP_ Draft #1" xfId="35" xr:uid="{00000000-0005-0000-0000-000022000000}"/>
    <cellStyle name="_AR Info March 2011_Reporting Package Jun 2013 - IFRS_ Draft #1" xfId="36" xr:uid="{00000000-0005-0000-0000-000023000000}"/>
    <cellStyle name="_AR Info March 2011_Reporting Package Mar 2013 - USGAAP_ Draft #1.1 V2" xfId="37" xr:uid="{00000000-0005-0000-0000-000024000000}"/>
    <cellStyle name="_AR Info March 2011_Reporting Package May 2013 - USGAAP_ Draft #2" xfId="38" xr:uid="{00000000-0005-0000-0000-000025000000}"/>
    <cellStyle name="_AR Information March 31" xfId="39" xr:uid="{00000000-0005-0000-0000-000026000000}"/>
    <cellStyle name="_AR Information March 31_Reporting Package Jul 2013 -IFRS_ Draft #1" xfId="40" xr:uid="{00000000-0005-0000-0000-000027000000}"/>
    <cellStyle name="_AR Information March 31_Reporting Package Jul 2013 -USGAAP_ Draft #1" xfId="41" xr:uid="{00000000-0005-0000-0000-000028000000}"/>
    <cellStyle name="_AR Information March 31_Reporting Package Jun 2013 - IFRS_ Draft #1" xfId="42" xr:uid="{00000000-0005-0000-0000-000029000000}"/>
    <cellStyle name="_AR Information March 31_Reporting Package Mar 2013 - USGAAP_ Draft #1.1 V2" xfId="43" xr:uid="{00000000-0005-0000-0000-00002A000000}"/>
    <cellStyle name="_AR Information March 31_Reporting Package May 2013 - USGAAP_ Draft #2" xfId="44" xr:uid="{00000000-0005-0000-0000-00002B000000}"/>
    <cellStyle name="_Capex forecast 0908_CM2" xfId="45" xr:uid="{00000000-0005-0000-0000-00002C000000}"/>
    <cellStyle name="_capitalized int" xfId="46" xr:uid="{00000000-0005-0000-0000-00002D000000}"/>
    <cellStyle name="_capitalized int_Mitsui and SUMIC related party detailsv2" xfId="47" xr:uid="{00000000-0005-0000-0000-00002E000000}"/>
    <cellStyle name="_capitalized int_Mitsui and SUMIC related party detailsv2_Reporting Package Dec 2012 - Draft #3 values" xfId="48" xr:uid="{00000000-0005-0000-0000-00002F000000}"/>
    <cellStyle name="_capitalized int_Mitsui and SUMIC related party detailsv2_Reporting Package Jul 2013 -IFRS_ Draft #1" xfId="49" xr:uid="{00000000-0005-0000-0000-000030000000}"/>
    <cellStyle name="_capitalized int_Mitsui and SUMIC related party detailsv2_Reporting Package Jul 2013 -USGAAP_ Draft #1" xfId="50" xr:uid="{00000000-0005-0000-0000-000031000000}"/>
    <cellStyle name="_capitalized int_Mitsui and SUMIC related party detailsv2_Reporting Package Jun 2013 - IFRS_ Draft #1" xfId="51" xr:uid="{00000000-0005-0000-0000-000032000000}"/>
    <cellStyle name="_capitalized int_Mitsui and SUMIC related party detailsv2_Reporting Package Mar 2013 - USGAAP_ Draft #1.1 V2" xfId="52" xr:uid="{00000000-0005-0000-0000-000033000000}"/>
    <cellStyle name="_capitalized int_Mitsui and SUMIC related party detailsv2_Reporting Package May 2013 - USGAAP_ Draft #2" xfId="53" xr:uid="{00000000-0005-0000-0000-000034000000}"/>
    <cellStyle name="_capitalized int_Mitsui and SUMIC related party detailsv2_Reporting Package Oct 2012 - Draft #2 values" xfId="54" xr:uid="{00000000-0005-0000-0000-000035000000}"/>
    <cellStyle name="_capitalized int_Mitsui and SUMIC related party detailsv2_Reporting Package Sep 2012 - Draft #2 values-1" xfId="55" xr:uid="{00000000-0005-0000-0000-000036000000}"/>
    <cellStyle name="_capitalized int_Reporting Package Dec 2012 - Draft #3 values" xfId="56" xr:uid="{00000000-0005-0000-0000-000037000000}"/>
    <cellStyle name="_capitalized int_Reporting Package Jul 2013 -IFRS_ Draft #1" xfId="57" xr:uid="{00000000-0005-0000-0000-000038000000}"/>
    <cellStyle name="_capitalized int_Reporting Package Jul 2013 -USGAAP_ Draft #1" xfId="58" xr:uid="{00000000-0005-0000-0000-000039000000}"/>
    <cellStyle name="_capitalized int_Reporting Package Jun 2012 - Draft #3 values-4 _ excl derivatives and PPE" xfId="59" xr:uid="{00000000-0005-0000-0000-00003A000000}"/>
    <cellStyle name="_capitalized int_Reporting Package Jun 2013 - IFRS_ Draft #1" xfId="60" xr:uid="{00000000-0005-0000-0000-00003B000000}"/>
    <cellStyle name="_capitalized int_Reporting Package Mar 2013 - USGAAP_ Draft #1.1 V2" xfId="61" xr:uid="{00000000-0005-0000-0000-00003C000000}"/>
    <cellStyle name="_capitalized int_Reporting Package May 2013 - USGAAP_ Draft #2" xfId="62" xr:uid="{00000000-0005-0000-0000-00003D000000}"/>
    <cellStyle name="_capitalized int_Reporting Package Oct 2012 - Draft #2 values" xfId="63" xr:uid="{00000000-0005-0000-0000-00003E000000}"/>
    <cellStyle name="_capitalized int_Reporting Package Sep 2012 - Draft #2 values-1" xfId="64" xr:uid="{00000000-0005-0000-0000-00003F000000}"/>
    <cellStyle name="_Capitalized Interest - June 2010" xfId="65" xr:uid="{00000000-0005-0000-0000-000040000000}"/>
    <cellStyle name="_Capitalized Interest - June 2010_Mitsui and SUMIC related party detailsv2" xfId="66" xr:uid="{00000000-0005-0000-0000-000041000000}"/>
    <cellStyle name="_Capitalized Interest - June 2010_Mitsui and SUMIC related party detailsv2_Reporting Package Dec 2012 - Draft #3 values" xfId="67" xr:uid="{00000000-0005-0000-0000-000042000000}"/>
    <cellStyle name="_Capitalized Interest - June 2010_Mitsui and SUMIC related party detailsv2_Reporting Package Jul 2013 -IFRS_ Draft #1" xfId="68" xr:uid="{00000000-0005-0000-0000-000043000000}"/>
    <cellStyle name="_Capitalized Interest - June 2010_Mitsui and SUMIC related party detailsv2_Reporting Package Jul 2013 -USGAAP_ Draft #1" xfId="69" xr:uid="{00000000-0005-0000-0000-000044000000}"/>
    <cellStyle name="_Capitalized Interest - June 2010_Mitsui and SUMIC related party detailsv2_Reporting Package Jun 2013 - IFRS_ Draft #1" xfId="70" xr:uid="{00000000-0005-0000-0000-000045000000}"/>
    <cellStyle name="_Capitalized Interest - June 2010_Mitsui and SUMIC related party detailsv2_Reporting Package Mar 2013 - USGAAP_ Draft #1.1 V2" xfId="71" xr:uid="{00000000-0005-0000-0000-000046000000}"/>
    <cellStyle name="_Capitalized Interest - June 2010_Mitsui and SUMIC related party detailsv2_Reporting Package May 2013 - USGAAP_ Draft #2" xfId="72" xr:uid="{00000000-0005-0000-0000-000047000000}"/>
    <cellStyle name="_Capitalized Interest - June 2010_Mitsui and SUMIC related party detailsv2_Reporting Package Oct 2012 - Draft #2 values" xfId="73" xr:uid="{00000000-0005-0000-0000-000048000000}"/>
    <cellStyle name="_Capitalized Interest - June 2010_Mitsui and SUMIC related party detailsv2_Reporting Package Sep 2012 - Draft #2 values-1" xfId="74" xr:uid="{00000000-0005-0000-0000-000049000000}"/>
    <cellStyle name="_Capitalized Interest - June 2010_Reporting Package Dec 2012 - Draft #3 values" xfId="75" xr:uid="{00000000-0005-0000-0000-00004A000000}"/>
    <cellStyle name="_Capitalized Interest - June 2010_Reporting Package Jul 2013 -IFRS_ Draft #1" xfId="76" xr:uid="{00000000-0005-0000-0000-00004B000000}"/>
    <cellStyle name="_Capitalized Interest - June 2010_Reporting Package Jul 2013 -USGAAP_ Draft #1" xfId="77" xr:uid="{00000000-0005-0000-0000-00004C000000}"/>
    <cellStyle name="_Capitalized Interest - June 2010_Reporting Package Jun 2012 - Draft #3 values-4 _ excl derivatives and PPE" xfId="78" xr:uid="{00000000-0005-0000-0000-00004D000000}"/>
    <cellStyle name="_Capitalized Interest - June 2010_Reporting Package Jun 2013 - IFRS_ Draft #1" xfId="79" xr:uid="{00000000-0005-0000-0000-00004E000000}"/>
    <cellStyle name="_Capitalized Interest - June 2010_Reporting Package Mar 2013 - USGAAP_ Draft #1.1 V2" xfId="80" xr:uid="{00000000-0005-0000-0000-00004F000000}"/>
    <cellStyle name="_Capitalized Interest - June 2010_Reporting Package May 2013 - USGAAP_ Draft #2" xfId="81" xr:uid="{00000000-0005-0000-0000-000050000000}"/>
    <cellStyle name="_Capitalized Interest - June 2010_Reporting Package Oct 2012 - Draft #2 values" xfId="82" xr:uid="{00000000-0005-0000-0000-000051000000}"/>
    <cellStyle name="_Capitalized Interest - June 2010_Reporting Package Sep 2012 - Draft #2 values-1" xfId="83" xr:uid="{00000000-0005-0000-0000-000052000000}"/>
    <cellStyle name="_Comma" xfId="84" xr:uid="{00000000-0005-0000-0000-000053000000}"/>
    <cellStyle name="_Comma 2" xfId="85" xr:uid="{00000000-0005-0000-0000-000054000000}"/>
    <cellStyle name="_Currency" xfId="86" xr:uid="{00000000-0005-0000-0000-000055000000}"/>
    <cellStyle name="_Currency 2" xfId="87" xr:uid="{00000000-0005-0000-0000-000056000000}"/>
    <cellStyle name="_CurrencySpace" xfId="88" xr:uid="{00000000-0005-0000-0000-000057000000}"/>
    <cellStyle name="_CurrencySpace 2" xfId="89" xr:uid="{00000000-0005-0000-0000-000058000000}"/>
    <cellStyle name="_Deff Tax Adjustment Sep08" xfId="90" xr:uid="{00000000-0005-0000-0000-000059000000}"/>
    <cellStyle name="_Execution Finance Info Input" xfId="91" xr:uid="{00000000-0005-0000-0000-00005A000000}"/>
    <cellStyle name="_FinFcst2008 Q3 Worksheet 101108 draft7-rev" xfId="92" xr:uid="{00000000-0005-0000-0000-00005B000000}"/>
    <cellStyle name="_FinPlan 2009- 150908-rev" xfId="93" xr:uid="{00000000-0005-0000-0000-00005C000000}"/>
    <cellStyle name="_IT Capital Portfolio NOV 08 CorpSubmission" xfId="94" xr:uid="{00000000-0005-0000-0000-00005D000000}"/>
    <cellStyle name="_July 2009 CASH" xfId="95" xr:uid="{00000000-0005-0000-0000-00005E000000}"/>
    <cellStyle name="_July 2009 CASH_ADJS 33 Capitalized Interest - Jan 2013" xfId="96" xr:uid="{00000000-0005-0000-0000-00005F000000}"/>
    <cellStyle name="_July 2009 CASH_Mitsui and SUMIC related party detailsv2" xfId="97" xr:uid="{00000000-0005-0000-0000-000060000000}"/>
    <cellStyle name="_July 2009 CASH_Mitsui and SUMIC related party detailsv2_Reporting Package Dec 2012 - Draft #3 values" xfId="98" xr:uid="{00000000-0005-0000-0000-000061000000}"/>
    <cellStyle name="_July 2009 CASH_Mitsui and SUMIC related party detailsv2_Reporting Package Jul 2013 -IFRS_ Draft #1" xfId="99" xr:uid="{00000000-0005-0000-0000-000062000000}"/>
    <cellStyle name="_July 2009 CASH_Mitsui and SUMIC related party detailsv2_Reporting Package Jul 2013 -USGAAP_ Draft #1" xfId="100" xr:uid="{00000000-0005-0000-0000-000063000000}"/>
    <cellStyle name="_July 2009 CASH_Mitsui and SUMIC related party detailsv2_Reporting Package Jun 2013 - IFRS_ Draft #1" xfId="101" xr:uid="{00000000-0005-0000-0000-000064000000}"/>
    <cellStyle name="_July 2009 CASH_Mitsui and SUMIC related party detailsv2_Reporting Package Mar 2013 - USGAAP_ Draft #1.1 V2" xfId="102" xr:uid="{00000000-0005-0000-0000-000065000000}"/>
    <cellStyle name="_July 2009 CASH_Mitsui and SUMIC related party detailsv2_Reporting Package May 2013 - USGAAP_ Draft #2" xfId="103" xr:uid="{00000000-0005-0000-0000-000066000000}"/>
    <cellStyle name="_July 2009 CASH_Mitsui and SUMIC related party detailsv2_Reporting Package Oct 2012 - Draft #2 values" xfId="104" xr:uid="{00000000-0005-0000-0000-000067000000}"/>
    <cellStyle name="_July 2009 CASH_Mitsui and SUMIC related party detailsv2_Reporting Package Sep 2012 - Draft #2 values-1" xfId="105" xr:uid="{00000000-0005-0000-0000-000068000000}"/>
    <cellStyle name="_July 2009 CASH_Reporting Package Dec 2012 - Draft #3 values" xfId="106" xr:uid="{00000000-0005-0000-0000-000069000000}"/>
    <cellStyle name="_July 2009 CASH_Reporting Package Jul 2013 -IFRS_ Draft #1" xfId="107" xr:uid="{00000000-0005-0000-0000-00006A000000}"/>
    <cellStyle name="_July 2009 CASH_Reporting Package Jul 2013 -USGAAP_ Draft #1" xfId="108" xr:uid="{00000000-0005-0000-0000-00006B000000}"/>
    <cellStyle name="_July 2009 CASH_Reporting Package Jun 2012 - Draft #3 values-4 _ excl derivatives and PPE" xfId="109" xr:uid="{00000000-0005-0000-0000-00006C000000}"/>
    <cellStyle name="_July 2009 CASH_Reporting Package Jun 2013 - IFRS_ Draft #1" xfId="110" xr:uid="{00000000-0005-0000-0000-00006D000000}"/>
    <cellStyle name="_July 2009 CASH_Reporting Package Mar 2013 - USGAAP_ Draft #1.1 V2" xfId="111" xr:uid="{00000000-0005-0000-0000-00006E000000}"/>
    <cellStyle name="_July 2009 CASH_Reporting Package May 2013 - USGAAP_ Draft #2" xfId="112" xr:uid="{00000000-0005-0000-0000-00006F000000}"/>
    <cellStyle name="_July 2009 CASH_Reporting Package Oct 2012 - Draft #2 values" xfId="113" xr:uid="{00000000-0005-0000-0000-000070000000}"/>
    <cellStyle name="_July 2009 CASH_Reporting Package Sep 2012 - Draft #2 values-1" xfId="114" xr:uid="{00000000-0005-0000-0000-000071000000}"/>
    <cellStyle name="_Multiple" xfId="115" xr:uid="{00000000-0005-0000-0000-000072000000}"/>
    <cellStyle name="_Multiple 2" xfId="116" xr:uid="{00000000-0005-0000-0000-000073000000}"/>
    <cellStyle name="_MultipleSpace" xfId="117" xr:uid="{00000000-0005-0000-0000-000074000000}"/>
    <cellStyle name="_MultipleSpace 2" xfId="118" xr:uid="{00000000-0005-0000-0000-000075000000}"/>
    <cellStyle name="_Percent" xfId="119" xr:uid="{00000000-0005-0000-0000-000076000000}"/>
    <cellStyle name="_Percent 2" xfId="120" xr:uid="{00000000-0005-0000-0000-000077000000}"/>
    <cellStyle name="_PercentSpace" xfId="121" xr:uid="{00000000-0005-0000-0000-000078000000}"/>
    <cellStyle name="_PercentSpace 2" xfId="122" xr:uid="{00000000-0005-0000-0000-000079000000}"/>
    <cellStyle name="_PTInco_2009_3yr_CapitalPlanREVJUL18" xfId="123" xr:uid="{00000000-0005-0000-0000-00007A000000}"/>
    <cellStyle name="_Raw AR from Treasury (Vale Canada AR 09-11)" xfId="124" xr:uid="{00000000-0005-0000-0000-00007B000000}"/>
    <cellStyle name="_Raw AR from Treasury (Vale Canada AR 09-11)_Reporting Package Jul 2013 -IFRS_ Draft #1" xfId="125" xr:uid="{00000000-0005-0000-0000-00007C000000}"/>
    <cellStyle name="_Raw AR from Treasury (Vale Canada AR 09-11)_Reporting Package Jul 2013 -USGAAP_ Draft #1" xfId="126" xr:uid="{00000000-0005-0000-0000-00007D000000}"/>
    <cellStyle name="_Raw AR from Treasury (Vale Canada AR 09-11)_Reporting Package Jun 2013 - IFRS_ Draft #1" xfId="127" xr:uid="{00000000-0005-0000-0000-00007E000000}"/>
    <cellStyle name="_Raw AR from Treasury (Vale Canada AR 09-11)_Reporting Package Mar 2013 - USGAAP_ Draft #1.1 V2" xfId="128" xr:uid="{00000000-0005-0000-0000-00007F000000}"/>
    <cellStyle name="_Raw AR from Treasury (Vale Canada AR 09-11)_Reporting Package May 2013 - USGAAP_ Draft #2" xfId="129" xr:uid="{00000000-0005-0000-0000-000080000000}"/>
    <cellStyle name="_SEFA Loan Schedule-revise (2)" xfId="130" xr:uid="{00000000-0005-0000-0000-000081000000}"/>
    <cellStyle name="_Trade AR Dec 31 2010" xfId="131" xr:uid="{00000000-0005-0000-0000-000082000000}"/>
    <cellStyle name="_Trade AR Dec 31 2010_Reporting Package Jul 2013 -IFRS_ Draft #1" xfId="132" xr:uid="{00000000-0005-0000-0000-000083000000}"/>
    <cellStyle name="_Trade AR Dec 31 2010_Reporting Package Jul 2013 -USGAAP_ Draft #1" xfId="133" xr:uid="{00000000-0005-0000-0000-000084000000}"/>
    <cellStyle name="_Trade AR Dec 31 2010_Reporting Package Jun 2013 - IFRS_ Draft #1" xfId="134" xr:uid="{00000000-0005-0000-0000-000085000000}"/>
    <cellStyle name="_Trade AR Dec 31 2010_Reporting Package Mar 2013 - USGAAP_ Draft #1.1 V2" xfId="135" xr:uid="{00000000-0005-0000-0000-000086000000}"/>
    <cellStyle name="_Trade AR Dec 31 2010_Reporting Package May 2013 - USGAAP_ Draft #2" xfId="136" xr:uid="{00000000-0005-0000-0000-000087000000}"/>
    <cellStyle name="¿­¾îº» ÇÏÀÌÆÛ¸µÅ©" xfId="137" xr:uid="{00000000-0005-0000-0000-000088000000}"/>
    <cellStyle name="¿­¾îº» ÇÏÀÌÆÛ¸µÅ© 2" xfId="138" xr:uid="{00000000-0005-0000-0000-000089000000}"/>
    <cellStyle name="¢" xfId="139" xr:uid="{00000000-0005-0000-0000-00008A000000}"/>
    <cellStyle name="¢ 2" xfId="140" xr:uid="{00000000-0005-0000-0000-00008B000000}"/>
    <cellStyle name="¢_Worksheet" xfId="141" xr:uid="{00000000-0005-0000-0000-00008C000000}"/>
    <cellStyle name="¢_Worksheet 2" xfId="142" xr:uid="{00000000-0005-0000-0000-00008D000000}"/>
    <cellStyle name="£ BP" xfId="143" xr:uid="{00000000-0005-0000-0000-00008E000000}"/>
    <cellStyle name="£ BP 2" xfId="144" xr:uid="{00000000-0005-0000-0000-00008F000000}"/>
    <cellStyle name="£[2]" xfId="145" xr:uid="{00000000-0005-0000-0000-000090000000}"/>
    <cellStyle name="¥ JY" xfId="146" xr:uid="{00000000-0005-0000-0000-000091000000}"/>
    <cellStyle name="¥ JY 2" xfId="147" xr:uid="{00000000-0005-0000-0000-000092000000}"/>
    <cellStyle name="‡" xfId="148" xr:uid="{00000000-0005-0000-0000-000093000000}"/>
    <cellStyle name="‡_BOOK1" xfId="149" xr:uid="{00000000-0005-0000-0000-000094000000}"/>
    <cellStyle name="‡_Book1_1" xfId="150" xr:uid="{00000000-0005-0000-0000-000095000000}"/>
    <cellStyle name="‡_BOOK1_ADJS 33 Capitalized Interest - Jan 2013" xfId="151" xr:uid="{00000000-0005-0000-0000-000096000000}"/>
    <cellStyle name="‡_BOOK1_Book1" xfId="152" xr:uid="{00000000-0005-0000-0000-000097000000}"/>
    <cellStyle name="‡_BOOK1_Debt Maturity" xfId="153" xr:uid="{00000000-0005-0000-0000-000098000000}"/>
    <cellStyle name="‡_BOOK1_Debt Maturity_ADJS 33 Capitalized Interest - Jan 2013" xfId="154" xr:uid="{00000000-0005-0000-0000-000099000000}"/>
    <cellStyle name="‡_BOOK1_Debt Maturity_Reporting Package Dec 2012 - Draft #3 values" xfId="155" xr:uid="{00000000-0005-0000-0000-00009A000000}"/>
    <cellStyle name="‡_BOOK1_Debt Maturity_Reporting Package Dec 2012 - Draft #3 values_Reporting Package Jul 2013 -IFRS_ Draft #1" xfId="156" xr:uid="{00000000-0005-0000-0000-00009B000000}"/>
    <cellStyle name="‡_BOOK1_Debt Maturity_Reporting Package Dec 2012 - Draft #3 values_Reporting Package Jul 2013 -USGAAP_ Draft #1" xfId="157" xr:uid="{00000000-0005-0000-0000-00009C000000}"/>
    <cellStyle name="‡_BOOK1_Debt Maturity_Reporting Package Dec 2012 - Draft #3 values_Reporting Package Jun 2013 - IFRS_ Draft #1" xfId="158" xr:uid="{00000000-0005-0000-0000-00009D000000}"/>
    <cellStyle name="‡_BOOK1_Debt Maturity_Reporting Package Dec 2012 - Draft #3 values_Reporting Package Mar 2013 - USGAAP_ Draft #1.1 V2" xfId="159" xr:uid="{00000000-0005-0000-0000-00009E000000}"/>
    <cellStyle name="‡_BOOK1_Debt Maturity_Reporting Package Dec 2012 - Draft #3 values_Reporting Package May 2013 - USGAAP_ Draft #2" xfId="160" xr:uid="{00000000-0005-0000-0000-00009F000000}"/>
    <cellStyle name="‡_BOOK1_Debt Maturity_Reporting Package Jun 2012 - Draft #3 values-4 _ excl derivatives and PPE" xfId="161" xr:uid="{00000000-0005-0000-0000-0000A0000000}"/>
    <cellStyle name="‡_BOOK1_Debt Maturity_Reporting Package Oct 2012 - Draft #2 values" xfId="162" xr:uid="{00000000-0005-0000-0000-0000A1000000}"/>
    <cellStyle name="‡_BOOK1_Debt Maturity_Reporting Package Oct 2012 - Draft #2 values_Reporting Package Jul 2013 -IFRS_ Draft #1" xfId="163" xr:uid="{00000000-0005-0000-0000-0000A2000000}"/>
    <cellStyle name="‡_BOOK1_Debt Maturity_Reporting Package Oct 2012 - Draft #2 values_Reporting Package Jul 2013 -USGAAP_ Draft #1" xfId="164" xr:uid="{00000000-0005-0000-0000-0000A3000000}"/>
    <cellStyle name="‡_BOOK1_Debt Maturity_Reporting Package Oct 2012 - Draft #2 values_Reporting Package Jun 2013 - IFRS_ Draft #1" xfId="165" xr:uid="{00000000-0005-0000-0000-0000A4000000}"/>
    <cellStyle name="‡_BOOK1_Debt Maturity_Reporting Package Oct 2012 - Draft #2 values_Reporting Package Mar 2013 - USGAAP_ Draft #1.1 V2" xfId="166" xr:uid="{00000000-0005-0000-0000-0000A5000000}"/>
    <cellStyle name="‡_BOOK1_Debt Maturity_Reporting Package Oct 2012 - Draft #2 values_Reporting Package May 2013 - USGAAP_ Draft #2" xfId="167" xr:uid="{00000000-0005-0000-0000-0000A6000000}"/>
    <cellStyle name="‡_BOOK1_Debt Maturity_Reporting Package Sep 2012 - Draft #2 values-1" xfId="168" xr:uid="{00000000-0005-0000-0000-0000A7000000}"/>
    <cellStyle name="‡_BOOK1_Debt report" xfId="169" xr:uid="{00000000-0005-0000-0000-0000A8000000}"/>
    <cellStyle name="‡_BOOK1_Debt report Q3 2011 - File to Brazil" xfId="170" xr:uid="{00000000-0005-0000-0000-0000A9000000}"/>
    <cellStyle name="‡_BOOK1_Debt report Q3 2011 - File to Brazil_ADJS 33 Capitalized Interest - Jan 2013" xfId="171" xr:uid="{00000000-0005-0000-0000-0000AA000000}"/>
    <cellStyle name="‡_BOOK1_Debt report Q3 2011 - File to Brazil_Reporting Package Dec 2012 - Draft #3 values" xfId="172" xr:uid="{00000000-0005-0000-0000-0000AB000000}"/>
    <cellStyle name="‡_BOOK1_Debt report Q3 2011 - File to Brazil_Reporting Package Dec 2012 - Draft #3 values_Reporting Package Jul 2013 -IFRS_ Draft #1" xfId="173" xr:uid="{00000000-0005-0000-0000-0000AC000000}"/>
    <cellStyle name="‡_BOOK1_Debt report Q3 2011 - File to Brazil_Reporting Package Dec 2012 - Draft #3 values_Reporting Package Jul 2013 -USGAAP_ Draft #1" xfId="174" xr:uid="{00000000-0005-0000-0000-0000AD000000}"/>
    <cellStyle name="‡_BOOK1_Debt report Q3 2011 - File to Brazil_Reporting Package Dec 2012 - Draft #3 values_Reporting Package Jun 2013 - IFRS_ Draft #1" xfId="175" xr:uid="{00000000-0005-0000-0000-0000AE000000}"/>
    <cellStyle name="‡_BOOK1_Debt report Q3 2011 - File to Brazil_Reporting Package Dec 2012 - Draft #3 values_Reporting Package Mar 2013 - USGAAP_ Draft #1.1 V2" xfId="176" xr:uid="{00000000-0005-0000-0000-0000AF000000}"/>
    <cellStyle name="‡_BOOK1_Debt report Q3 2011 - File to Brazil_Reporting Package Dec 2012 - Draft #3 values_Reporting Package May 2013 - USGAAP_ Draft #2" xfId="177" xr:uid="{00000000-0005-0000-0000-0000B0000000}"/>
    <cellStyle name="‡_BOOK1_Debt report Q3 2011 - File to Brazil_Reporting Package Jun 2012 - Draft #3 values-4 _ excl derivatives and PPE" xfId="178" xr:uid="{00000000-0005-0000-0000-0000B1000000}"/>
    <cellStyle name="‡_BOOK1_Debt report Q3 2011 - File to Brazil_Reporting Package Oct 2012 - Draft #2 values" xfId="179" xr:uid="{00000000-0005-0000-0000-0000B2000000}"/>
    <cellStyle name="‡_BOOK1_Debt report Q3 2011 - File to Brazil_Reporting Package Oct 2012 - Draft #2 values_Reporting Package Jul 2013 -IFRS_ Draft #1" xfId="180" xr:uid="{00000000-0005-0000-0000-0000B3000000}"/>
    <cellStyle name="‡_BOOK1_Debt report Q3 2011 - File to Brazil_Reporting Package Oct 2012 - Draft #2 values_Reporting Package Jul 2013 -USGAAP_ Draft #1" xfId="181" xr:uid="{00000000-0005-0000-0000-0000B4000000}"/>
    <cellStyle name="‡_BOOK1_Debt report Q3 2011 - File to Brazil_Reporting Package Oct 2012 - Draft #2 values_Reporting Package Jun 2013 - IFRS_ Draft #1" xfId="182" xr:uid="{00000000-0005-0000-0000-0000B5000000}"/>
    <cellStyle name="‡_BOOK1_Debt report Q3 2011 - File to Brazil_Reporting Package Oct 2012 - Draft #2 values_Reporting Package Mar 2013 - USGAAP_ Draft #1.1 V2" xfId="183" xr:uid="{00000000-0005-0000-0000-0000B6000000}"/>
    <cellStyle name="‡_BOOK1_Debt report Q3 2011 - File to Brazil_Reporting Package Oct 2012 - Draft #2 values_Reporting Package May 2013 - USGAAP_ Draft #2" xfId="184" xr:uid="{00000000-0005-0000-0000-0000B7000000}"/>
    <cellStyle name="‡_BOOK1_Debt report Q3 2011 - File to Brazil_Reporting Package Sep 2012 - Draft #2 values-1" xfId="185" xr:uid="{00000000-0005-0000-0000-0000B8000000}"/>
    <cellStyle name="‡_BOOK1_Debt report_ADJS 33 Capitalized Interest - Jan 2013" xfId="186" xr:uid="{00000000-0005-0000-0000-0000B9000000}"/>
    <cellStyle name="‡_BOOK1_Debt report_Reporting Package Dec 2012 - Draft #3 values" xfId="187" xr:uid="{00000000-0005-0000-0000-0000BA000000}"/>
    <cellStyle name="‡_BOOK1_Debt report_Reporting Package Dec 2012 - Draft #3 values_Reporting Package Jul 2013 -IFRS_ Draft #1" xfId="188" xr:uid="{00000000-0005-0000-0000-0000BB000000}"/>
    <cellStyle name="‡_BOOK1_Debt report_Reporting Package Dec 2012 - Draft #3 values_Reporting Package Jul 2013 -USGAAP_ Draft #1" xfId="189" xr:uid="{00000000-0005-0000-0000-0000BC000000}"/>
    <cellStyle name="‡_BOOK1_Debt report_Reporting Package Dec 2012 - Draft #3 values_Reporting Package Jun 2013 - IFRS_ Draft #1" xfId="190" xr:uid="{00000000-0005-0000-0000-0000BD000000}"/>
    <cellStyle name="‡_BOOK1_Debt report_Reporting Package Dec 2012 - Draft #3 values_Reporting Package Mar 2013 - USGAAP_ Draft #1.1 V2" xfId="191" xr:uid="{00000000-0005-0000-0000-0000BE000000}"/>
    <cellStyle name="‡_BOOK1_Debt report_Reporting Package Dec 2012 - Draft #3 values_Reporting Package May 2013 - USGAAP_ Draft #2" xfId="192" xr:uid="{00000000-0005-0000-0000-0000BF000000}"/>
    <cellStyle name="‡_BOOK1_Debt report_Reporting Package Jun 2012 - Draft #3 values-4 _ excl derivatives and PPE" xfId="193" xr:uid="{00000000-0005-0000-0000-0000C0000000}"/>
    <cellStyle name="‡_BOOK1_Debt report_Reporting Package Oct 2012 - Draft #2 values" xfId="194" xr:uid="{00000000-0005-0000-0000-0000C1000000}"/>
    <cellStyle name="‡_BOOK1_Debt report_Reporting Package Oct 2012 - Draft #2 values_Reporting Package Jul 2013 -IFRS_ Draft #1" xfId="195" xr:uid="{00000000-0005-0000-0000-0000C2000000}"/>
    <cellStyle name="‡_BOOK1_Debt report_Reporting Package Oct 2012 - Draft #2 values_Reporting Package Jul 2013 -USGAAP_ Draft #1" xfId="196" xr:uid="{00000000-0005-0000-0000-0000C3000000}"/>
    <cellStyle name="‡_BOOK1_Debt report_Reporting Package Oct 2012 - Draft #2 values_Reporting Package Jun 2013 - IFRS_ Draft #1" xfId="197" xr:uid="{00000000-0005-0000-0000-0000C4000000}"/>
    <cellStyle name="‡_BOOK1_Debt report_Reporting Package Oct 2012 - Draft #2 values_Reporting Package Mar 2013 - USGAAP_ Draft #1.1 V2" xfId="198" xr:uid="{00000000-0005-0000-0000-0000C5000000}"/>
    <cellStyle name="‡_BOOK1_Debt report_Reporting Package Oct 2012 - Draft #2 values_Reporting Package May 2013 - USGAAP_ Draft #2" xfId="199" xr:uid="{00000000-0005-0000-0000-0000C6000000}"/>
    <cellStyle name="‡_BOOK1_Debt report_Reporting Package Sep 2012 - Draft #2 values-1" xfId="200" xr:uid="{00000000-0005-0000-0000-0000C7000000}"/>
    <cellStyle name="‡_BOOK1_FP&amp;A Inventories2_-CG format Comments Upd Mthly Summary Month tab-Toggle0-Mar 2012-Final" xfId="201" xr:uid="{00000000-0005-0000-0000-0000C8000000}"/>
    <cellStyle name="‡_BOOK1_FP&amp;A Inventories-CG format Comments Upd Mthly Summary Month tab-Toggle0-Mar 2012-Final" xfId="202" xr:uid="{00000000-0005-0000-0000-0000C9000000}"/>
    <cellStyle name="‡_BOOK1_Mitsui and SUMIC related party detailsv2" xfId="203" xr:uid="{00000000-0005-0000-0000-0000CA000000}"/>
    <cellStyle name="‡_BOOK1_Mitsui and SUMIC related party detailsv2_ADJS 33 Capitalized Interest - Jan 2013" xfId="204" xr:uid="{00000000-0005-0000-0000-0000CB000000}"/>
    <cellStyle name="‡_BOOK1_Mitsui and SUMIC related party detailsv2_Reporting Package Dec 2012 - Draft #3 values" xfId="205" xr:uid="{00000000-0005-0000-0000-0000CC000000}"/>
    <cellStyle name="‡_BOOK1_Mitsui and SUMIC related party detailsv2_Reporting Package Dec 2012 - Draft #3 values_Reporting Package Jul 2013 -IFRS_ Draft #1" xfId="206" xr:uid="{00000000-0005-0000-0000-0000CD000000}"/>
    <cellStyle name="‡_BOOK1_Mitsui and SUMIC related party detailsv2_Reporting Package Dec 2012 - Draft #3 values_Reporting Package Jul 2013 -USGAAP_ Draft #1" xfId="207" xr:uid="{00000000-0005-0000-0000-0000CE000000}"/>
    <cellStyle name="‡_BOOK1_Mitsui and SUMIC related party detailsv2_Reporting Package Dec 2012 - Draft #3 values_Reporting Package Jun 2013 - IFRS_ Draft #1" xfId="208" xr:uid="{00000000-0005-0000-0000-0000CF000000}"/>
    <cellStyle name="‡_BOOK1_Mitsui and SUMIC related party detailsv2_Reporting Package Dec 2012 - Draft #3 values_Reporting Package Mar 2013 - USGAAP_ Draft #1.1 V2" xfId="209" xr:uid="{00000000-0005-0000-0000-0000D0000000}"/>
    <cellStyle name="‡_BOOK1_Mitsui and SUMIC related party detailsv2_Reporting Package Dec 2012 - Draft #3 values_Reporting Package May 2013 - USGAAP_ Draft #2" xfId="210" xr:uid="{00000000-0005-0000-0000-0000D1000000}"/>
    <cellStyle name="‡_BOOK1_Mitsui and SUMIC related party detailsv2_Reporting Package Oct 2012 - Draft #2 values" xfId="211" xr:uid="{00000000-0005-0000-0000-0000D2000000}"/>
    <cellStyle name="‡_BOOK1_Mitsui and SUMIC related party detailsv2_Reporting Package Oct 2012 - Draft #2 values_Reporting Package Jul 2013 -IFRS_ Draft #1" xfId="212" xr:uid="{00000000-0005-0000-0000-0000D3000000}"/>
    <cellStyle name="‡_BOOK1_Mitsui and SUMIC related party detailsv2_Reporting Package Oct 2012 - Draft #2 values_Reporting Package Jul 2013 -USGAAP_ Draft #1" xfId="213" xr:uid="{00000000-0005-0000-0000-0000D4000000}"/>
    <cellStyle name="‡_BOOK1_Mitsui and SUMIC related party detailsv2_Reporting Package Oct 2012 - Draft #2 values_Reporting Package Jun 2013 - IFRS_ Draft #1" xfId="214" xr:uid="{00000000-0005-0000-0000-0000D5000000}"/>
    <cellStyle name="‡_BOOK1_Mitsui and SUMIC related party detailsv2_Reporting Package Oct 2012 - Draft #2 values_Reporting Package Mar 2013 - USGAAP_ Draft #1.1 V2" xfId="215" xr:uid="{00000000-0005-0000-0000-0000D6000000}"/>
    <cellStyle name="‡_BOOK1_Mitsui and SUMIC related party detailsv2_Reporting Package Oct 2012 - Draft #2 values_Reporting Package May 2013 - USGAAP_ Draft #2" xfId="216" xr:uid="{00000000-0005-0000-0000-0000D7000000}"/>
    <cellStyle name="‡_BOOK1_Mitsui and SUMIC related party detailsv2_Reporting Package Sep 2012 - Draft #2 values-1" xfId="217" xr:uid="{00000000-0005-0000-0000-0000D8000000}"/>
    <cellStyle name="‡_BOOK1_Q2 2012 debt schedules" xfId="218" xr:uid="{00000000-0005-0000-0000-0000D9000000}"/>
    <cellStyle name="‡_BOOK1_Q2 2012 debt schedules_Reporting Package Jun 2012 - Draft #3 values-4 _ excl derivatives and PPE" xfId="219" xr:uid="{00000000-0005-0000-0000-0000DA000000}"/>
    <cellStyle name="‡_BOOK1_Q3 2011 - File to Brazilv2" xfId="220" xr:uid="{00000000-0005-0000-0000-0000DB000000}"/>
    <cellStyle name="‡_BOOK1_Q3 2011 - File to Brazilv2_ADJS 33 Capitalized Interest - Jan 2013" xfId="221" xr:uid="{00000000-0005-0000-0000-0000DC000000}"/>
    <cellStyle name="‡_BOOK1_Q3 2011 - File to Brazilv2_Reporting Package Dec 2012 - Draft #3 values" xfId="222" xr:uid="{00000000-0005-0000-0000-0000DD000000}"/>
    <cellStyle name="‡_BOOK1_Q3 2011 - File to Brazilv2_Reporting Package Dec 2012 - Draft #3 values_Reporting Package Jul 2013 -IFRS_ Draft #1" xfId="223" xr:uid="{00000000-0005-0000-0000-0000DE000000}"/>
    <cellStyle name="‡_BOOK1_Q3 2011 - File to Brazilv2_Reporting Package Dec 2012 - Draft #3 values_Reporting Package Jul 2013 -USGAAP_ Draft #1" xfId="224" xr:uid="{00000000-0005-0000-0000-0000DF000000}"/>
    <cellStyle name="‡_BOOK1_Q3 2011 - File to Brazilv2_Reporting Package Dec 2012 - Draft #3 values_Reporting Package Jun 2013 - IFRS_ Draft #1" xfId="225" xr:uid="{00000000-0005-0000-0000-0000E0000000}"/>
    <cellStyle name="‡_BOOK1_Q3 2011 - File to Brazilv2_Reporting Package Dec 2012 - Draft #3 values_Reporting Package Mar 2013 - USGAAP_ Draft #1.1 V2" xfId="226" xr:uid="{00000000-0005-0000-0000-0000E1000000}"/>
    <cellStyle name="‡_BOOK1_Q3 2011 - File to Brazilv2_Reporting Package Dec 2012 - Draft #3 values_Reporting Package May 2013 - USGAAP_ Draft #2" xfId="227" xr:uid="{00000000-0005-0000-0000-0000E2000000}"/>
    <cellStyle name="‡_BOOK1_Q3 2011 - File to Brazilv2_Reporting Package Jun 2012 - Draft #3 values-4 _ excl derivatives and PPE" xfId="228" xr:uid="{00000000-0005-0000-0000-0000E3000000}"/>
    <cellStyle name="‡_BOOK1_Q3 2011 - File to Brazilv2_Reporting Package Oct 2012 - Draft #2 values" xfId="229" xr:uid="{00000000-0005-0000-0000-0000E4000000}"/>
    <cellStyle name="‡_BOOK1_Q3 2011 - File to Brazilv2_Reporting Package Oct 2012 - Draft #2 values_Reporting Package Jul 2013 -IFRS_ Draft #1" xfId="230" xr:uid="{00000000-0005-0000-0000-0000E5000000}"/>
    <cellStyle name="‡_BOOK1_Q3 2011 - File to Brazilv2_Reporting Package Oct 2012 - Draft #2 values_Reporting Package Jul 2013 -USGAAP_ Draft #1" xfId="231" xr:uid="{00000000-0005-0000-0000-0000E6000000}"/>
    <cellStyle name="‡_BOOK1_Q3 2011 - File to Brazilv2_Reporting Package Oct 2012 - Draft #2 values_Reporting Package Jun 2013 - IFRS_ Draft #1" xfId="232" xr:uid="{00000000-0005-0000-0000-0000E7000000}"/>
    <cellStyle name="‡_BOOK1_Q3 2011 - File to Brazilv2_Reporting Package Oct 2012 - Draft #2 values_Reporting Package Mar 2013 - USGAAP_ Draft #1.1 V2" xfId="233" xr:uid="{00000000-0005-0000-0000-0000E8000000}"/>
    <cellStyle name="‡_BOOK1_Q3 2011 - File to Brazilv2_Reporting Package Oct 2012 - Draft #2 values_Reporting Package May 2013 - USGAAP_ Draft #2" xfId="234" xr:uid="{00000000-0005-0000-0000-0000E9000000}"/>
    <cellStyle name="‡_BOOK1_Q3 2011 - File to Brazilv2_Reporting Package Sep 2012 - Draft #2 values-1" xfId="235" xr:uid="{00000000-0005-0000-0000-0000EA000000}"/>
    <cellStyle name="‡_BOOK1_Reporting Package Dec 2012 - Draft #3 values" xfId="236" xr:uid="{00000000-0005-0000-0000-0000EB000000}"/>
    <cellStyle name="‡_BOOK1_Reporting Package Dec 2012 - Draft #3 values_Reporting Package Jul 2013 -IFRS_ Draft #1" xfId="237" xr:uid="{00000000-0005-0000-0000-0000EC000000}"/>
    <cellStyle name="‡_BOOK1_Reporting Package Dec 2012 - Draft #3 values_Reporting Package Jul 2013 -USGAAP_ Draft #1" xfId="238" xr:uid="{00000000-0005-0000-0000-0000ED000000}"/>
    <cellStyle name="‡_BOOK1_Reporting Package Dec 2012 - Draft #3 values_Reporting Package Jun 2013 - IFRS_ Draft #1" xfId="239" xr:uid="{00000000-0005-0000-0000-0000EE000000}"/>
    <cellStyle name="‡_BOOK1_Reporting Package Dec 2012 - Draft #3 values_Reporting Package Mar 2013 - USGAAP_ Draft #1.1 V2" xfId="240" xr:uid="{00000000-0005-0000-0000-0000EF000000}"/>
    <cellStyle name="‡_BOOK1_Reporting Package Dec 2012 - Draft #3 values_Reporting Package May 2013 - USGAAP_ Draft #2" xfId="241" xr:uid="{00000000-0005-0000-0000-0000F0000000}"/>
    <cellStyle name="‡_BOOK1_Reporting Package Jun 2012 - Draft #3 values-4 _ excl derivatives and PPE" xfId="242" xr:uid="{00000000-0005-0000-0000-0000F1000000}"/>
    <cellStyle name="‡_BOOK1_Reporting Package Oct 2012 - Draft #2 values" xfId="243" xr:uid="{00000000-0005-0000-0000-0000F2000000}"/>
    <cellStyle name="‡_BOOK1_Reporting Package Oct 2012 - Draft #2 values_Reporting Package Jul 2013 -IFRS_ Draft #1" xfId="244" xr:uid="{00000000-0005-0000-0000-0000F3000000}"/>
    <cellStyle name="‡_BOOK1_Reporting Package Oct 2012 - Draft #2 values_Reporting Package Jul 2013 -USGAAP_ Draft #1" xfId="245" xr:uid="{00000000-0005-0000-0000-0000F4000000}"/>
    <cellStyle name="‡_BOOK1_Reporting Package Oct 2012 - Draft #2 values_Reporting Package Jun 2013 - IFRS_ Draft #1" xfId="246" xr:uid="{00000000-0005-0000-0000-0000F5000000}"/>
    <cellStyle name="‡_BOOK1_Reporting Package Oct 2012 - Draft #2 values_Reporting Package Mar 2013 - USGAAP_ Draft #1.1 V2" xfId="247" xr:uid="{00000000-0005-0000-0000-0000F6000000}"/>
    <cellStyle name="‡_BOOK1_Reporting Package Oct 2012 - Draft #2 values_Reporting Package May 2013 - USGAAP_ Draft #2" xfId="248" xr:uid="{00000000-0005-0000-0000-0000F7000000}"/>
    <cellStyle name="‡_BOOK1_Reporting Package Sep 2012 - Draft #2 values-1" xfId="249" xr:uid="{00000000-0005-0000-0000-0000F8000000}"/>
    <cellStyle name="‡_BOOK1_Treasury Repts UPDATED V 2_Q1 2012 (4)" xfId="250" xr:uid="{00000000-0005-0000-0000-0000F9000000}"/>
    <cellStyle name="‡_BOOK1_Treasury Repts UPDATED V 2_Q1 2012 (4)_Reporting Package Jun 2012 - Draft #3 values-4 _ excl derivatives and PPE" xfId="251" xr:uid="{00000000-0005-0000-0000-0000FA000000}"/>
    <cellStyle name="‡_BOOK1_Treasury_Debt_Q3 2012 (2)" xfId="252" xr:uid="{00000000-0005-0000-0000-0000FB000000}"/>
    <cellStyle name="‡_BS_Related pty by transactions " xfId="253" xr:uid="{00000000-0005-0000-0000-0000FC000000}"/>
    <cellStyle name="‡_BS_Related pty by transactions _ADJS 33 Capitalized Interest - Jan 2013" xfId="254" xr:uid="{00000000-0005-0000-0000-0000FD000000}"/>
    <cellStyle name="‡_BS_Related pty by transactions _Reporting Package Dec 2012 - Draft #3 values" xfId="255" xr:uid="{00000000-0005-0000-0000-0000FE000000}"/>
    <cellStyle name="‡_BS_Related pty by transactions _Reporting Package Dec 2012 - Draft #3 values_Reporting Package Jul 2013 -IFRS_ Draft #1" xfId="256" xr:uid="{00000000-0005-0000-0000-0000FF000000}"/>
    <cellStyle name="‡_BS_Related pty by transactions _Reporting Package Dec 2012 - Draft #3 values_Reporting Package Jul 2013 -USGAAP_ Draft #1" xfId="257" xr:uid="{00000000-0005-0000-0000-000000010000}"/>
    <cellStyle name="‡_BS_Related pty by transactions _Reporting Package Dec 2012 - Draft #3 values_Reporting Package Jun 2013 - IFRS_ Draft #1" xfId="258" xr:uid="{00000000-0005-0000-0000-000001010000}"/>
    <cellStyle name="‡_BS_Related pty by transactions _Reporting Package Dec 2012 - Draft #3 values_Reporting Package Mar 2013 - USGAAP_ Draft #1.1 V2" xfId="259" xr:uid="{00000000-0005-0000-0000-000002010000}"/>
    <cellStyle name="‡_BS_Related pty by transactions _Reporting Package Dec 2012 - Draft #3 values_Reporting Package May 2013 - USGAAP_ Draft #2" xfId="260" xr:uid="{00000000-0005-0000-0000-000003010000}"/>
    <cellStyle name="‡_BS_Related pty by transactions _Reporting Package Oct 2012 - Draft #2 values" xfId="261" xr:uid="{00000000-0005-0000-0000-000004010000}"/>
    <cellStyle name="‡_BS_Related pty by transactions _Reporting Package Oct 2012 - Draft #2 values_Reporting Package Jul 2013 -IFRS_ Draft #1" xfId="262" xr:uid="{00000000-0005-0000-0000-000005010000}"/>
    <cellStyle name="‡_BS_Related pty by transactions _Reporting Package Oct 2012 - Draft #2 values_Reporting Package Jul 2013 -USGAAP_ Draft #1" xfId="263" xr:uid="{00000000-0005-0000-0000-000006010000}"/>
    <cellStyle name="‡_BS_Related pty by transactions _Reporting Package Oct 2012 - Draft #2 values_Reporting Package Jun 2013 - IFRS_ Draft #1" xfId="264" xr:uid="{00000000-0005-0000-0000-000007010000}"/>
    <cellStyle name="‡_BS_Related pty by transactions _Reporting Package Oct 2012 - Draft #2 values_Reporting Package Mar 2013 - USGAAP_ Draft #1.1 V2" xfId="265" xr:uid="{00000000-0005-0000-0000-000008010000}"/>
    <cellStyle name="‡_BS_Related pty by transactions _Reporting Package Oct 2012 - Draft #2 values_Reporting Package May 2013 - USGAAP_ Draft #2" xfId="266" xr:uid="{00000000-0005-0000-0000-000009010000}"/>
    <cellStyle name="‡_BS_Related pty by transactions _Reporting Package Sep 2012 - Draft #2 values-1" xfId="267" xr:uid="{00000000-0005-0000-0000-00000A010000}"/>
    <cellStyle name="‡_Company Details" xfId="268" xr:uid="{00000000-0005-0000-0000-00000B010000}"/>
    <cellStyle name="‡_Company Details_HYP Company Details" xfId="269" xr:uid="{00000000-0005-0000-0000-00000C010000}"/>
    <cellStyle name="‡_Debt Maturity" xfId="270" xr:uid="{00000000-0005-0000-0000-00000D010000}"/>
    <cellStyle name="‡_Debt Maturity_ADJS 33 Capitalized Interest - Jan 2013" xfId="271" xr:uid="{00000000-0005-0000-0000-00000E010000}"/>
    <cellStyle name="‡_Debt Maturity_Reporting Package Dec 2012 - Draft #3 values" xfId="272" xr:uid="{00000000-0005-0000-0000-00000F010000}"/>
    <cellStyle name="‡_Debt Maturity_Reporting Package Dec 2012 - Draft #3 values_Reporting Package Jul 2013 -IFRS_ Draft #1" xfId="273" xr:uid="{00000000-0005-0000-0000-000010010000}"/>
    <cellStyle name="‡_Debt Maturity_Reporting Package Dec 2012 - Draft #3 values_Reporting Package Jul 2013 -USGAAP_ Draft #1" xfId="274" xr:uid="{00000000-0005-0000-0000-000011010000}"/>
    <cellStyle name="‡_Debt Maturity_Reporting Package Dec 2012 - Draft #3 values_Reporting Package Jun 2013 - IFRS_ Draft #1" xfId="275" xr:uid="{00000000-0005-0000-0000-000012010000}"/>
    <cellStyle name="‡_Debt Maturity_Reporting Package Dec 2012 - Draft #3 values_Reporting Package Mar 2013 - USGAAP_ Draft #1.1 V2" xfId="276" xr:uid="{00000000-0005-0000-0000-000013010000}"/>
    <cellStyle name="‡_Debt Maturity_Reporting Package Dec 2012 - Draft #3 values_Reporting Package May 2013 - USGAAP_ Draft #2" xfId="277" xr:uid="{00000000-0005-0000-0000-000014010000}"/>
    <cellStyle name="‡_Debt Maturity_Reporting Package Jun 2012 - Draft #3 values-4 _ excl derivatives and PPE" xfId="278" xr:uid="{00000000-0005-0000-0000-000015010000}"/>
    <cellStyle name="‡_Debt Maturity_Reporting Package Oct 2012 - Draft #2 values" xfId="279" xr:uid="{00000000-0005-0000-0000-000016010000}"/>
    <cellStyle name="‡_Debt Maturity_Reporting Package Oct 2012 - Draft #2 values_Reporting Package Jul 2013 -IFRS_ Draft #1" xfId="280" xr:uid="{00000000-0005-0000-0000-000017010000}"/>
    <cellStyle name="‡_Debt Maturity_Reporting Package Oct 2012 - Draft #2 values_Reporting Package Jul 2013 -USGAAP_ Draft #1" xfId="281" xr:uid="{00000000-0005-0000-0000-000018010000}"/>
    <cellStyle name="‡_Debt Maturity_Reporting Package Oct 2012 - Draft #2 values_Reporting Package Jun 2013 - IFRS_ Draft #1" xfId="282" xr:uid="{00000000-0005-0000-0000-000019010000}"/>
    <cellStyle name="‡_Debt Maturity_Reporting Package Oct 2012 - Draft #2 values_Reporting Package Mar 2013 - USGAAP_ Draft #1.1 V2" xfId="283" xr:uid="{00000000-0005-0000-0000-00001A010000}"/>
    <cellStyle name="‡_Debt Maturity_Reporting Package Oct 2012 - Draft #2 values_Reporting Package May 2013 - USGAAP_ Draft #2" xfId="284" xr:uid="{00000000-0005-0000-0000-00001B010000}"/>
    <cellStyle name="‡_Debt Maturity_Reporting Package Sep 2012 - Draft #2 values-1" xfId="285" xr:uid="{00000000-0005-0000-0000-00001C010000}"/>
    <cellStyle name="‡_Debt report" xfId="286" xr:uid="{00000000-0005-0000-0000-00001D010000}"/>
    <cellStyle name="‡_Debt report Q3 2011 - File to Brazil" xfId="287" xr:uid="{00000000-0005-0000-0000-00001E010000}"/>
    <cellStyle name="‡_Debt report Q3 2011 - File to Brazil_ADJS 33 Capitalized Interest - Jan 2013" xfId="288" xr:uid="{00000000-0005-0000-0000-00001F010000}"/>
    <cellStyle name="‡_Debt report Q3 2011 - File to Brazil_Reporting Package Dec 2012 - Draft #3 values" xfId="289" xr:uid="{00000000-0005-0000-0000-000020010000}"/>
    <cellStyle name="‡_Debt report Q3 2011 - File to Brazil_Reporting Package Dec 2012 - Draft #3 values_Reporting Package Jul 2013 -IFRS_ Draft #1" xfId="290" xr:uid="{00000000-0005-0000-0000-000021010000}"/>
    <cellStyle name="‡_Debt report Q3 2011 - File to Brazil_Reporting Package Dec 2012 - Draft #3 values_Reporting Package Jul 2013 -USGAAP_ Draft #1" xfId="291" xr:uid="{00000000-0005-0000-0000-000022010000}"/>
    <cellStyle name="‡_Debt report Q3 2011 - File to Brazil_Reporting Package Dec 2012 - Draft #3 values_Reporting Package Jun 2013 - IFRS_ Draft #1" xfId="292" xr:uid="{00000000-0005-0000-0000-000023010000}"/>
    <cellStyle name="‡_Debt report Q3 2011 - File to Brazil_Reporting Package Dec 2012 - Draft #3 values_Reporting Package Mar 2013 - USGAAP_ Draft #1.1 V2" xfId="293" xr:uid="{00000000-0005-0000-0000-000024010000}"/>
    <cellStyle name="‡_Debt report Q3 2011 - File to Brazil_Reporting Package Dec 2012 - Draft #3 values_Reporting Package May 2013 - USGAAP_ Draft #2" xfId="294" xr:uid="{00000000-0005-0000-0000-000025010000}"/>
    <cellStyle name="‡_Debt report Q3 2011 - File to Brazil_Reporting Package Jun 2012 - Draft #3 values-4 _ excl derivatives and PPE" xfId="295" xr:uid="{00000000-0005-0000-0000-000026010000}"/>
    <cellStyle name="‡_Debt report Q3 2011 - File to Brazil_Reporting Package Oct 2012 - Draft #2 values" xfId="296" xr:uid="{00000000-0005-0000-0000-000027010000}"/>
    <cellStyle name="‡_Debt report Q3 2011 - File to Brazil_Reporting Package Oct 2012 - Draft #2 values_Reporting Package Jul 2013 -IFRS_ Draft #1" xfId="297" xr:uid="{00000000-0005-0000-0000-000028010000}"/>
    <cellStyle name="‡_Debt report Q3 2011 - File to Brazil_Reporting Package Oct 2012 - Draft #2 values_Reporting Package Jul 2013 -USGAAP_ Draft #1" xfId="298" xr:uid="{00000000-0005-0000-0000-000029010000}"/>
    <cellStyle name="‡_Debt report Q3 2011 - File to Brazil_Reporting Package Oct 2012 - Draft #2 values_Reporting Package Jun 2013 - IFRS_ Draft #1" xfId="299" xr:uid="{00000000-0005-0000-0000-00002A010000}"/>
    <cellStyle name="‡_Debt report Q3 2011 - File to Brazil_Reporting Package Oct 2012 - Draft #2 values_Reporting Package Mar 2013 - USGAAP_ Draft #1.1 V2" xfId="300" xr:uid="{00000000-0005-0000-0000-00002B010000}"/>
    <cellStyle name="‡_Debt report Q3 2011 - File to Brazil_Reporting Package Oct 2012 - Draft #2 values_Reporting Package May 2013 - USGAAP_ Draft #2" xfId="301" xr:uid="{00000000-0005-0000-0000-00002C010000}"/>
    <cellStyle name="‡_Debt report Q3 2011 - File to Brazil_Reporting Package Sep 2012 - Draft #2 values-1" xfId="302" xr:uid="{00000000-0005-0000-0000-00002D010000}"/>
    <cellStyle name="‡_Debt report_ADJS 33 Capitalized Interest - Jan 2013" xfId="303" xr:uid="{00000000-0005-0000-0000-00002E010000}"/>
    <cellStyle name="‡_Debt report_Reporting Package Dec 2012 - Draft #3 values" xfId="304" xr:uid="{00000000-0005-0000-0000-00002F010000}"/>
    <cellStyle name="‡_Debt report_Reporting Package Dec 2012 - Draft #3 values_Reporting Package Jul 2013 -IFRS_ Draft #1" xfId="305" xr:uid="{00000000-0005-0000-0000-000030010000}"/>
    <cellStyle name="‡_Debt report_Reporting Package Dec 2012 - Draft #3 values_Reporting Package Jul 2013 -USGAAP_ Draft #1" xfId="306" xr:uid="{00000000-0005-0000-0000-000031010000}"/>
    <cellStyle name="‡_Debt report_Reporting Package Dec 2012 - Draft #3 values_Reporting Package Jun 2013 - IFRS_ Draft #1" xfId="307" xr:uid="{00000000-0005-0000-0000-000032010000}"/>
    <cellStyle name="‡_Debt report_Reporting Package Dec 2012 - Draft #3 values_Reporting Package Mar 2013 - USGAAP_ Draft #1.1 V2" xfId="308" xr:uid="{00000000-0005-0000-0000-000033010000}"/>
    <cellStyle name="‡_Debt report_Reporting Package Dec 2012 - Draft #3 values_Reporting Package May 2013 - USGAAP_ Draft #2" xfId="309" xr:uid="{00000000-0005-0000-0000-000034010000}"/>
    <cellStyle name="‡_Debt report_Reporting Package Jun 2012 - Draft #3 values-4 _ excl derivatives and PPE" xfId="310" xr:uid="{00000000-0005-0000-0000-000035010000}"/>
    <cellStyle name="‡_Debt report_Reporting Package Oct 2012 - Draft #2 values" xfId="311" xr:uid="{00000000-0005-0000-0000-000036010000}"/>
    <cellStyle name="‡_Debt report_Reporting Package Oct 2012 - Draft #2 values_Reporting Package Jul 2013 -IFRS_ Draft #1" xfId="312" xr:uid="{00000000-0005-0000-0000-000037010000}"/>
    <cellStyle name="‡_Debt report_Reporting Package Oct 2012 - Draft #2 values_Reporting Package Jul 2013 -USGAAP_ Draft #1" xfId="313" xr:uid="{00000000-0005-0000-0000-000038010000}"/>
    <cellStyle name="‡_Debt report_Reporting Package Oct 2012 - Draft #2 values_Reporting Package Jun 2013 - IFRS_ Draft #1" xfId="314" xr:uid="{00000000-0005-0000-0000-000039010000}"/>
    <cellStyle name="‡_Debt report_Reporting Package Oct 2012 - Draft #2 values_Reporting Package Mar 2013 - USGAAP_ Draft #1.1 V2" xfId="315" xr:uid="{00000000-0005-0000-0000-00003A010000}"/>
    <cellStyle name="‡_Debt report_Reporting Package Oct 2012 - Draft #2 values_Reporting Package May 2013 - USGAAP_ Draft #2" xfId="316" xr:uid="{00000000-0005-0000-0000-00003B010000}"/>
    <cellStyle name="‡_Debt report_Reporting Package Sep 2012 - Draft #2 values-1" xfId="317" xr:uid="{00000000-0005-0000-0000-00003C010000}"/>
    <cellStyle name="‡_FP&amp;A Inventories2_-CG format Comments Upd Mthly Summary Month tab-Toggle0-Mar 2012-Final" xfId="318" xr:uid="{00000000-0005-0000-0000-00003D010000}"/>
    <cellStyle name="‡_FP&amp;A Inventories-CG format Comments Upd Mthly Summary Month tab-Toggle0-Mar 2012-Final" xfId="319" xr:uid="{00000000-0005-0000-0000-00003E010000}"/>
    <cellStyle name="‡_HYP Company Details" xfId="320" xr:uid="{00000000-0005-0000-0000-00003F010000}"/>
    <cellStyle name="‡_Inventory-VCL Schedule Dec 12 email Jan 14" xfId="321" xr:uid="{00000000-0005-0000-0000-000040010000}"/>
    <cellStyle name="‡_Inventory-VCL Schedule Dec 12 email Jan 14_Reporting Package Jul 2013 -IFRS_ Draft #1" xfId="322" xr:uid="{00000000-0005-0000-0000-000041010000}"/>
    <cellStyle name="‡_Inventory-VCL Schedule Dec 12 email Jan 14_Reporting Package Jul 2013 -USGAAP_ Draft #1" xfId="323" xr:uid="{00000000-0005-0000-0000-000042010000}"/>
    <cellStyle name="‡_Inventory-VCL Schedule Dec 12 email Jan 14_Reporting Package Jun 2013 - IFRS_ Draft #1" xfId="324" xr:uid="{00000000-0005-0000-0000-000043010000}"/>
    <cellStyle name="‡_Inventory-VCL Schedule Dec 12 email Jan 14_Reporting Package Mar 2013 - USGAAP_ Draft #1.1 V2" xfId="325" xr:uid="{00000000-0005-0000-0000-000044010000}"/>
    <cellStyle name="‡_Inventory-VCL Schedule Dec 12 email Jan 14_Reporting Package May 2013 - USGAAP_ Draft #2" xfId="326" xr:uid="{00000000-0005-0000-0000-000045010000}"/>
    <cellStyle name="‡_Mitsui and SUMIC related party detailsv2" xfId="327" xr:uid="{00000000-0005-0000-0000-000046010000}"/>
    <cellStyle name="‡_Mitsui and SUMIC related party detailsv2_ADJS 33 Capitalized Interest - Jan 2013" xfId="328" xr:uid="{00000000-0005-0000-0000-000047010000}"/>
    <cellStyle name="‡_Mitsui and SUMIC related party detailsv2_Reporting Package Dec 2012 - Draft #3 values" xfId="329" xr:uid="{00000000-0005-0000-0000-000048010000}"/>
    <cellStyle name="‡_Mitsui and SUMIC related party detailsv2_Reporting Package Dec 2012 - Draft #3 values_Reporting Package Jul 2013 -IFRS_ Draft #1" xfId="330" xr:uid="{00000000-0005-0000-0000-000049010000}"/>
    <cellStyle name="‡_Mitsui and SUMIC related party detailsv2_Reporting Package Dec 2012 - Draft #3 values_Reporting Package Jul 2013 -USGAAP_ Draft #1" xfId="331" xr:uid="{00000000-0005-0000-0000-00004A010000}"/>
    <cellStyle name="‡_Mitsui and SUMIC related party detailsv2_Reporting Package Dec 2012 - Draft #3 values_Reporting Package Jun 2013 - IFRS_ Draft #1" xfId="332" xr:uid="{00000000-0005-0000-0000-00004B010000}"/>
    <cellStyle name="‡_Mitsui and SUMIC related party detailsv2_Reporting Package Dec 2012 - Draft #3 values_Reporting Package Mar 2013 - USGAAP_ Draft #1.1 V2" xfId="333" xr:uid="{00000000-0005-0000-0000-00004C010000}"/>
    <cellStyle name="‡_Mitsui and SUMIC related party detailsv2_Reporting Package Dec 2012 - Draft #3 values_Reporting Package May 2013 - USGAAP_ Draft #2" xfId="334" xr:uid="{00000000-0005-0000-0000-00004D010000}"/>
    <cellStyle name="‡_Mitsui and SUMIC related party detailsv2_Reporting Package Oct 2012 - Draft #2 values" xfId="335" xr:uid="{00000000-0005-0000-0000-00004E010000}"/>
    <cellStyle name="‡_Mitsui and SUMIC related party detailsv2_Reporting Package Oct 2012 - Draft #2 values_Reporting Package Jul 2013 -IFRS_ Draft #1" xfId="336" xr:uid="{00000000-0005-0000-0000-00004F010000}"/>
    <cellStyle name="‡_Mitsui and SUMIC related party detailsv2_Reporting Package Oct 2012 - Draft #2 values_Reporting Package Jul 2013 -USGAAP_ Draft #1" xfId="337" xr:uid="{00000000-0005-0000-0000-000050010000}"/>
    <cellStyle name="‡_Mitsui and SUMIC related party detailsv2_Reporting Package Oct 2012 - Draft #2 values_Reporting Package Jun 2013 - IFRS_ Draft #1" xfId="338" xr:uid="{00000000-0005-0000-0000-000051010000}"/>
    <cellStyle name="‡_Mitsui and SUMIC related party detailsv2_Reporting Package Oct 2012 - Draft #2 values_Reporting Package Mar 2013 - USGAAP_ Draft #1.1 V2" xfId="339" xr:uid="{00000000-0005-0000-0000-000052010000}"/>
    <cellStyle name="‡_Mitsui and SUMIC related party detailsv2_Reporting Package Oct 2012 - Draft #2 values_Reporting Package May 2013 - USGAAP_ Draft #2" xfId="340" xr:uid="{00000000-0005-0000-0000-000053010000}"/>
    <cellStyle name="‡_Mitsui and SUMIC related party detailsv2_Reporting Package Sep 2012 - Draft #2 values-1" xfId="341" xr:uid="{00000000-0005-0000-0000-000054010000}"/>
    <cellStyle name="‡_Q2 2012 debt schedules" xfId="342" xr:uid="{00000000-0005-0000-0000-000055010000}"/>
    <cellStyle name="‡_Q2 2012 debt schedules_Reporting Package Jun 2012 - Draft #3 values-4 _ excl derivatives and PPE" xfId="343" xr:uid="{00000000-0005-0000-0000-000056010000}"/>
    <cellStyle name="‡_Q3 2011 - File to Brazilv2" xfId="344" xr:uid="{00000000-0005-0000-0000-000057010000}"/>
    <cellStyle name="‡_Q3 2011 - File to Brazilv2_ADJS 33 Capitalized Interest - Jan 2013" xfId="345" xr:uid="{00000000-0005-0000-0000-000058010000}"/>
    <cellStyle name="‡_Q3 2011 - File to Brazilv2_Reporting Package Dec 2012 - Draft #3 values" xfId="346" xr:uid="{00000000-0005-0000-0000-000059010000}"/>
    <cellStyle name="‡_Q3 2011 - File to Brazilv2_Reporting Package Dec 2012 - Draft #3 values_Reporting Package Jul 2013 -IFRS_ Draft #1" xfId="347" xr:uid="{00000000-0005-0000-0000-00005A010000}"/>
    <cellStyle name="‡_Q3 2011 - File to Brazilv2_Reporting Package Dec 2012 - Draft #3 values_Reporting Package Jul 2013 -USGAAP_ Draft #1" xfId="348" xr:uid="{00000000-0005-0000-0000-00005B010000}"/>
    <cellStyle name="‡_Q3 2011 - File to Brazilv2_Reporting Package Dec 2012 - Draft #3 values_Reporting Package Jun 2013 - IFRS_ Draft #1" xfId="349" xr:uid="{00000000-0005-0000-0000-00005C010000}"/>
    <cellStyle name="‡_Q3 2011 - File to Brazilv2_Reporting Package Dec 2012 - Draft #3 values_Reporting Package Mar 2013 - USGAAP_ Draft #1.1 V2" xfId="350" xr:uid="{00000000-0005-0000-0000-00005D010000}"/>
    <cellStyle name="‡_Q3 2011 - File to Brazilv2_Reporting Package Dec 2012 - Draft #3 values_Reporting Package May 2013 - USGAAP_ Draft #2" xfId="351" xr:uid="{00000000-0005-0000-0000-00005E010000}"/>
    <cellStyle name="‡_Q3 2011 - File to Brazilv2_Reporting Package Jun 2012 - Draft #3 values-4 _ excl derivatives and PPE" xfId="352" xr:uid="{00000000-0005-0000-0000-00005F010000}"/>
    <cellStyle name="‡_Q3 2011 - File to Brazilv2_Reporting Package Oct 2012 - Draft #2 values" xfId="353" xr:uid="{00000000-0005-0000-0000-000060010000}"/>
    <cellStyle name="‡_Q3 2011 - File to Brazilv2_Reporting Package Oct 2012 - Draft #2 values_Reporting Package Jul 2013 -IFRS_ Draft #1" xfId="354" xr:uid="{00000000-0005-0000-0000-000061010000}"/>
    <cellStyle name="‡_Q3 2011 - File to Brazilv2_Reporting Package Oct 2012 - Draft #2 values_Reporting Package Jul 2013 -USGAAP_ Draft #1" xfId="355" xr:uid="{00000000-0005-0000-0000-000062010000}"/>
    <cellStyle name="‡_Q3 2011 - File to Brazilv2_Reporting Package Oct 2012 - Draft #2 values_Reporting Package Jun 2013 - IFRS_ Draft #1" xfId="356" xr:uid="{00000000-0005-0000-0000-000063010000}"/>
    <cellStyle name="‡_Q3 2011 - File to Brazilv2_Reporting Package Oct 2012 - Draft #2 values_Reporting Package Mar 2013 - USGAAP_ Draft #1.1 V2" xfId="357" xr:uid="{00000000-0005-0000-0000-000064010000}"/>
    <cellStyle name="‡_Q3 2011 - File to Brazilv2_Reporting Package Oct 2012 - Draft #2 values_Reporting Package May 2013 - USGAAP_ Draft #2" xfId="358" xr:uid="{00000000-0005-0000-0000-000065010000}"/>
    <cellStyle name="‡_Q3 2011 - File to Brazilv2_Reporting Package Sep 2012 - Draft #2 values-1" xfId="359" xr:uid="{00000000-0005-0000-0000-000066010000}"/>
    <cellStyle name="‡_Reporting Package Dec 2012 - Draft #3 values" xfId="360" xr:uid="{00000000-0005-0000-0000-000067010000}"/>
    <cellStyle name="‡_Reporting Package Dec 2012 - Draft #3 values_Reporting Package Jul 2013 -IFRS_ Draft #1" xfId="361" xr:uid="{00000000-0005-0000-0000-000068010000}"/>
    <cellStyle name="‡_Reporting Package Dec 2012 - Draft #3 values_Reporting Package Jul 2013 -USGAAP_ Draft #1" xfId="362" xr:uid="{00000000-0005-0000-0000-000069010000}"/>
    <cellStyle name="‡_Reporting Package Dec 2012 - Draft #3 values_Reporting Package Jun 2013 - IFRS_ Draft #1" xfId="363" xr:uid="{00000000-0005-0000-0000-00006A010000}"/>
    <cellStyle name="‡_Reporting Package Dec 2012 - Draft #3 values_Reporting Package Mar 2013 - USGAAP_ Draft #1.1 V2" xfId="364" xr:uid="{00000000-0005-0000-0000-00006B010000}"/>
    <cellStyle name="‡_Reporting Package Dec 2012 - Draft #3 values_Reporting Package May 2013 - USGAAP_ Draft #2" xfId="365" xr:uid="{00000000-0005-0000-0000-00006C010000}"/>
    <cellStyle name="‡_Reporting Package Jun 2012 - Draft #3 values-4 _ excl derivatives and PPE" xfId="366" xr:uid="{00000000-0005-0000-0000-00006D010000}"/>
    <cellStyle name="‡_Reporting Package Oct 2012 - Draft #2 values" xfId="367" xr:uid="{00000000-0005-0000-0000-00006E010000}"/>
    <cellStyle name="‡_Reporting Package Oct 2012 - Draft #2 values_Reporting Package Jul 2013 -IFRS_ Draft #1" xfId="368" xr:uid="{00000000-0005-0000-0000-00006F010000}"/>
    <cellStyle name="‡_Reporting Package Oct 2012 - Draft #2 values_Reporting Package Jul 2013 -USGAAP_ Draft #1" xfId="369" xr:uid="{00000000-0005-0000-0000-000070010000}"/>
    <cellStyle name="‡_Reporting Package Oct 2012 - Draft #2 values_Reporting Package Jun 2013 - IFRS_ Draft #1" xfId="370" xr:uid="{00000000-0005-0000-0000-000071010000}"/>
    <cellStyle name="‡_Reporting Package Oct 2012 - Draft #2 values_Reporting Package Mar 2013 - USGAAP_ Draft #1.1 V2" xfId="371" xr:uid="{00000000-0005-0000-0000-000072010000}"/>
    <cellStyle name="‡_Reporting Package Oct 2012 - Draft #2 values_Reporting Package May 2013 - USGAAP_ Draft #2" xfId="372" xr:uid="{00000000-0005-0000-0000-000073010000}"/>
    <cellStyle name="‡_Reporting Package Sep 2012 - Draft #2 values-1" xfId="373" xr:uid="{00000000-0005-0000-0000-000074010000}"/>
    <cellStyle name="‡_STA-DRP" xfId="374" xr:uid="{00000000-0005-0000-0000-000075010000}"/>
    <cellStyle name="‡_STA-DRP_BOOK1" xfId="375" xr:uid="{00000000-0005-0000-0000-000076010000}"/>
    <cellStyle name="‡_STA-DRP_Book1_1" xfId="376" xr:uid="{00000000-0005-0000-0000-000077010000}"/>
    <cellStyle name="‡_STA-DRP_BOOK1_ADJS 33 Capitalized Interest - Jan 2013" xfId="377" xr:uid="{00000000-0005-0000-0000-000078010000}"/>
    <cellStyle name="‡_STA-DRP_BOOK1_Book1" xfId="378" xr:uid="{00000000-0005-0000-0000-000079010000}"/>
    <cellStyle name="‡_STA-DRP_BOOK1_Debt Maturity" xfId="379" xr:uid="{00000000-0005-0000-0000-00007A010000}"/>
    <cellStyle name="‡_STA-DRP_BOOK1_Debt Maturity_ADJS 33 Capitalized Interest - Jan 2013" xfId="380" xr:uid="{00000000-0005-0000-0000-00007B010000}"/>
    <cellStyle name="‡_STA-DRP_BOOK1_Debt Maturity_Reporting Package Dec 2012 - Draft #3 values" xfId="381" xr:uid="{00000000-0005-0000-0000-00007C010000}"/>
    <cellStyle name="‡_STA-DRP_BOOK1_Debt Maturity_Reporting Package Dec 2012 - Draft #3 values_Reporting Package Jul 2013 -IFRS_ Draft #1" xfId="382" xr:uid="{00000000-0005-0000-0000-00007D010000}"/>
    <cellStyle name="‡_STA-DRP_BOOK1_Debt Maturity_Reporting Package Dec 2012 - Draft #3 values_Reporting Package Jul 2013 -USGAAP_ Draft #1" xfId="383" xr:uid="{00000000-0005-0000-0000-00007E010000}"/>
    <cellStyle name="‡_STA-DRP_BOOK1_Debt Maturity_Reporting Package Dec 2012 - Draft #3 values_Reporting Package Jun 2013 - IFRS_ Draft #1" xfId="384" xr:uid="{00000000-0005-0000-0000-00007F010000}"/>
    <cellStyle name="‡_STA-DRP_BOOK1_Debt Maturity_Reporting Package Dec 2012 - Draft #3 values_Reporting Package Mar 2013 - USGAAP_ Draft #1.1 V2" xfId="385" xr:uid="{00000000-0005-0000-0000-000080010000}"/>
    <cellStyle name="‡_STA-DRP_BOOK1_Debt Maturity_Reporting Package Dec 2012 - Draft #3 values_Reporting Package May 2013 - USGAAP_ Draft #2" xfId="386" xr:uid="{00000000-0005-0000-0000-000081010000}"/>
    <cellStyle name="‡_STA-DRP_BOOK1_Debt Maturity_Reporting Package Jun 2012 - Draft #3 values-4 _ excl derivatives and PPE" xfId="387" xr:uid="{00000000-0005-0000-0000-000082010000}"/>
    <cellStyle name="‡_STA-DRP_BOOK1_Debt Maturity_Reporting Package Oct 2012 - Draft #2 values" xfId="388" xr:uid="{00000000-0005-0000-0000-000083010000}"/>
    <cellStyle name="‡_STA-DRP_BOOK1_Debt Maturity_Reporting Package Oct 2012 - Draft #2 values_Reporting Package Jul 2013 -IFRS_ Draft #1" xfId="389" xr:uid="{00000000-0005-0000-0000-000084010000}"/>
    <cellStyle name="‡_STA-DRP_BOOK1_Debt Maturity_Reporting Package Oct 2012 - Draft #2 values_Reporting Package Jul 2013 -USGAAP_ Draft #1" xfId="390" xr:uid="{00000000-0005-0000-0000-000085010000}"/>
    <cellStyle name="‡_STA-DRP_BOOK1_Debt Maturity_Reporting Package Oct 2012 - Draft #2 values_Reporting Package Jun 2013 - IFRS_ Draft #1" xfId="391" xr:uid="{00000000-0005-0000-0000-000086010000}"/>
    <cellStyle name="‡_STA-DRP_BOOK1_Debt Maturity_Reporting Package Oct 2012 - Draft #2 values_Reporting Package Mar 2013 - USGAAP_ Draft #1.1 V2" xfId="392" xr:uid="{00000000-0005-0000-0000-000087010000}"/>
    <cellStyle name="‡_STA-DRP_BOOK1_Debt Maturity_Reporting Package Oct 2012 - Draft #2 values_Reporting Package May 2013 - USGAAP_ Draft #2" xfId="393" xr:uid="{00000000-0005-0000-0000-000088010000}"/>
    <cellStyle name="‡_STA-DRP_BOOK1_Debt Maturity_Reporting Package Sep 2012 - Draft #2 values-1" xfId="394" xr:uid="{00000000-0005-0000-0000-000089010000}"/>
    <cellStyle name="‡_STA-DRP_BOOK1_Debt report" xfId="395" xr:uid="{00000000-0005-0000-0000-00008A010000}"/>
    <cellStyle name="‡_STA-DRP_BOOK1_Debt report Q3 2011 - File to Brazil" xfId="396" xr:uid="{00000000-0005-0000-0000-00008B010000}"/>
    <cellStyle name="‡_STA-DRP_BOOK1_Debt report Q3 2011 - File to Brazil_ADJS 33 Capitalized Interest - Jan 2013" xfId="397" xr:uid="{00000000-0005-0000-0000-00008C010000}"/>
    <cellStyle name="‡_STA-DRP_BOOK1_Debt report Q3 2011 - File to Brazil_Reporting Package Dec 2012 - Draft #3 values" xfId="398" xr:uid="{00000000-0005-0000-0000-00008D010000}"/>
    <cellStyle name="‡_STA-DRP_BOOK1_Debt report Q3 2011 - File to Brazil_Reporting Package Dec 2012 - Draft #3 values_Reporting Package Jul 2013 -IFRS_ Draft #1" xfId="399" xr:uid="{00000000-0005-0000-0000-00008E010000}"/>
    <cellStyle name="‡_STA-DRP_BOOK1_Debt report Q3 2011 - File to Brazil_Reporting Package Dec 2012 - Draft #3 values_Reporting Package Jul 2013 -USGAAP_ Draft #1" xfId="400" xr:uid="{00000000-0005-0000-0000-00008F010000}"/>
    <cellStyle name="‡_STA-DRP_BOOK1_Debt report Q3 2011 - File to Brazil_Reporting Package Dec 2012 - Draft #3 values_Reporting Package Jun 2013 - IFRS_ Draft #1" xfId="401" xr:uid="{00000000-0005-0000-0000-000090010000}"/>
    <cellStyle name="‡_STA-DRP_BOOK1_Debt report Q3 2011 - File to Brazil_Reporting Package Dec 2012 - Draft #3 values_Reporting Package Mar 2013 - USGAAP_ Draft #1.1 V2" xfId="402" xr:uid="{00000000-0005-0000-0000-000091010000}"/>
    <cellStyle name="‡_STA-DRP_BOOK1_Debt report Q3 2011 - File to Brazil_Reporting Package Dec 2012 - Draft #3 values_Reporting Package May 2013 - USGAAP_ Draft #2" xfId="403" xr:uid="{00000000-0005-0000-0000-000092010000}"/>
    <cellStyle name="‡_STA-DRP_BOOK1_Debt report Q3 2011 - File to Brazil_Reporting Package Jun 2012 - Draft #3 values-4 _ excl derivatives and PPE" xfId="404" xr:uid="{00000000-0005-0000-0000-000093010000}"/>
    <cellStyle name="‡_STA-DRP_BOOK1_Debt report Q3 2011 - File to Brazil_Reporting Package Oct 2012 - Draft #2 values" xfId="405" xr:uid="{00000000-0005-0000-0000-000094010000}"/>
    <cellStyle name="‡_STA-DRP_BOOK1_Debt report Q3 2011 - File to Brazil_Reporting Package Oct 2012 - Draft #2 values_Reporting Package Jul 2013 -IFRS_ Draft #1" xfId="406" xr:uid="{00000000-0005-0000-0000-000095010000}"/>
    <cellStyle name="‡_STA-DRP_BOOK1_Debt report Q3 2011 - File to Brazil_Reporting Package Oct 2012 - Draft #2 values_Reporting Package Jul 2013 -USGAAP_ Draft #1" xfId="407" xr:uid="{00000000-0005-0000-0000-000096010000}"/>
    <cellStyle name="‡_STA-DRP_BOOK1_Debt report Q3 2011 - File to Brazil_Reporting Package Oct 2012 - Draft #2 values_Reporting Package Jun 2013 - IFRS_ Draft #1" xfId="408" xr:uid="{00000000-0005-0000-0000-000097010000}"/>
    <cellStyle name="‡_STA-DRP_BOOK1_Debt report Q3 2011 - File to Brazil_Reporting Package Oct 2012 - Draft #2 values_Reporting Package Mar 2013 - USGAAP_ Draft #1.1 V2" xfId="409" xr:uid="{00000000-0005-0000-0000-000098010000}"/>
    <cellStyle name="‡_STA-DRP_BOOK1_Debt report Q3 2011 - File to Brazil_Reporting Package Oct 2012 - Draft #2 values_Reporting Package May 2013 - USGAAP_ Draft #2" xfId="410" xr:uid="{00000000-0005-0000-0000-000099010000}"/>
    <cellStyle name="‡_STA-DRP_BOOK1_Debt report Q3 2011 - File to Brazil_Reporting Package Sep 2012 - Draft #2 values-1" xfId="411" xr:uid="{00000000-0005-0000-0000-00009A010000}"/>
    <cellStyle name="‡_STA-DRP_BOOK1_Debt report_ADJS 33 Capitalized Interest - Jan 2013" xfId="412" xr:uid="{00000000-0005-0000-0000-00009B010000}"/>
    <cellStyle name="‡_STA-DRP_BOOK1_Debt report_Reporting Package Dec 2012 - Draft #3 values" xfId="413" xr:uid="{00000000-0005-0000-0000-00009C010000}"/>
    <cellStyle name="‡_STA-DRP_BOOK1_Debt report_Reporting Package Dec 2012 - Draft #3 values_Reporting Package Jul 2013 -IFRS_ Draft #1" xfId="414" xr:uid="{00000000-0005-0000-0000-00009D010000}"/>
    <cellStyle name="‡_STA-DRP_BOOK1_Debt report_Reporting Package Dec 2012 - Draft #3 values_Reporting Package Jul 2013 -USGAAP_ Draft #1" xfId="415" xr:uid="{00000000-0005-0000-0000-00009E010000}"/>
    <cellStyle name="‡_STA-DRP_BOOK1_Debt report_Reporting Package Dec 2012 - Draft #3 values_Reporting Package Jun 2013 - IFRS_ Draft #1" xfId="416" xr:uid="{00000000-0005-0000-0000-00009F010000}"/>
    <cellStyle name="‡_STA-DRP_BOOK1_Debt report_Reporting Package Dec 2012 - Draft #3 values_Reporting Package Mar 2013 - USGAAP_ Draft #1.1 V2" xfId="417" xr:uid="{00000000-0005-0000-0000-0000A0010000}"/>
    <cellStyle name="‡_STA-DRP_BOOK1_Debt report_Reporting Package Dec 2012 - Draft #3 values_Reporting Package May 2013 - USGAAP_ Draft #2" xfId="418" xr:uid="{00000000-0005-0000-0000-0000A1010000}"/>
    <cellStyle name="‡_STA-DRP_BOOK1_Debt report_Reporting Package Jun 2012 - Draft #3 values-4 _ excl derivatives and PPE" xfId="419" xr:uid="{00000000-0005-0000-0000-0000A2010000}"/>
    <cellStyle name="‡_STA-DRP_BOOK1_Debt report_Reporting Package Oct 2012 - Draft #2 values" xfId="420" xr:uid="{00000000-0005-0000-0000-0000A3010000}"/>
    <cellStyle name="‡_STA-DRP_BOOK1_Debt report_Reporting Package Oct 2012 - Draft #2 values_Reporting Package Jul 2013 -IFRS_ Draft #1" xfId="421" xr:uid="{00000000-0005-0000-0000-0000A4010000}"/>
    <cellStyle name="‡_STA-DRP_BOOK1_Debt report_Reporting Package Oct 2012 - Draft #2 values_Reporting Package Jul 2013 -USGAAP_ Draft #1" xfId="422" xr:uid="{00000000-0005-0000-0000-0000A5010000}"/>
    <cellStyle name="‡_STA-DRP_BOOK1_Debt report_Reporting Package Oct 2012 - Draft #2 values_Reporting Package Jun 2013 - IFRS_ Draft #1" xfId="423" xr:uid="{00000000-0005-0000-0000-0000A6010000}"/>
    <cellStyle name="‡_STA-DRP_BOOK1_Debt report_Reporting Package Oct 2012 - Draft #2 values_Reporting Package Mar 2013 - USGAAP_ Draft #1.1 V2" xfId="424" xr:uid="{00000000-0005-0000-0000-0000A7010000}"/>
    <cellStyle name="‡_STA-DRP_BOOK1_Debt report_Reporting Package Oct 2012 - Draft #2 values_Reporting Package May 2013 - USGAAP_ Draft #2" xfId="425" xr:uid="{00000000-0005-0000-0000-0000A8010000}"/>
    <cellStyle name="‡_STA-DRP_BOOK1_Debt report_Reporting Package Sep 2012 - Draft #2 values-1" xfId="426" xr:uid="{00000000-0005-0000-0000-0000A9010000}"/>
    <cellStyle name="‡_STA-DRP_BOOK1_FP&amp;A Inventories2_-CG format Comments Upd Mthly Summary Month tab-Toggle0-Mar 2012-Final" xfId="427" xr:uid="{00000000-0005-0000-0000-0000AA010000}"/>
    <cellStyle name="‡_STA-DRP_BOOK1_Mitsui and SUMIC related party detailsv2" xfId="428" xr:uid="{00000000-0005-0000-0000-0000AB010000}"/>
    <cellStyle name="‡_STA-DRP_BOOK1_Mitsui and SUMIC related party detailsv2_ADJS 33 Capitalized Interest - Jan 2013" xfId="429" xr:uid="{00000000-0005-0000-0000-0000AC010000}"/>
    <cellStyle name="‡_STA-DRP_BOOK1_Mitsui and SUMIC related party detailsv2_Reporting Package Dec 2012 - Draft #3 values" xfId="430" xr:uid="{00000000-0005-0000-0000-0000AD010000}"/>
    <cellStyle name="‡_STA-DRP_BOOK1_Mitsui and SUMIC related party detailsv2_Reporting Package Dec 2012 - Draft #3 values_Reporting Package Jul 2013 -IFRS_ Draft #1" xfId="431" xr:uid="{00000000-0005-0000-0000-0000AE010000}"/>
    <cellStyle name="‡_STA-DRP_BOOK1_Mitsui and SUMIC related party detailsv2_Reporting Package Dec 2012 - Draft #3 values_Reporting Package Jul 2013 -USGAAP_ Draft #1" xfId="432" xr:uid="{00000000-0005-0000-0000-0000AF010000}"/>
    <cellStyle name="‡_STA-DRP_BOOK1_Mitsui and SUMIC related party detailsv2_Reporting Package Dec 2012 - Draft #3 values_Reporting Package Jun 2013 - IFRS_ Draft #1" xfId="433" xr:uid="{00000000-0005-0000-0000-0000B0010000}"/>
    <cellStyle name="‡_STA-DRP_BOOK1_Mitsui and SUMIC related party detailsv2_Reporting Package Dec 2012 - Draft #3 values_Reporting Package Mar 2013 - USGAAP_ Draft #1.1 V2" xfId="434" xr:uid="{00000000-0005-0000-0000-0000B1010000}"/>
    <cellStyle name="‡_STA-DRP_BOOK1_Mitsui and SUMIC related party detailsv2_Reporting Package Dec 2012 - Draft #3 values_Reporting Package May 2013 - USGAAP_ Draft #2" xfId="435" xr:uid="{00000000-0005-0000-0000-0000B2010000}"/>
    <cellStyle name="‡_STA-DRP_BOOK1_Mitsui and SUMIC related party detailsv2_Reporting Package Oct 2012 - Draft #2 values" xfId="436" xr:uid="{00000000-0005-0000-0000-0000B3010000}"/>
    <cellStyle name="‡_STA-DRP_BOOK1_Mitsui and SUMIC related party detailsv2_Reporting Package Oct 2012 - Draft #2 values_Reporting Package Jul 2013 -IFRS_ Draft #1" xfId="437" xr:uid="{00000000-0005-0000-0000-0000B4010000}"/>
    <cellStyle name="‡_STA-DRP_BOOK1_Mitsui and SUMIC related party detailsv2_Reporting Package Oct 2012 - Draft #2 values_Reporting Package Jul 2013 -USGAAP_ Draft #1" xfId="438" xr:uid="{00000000-0005-0000-0000-0000B5010000}"/>
    <cellStyle name="‡_STA-DRP_BOOK1_Mitsui and SUMIC related party detailsv2_Reporting Package Oct 2012 - Draft #2 values_Reporting Package Jun 2013 - IFRS_ Draft #1" xfId="439" xr:uid="{00000000-0005-0000-0000-0000B6010000}"/>
    <cellStyle name="‡_STA-DRP_BOOK1_Mitsui and SUMIC related party detailsv2_Reporting Package Oct 2012 - Draft #2 values_Reporting Package Mar 2013 - USGAAP_ Draft #1.1 V2" xfId="440" xr:uid="{00000000-0005-0000-0000-0000B7010000}"/>
    <cellStyle name="‡_STA-DRP_BOOK1_Mitsui and SUMIC related party detailsv2_Reporting Package Oct 2012 - Draft #2 values_Reporting Package May 2013 - USGAAP_ Draft #2" xfId="441" xr:uid="{00000000-0005-0000-0000-0000B8010000}"/>
    <cellStyle name="‡_STA-DRP_BOOK1_Mitsui and SUMIC related party detailsv2_Reporting Package Sep 2012 - Draft #2 values-1" xfId="442" xr:uid="{00000000-0005-0000-0000-0000B9010000}"/>
    <cellStyle name="‡_STA-DRP_BOOK1_Q2 2012 debt schedules" xfId="443" xr:uid="{00000000-0005-0000-0000-0000BA010000}"/>
    <cellStyle name="‡_STA-DRP_BOOK1_Q2 2012 debt schedules_Reporting Package Jun 2012 - Draft #3 values-4 _ excl derivatives and PPE" xfId="444" xr:uid="{00000000-0005-0000-0000-0000BB010000}"/>
    <cellStyle name="‡_STA-DRP_BOOK1_Q3 2011 - File to Brazilv2" xfId="445" xr:uid="{00000000-0005-0000-0000-0000BC010000}"/>
    <cellStyle name="‡_STA-DRP_BOOK1_Q3 2011 - File to Brazilv2_ADJS 33 Capitalized Interest - Jan 2013" xfId="446" xr:uid="{00000000-0005-0000-0000-0000BD010000}"/>
    <cellStyle name="‡_STA-DRP_BOOK1_Q3 2011 - File to Brazilv2_Reporting Package Dec 2012 - Draft #3 values" xfId="447" xr:uid="{00000000-0005-0000-0000-0000BE010000}"/>
    <cellStyle name="‡_STA-DRP_BOOK1_Q3 2011 - File to Brazilv2_Reporting Package Dec 2012 - Draft #3 values_Reporting Package Jul 2013 -IFRS_ Draft #1" xfId="448" xr:uid="{00000000-0005-0000-0000-0000BF010000}"/>
    <cellStyle name="‡_STA-DRP_BOOK1_Q3 2011 - File to Brazilv2_Reporting Package Dec 2012 - Draft #3 values_Reporting Package Jul 2013 -USGAAP_ Draft #1" xfId="449" xr:uid="{00000000-0005-0000-0000-0000C0010000}"/>
    <cellStyle name="‡_STA-DRP_BOOK1_Q3 2011 - File to Brazilv2_Reporting Package Dec 2012 - Draft #3 values_Reporting Package Jun 2013 - IFRS_ Draft #1" xfId="450" xr:uid="{00000000-0005-0000-0000-0000C1010000}"/>
    <cellStyle name="‡_STA-DRP_BOOK1_Q3 2011 - File to Brazilv2_Reporting Package Dec 2012 - Draft #3 values_Reporting Package Mar 2013 - USGAAP_ Draft #1.1 V2" xfId="451" xr:uid="{00000000-0005-0000-0000-0000C2010000}"/>
    <cellStyle name="‡_STA-DRP_BOOK1_Q3 2011 - File to Brazilv2_Reporting Package Dec 2012 - Draft #3 values_Reporting Package May 2013 - USGAAP_ Draft #2" xfId="452" xr:uid="{00000000-0005-0000-0000-0000C3010000}"/>
    <cellStyle name="‡_STA-DRP_BOOK1_Q3 2011 - File to Brazilv2_Reporting Package Jun 2012 - Draft #3 values-4 _ excl derivatives and PPE" xfId="453" xr:uid="{00000000-0005-0000-0000-0000C4010000}"/>
    <cellStyle name="‡_STA-DRP_BOOK1_Q3 2011 - File to Brazilv2_Reporting Package Oct 2012 - Draft #2 values" xfId="454" xr:uid="{00000000-0005-0000-0000-0000C5010000}"/>
    <cellStyle name="‡_STA-DRP_BOOK1_Q3 2011 - File to Brazilv2_Reporting Package Oct 2012 - Draft #2 values_Reporting Package Jul 2013 -IFRS_ Draft #1" xfId="455" xr:uid="{00000000-0005-0000-0000-0000C6010000}"/>
    <cellStyle name="‡_STA-DRP_BOOK1_Q3 2011 - File to Brazilv2_Reporting Package Oct 2012 - Draft #2 values_Reporting Package Jul 2013 -USGAAP_ Draft #1" xfId="456" xr:uid="{00000000-0005-0000-0000-0000C7010000}"/>
    <cellStyle name="‡_STA-DRP_BOOK1_Q3 2011 - File to Brazilv2_Reporting Package Oct 2012 - Draft #2 values_Reporting Package Jun 2013 - IFRS_ Draft #1" xfId="457" xr:uid="{00000000-0005-0000-0000-0000C8010000}"/>
    <cellStyle name="‡_STA-DRP_BOOK1_Q3 2011 - File to Brazilv2_Reporting Package Oct 2012 - Draft #2 values_Reporting Package Mar 2013 - USGAAP_ Draft #1.1 V2" xfId="458" xr:uid="{00000000-0005-0000-0000-0000C9010000}"/>
    <cellStyle name="‡_STA-DRP_BOOK1_Q3 2011 - File to Brazilv2_Reporting Package Oct 2012 - Draft #2 values_Reporting Package May 2013 - USGAAP_ Draft #2" xfId="459" xr:uid="{00000000-0005-0000-0000-0000CA010000}"/>
    <cellStyle name="‡_STA-DRP_BOOK1_Q3 2011 - File to Brazilv2_Reporting Package Sep 2012 - Draft #2 values-1" xfId="460" xr:uid="{00000000-0005-0000-0000-0000CB010000}"/>
    <cellStyle name="‡_STA-DRP_BOOK1_Reporting Package Dec 2012 - Draft #3 values" xfId="461" xr:uid="{00000000-0005-0000-0000-0000CC010000}"/>
    <cellStyle name="‡_STA-DRP_BOOK1_Reporting Package Dec 2012 - Draft #3 values_Reporting Package Jul 2013 -IFRS_ Draft #1" xfId="462" xr:uid="{00000000-0005-0000-0000-0000CD010000}"/>
    <cellStyle name="‡_STA-DRP_BOOK1_Reporting Package Dec 2012 - Draft #3 values_Reporting Package Jul 2013 -USGAAP_ Draft #1" xfId="463" xr:uid="{00000000-0005-0000-0000-0000CE010000}"/>
    <cellStyle name="‡_STA-DRP_BOOK1_Reporting Package Dec 2012 - Draft #3 values_Reporting Package Jun 2013 - IFRS_ Draft #1" xfId="464" xr:uid="{00000000-0005-0000-0000-0000CF010000}"/>
    <cellStyle name="‡_STA-DRP_BOOK1_Reporting Package Dec 2012 - Draft #3 values_Reporting Package Mar 2013 - USGAAP_ Draft #1.1 V2" xfId="465" xr:uid="{00000000-0005-0000-0000-0000D0010000}"/>
    <cellStyle name="‡_STA-DRP_BOOK1_Reporting Package Dec 2012 - Draft #3 values_Reporting Package May 2013 - USGAAP_ Draft #2" xfId="466" xr:uid="{00000000-0005-0000-0000-0000D1010000}"/>
    <cellStyle name="‡_STA-DRP_BOOK1_Reporting Package Jun 2012 - Draft #3 values-4 _ excl derivatives and PPE" xfId="467" xr:uid="{00000000-0005-0000-0000-0000D2010000}"/>
    <cellStyle name="‡_STA-DRP_BOOK1_Reporting Package Oct 2012 - Draft #2 values" xfId="468" xr:uid="{00000000-0005-0000-0000-0000D3010000}"/>
    <cellStyle name="‡_STA-DRP_BOOK1_Reporting Package Oct 2012 - Draft #2 values_Reporting Package Jul 2013 -IFRS_ Draft #1" xfId="469" xr:uid="{00000000-0005-0000-0000-0000D4010000}"/>
    <cellStyle name="‡_STA-DRP_BOOK1_Reporting Package Oct 2012 - Draft #2 values_Reporting Package Jul 2013 -USGAAP_ Draft #1" xfId="470" xr:uid="{00000000-0005-0000-0000-0000D5010000}"/>
    <cellStyle name="‡_STA-DRP_BOOK1_Reporting Package Oct 2012 - Draft #2 values_Reporting Package Jun 2013 - IFRS_ Draft #1" xfId="471" xr:uid="{00000000-0005-0000-0000-0000D6010000}"/>
    <cellStyle name="‡_STA-DRP_BOOK1_Reporting Package Oct 2012 - Draft #2 values_Reporting Package Mar 2013 - USGAAP_ Draft #1.1 V2" xfId="472" xr:uid="{00000000-0005-0000-0000-0000D7010000}"/>
    <cellStyle name="‡_STA-DRP_BOOK1_Reporting Package Oct 2012 - Draft #2 values_Reporting Package May 2013 - USGAAP_ Draft #2" xfId="473" xr:uid="{00000000-0005-0000-0000-0000D8010000}"/>
    <cellStyle name="‡_STA-DRP_BOOK1_Reporting Package Sep 2012 - Draft #2 values-1" xfId="474" xr:uid="{00000000-0005-0000-0000-0000D9010000}"/>
    <cellStyle name="‡_STA-DRP_BOOK1_Treasury Repts UPDATED V 2_Q1 2012 (4)" xfId="475" xr:uid="{00000000-0005-0000-0000-0000DA010000}"/>
    <cellStyle name="‡_STA-DRP_BOOK1_Treasury Repts UPDATED V 2_Q1 2012 (4)_Reporting Package Jun 2012 - Draft #3 values-4 _ excl derivatives and PPE" xfId="476" xr:uid="{00000000-0005-0000-0000-0000DB010000}"/>
    <cellStyle name="‡_STA-DRP_BOOK1_Treasury_Debt_Q3 2012 (2)" xfId="477" xr:uid="{00000000-0005-0000-0000-0000DC010000}"/>
    <cellStyle name="‡_STA-DRP_BS_Related pty by transactions " xfId="478" xr:uid="{00000000-0005-0000-0000-0000DD010000}"/>
    <cellStyle name="‡_STA-DRP_BS_Related pty by transactions _ADJS 33 Capitalized Interest - Jan 2013" xfId="479" xr:uid="{00000000-0005-0000-0000-0000DE010000}"/>
    <cellStyle name="‡_STA-DRP_BS_Related pty by transactions _Reporting Package Dec 2012 - Draft #3 values" xfId="480" xr:uid="{00000000-0005-0000-0000-0000DF010000}"/>
    <cellStyle name="‡_STA-DRP_BS_Related pty by transactions _Reporting Package Dec 2012 - Draft #3 values_Reporting Package Jul 2013 -IFRS_ Draft #1" xfId="481" xr:uid="{00000000-0005-0000-0000-0000E0010000}"/>
    <cellStyle name="‡_STA-DRP_BS_Related pty by transactions _Reporting Package Dec 2012 - Draft #3 values_Reporting Package Jul 2013 -USGAAP_ Draft #1" xfId="482" xr:uid="{00000000-0005-0000-0000-0000E1010000}"/>
    <cellStyle name="‡_STA-DRP_BS_Related pty by transactions _Reporting Package Dec 2012 - Draft #3 values_Reporting Package Jun 2013 - IFRS_ Draft #1" xfId="483" xr:uid="{00000000-0005-0000-0000-0000E2010000}"/>
    <cellStyle name="‡_STA-DRP_BS_Related pty by transactions _Reporting Package Dec 2012 - Draft #3 values_Reporting Package Mar 2013 - USGAAP_ Draft #1.1 V2" xfId="484" xr:uid="{00000000-0005-0000-0000-0000E3010000}"/>
    <cellStyle name="‡_STA-DRP_BS_Related pty by transactions _Reporting Package Dec 2012 - Draft #3 values_Reporting Package May 2013 - USGAAP_ Draft #2" xfId="485" xr:uid="{00000000-0005-0000-0000-0000E4010000}"/>
    <cellStyle name="‡_STA-DRP_BS_Related pty by transactions _Reporting Package Oct 2012 - Draft #2 values" xfId="486" xr:uid="{00000000-0005-0000-0000-0000E5010000}"/>
    <cellStyle name="‡_STA-DRP_BS_Related pty by transactions _Reporting Package Oct 2012 - Draft #2 values_Reporting Package Jul 2013 -IFRS_ Draft #1" xfId="487" xr:uid="{00000000-0005-0000-0000-0000E6010000}"/>
    <cellStyle name="‡_STA-DRP_BS_Related pty by transactions _Reporting Package Oct 2012 - Draft #2 values_Reporting Package Jul 2013 -USGAAP_ Draft #1" xfId="488" xr:uid="{00000000-0005-0000-0000-0000E7010000}"/>
    <cellStyle name="‡_STA-DRP_BS_Related pty by transactions _Reporting Package Oct 2012 - Draft #2 values_Reporting Package Jun 2013 - IFRS_ Draft #1" xfId="489" xr:uid="{00000000-0005-0000-0000-0000E8010000}"/>
    <cellStyle name="‡_STA-DRP_BS_Related pty by transactions _Reporting Package Oct 2012 - Draft #2 values_Reporting Package Mar 2013 - USGAAP_ Draft #1.1 V2" xfId="490" xr:uid="{00000000-0005-0000-0000-0000E9010000}"/>
    <cellStyle name="‡_STA-DRP_BS_Related pty by transactions _Reporting Package Oct 2012 - Draft #2 values_Reporting Package May 2013 - USGAAP_ Draft #2" xfId="491" xr:uid="{00000000-0005-0000-0000-0000EA010000}"/>
    <cellStyle name="‡_STA-DRP_BS_Related pty by transactions _Reporting Package Sep 2012 - Draft #2 values-1" xfId="492" xr:uid="{00000000-0005-0000-0000-0000EB010000}"/>
    <cellStyle name="‡_STA-DRP_Company Details" xfId="493" xr:uid="{00000000-0005-0000-0000-0000EC010000}"/>
    <cellStyle name="‡_STA-DRP_Company Details_HYP Company Details" xfId="494" xr:uid="{00000000-0005-0000-0000-0000ED010000}"/>
    <cellStyle name="‡_STA-DRP_Debt Maturity" xfId="495" xr:uid="{00000000-0005-0000-0000-0000EE010000}"/>
    <cellStyle name="‡_STA-DRP_Debt Maturity_ADJS 33 Capitalized Interest - Jan 2013" xfId="496" xr:uid="{00000000-0005-0000-0000-0000EF010000}"/>
    <cellStyle name="‡_STA-DRP_Debt Maturity_Reporting Package Dec 2012 - Draft #3 values" xfId="497" xr:uid="{00000000-0005-0000-0000-0000F0010000}"/>
    <cellStyle name="‡_STA-DRP_Debt Maturity_Reporting Package Dec 2012 - Draft #3 values_Reporting Package Jul 2013 -IFRS_ Draft #1" xfId="498" xr:uid="{00000000-0005-0000-0000-0000F1010000}"/>
    <cellStyle name="‡_STA-DRP_Debt Maturity_Reporting Package Dec 2012 - Draft #3 values_Reporting Package Jul 2013 -USGAAP_ Draft #1" xfId="499" xr:uid="{00000000-0005-0000-0000-0000F2010000}"/>
    <cellStyle name="‡_STA-DRP_Debt Maturity_Reporting Package Dec 2012 - Draft #3 values_Reporting Package Jun 2013 - IFRS_ Draft #1" xfId="500" xr:uid="{00000000-0005-0000-0000-0000F3010000}"/>
    <cellStyle name="‡_STA-DRP_Debt Maturity_Reporting Package Dec 2012 - Draft #3 values_Reporting Package Mar 2013 - USGAAP_ Draft #1.1 V2" xfId="501" xr:uid="{00000000-0005-0000-0000-0000F4010000}"/>
    <cellStyle name="‡_STA-DRP_Debt Maturity_Reporting Package Dec 2012 - Draft #3 values_Reporting Package May 2013 - USGAAP_ Draft #2" xfId="502" xr:uid="{00000000-0005-0000-0000-0000F5010000}"/>
    <cellStyle name="‡_STA-DRP_Debt Maturity_Reporting Package Jun 2012 - Draft #3 values-4 _ excl derivatives and PPE" xfId="503" xr:uid="{00000000-0005-0000-0000-0000F6010000}"/>
    <cellStyle name="‡_STA-DRP_Debt Maturity_Reporting Package Oct 2012 - Draft #2 values" xfId="504" xr:uid="{00000000-0005-0000-0000-0000F7010000}"/>
    <cellStyle name="‡_STA-DRP_Debt Maturity_Reporting Package Oct 2012 - Draft #2 values_Reporting Package Jul 2013 -IFRS_ Draft #1" xfId="505" xr:uid="{00000000-0005-0000-0000-0000F8010000}"/>
    <cellStyle name="‡_STA-DRP_Debt Maturity_Reporting Package Oct 2012 - Draft #2 values_Reporting Package Jul 2013 -USGAAP_ Draft #1" xfId="506" xr:uid="{00000000-0005-0000-0000-0000F9010000}"/>
    <cellStyle name="‡_STA-DRP_Debt Maturity_Reporting Package Oct 2012 - Draft #2 values_Reporting Package Jun 2013 - IFRS_ Draft #1" xfId="507" xr:uid="{00000000-0005-0000-0000-0000FA010000}"/>
    <cellStyle name="‡_STA-DRP_Debt Maturity_Reporting Package Oct 2012 - Draft #2 values_Reporting Package Mar 2013 - USGAAP_ Draft #1.1 V2" xfId="508" xr:uid="{00000000-0005-0000-0000-0000FB010000}"/>
    <cellStyle name="‡_STA-DRP_Debt Maturity_Reporting Package Oct 2012 - Draft #2 values_Reporting Package May 2013 - USGAAP_ Draft #2" xfId="509" xr:uid="{00000000-0005-0000-0000-0000FC010000}"/>
    <cellStyle name="‡_STA-DRP_Debt Maturity_Reporting Package Sep 2012 - Draft #2 values-1" xfId="510" xr:uid="{00000000-0005-0000-0000-0000FD010000}"/>
    <cellStyle name="‡_STA-DRP_Debt report" xfId="511" xr:uid="{00000000-0005-0000-0000-0000FE010000}"/>
    <cellStyle name="‡_STA-DRP_Debt report Q3 2011 - File to Brazil" xfId="512" xr:uid="{00000000-0005-0000-0000-0000FF010000}"/>
    <cellStyle name="‡_STA-DRP_Debt report Q3 2011 - File to Brazil_ADJS 33 Capitalized Interest - Jan 2013" xfId="513" xr:uid="{00000000-0005-0000-0000-000000020000}"/>
    <cellStyle name="‡_STA-DRP_Debt report Q3 2011 - File to Brazil_Reporting Package Dec 2012 - Draft #3 values" xfId="514" xr:uid="{00000000-0005-0000-0000-000001020000}"/>
    <cellStyle name="‡_STA-DRP_Debt report Q3 2011 - File to Brazil_Reporting Package Dec 2012 - Draft #3 values_Reporting Package Jul 2013 -IFRS_ Draft #1" xfId="515" xr:uid="{00000000-0005-0000-0000-000002020000}"/>
    <cellStyle name="‡_STA-DRP_Debt report Q3 2011 - File to Brazil_Reporting Package Dec 2012 - Draft #3 values_Reporting Package Jul 2013 -USGAAP_ Draft #1" xfId="516" xr:uid="{00000000-0005-0000-0000-000003020000}"/>
    <cellStyle name="‡_STA-DRP_Debt report Q3 2011 - File to Brazil_Reporting Package Dec 2012 - Draft #3 values_Reporting Package Jun 2013 - IFRS_ Draft #1" xfId="517" xr:uid="{00000000-0005-0000-0000-000004020000}"/>
    <cellStyle name="‡_STA-DRP_Debt report Q3 2011 - File to Brazil_Reporting Package Dec 2012 - Draft #3 values_Reporting Package Mar 2013 - USGAAP_ Draft #1.1 V2" xfId="518" xr:uid="{00000000-0005-0000-0000-000005020000}"/>
    <cellStyle name="‡_STA-DRP_Debt report Q3 2011 - File to Brazil_Reporting Package Dec 2012 - Draft #3 values_Reporting Package May 2013 - USGAAP_ Draft #2" xfId="519" xr:uid="{00000000-0005-0000-0000-000006020000}"/>
    <cellStyle name="‡_STA-DRP_Debt report Q3 2011 - File to Brazil_Reporting Package Jun 2012 - Draft #3 values-4 _ excl derivatives and PPE" xfId="520" xr:uid="{00000000-0005-0000-0000-000007020000}"/>
    <cellStyle name="‡_STA-DRP_Debt report Q3 2011 - File to Brazil_Reporting Package Oct 2012 - Draft #2 values" xfId="521" xr:uid="{00000000-0005-0000-0000-000008020000}"/>
    <cellStyle name="‡_STA-DRP_Debt report Q3 2011 - File to Brazil_Reporting Package Oct 2012 - Draft #2 values_Reporting Package Jul 2013 -IFRS_ Draft #1" xfId="522" xr:uid="{00000000-0005-0000-0000-000009020000}"/>
    <cellStyle name="‡_STA-DRP_Debt report Q3 2011 - File to Brazil_Reporting Package Oct 2012 - Draft #2 values_Reporting Package Jul 2013 -USGAAP_ Draft #1" xfId="523" xr:uid="{00000000-0005-0000-0000-00000A020000}"/>
    <cellStyle name="‡_STA-DRP_Debt report Q3 2011 - File to Brazil_Reporting Package Oct 2012 - Draft #2 values_Reporting Package Jun 2013 - IFRS_ Draft #1" xfId="524" xr:uid="{00000000-0005-0000-0000-00000B020000}"/>
    <cellStyle name="‡_STA-DRP_Debt report Q3 2011 - File to Brazil_Reporting Package Oct 2012 - Draft #2 values_Reporting Package Mar 2013 - USGAAP_ Draft #1.1 V2" xfId="525" xr:uid="{00000000-0005-0000-0000-00000C020000}"/>
    <cellStyle name="‡_STA-DRP_Debt report Q3 2011 - File to Brazil_Reporting Package Oct 2012 - Draft #2 values_Reporting Package May 2013 - USGAAP_ Draft #2" xfId="526" xr:uid="{00000000-0005-0000-0000-00000D020000}"/>
    <cellStyle name="‡_STA-DRP_Debt report Q3 2011 - File to Brazil_Reporting Package Sep 2012 - Draft #2 values-1" xfId="527" xr:uid="{00000000-0005-0000-0000-00000E020000}"/>
    <cellStyle name="‡_STA-DRP_Debt report_ADJS 33 Capitalized Interest - Jan 2013" xfId="528" xr:uid="{00000000-0005-0000-0000-00000F020000}"/>
    <cellStyle name="‡_STA-DRP_Debt report_Reporting Package Dec 2012 - Draft #3 values" xfId="529" xr:uid="{00000000-0005-0000-0000-000010020000}"/>
    <cellStyle name="‡_STA-DRP_Debt report_Reporting Package Dec 2012 - Draft #3 values_Reporting Package Jul 2013 -IFRS_ Draft #1" xfId="530" xr:uid="{00000000-0005-0000-0000-000011020000}"/>
    <cellStyle name="‡_STA-DRP_Debt report_Reporting Package Dec 2012 - Draft #3 values_Reporting Package Jul 2013 -USGAAP_ Draft #1" xfId="531" xr:uid="{00000000-0005-0000-0000-000012020000}"/>
    <cellStyle name="‡_STA-DRP_Debt report_Reporting Package Dec 2012 - Draft #3 values_Reporting Package Jun 2013 - IFRS_ Draft #1" xfId="532" xr:uid="{00000000-0005-0000-0000-000013020000}"/>
    <cellStyle name="‡_STA-DRP_Debt report_Reporting Package Dec 2012 - Draft #3 values_Reporting Package Mar 2013 - USGAAP_ Draft #1.1 V2" xfId="533" xr:uid="{00000000-0005-0000-0000-000014020000}"/>
    <cellStyle name="‡_STA-DRP_Debt report_Reporting Package Dec 2012 - Draft #3 values_Reporting Package May 2013 - USGAAP_ Draft #2" xfId="534" xr:uid="{00000000-0005-0000-0000-000015020000}"/>
    <cellStyle name="‡_STA-DRP_Debt report_Reporting Package Jun 2012 - Draft #3 values-4 _ excl derivatives and PPE" xfId="535" xr:uid="{00000000-0005-0000-0000-000016020000}"/>
    <cellStyle name="‡_STA-DRP_Debt report_Reporting Package Oct 2012 - Draft #2 values" xfId="536" xr:uid="{00000000-0005-0000-0000-000017020000}"/>
    <cellStyle name="‡_STA-DRP_Debt report_Reporting Package Oct 2012 - Draft #2 values_Reporting Package Jul 2013 -IFRS_ Draft #1" xfId="537" xr:uid="{00000000-0005-0000-0000-000018020000}"/>
    <cellStyle name="‡_STA-DRP_Debt report_Reporting Package Oct 2012 - Draft #2 values_Reporting Package Jul 2013 -USGAAP_ Draft #1" xfId="538" xr:uid="{00000000-0005-0000-0000-000019020000}"/>
    <cellStyle name="‡_STA-DRP_Debt report_Reporting Package Oct 2012 - Draft #2 values_Reporting Package Jun 2013 - IFRS_ Draft #1" xfId="539" xr:uid="{00000000-0005-0000-0000-00001A020000}"/>
    <cellStyle name="‡_STA-DRP_Debt report_Reporting Package Oct 2012 - Draft #2 values_Reporting Package Mar 2013 - USGAAP_ Draft #1.1 V2" xfId="540" xr:uid="{00000000-0005-0000-0000-00001B020000}"/>
    <cellStyle name="‡_STA-DRP_Debt report_Reporting Package Oct 2012 - Draft #2 values_Reporting Package May 2013 - USGAAP_ Draft #2" xfId="541" xr:uid="{00000000-0005-0000-0000-00001C020000}"/>
    <cellStyle name="‡_STA-DRP_Debt report_Reporting Package Sep 2012 - Draft #2 values-1" xfId="542" xr:uid="{00000000-0005-0000-0000-00001D020000}"/>
    <cellStyle name="‡_STA-DRP_FP&amp;A Inventories2_-CG format Comments Upd Mthly Summary Month tab-Toggle0-Mar 2012-Final" xfId="543" xr:uid="{00000000-0005-0000-0000-00001E020000}"/>
    <cellStyle name="‡_STA-DRP_HYP Company Details" xfId="544" xr:uid="{00000000-0005-0000-0000-00001F020000}"/>
    <cellStyle name="‡_STA-DRP_Inventory-VCL Schedule Dec 12 email Jan 14" xfId="545" xr:uid="{00000000-0005-0000-0000-000020020000}"/>
    <cellStyle name="‡_STA-DRP_Inventory-VCL Schedule Dec 12 email Jan 14_Reporting Package Jul 2013 -IFRS_ Draft #1" xfId="546" xr:uid="{00000000-0005-0000-0000-000021020000}"/>
    <cellStyle name="‡_STA-DRP_Inventory-VCL Schedule Dec 12 email Jan 14_Reporting Package Jul 2013 -USGAAP_ Draft #1" xfId="547" xr:uid="{00000000-0005-0000-0000-000022020000}"/>
    <cellStyle name="‡_STA-DRP_Inventory-VCL Schedule Dec 12 email Jan 14_Reporting Package Jun 2013 - IFRS_ Draft #1" xfId="548" xr:uid="{00000000-0005-0000-0000-000023020000}"/>
    <cellStyle name="‡_STA-DRP_Inventory-VCL Schedule Dec 12 email Jan 14_Reporting Package Mar 2013 - USGAAP_ Draft #1.1 V2" xfId="549" xr:uid="{00000000-0005-0000-0000-000024020000}"/>
    <cellStyle name="‡_STA-DRP_Inventory-VCL Schedule Dec 12 email Jan 14_Reporting Package May 2013 - USGAAP_ Draft #2" xfId="550" xr:uid="{00000000-0005-0000-0000-000025020000}"/>
    <cellStyle name="‡_STA-DRP_Mitsui and SUMIC related party detailsv2" xfId="551" xr:uid="{00000000-0005-0000-0000-000026020000}"/>
    <cellStyle name="‡_STA-DRP_Mitsui and SUMIC related party detailsv2_ADJS 33 Capitalized Interest - Jan 2013" xfId="552" xr:uid="{00000000-0005-0000-0000-000027020000}"/>
    <cellStyle name="‡_STA-DRP_Mitsui and SUMIC related party detailsv2_Reporting Package Dec 2012 - Draft #3 values" xfId="553" xr:uid="{00000000-0005-0000-0000-000028020000}"/>
    <cellStyle name="‡_STA-DRP_Mitsui and SUMIC related party detailsv2_Reporting Package Dec 2012 - Draft #3 values_Reporting Package Jul 2013 -IFRS_ Draft #1" xfId="554" xr:uid="{00000000-0005-0000-0000-000029020000}"/>
    <cellStyle name="‡_STA-DRP_Mitsui and SUMIC related party detailsv2_Reporting Package Dec 2012 - Draft #3 values_Reporting Package Jul 2013 -USGAAP_ Draft #1" xfId="555" xr:uid="{00000000-0005-0000-0000-00002A020000}"/>
    <cellStyle name="‡_STA-DRP_Mitsui and SUMIC related party detailsv2_Reporting Package Dec 2012 - Draft #3 values_Reporting Package Jun 2013 - IFRS_ Draft #1" xfId="556" xr:uid="{00000000-0005-0000-0000-00002B020000}"/>
    <cellStyle name="‡_STA-DRP_Mitsui and SUMIC related party detailsv2_Reporting Package Dec 2012 - Draft #3 values_Reporting Package Mar 2013 - USGAAP_ Draft #1.1 V2" xfId="557" xr:uid="{00000000-0005-0000-0000-00002C020000}"/>
    <cellStyle name="‡_STA-DRP_Mitsui and SUMIC related party detailsv2_Reporting Package Dec 2012 - Draft #3 values_Reporting Package May 2013 - USGAAP_ Draft #2" xfId="558" xr:uid="{00000000-0005-0000-0000-00002D020000}"/>
    <cellStyle name="‡_STA-DRP_Mitsui and SUMIC related party detailsv2_Reporting Package Oct 2012 - Draft #2 values" xfId="559" xr:uid="{00000000-0005-0000-0000-00002E020000}"/>
    <cellStyle name="‡_STA-DRP_Mitsui and SUMIC related party detailsv2_Reporting Package Oct 2012 - Draft #2 values_Reporting Package Jul 2013 -IFRS_ Draft #1" xfId="560" xr:uid="{00000000-0005-0000-0000-00002F020000}"/>
    <cellStyle name="‡_STA-DRP_Mitsui and SUMIC related party detailsv2_Reporting Package Oct 2012 - Draft #2 values_Reporting Package Jul 2013 -USGAAP_ Draft #1" xfId="561" xr:uid="{00000000-0005-0000-0000-000030020000}"/>
    <cellStyle name="‡_STA-DRP_Mitsui and SUMIC related party detailsv2_Reporting Package Oct 2012 - Draft #2 values_Reporting Package Jun 2013 - IFRS_ Draft #1" xfId="562" xr:uid="{00000000-0005-0000-0000-000031020000}"/>
    <cellStyle name="‡_STA-DRP_Mitsui and SUMIC related party detailsv2_Reporting Package Oct 2012 - Draft #2 values_Reporting Package Mar 2013 - USGAAP_ Draft #1.1 V2" xfId="563" xr:uid="{00000000-0005-0000-0000-000032020000}"/>
    <cellStyle name="‡_STA-DRP_Mitsui and SUMIC related party detailsv2_Reporting Package Oct 2012 - Draft #2 values_Reporting Package May 2013 - USGAAP_ Draft #2" xfId="564" xr:uid="{00000000-0005-0000-0000-000033020000}"/>
    <cellStyle name="‡_STA-DRP_Mitsui and SUMIC related party detailsv2_Reporting Package Sep 2012 - Draft #2 values-1" xfId="565" xr:uid="{00000000-0005-0000-0000-000034020000}"/>
    <cellStyle name="‡_STA-DRP_Q2 2012 debt schedules" xfId="566" xr:uid="{00000000-0005-0000-0000-000035020000}"/>
    <cellStyle name="‡_STA-DRP_Q2 2012 debt schedules_Reporting Package Jun 2012 - Draft #3 values-4 _ excl derivatives and PPE" xfId="567" xr:uid="{00000000-0005-0000-0000-000036020000}"/>
    <cellStyle name="‡_STA-DRP_Q3 2011 - File to Brazilv2" xfId="568" xr:uid="{00000000-0005-0000-0000-000037020000}"/>
    <cellStyle name="‡_STA-DRP_Q3 2011 - File to Brazilv2_ADJS 33 Capitalized Interest - Jan 2013" xfId="569" xr:uid="{00000000-0005-0000-0000-000038020000}"/>
    <cellStyle name="‡_STA-DRP_Q3 2011 - File to Brazilv2_Reporting Package Dec 2012 - Draft #3 values" xfId="570" xr:uid="{00000000-0005-0000-0000-000039020000}"/>
    <cellStyle name="‡_STA-DRP_Q3 2011 - File to Brazilv2_Reporting Package Dec 2012 - Draft #3 values_Reporting Package Jul 2013 -IFRS_ Draft #1" xfId="571" xr:uid="{00000000-0005-0000-0000-00003A020000}"/>
    <cellStyle name="‡_STA-DRP_Q3 2011 - File to Brazilv2_Reporting Package Dec 2012 - Draft #3 values_Reporting Package Jul 2013 -USGAAP_ Draft #1" xfId="572" xr:uid="{00000000-0005-0000-0000-00003B020000}"/>
    <cellStyle name="‡_STA-DRP_Q3 2011 - File to Brazilv2_Reporting Package Dec 2012 - Draft #3 values_Reporting Package Jun 2013 - IFRS_ Draft #1" xfId="573" xr:uid="{00000000-0005-0000-0000-00003C020000}"/>
    <cellStyle name="‡_STA-DRP_Q3 2011 - File to Brazilv2_Reporting Package Dec 2012 - Draft #3 values_Reporting Package Mar 2013 - USGAAP_ Draft #1.1 V2" xfId="574" xr:uid="{00000000-0005-0000-0000-00003D020000}"/>
    <cellStyle name="‡_STA-DRP_Q3 2011 - File to Brazilv2_Reporting Package Dec 2012 - Draft #3 values_Reporting Package May 2013 - USGAAP_ Draft #2" xfId="575" xr:uid="{00000000-0005-0000-0000-00003E020000}"/>
    <cellStyle name="‡_STA-DRP_Q3 2011 - File to Brazilv2_Reporting Package Jun 2012 - Draft #3 values-4 _ excl derivatives and PPE" xfId="576" xr:uid="{00000000-0005-0000-0000-00003F020000}"/>
    <cellStyle name="‡_STA-DRP_Q3 2011 - File to Brazilv2_Reporting Package Oct 2012 - Draft #2 values" xfId="577" xr:uid="{00000000-0005-0000-0000-000040020000}"/>
    <cellStyle name="‡_STA-DRP_Q3 2011 - File to Brazilv2_Reporting Package Oct 2012 - Draft #2 values_Reporting Package Jul 2013 -IFRS_ Draft #1" xfId="578" xr:uid="{00000000-0005-0000-0000-000041020000}"/>
    <cellStyle name="‡_STA-DRP_Q3 2011 - File to Brazilv2_Reporting Package Oct 2012 - Draft #2 values_Reporting Package Jul 2013 -USGAAP_ Draft #1" xfId="579" xr:uid="{00000000-0005-0000-0000-000042020000}"/>
    <cellStyle name="‡_STA-DRP_Q3 2011 - File to Brazilv2_Reporting Package Oct 2012 - Draft #2 values_Reporting Package Jun 2013 - IFRS_ Draft #1" xfId="580" xr:uid="{00000000-0005-0000-0000-000043020000}"/>
    <cellStyle name="‡_STA-DRP_Q3 2011 - File to Brazilv2_Reporting Package Oct 2012 - Draft #2 values_Reporting Package Mar 2013 - USGAAP_ Draft #1.1 V2" xfId="581" xr:uid="{00000000-0005-0000-0000-000044020000}"/>
    <cellStyle name="‡_STA-DRP_Q3 2011 - File to Brazilv2_Reporting Package Oct 2012 - Draft #2 values_Reporting Package May 2013 - USGAAP_ Draft #2" xfId="582" xr:uid="{00000000-0005-0000-0000-000045020000}"/>
    <cellStyle name="‡_STA-DRP_Q3 2011 - File to Brazilv2_Reporting Package Sep 2012 - Draft #2 values-1" xfId="583" xr:uid="{00000000-0005-0000-0000-000046020000}"/>
    <cellStyle name="‡_STA-DRP_Reporting Package Dec 2012 - Draft #3 values" xfId="584" xr:uid="{00000000-0005-0000-0000-000047020000}"/>
    <cellStyle name="‡_STA-DRP_Reporting Package Dec 2012 - Draft #3 values_Reporting Package Jul 2013 -IFRS_ Draft #1" xfId="585" xr:uid="{00000000-0005-0000-0000-000048020000}"/>
    <cellStyle name="‡_STA-DRP_Reporting Package Dec 2012 - Draft #3 values_Reporting Package Jul 2013 -USGAAP_ Draft #1" xfId="586" xr:uid="{00000000-0005-0000-0000-000049020000}"/>
    <cellStyle name="‡_STA-DRP_Reporting Package Dec 2012 - Draft #3 values_Reporting Package Jun 2013 - IFRS_ Draft #1" xfId="587" xr:uid="{00000000-0005-0000-0000-00004A020000}"/>
    <cellStyle name="‡_STA-DRP_Reporting Package Dec 2012 - Draft #3 values_Reporting Package Mar 2013 - USGAAP_ Draft #1.1 V2" xfId="588" xr:uid="{00000000-0005-0000-0000-00004B020000}"/>
    <cellStyle name="‡_STA-DRP_Reporting Package Dec 2012 - Draft #3 values_Reporting Package May 2013 - USGAAP_ Draft #2" xfId="589" xr:uid="{00000000-0005-0000-0000-00004C020000}"/>
    <cellStyle name="‡_STA-DRP_Reporting Package Jun 2012 - Draft #3 values-4 _ excl derivatives and PPE" xfId="590" xr:uid="{00000000-0005-0000-0000-00004D020000}"/>
    <cellStyle name="‡_STA-DRP_Reporting Package Oct 2012 - Draft #2 values" xfId="591" xr:uid="{00000000-0005-0000-0000-00004E020000}"/>
    <cellStyle name="‡_STA-DRP_Reporting Package Oct 2012 - Draft #2 values_Reporting Package Jul 2013 -IFRS_ Draft #1" xfId="592" xr:uid="{00000000-0005-0000-0000-00004F020000}"/>
    <cellStyle name="‡_STA-DRP_Reporting Package Oct 2012 - Draft #2 values_Reporting Package Jul 2013 -USGAAP_ Draft #1" xfId="593" xr:uid="{00000000-0005-0000-0000-000050020000}"/>
    <cellStyle name="‡_STA-DRP_Reporting Package Oct 2012 - Draft #2 values_Reporting Package Jun 2013 - IFRS_ Draft #1" xfId="594" xr:uid="{00000000-0005-0000-0000-000051020000}"/>
    <cellStyle name="‡_STA-DRP_Reporting Package Oct 2012 - Draft #2 values_Reporting Package Mar 2013 - USGAAP_ Draft #1.1 V2" xfId="595" xr:uid="{00000000-0005-0000-0000-000052020000}"/>
    <cellStyle name="‡_STA-DRP_Reporting Package Oct 2012 - Draft #2 values_Reporting Package May 2013 - USGAAP_ Draft #2" xfId="596" xr:uid="{00000000-0005-0000-0000-000053020000}"/>
    <cellStyle name="‡_STA-DRP_Reporting Package Sep 2012 - Draft #2 values-1" xfId="597" xr:uid="{00000000-0005-0000-0000-000054020000}"/>
    <cellStyle name="‡_STA-DRP_Treasury Repts UPDATED V 2_Q1 2012 (4)" xfId="598" xr:uid="{00000000-0005-0000-0000-000055020000}"/>
    <cellStyle name="‡_STA-DRP_Treasury Repts UPDATED V 2_Q1 2012 (4)_Reporting Package Jun 2012 - Draft #3 values-4 _ excl derivatives and PPE" xfId="599" xr:uid="{00000000-0005-0000-0000-000056020000}"/>
    <cellStyle name="‡_STA-DRP_Treasury_Debt_Q3 2012 (2)" xfId="600" xr:uid="{00000000-0005-0000-0000-000057020000}"/>
    <cellStyle name="‡_Treasury Repts UPDATED V 2_Q1 2012 (4)" xfId="601" xr:uid="{00000000-0005-0000-0000-000058020000}"/>
    <cellStyle name="‡_Treasury Repts UPDATED V 2_Q1 2012 (4)_Reporting Package Jun 2012 - Draft #3 values-4 _ excl derivatives and PPE" xfId="602" xr:uid="{00000000-0005-0000-0000-000059020000}"/>
    <cellStyle name="‡_Treasury_Debt_Q3 2012 (2)" xfId="603" xr:uid="{00000000-0005-0000-0000-00005A020000}"/>
    <cellStyle name="•W€_Comparables" xfId="604" xr:uid="{00000000-0005-0000-0000-00005B020000}"/>
    <cellStyle name="0" xfId="605" xr:uid="{00000000-0005-0000-0000-00005C020000}"/>
    <cellStyle name="0%" xfId="606" xr:uid="{00000000-0005-0000-0000-00005D020000}"/>
    <cellStyle name="0% 2" xfId="607" xr:uid="{00000000-0005-0000-0000-00005E020000}"/>
    <cellStyle name="0%_ADJS 33 Capitalized Interest - Jan 2013" xfId="608" xr:uid="{00000000-0005-0000-0000-00005F020000}"/>
    <cellStyle name="0,000" xfId="609" xr:uid="{00000000-0005-0000-0000-000060020000}"/>
    <cellStyle name="0.0" xfId="610" xr:uid="{00000000-0005-0000-0000-000061020000}"/>
    <cellStyle name="0.0%" xfId="611" xr:uid="{00000000-0005-0000-0000-000062020000}"/>
    <cellStyle name="0.0% 2" xfId="612" xr:uid="{00000000-0005-0000-0000-000063020000}"/>
    <cellStyle name="0.0% 3" xfId="613" xr:uid="{00000000-0005-0000-0000-000064020000}"/>
    <cellStyle name="0.0_Debt Report - Q4 2012 - FINAL" xfId="614" xr:uid="{00000000-0005-0000-0000-000065020000}"/>
    <cellStyle name="0.00" xfId="615" xr:uid="{00000000-0005-0000-0000-000066020000}"/>
    <cellStyle name="0.00%" xfId="616" xr:uid="{00000000-0005-0000-0000-000067020000}"/>
    <cellStyle name="0.00% 2" xfId="617" xr:uid="{00000000-0005-0000-0000-000068020000}"/>
    <cellStyle name="0.00% 3" xfId="618" xr:uid="{00000000-0005-0000-0000-000069020000}"/>
    <cellStyle name="0.00_Debt Report - Q4 2012 - FINAL" xfId="619" xr:uid="{00000000-0005-0000-0000-00006A020000}"/>
    <cellStyle name="0_Debt Report - Q4 2012 - FINAL" xfId="620" xr:uid="{00000000-0005-0000-0000-00006B020000}"/>
    <cellStyle name="0_Debt Report - Q4 2012 - FINAL_Reporting Package Jul 2013 -IFRS_ Draft #1" xfId="621" xr:uid="{00000000-0005-0000-0000-00006C020000}"/>
    <cellStyle name="0_Debt Report - Q4 2012 - FINAL_Reporting Package Jul 2013 -USGAAP_ Draft #1" xfId="622" xr:uid="{00000000-0005-0000-0000-00006D020000}"/>
    <cellStyle name="0_Debt Report - Q4 2012 - FINAL_Reporting Package Jun 2013 - IFRS_ Draft #1" xfId="623" xr:uid="{00000000-0005-0000-0000-00006E020000}"/>
    <cellStyle name="0_Debt Report - Q4 2012 - FINAL_Reporting Package Mar 2013 - USGAAP_ Draft #1.1 V2" xfId="624" xr:uid="{00000000-0005-0000-0000-00006F020000}"/>
    <cellStyle name="0_Debt Report - Q4 2012 - FINAL_Reporting Package May 2013 - USGAAP_ Draft #2" xfId="625" xr:uid="{00000000-0005-0000-0000-000070020000}"/>
    <cellStyle name="0_Derivates 2" xfId="626" xr:uid="{00000000-0005-0000-0000-000071020000}"/>
    <cellStyle name="0_Derivates 2_Reporting Package Jul 2013 -IFRS_ Draft #1" xfId="627" xr:uid="{00000000-0005-0000-0000-000072020000}"/>
    <cellStyle name="0_Derivates 2_Reporting Package Jul 2013 -USGAAP_ Draft #1" xfId="628" xr:uid="{00000000-0005-0000-0000-000073020000}"/>
    <cellStyle name="0_Derivates 2_Reporting Package Jun 2013 - IFRS_ Draft #1" xfId="629" xr:uid="{00000000-0005-0000-0000-000074020000}"/>
    <cellStyle name="0_Derivates 2_Reporting Package Mar 2013 - USGAAP_ Draft #1.1 V2" xfId="630" xr:uid="{00000000-0005-0000-0000-000075020000}"/>
    <cellStyle name="0_Derivates 2_Reporting Package May 2013 - USGAAP_ Draft #2" xfId="631" xr:uid="{00000000-0005-0000-0000-000076020000}"/>
    <cellStyle name="0_Derivative 2" xfId="632" xr:uid="{00000000-0005-0000-0000-000077020000}"/>
    <cellStyle name="0_Derivative 2_Reporting Package Jul 2013 -IFRS_ Draft #1" xfId="633" xr:uid="{00000000-0005-0000-0000-000078020000}"/>
    <cellStyle name="0_Derivative 2_Reporting Package Jul 2013 -USGAAP_ Draft #1" xfId="634" xr:uid="{00000000-0005-0000-0000-000079020000}"/>
    <cellStyle name="0_Derivative 2_Reporting Package Jun 2013 - IFRS_ Draft #1" xfId="635" xr:uid="{00000000-0005-0000-0000-00007A020000}"/>
    <cellStyle name="0_Derivative 2_Reporting Package Mar 2013 - USGAAP_ Draft #1.1 V2" xfId="636" xr:uid="{00000000-0005-0000-0000-00007B020000}"/>
    <cellStyle name="0_Derivative 2_Reporting Package May 2013 - USGAAP_ Draft #2" xfId="637" xr:uid="{00000000-0005-0000-0000-00007C020000}"/>
    <cellStyle name="0_Derivatives" xfId="638" xr:uid="{00000000-0005-0000-0000-00007D020000}"/>
    <cellStyle name="0_Derivatives_Monthly Derivatives for Vale - July 2012" xfId="639" xr:uid="{00000000-0005-0000-0000-00007E020000}"/>
    <cellStyle name="0_Derivatives_Monthly Derivatives for Vale - July 2012_Reporting Package Jul 2013 -IFRS_ Draft #1" xfId="640" xr:uid="{00000000-0005-0000-0000-00007F020000}"/>
    <cellStyle name="0_Derivatives_Monthly Derivatives for Vale - July 2012_Reporting Package Jul 2013 -USGAAP_ Draft #1" xfId="641" xr:uid="{00000000-0005-0000-0000-000080020000}"/>
    <cellStyle name="0_Derivatives_Monthly Derivatives for Vale - July 2012_Reporting Package Jun 2013 - IFRS_ Draft #1" xfId="642" xr:uid="{00000000-0005-0000-0000-000081020000}"/>
    <cellStyle name="0_Derivatives_Monthly Derivatives for Vale - July 2012_Reporting Package Mar 2013 - USGAAP_ Draft #1.1 V2" xfId="643" xr:uid="{00000000-0005-0000-0000-000082020000}"/>
    <cellStyle name="0_Derivatives_Monthly Derivatives for Vale - July 2012_Reporting Package May 2013 - USGAAP_ Draft #2" xfId="644" xr:uid="{00000000-0005-0000-0000-000083020000}"/>
    <cellStyle name="0_Derivatives_Monthly Derivatives for Vale - June 2012" xfId="645" xr:uid="{00000000-0005-0000-0000-000084020000}"/>
    <cellStyle name="0_Derivatives_Monthly Derivatives for Vale - June 2012_Reporting Package Jul 2013 -IFRS_ Draft #1" xfId="646" xr:uid="{00000000-0005-0000-0000-000085020000}"/>
    <cellStyle name="0_Derivatives_Monthly Derivatives for Vale - June 2012_Reporting Package Jul 2013 -USGAAP_ Draft #1" xfId="647" xr:uid="{00000000-0005-0000-0000-000086020000}"/>
    <cellStyle name="0_Derivatives_Monthly Derivatives for Vale - June 2012_Reporting Package Jun 2013 - IFRS_ Draft #1" xfId="648" xr:uid="{00000000-0005-0000-0000-000087020000}"/>
    <cellStyle name="0_Derivatives_Monthly Derivatives for Vale - June 2012_Reporting Package Mar 2013 - USGAAP_ Draft #1.1 V2" xfId="649" xr:uid="{00000000-0005-0000-0000-000088020000}"/>
    <cellStyle name="0_Derivatives_Monthly Derivatives for Vale - June 2012_Reporting Package May 2013 - USGAAP_ Draft #2" xfId="650" xr:uid="{00000000-0005-0000-0000-000089020000}"/>
    <cellStyle name="0_Derivatives_Monthly Derivatives for Vale - May 2012" xfId="651" xr:uid="{00000000-0005-0000-0000-00008A020000}"/>
    <cellStyle name="0_Derivatives_Monthly Derivatives for Vale - May 2012_Reporting Package Jul 2013 -IFRS_ Draft #1" xfId="652" xr:uid="{00000000-0005-0000-0000-00008B020000}"/>
    <cellStyle name="0_Derivatives_Monthly Derivatives for Vale - May 2012_Reporting Package Jul 2013 -USGAAP_ Draft #1" xfId="653" xr:uid="{00000000-0005-0000-0000-00008C020000}"/>
    <cellStyle name="0_Derivatives_Monthly Derivatives for Vale - May 2012_Reporting Package Jun 2013 - IFRS_ Draft #1" xfId="654" xr:uid="{00000000-0005-0000-0000-00008D020000}"/>
    <cellStyle name="0_Derivatives_Monthly Derivatives for Vale - May 2012_Reporting Package Mar 2013 - USGAAP_ Draft #1.1 V2" xfId="655" xr:uid="{00000000-0005-0000-0000-00008E020000}"/>
    <cellStyle name="0_Derivatives_Monthly Derivatives for Vale - May 2012_Reporting Package May 2013 - USGAAP_ Draft #2" xfId="656" xr:uid="{00000000-0005-0000-0000-00008F020000}"/>
    <cellStyle name="0_Derivatives_Monthly Derivatives for Vale - October 2012" xfId="657" xr:uid="{00000000-0005-0000-0000-000090020000}"/>
    <cellStyle name="0_Derivatives_Monthly Derivatives for Vale - October 2012_Reporting Package Jul 2013 -IFRS_ Draft #1" xfId="658" xr:uid="{00000000-0005-0000-0000-000091020000}"/>
    <cellStyle name="0_Derivatives_Monthly Derivatives for Vale - October 2012_Reporting Package Jul 2013 -USGAAP_ Draft #1" xfId="659" xr:uid="{00000000-0005-0000-0000-000092020000}"/>
    <cellStyle name="0_Derivatives_Monthly Derivatives for Vale - October 2012_Reporting Package Jun 2013 - IFRS_ Draft #1" xfId="660" xr:uid="{00000000-0005-0000-0000-000093020000}"/>
    <cellStyle name="0_Derivatives_Monthly Derivatives for Vale - October 2012_Reporting Package Mar 2013 - USGAAP_ Draft #1.1 V2" xfId="661" xr:uid="{00000000-0005-0000-0000-000094020000}"/>
    <cellStyle name="0_Derivatives_Monthly Derivatives for Vale - October 2012_Reporting Package May 2013 - USGAAP_ Draft #2" xfId="662" xr:uid="{00000000-0005-0000-0000-000095020000}"/>
    <cellStyle name="0_Derivatives_Monthly Derivatives for Vale - September 2012" xfId="663" xr:uid="{00000000-0005-0000-0000-000096020000}"/>
    <cellStyle name="0_Derivatives_Monthly Derivatives for Vale - September 2012_Reporting Package Jul 2013 -IFRS_ Draft #1" xfId="664" xr:uid="{00000000-0005-0000-0000-000097020000}"/>
    <cellStyle name="0_Derivatives_Monthly Derivatives for Vale - September 2012_Reporting Package Jul 2013 -USGAAP_ Draft #1" xfId="665" xr:uid="{00000000-0005-0000-0000-000098020000}"/>
    <cellStyle name="0_Derivatives_Monthly Derivatives for Vale - September 2012_Reporting Package Jun 2013 - IFRS_ Draft #1" xfId="666" xr:uid="{00000000-0005-0000-0000-000099020000}"/>
    <cellStyle name="0_Derivatives_Monthly Derivatives for Vale - September 2012_Reporting Package Mar 2013 - USGAAP_ Draft #1.1 V2" xfId="667" xr:uid="{00000000-0005-0000-0000-00009A020000}"/>
    <cellStyle name="0_Derivatives_Monthly Derivatives for Vale - September 2012_Reporting Package May 2013 - USGAAP_ Draft #2" xfId="668" xr:uid="{00000000-0005-0000-0000-00009B020000}"/>
    <cellStyle name="0_Derivatives_Monthly Derivatives for Vale-February 2013" xfId="669" xr:uid="{00000000-0005-0000-0000-00009C020000}"/>
    <cellStyle name="0_Derivatives_Monthly Derivatives for Vale-February 2013_Reporting Package Jul 2013 -IFRS_ Draft #1" xfId="670" xr:uid="{00000000-0005-0000-0000-00009D020000}"/>
    <cellStyle name="0_Derivatives_Monthly Derivatives for Vale-February 2013_Reporting Package Jul 2013 -USGAAP_ Draft #1" xfId="671" xr:uid="{00000000-0005-0000-0000-00009E020000}"/>
    <cellStyle name="0_Derivatives_Monthly Derivatives for Vale-February 2013_Reporting Package Jun 2013 - IFRS_ Draft #1" xfId="672" xr:uid="{00000000-0005-0000-0000-00009F020000}"/>
    <cellStyle name="0_Derivatives_Monthly Derivatives for Vale-February 2013_Reporting Package Mar 2013 - USGAAP_ Draft #1.1 V2" xfId="673" xr:uid="{00000000-0005-0000-0000-0000A0020000}"/>
    <cellStyle name="0_Derivatives_Monthly Derivatives for Vale-February 2013_Reporting Package May 2013 - USGAAP_ Draft #2" xfId="674" xr:uid="{00000000-0005-0000-0000-0000A1020000}"/>
    <cellStyle name="0_Derivatives_Monthly Derivatives for Vale-March 2013" xfId="675" xr:uid="{00000000-0005-0000-0000-0000A2020000}"/>
    <cellStyle name="0_Derivatives_Monthly Derivatives for Vale-March 2013_Reporting Package Jul 2013 -IFRS_ Draft #1" xfId="676" xr:uid="{00000000-0005-0000-0000-0000A3020000}"/>
    <cellStyle name="0_Derivatives_Monthly Derivatives for Vale-March 2013_Reporting Package Jul 2013 -USGAAP_ Draft #1" xfId="677" xr:uid="{00000000-0005-0000-0000-0000A4020000}"/>
    <cellStyle name="0_Derivatives_Monthly Derivatives for Vale-March 2013_Reporting Package Jun 2013 - IFRS_ Draft #1" xfId="678" xr:uid="{00000000-0005-0000-0000-0000A5020000}"/>
    <cellStyle name="0_Derivatives_Monthly Derivatives for Vale-March 2013_Reporting Package Mar 2013 - USGAAP_ Draft #1.1 V2" xfId="679" xr:uid="{00000000-0005-0000-0000-0000A6020000}"/>
    <cellStyle name="0_Derivatives_Monthly Derivatives for Vale-March 2013_Reporting Package May 2013 - USGAAP_ Draft #2" xfId="680" xr:uid="{00000000-0005-0000-0000-0000A7020000}"/>
    <cellStyle name="0_Derivatives_Reporting Package Jul 2013 -IFRS_ Draft #1" xfId="681" xr:uid="{00000000-0005-0000-0000-0000A8020000}"/>
    <cellStyle name="0_Derivatives_Reporting Package Jul 2013 -USGAAP_ Draft #1" xfId="682" xr:uid="{00000000-0005-0000-0000-0000A9020000}"/>
    <cellStyle name="0_Derivatives_Reporting Package Jun 2013 - IFRS_ Draft #1" xfId="683" xr:uid="{00000000-0005-0000-0000-0000AA020000}"/>
    <cellStyle name="0_Derivatives_Reporting Package Mar 2013 - USGAAP_ Draft #1.1 V2" xfId="684" xr:uid="{00000000-0005-0000-0000-0000AB020000}"/>
    <cellStyle name="0_Derivatives_Reporting Package May 2013 - USGAAP_ Draft #2" xfId="685" xr:uid="{00000000-0005-0000-0000-0000AC020000}"/>
    <cellStyle name="0_Derivatives1_Monthly Derivatives for Vale-January 2013" xfId="686" xr:uid="{00000000-0005-0000-0000-0000AD020000}"/>
    <cellStyle name="0_Derivatives1_Monthly Derivatives for Vale-January 2013_Reporting Package Jul 2013 -IFRS_ Draft #1" xfId="687" xr:uid="{00000000-0005-0000-0000-0000AE020000}"/>
    <cellStyle name="0_Derivatives1_Monthly Derivatives for Vale-January 2013_Reporting Package Jul 2013 -USGAAP_ Draft #1" xfId="688" xr:uid="{00000000-0005-0000-0000-0000AF020000}"/>
    <cellStyle name="0_Derivatives1_Monthly Derivatives for Vale-January 2013_Reporting Package Jun 2013 - IFRS_ Draft #1" xfId="689" xr:uid="{00000000-0005-0000-0000-0000B0020000}"/>
    <cellStyle name="0_Derivatives1_Monthly Derivatives for Vale-January 2013_Reporting Package Mar 2013 - USGAAP_ Draft #1.1 V2" xfId="690" xr:uid="{00000000-0005-0000-0000-0000B1020000}"/>
    <cellStyle name="0_Derivatives1_Monthly Derivatives for Vale-January 2013_Reporting Package May 2013 - USGAAP_ Draft #2" xfId="691" xr:uid="{00000000-0005-0000-0000-0000B2020000}"/>
    <cellStyle name="0_Derivatives2_Monthly Derivatives for Vale - 2012 (2)" xfId="692" xr:uid="{00000000-0005-0000-0000-0000B3020000}"/>
    <cellStyle name="0_Derivatives2_Monthly Derivatives for Vale - 2012 (2)_Reporting Package Jul 2013 -IFRS_ Draft #1" xfId="693" xr:uid="{00000000-0005-0000-0000-0000B4020000}"/>
    <cellStyle name="0_Derivatives2_Monthly Derivatives for Vale - 2012 (2)_Reporting Package Jul 2013 -USGAAP_ Draft #1" xfId="694" xr:uid="{00000000-0005-0000-0000-0000B5020000}"/>
    <cellStyle name="0_Derivatives2_Monthly Derivatives for Vale - 2012 (2)_Reporting Package Jun 2013 - IFRS_ Draft #1" xfId="695" xr:uid="{00000000-0005-0000-0000-0000B6020000}"/>
    <cellStyle name="0_Derivatives2_Monthly Derivatives for Vale - 2012 (2)_Reporting Package Mar 2013 - USGAAP_ Draft #1.1 V2" xfId="696" xr:uid="{00000000-0005-0000-0000-0000B7020000}"/>
    <cellStyle name="0_Derivatives2_Monthly Derivatives for Vale - 2012 (2)_Reporting Package May 2013 - USGAAP_ Draft #2" xfId="697" xr:uid="{00000000-0005-0000-0000-0000B8020000}"/>
    <cellStyle name="0_Derviatives 1_Monthly Derivatives for Vale - December 2012" xfId="698" xr:uid="{00000000-0005-0000-0000-0000B9020000}"/>
    <cellStyle name="0_Derviatives 1_Monthly Derivatives for Vale - December 2012_Reporting Package Jul 2013 -IFRS_ Draft #1" xfId="699" xr:uid="{00000000-0005-0000-0000-0000BA020000}"/>
    <cellStyle name="0_Derviatives 1_Monthly Derivatives for Vale - December 2012_Reporting Package Jul 2013 -USGAAP_ Draft #1" xfId="700" xr:uid="{00000000-0005-0000-0000-0000BB020000}"/>
    <cellStyle name="0_Derviatives 1_Monthly Derivatives for Vale - December 2012_Reporting Package Jun 2013 - IFRS_ Draft #1" xfId="701" xr:uid="{00000000-0005-0000-0000-0000BC020000}"/>
    <cellStyle name="0_Derviatives 1_Monthly Derivatives for Vale - December 2012_Reporting Package Mar 2013 - USGAAP_ Draft #1.1 V2" xfId="702" xr:uid="{00000000-0005-0000-0000-0000BD020000}"/>
    <cellStyle name="0_Derviatives 1_Monthly Derivatives for Vale - December 2012_Reporting Package May 2013 - USGAAP_ Draft #2" xfId="703" xr:uid="{00000000-0005-0000-0000-0000BE020000}"/>
    <cellStyle name="0_Derviatives1_onthly Derivatives for Vale - November 2012" xfId="704" xr:uid="{00000000-0005-0000-0000-0000BF020000}"/>
    <cellStyle name="0_Derviatives1_onthly Derivatives for Vale - November 2012_Reporting Package Jul 2013 -IFRS_ Draft #1" xfId="705" xr:uid="{00000000-0005-0000-0000-0000C0020000}"/>
    <cellStyle name="0_Derviatives1_onthly Derivatives for Vale - November 2012_Reporting Package Jul 2013 -USGAAP_ Draft #1" xfId="706" xr:uid="{00000000-0005-0000-0000-0000C1020000}"/>
    <cellStyle name="0_Derviatives1_onthly Derivatives for Vale - November 2012_Reporting Package Jun 2013 - IFRS_ Draft #1" xfId="707" xr:uid="{00000000-0005-0000-0000-0000C2020000}"/>
    <cellStyle name="0_Derviatives1_onthly Derivatives for Vale - November 2012_Reporting Package Mar 2013 - USGAAP_ Draft #1.1 V2" xfId="708" xr:uid="{00000000-0005-0000-0000-0000C3020000}"/>
    <cellStyle name="0_Derviatives1_onthly Derivatives for Vale - November 2012_Reporting Package May 2013 - USGAAP_ Draft #2" xfId="709" xr:uid="{00000000-0005-0000-0000-0000C4020000}"/>
    <cellStyle name="0_Monthly Derivatives for Vale - 2012" xfId="710" xr:uid="{00000000-0005-0000-0000-0000C5020000}"/>
    <cellStyle name="0_Monthly Derivatives for Vale - 2012_Reporting Package Jul 2013 -IFRS_ Draft #1" xfId="711" xr:uid="{00000000-0005-0000-0000-0000C6020000}"/>
    <cellStyle name="0_Monthly Derivatives for Vale - 2012_Reporting Package Jul 2013 -USGAAP_ Draft #1" xfId="712" xr:uid="{00000000-0005-0000-0000-0000C7020000}"/>
    <cellStyle name="0_Monthly Derivatives for Vale - 2012_Reporting Package Jun 2013 - IFRS_ Draft #1" xfId="713" xr:uid="{00000000-0005-0000-0000-0000C8020000}"/>
    <cellStyle name="0_Monthly Derivatives for Vale - 2012_Reporting Package Mar 2013 - USGAAP_ Draft #1.1 V2" xfId="714" xr:uid="{00000000-0005-0000-0000-0000C9020000}"/>
    <cellStyle name="0_Monthly Derivatives for Vale - 2012_Reporting Package May 2013 - USGAAP_ Draft #2" xfId="715" xr:uid="{00000000-0005-0000-0000-0000CA020000}"/>
    <cellStyle name="0_Q2 2012 debt schedules" xfId="716" xr:uid="{00000000-0005-0000-0000-0000CB020000}"/>
    <cellStyle name="0_Reporting Package Dec 2012 - Draft #3 values" xfId="717" xr:uid="{00000000-0005-0000-0000-0000CC020000}"/>
    <cellStyle name="0_Reporting Package Dec 2012 - Draft #3 values_Reporting Package Jul 2013 -IFRS_ Draft #1" xfId="718" xr:uid="{00000000-0005-0000-0000-0000CD020000}"/>
    <cellStyle name="0_Reporting Package Dec 2012 - Draft #3 values_Reporting Package Jul 2013 -USGAAP_ Draft #1" xfId="719" xr:uid="{00000000-0005-0000-0000-0000CE020000}"/>
    <cellStyle name="0_Reporting Package Dec 2012 - Draft #3 values_Reporting Package Jun 2013 - IFRS_ Draft #1" xfId="720" xr:uid="{00000000-0005-0000-0000-0000CF020000}"/>
    <cellStyle name="0_Reporting Package Dec 2012 - Draft #3 values_Reporting Package Mar 2013 - USGAAP_ Draft #1.1 V2" xfId="721" xr:uid="{00000000-0005-0000-0000-0000D0020000}"/>
    <cellStyle name="0_Reporting Package Dec 2012 - Draft #3 values_Reporting Package May 2013 - USGAAP_ Draft #2" xfId="722" xr:uid="{00000000-0005-0000-0000-0000D1020000}"/>
    <cellStyle name="0_Reporting Package Jun 2012 - Draft #3 values-4 _ excl derivatives and PPE" xfId="723" xr:uid="{00000000-0005-0000-0000-0000D2020000}"/>
    <cellStyle name="0_Reporting Package Oct 2012 - Draft #2 values" xfId="724" xr:uid="{00000000-0005-0000-0000-0000D3020000}"/>
    <cellStyle name="0_Reporting Package Oct 2012 - Draft #2 values_Reporting Package Jul 2013 -IFRS_ Draft #1" xfId="725" xr:uid="{00000000-0005-0000-0000-0000D4020000}"/>
    <cellStyle name="0_Reporting Package Oct 2012 - Draft #2 values_Reporting Package Jul 2013 -USGAAP_ Draft #1" xfId="726" xr:uid="{00000000-0005-0000-0000-0000D5020000}"/>
    <cellStyle name="0_Reporting Package Oct 2012 - Draft #2 values_Reporting Package Jun 2013 - IFRS_ Draft #1" xfId="727" xr:uid="{00000000-0005-0000-0000-0000D6020000}"/>
    <cellStyle name="0_Reporting Package Oct 2012 - Draft #2 values_Reporting Package Mar 2013 - USGAAP_ Draft #1.1 V2" xfId="728" xr:uid="{00000000-0005-0000-0000-0000D7020000}"/>
    <cellStyle name="0_Reporting Package Oct 2012 - Draft #2 values_Reporting Package May 2013 - USGAAP_ Draft #2" xfId="729" xr:uid="{00000000-0005-0000-0000-0000D8020000}"/>
    <cellStyle name="0_Reporting Package Sep 2012 - Draft #2 values-1" xfId="730" xr:uid="{00000000-0005-0000-0000-0000D9020000}"/>
    <cellStyle name="0000" xfId="731" xr:uid="{00000000-0005-0000-0000-0000DA020000}"/>
    <cellStyle name="0000 2" xfId="732" xr:uid="{00000000-0005-0000-0000-0000DB020000}"/>
    <cellStyle name="0DP" xfId="733" xr:uid="{00000000-0005-0000-0000-0000DC020000}"/>
    <cellStyle name="0DP bold" xfId="734" xr:uid="{00000000-0005-0000-0000-0000DD020000}"/>
    <cellStyle name="0x" xfId="735" xr:uid="{00000000-0005-0000-0000-0000DE020000}"/>
    <cellStyle name="0x 2" xfId="736" xr:uid="{00000000-0005-0000-0000-0000DF020000}"/>
    <cellStyle name="½°Ç¥_PRECOEE" xfId="737" xr:uid="{00000000-0005-0000-0000-0000E0020000}"/>
    <cellStyle name="1DP" xfId="738" xr:uid="{00000000-0005-0000-0000-0000E1020000}"/>
    <cellStyle name="1DP bold" xfId="739" xr:uid="{00000000-0005-0000-0000-0000E2020000}"/>
    <cellStyle name="¹éºÐÀ²_±âÅ¸" xfId="740" xr:uid="{00000000-0005-0000-0000-0000E3020000}"/>
    <cellStyle name="2 Decimal Places" xfId="741" xr:uid="{00000000-0005-0000-0000-0000E4020000}"/>
    <cellStyle name="20 % - Accent1" xfId="742" xr:uid="{00000000-0005-0000-0000-0000E5020000}"/>
    <cellStyle name="20 % - Accent2" xfId="743" xr:uid="{00000000-0005-0000-0000-0000E6020000}"/>
    <cellStyle name="20 % - Accent3" xfId="744" xr:uid="{00000000-0005-0000-0000-0000E7020000}"/>
    <cellStyle name="20 % - Accent4" xfId="745" xr:uid="{00000000-0005-0000-0000-0000E8020000}"/>
    <cellStyle name="20 % - Accent5" xfId="746" xr:uid="{00000000-0005-0000-0000-0000E9020000}"/>
    <cellStyle name="20 % - Accent6" xfId="747" xr:uid="{00000000-0005-0000-0000-0000EA020000}"/>
    <cellStyle name="20% - Accent1" xfId="748" xr:uid="{00000000-0005-0000-0000-0000EB020000}"/>
    <cellStyle name="20% - Accent1 2" xfId="749" xr:uid="{00000000-0005-0000-0000-0000EC020000}"/>
    <cellStyle name="20% - Accent1 2 2" xfId="750" xr:uid="{00000000-0005-0000-0000-0000ED020000}"/>
    <cellStyle name="20% - Accent1 2 2 2" xfId="751" xr:uid="{00000000-0005-0000-0000-0000EE020000}"/>
    <cellStyle name="20% - Accent1 2 3" xfId="752" xr:uid="{00000000-0005-0000-0000-0000EF020000}"/>
    <cellStyle name="20% - Accent1 2 3 2" xfId="753" xr:uid="{00000000-0005-0000-0000-0000F0020000}"/>
    <cellStyle name="20% - Accent1 2 3 2 2" xfId="754" xr:uid="{00000000-0005-0000-0000-0000F1020000}"/>
    <cellStyle name="20% - Accent1 2 3 2 2 2" xfId="755" xr:uid="{00000000-0005-0000-0000-0000F2020000}"/>
    <cellStyle name="20% - Accent1 2 3 2 2 2 2" xfId="756" xr:uid="{00000000-0005-0000-0000-0000F3020000}"/>
    <cellStyle name="20% - Accent1 2 3 2 2 2 2 2" xfId="757" xr:uid="{00000000-0005-0000-0000-0000F4020000}"/>
    <cellStyle name="20% - Accent1 2 3 2 2 2 2 2 2" xfId="32209" xr:uid="{F1E22EF6-3372-4F23-9A8F-EC3F756DA84F}"/>
    <cellStyle name="20% - Accent1 2 3 2 2 2 2 3" xfId="32208" xr:uid="{7245D35F-9A66-427E-B3AD-8083ECD843FC}"/>
    <cellStyle name="20% - Accent1 2 3 2 2 2 3" xfId="758" xr:uid="{00000000-0005-0000-0000-0000F5020000}"/>
    <cellStyle name="20% - Accent1 2 3 2 2 2 3 2" xfId="32210" xr:uid="{56E4E6D1-CE38-4DBB-8981-93D2883ABFCD}"/>
    <cellStyle name="20% - Accent1 2 3 2 2 2 4" xfId="32207" xr:uid="{44A56406-81D7-47BA-A55A-F4C41228BD77}"/>
    <cellStyle name="20% - Accent1 2 3 2 2 3" xfId="759" xr:uid="{00000000-0005-0000-0000-0000F6020000}"/>
    <cellStyle name="20% - Accent1 2 3 2 2 3 2" xfId="760" xr:uid="{00000000-0005-0000-0000-0000F7020000}"/>
    <cellStyle name="20% - Accent1 2 3 2 2 3 2 2" xfId="32212" xr:uid="{B8572BE8-6177-4C7C-B0D0-EA2DDC2BF4EE}"/>
    <cellStyle name="20% - Accent1 2 3 2 2 3 3" xfId="32211" xr:uid="{F7060A70-BCA0-4911-9894-78F6FAF0096A}"/>
    <cellStyle name="20% - Accent1 2 3 2 2 4" xfId="761" xr:uid="{00000000-0005-0000-0000-0000F8020000}"/>
    <cellStyle name="20% - Accent1 2 3 2 2 4 2" xfId="32213" xr:uid="{06D40FD0-17DF-429A-AB68-A28B33BB3CDB}"/>
    <cellStyle name="20% - Accent1 2 3 2 2 5" xfId="32206" xr:uid="{E82BA53B-DD59-424B-B7A5-190FBFDF4268}"/>
    <cellStyle name="20% - Accent1 2 3 2 3" xfId="762" xr:uid="{00000000-0005-0000-0000-0000F9020000}"/>
    <cellStyle name="20% - Accent1 2 3 2 3 2" xfId="763" xr:uid="{00000000-0005-0000-0000-0000FA020000}"/>
    <cellStyle name="20% - Accent1 2 3 2 3 2 2" xfId="764" xr:uid="{00000000-0005-0000-0000-0000FB020000}"/>
    <cellStyle name="20% - Accent1 2 3 2 3 2 2 2" xfId="32216" xr:uid="{70165843-BFC8-4AE3-B682-0D01BB94C95B}"/>
    <cellStyle name="20% - Accent1 2 3 2 3 2 3" xfId="32215" xr:uid="{1F7EDD9B-D35E-4E1C-B701-A0D6B9927462}"/>
    <cellStyle name="20% - Accent1 2 3 2 3 3" xfId="765" xr:uid="{00000000-0005-0000-0000-0000FC020000}"/>
    <cellStyle name="20% - Accent1 2 3 2 3 3 2" xfId="32217" xr:uid="{95E40BA6-78CB-4E23-BC18-F1697666C024}"/>
    <cellStyle name="20% - Accent1 2 3 2 3 4" xfId="32214" xr:uid="{866F87A9-44CA-4DF9-B3B6-349FABA8F285}"/>
    <cellStyle name="20% - Accent1 2 3 2 4" xfId="766" xr:uid="{00000000-0005-0000-0000-0000FD020000}"/>
    <cellStyle name="20% - Accent1 2 3 2 4 2" xfId="767" xr:uid="{00000000-0005-0000-0000-0000FE020000}"/>
    <cellStyle name="20% - Accent1 2 3 2 4 2 2" xfId="32219" xr:uid="{CFF6515A-6EF3-4EE9-A5D8-FB1BB7891944}"/>
    <cellStyle name="20% - Accent1 2 3 2 4 3" xfId="32218" xr:uid="{1B8D16CB-8A47-4394-8B06-39252B74561A}"/>
    <cellStyle name="20% - Accent1 2 3 2 5" xfId="768" xr:uid="{00000000-0005-0000-0000-0000FF020000}"/>
    <cellStyle name="20% - Accent1 2 3 2 5 2" xfId="32220" xr:uid="{3792BDB4-43A3-4D15-A626-FD42E7BAC00D}"/>
    <cellStyle name="20% - Accent1 2 3 2 6" xfId="32205" xr:uid="{6A7B4813-634A-4BE0-8B2C-705E0664A728}"/>
    <cellStyle name="20% - Accent1 2 3 3" xfId="769" xr:uid="{00000000-0005-0000-0000-000000030000}"/>
    <cellStyle name="20% - Accent1 2 3 3 2" xfId="770" xr:uid="{00000000-0005-0000-0000-000001030000}"/>
    <cellStyle name="20% - Accent1 2 3 3 2 2" xfId="771" xr:uid="{00000000-0005-0000-0000-000002030000}"/>
    <cellStyle name="20% - Accent1 2 3 3 2 2 2" xfId="772" xr:uid="{00000000-0005-0000-0000-000003030000}"/>
    <cellStyle name="20% - Accent1 2 3 3 2 2 2 2" xfId="32224" xr:uid="{744905E5-B69F-4B04-BFD8-3F6F54295A93}"/>
    <cellStyle name="20% - Accent1 2 3 3 2 2 3" xfId="32223" xr:uid="{5B812005-D8A3-4A09-8E6B-421554583222}"/>
    <cellStyle name="20% - Accent1 2 3 3 2 3" xfId="773" xr:uid="{00000000-0005-0000-0000-000004030000}"/>
    <cellStyle name="20% - Accent1 2 3 3 2 3 2" xfId="32225" xr:uid="{2334CB81-DBD5-4D2C-819B-C848172A8AC7}"/>
    <cellStyle name="20% - Accent1 2 3 3 2 4" xfId="32222" xr:uid="{3B26B6B5-D225-4BE8-9EA9-4D9441799B53}"/>
    <cellStyle name="20% - Accent1 2 3 3 3" xfId="774" xr:uid="{00000000-0005-0000-0000-000005030000}"/>
    <cellStyle name="20% - Accent1 2 3 3 3 2" xfId="775" xr:uid="{00000000-0005-0000-0000-000006030000}"/>
    <cellStyle name="20% - Accent1 2 3 3 3 2 2" xfId="32227" xr:uid="{8C818F97-11B6-433C-BEEC-ED8981CEC71E}"/>
    <cellStyle name="20% - Accent1 2 3 3 3 3" xfId="32226" xr:uid="{D49F9DAF-847E-4729-8A65-5BB63B8E2E46}"/>
    <cellStyle name="20% - Accent1 2 3 3 4" xfId="776" xr:uid="{00000000-0005-0000-0000-000007030000}"/>
    <cellStyle name="20% - Accent1 2 3 3 4 2" xfId="32228" xr:uid="{4A1E21A7-66F2-48DD-906D-AD0E06C04F21}"/>
    <cellStyle name="20% - Accent1 2 3 3 5" xfId="32221" xr:uid="{9BAE558A-6FF4-4CE4-8742-F34D59262A94}"/>
    <cellStyle name="20% - Accent1 2 3 4" xfId="777" xr:uid="{00000000-0005-0000-0000-000008030000}"/>
    <cellStyle name="20% - Accent1 2 3 4 2" xfId="778" xr:uid="{00000000-0005-0000-0000-000009030000}"/>
    <cellStyle name="20% - Accent1 2 3 4 2 2" xfId="779" xr:uid="{00000000-0005-0000-0000-00000A030000}"/>
    <cellStyle name="20% - Accent1 2 3 4 2 2 2" xfId="32231" xr:uid="{CBD5CB54-E327-47FB-9E8C-79B3ECDD6F0D}"/>
    <cellStyle name="20% - Accent1 2 3 4 2 3" xfId="32230" xr:uid="{5226DC28-CDF8-49C4-959C-962A49470807}"/>
    <cellStyle name="20% - Accent1 2 3 4 3" xfId="780" xr:uid="{00000000-0005-0000-0000-00000B030000}"/>
    <cellStyle name="20% - Accent1 2 3 4 3 2" xfId="32232" xr:uid="{0E9343E3-8CB3-400F-999B-2670DA4F100B}"/>
    <cellStyle name="20% - Accent1 2 3 4 4" xfId="32229" xr:uid="{A5604B17-469B-4399-9D22-D9BE2A90A623}"/>
    <cellStyle name="20% - Accent1 2 3 5" xfId="781" xr:uid="{00000000-0005-0000-0000-00000C030000}"/>
    <cellStyle name="20% - Accent1 2 3 5 2" xfId="782" xr:uid="{00000000-0005-0000-0000-00000D030000}"/>
    <cellStyle name="20% - Accent1 2 3 5 2 2" xfId="32234" xr:uid="{99FFA891-F89D-40C6-AA5A-DC5C2BBF8101}"/>
    <cellStyle name="20% - Accent1 2 3 5 3" xfId="32233" xr:uid="{56C55E7E-3797-4AC3-A6F8-CEFAB3ED11F1}"/>
    <cellStyle name="20% - Accent1 2 3 6" xfId="783" xr:uid="{00000000-0005-0000-0000-00000E030000}"/>
    <cellStyle name="20% - Accent1 2 3 6 2" xfId="32235" xr:uid="{F8DAEC30-FAB9-4064-8C18-DACF08AB5764}"/>
    <cellStyle name="20% - Accent1 2 3 7" xfId="32204" xr:uid="{6EE2B5BB-05D1-4ABD-B1A5-0464401559AD}"/>
    <cellStyle name="20% - Accent1 2 4" xfId="784" xr:uid="{00000000-0005-0000-0000-00000F030000}"/>
    <cellStyle name="20% - Accent1 2 4 2" xfId="785" xr:uid="{00000000-0005-0000-0000-000010030000}"/>
    <cellStyle name="20% - Accent1 2 4 2 2" xfId="786" xr:uid="{00000000-0005-0000-0000-000011030000}"/>
    <cellStyle name="20% - Accent1 2 4 2 2 2" xfId="787" xr:uid="{00000000-0005-0000-0000-000012030000}"/>
    <cellStyle name="20% - Accent1 2 4 2 2 2 2" xfId="788" xr:uid="{00000000-0005-0000-0000-000013030000}"/>
    <cellStyle name="20% - Accent1 2 4 2 2 2 2 2" xfId="32240" xr:uid="{23C92AD2-8CF0-419D-B6F3-2584784A0011}"/>
    <cellStyle name="20% - Accent1 2 4 2 2 2 3" xfId="32239" xr:uid="{0DF0DD81-10ED-4063-8B14-F071BE5BFFF5}"/>
    <cellStyle name="20% - Accent1 2 4 2 2 3" xfId="789" xr:uid="{00000000-0005-0000-0000-000014030000}"/>
    <cellStyle name="20% - Accent1 2 4 2 2 3 2" xfId="32241" xr:uid="{1E85E556-D2E5-4296-B692-82E5939A7488}"/>
    <cellStyle name="20% - Accent1 2 4 2 2 4" xfId="32238" xr:uid="{8AC6320E-9FCC-41B0-ABDB-80CF5F90D800}"/>
    <cellStyle name="20% - Accent1 2 4 2 3" xfId="790" xr:uid="{00000000-0005-0000-0000-000015030000}"/>
    <cellStyle name="20% - Accent1 2 4 2 3 2" xfId="791" xr:uid="{00000000-0005-0000-0000-000016030000}"/>
    <cellStyle name="20% - Accent1 2 4 2 3 2 2" xfId="32243" xr:uid="{124F80E1-AE37-481E-B8B8-68502A587340}"/>
    <cellStyle name="20% - Accent1 2 4 2 3 3" xfId="32242" xr:uid="{E21C7966-A584-4CB4-B665-473EDD8831D5}"/>
    <cellStyle name="20% - Accent1 2 4 2 4" xfId="792" xr:uid="{00000000-0005-0000-0000-000017030000}"/>
    <cellStyle name="20% - Accent1 2 4 2 4 2" xfId="32244" xr:uid="{44F42CFA-B735-45FD-BE39-C32986D2AE6F}"/>
    <cellStyle name="20% - Accent1 2 4 2 5" xfId="32237" xr:uid="{C6B1FE6A-9076-443D-A1D2-92356A47A02D}"/>
    <cellStyle name="20% - Accent1 2 4 3" xfId="793" xr:uid="{00000000-0005-0000-0000-000018030000}"/>
    <cellStyle name="20% - Accent1 2 4 3 2" xfId="794" xr:uid="{00000000-0005-0000-0000-000019030000}"/>
    <cellStyle name="20% - Accent1 2 4 3 2 2" xfId="795" xr:uid="{00000000-0005-0000-0000-00001A030000}"/>
    <cellStyle name="20% - Accent1 2 4 3 2 2 2" xfId="32247" xr:uid="{1C2E87A0-DED3-46E3-85D9-BBE652D34150}"/>
    <cellStyle name="20% - Accent1 2 4 3 2 3" xfId="32246" xr:uid="{C1AB004D-437E-4B71-970B-D406AB0B0F98}"/>
    <cellStyle name="20% - Accent1 2 4 3 3" xfId="796" xr:uid="{00000000-0005-0000-0000-00001B030000}"/>
    <cellStyle name="20% - Accent1 2 4 3 3 2" xfId="32248" xr:uid="{A8FC4215-5E8D-4093-B15F-882D980F12C8}"/>
    <cellStyle name="20% - Accent1 2 4 3 4" xfId="32245" xr:uid="{642440EC-72F1-4462-B624-E7AAB5FD118B}"/>
    <cellStyle name="20% - Accent1 2 4 4" xfId="797" xr:uid="{00000000-0005-0000-0000-00001C030000}"/>
    <cellStyle name="20% - Accent1 2 4 4 2" xfId="798" xr:uid="{00000000-0005-0000-0000-00001D030000}"/>
    <cellStyle name="20% - Accent1 2 4 4 2 2" xfId="32250" xr:uid="{1E72AEE7-816C-4195-A623-719863311D20}"/>
    <cellStyle name="20% - Accent1 2 4 4 3" xfId="32249" xr:uid="{F81A919A-FDD2-4468-8A97-3C1C47F85D44}"/>
    <cellStyle name="20% - Accent1 2 4 5" xfId="799" xr:uid="{00000000-0005-0000-0000-00001E030000}"/>
    <cellStyle name="20% - Accent1 2 4 5 2" xfId="32251" xr:uid="{2344CD44-23D3-48ED-B43A-C20BFC7851CB}"/>
    <cellStyle name="20% - Accent1 2 4 6" xfId="32236" xr:uid="{4487F6E7-B4E4-46EF-8C9E-B1226BF0F26E}"/>
    <cellStyle name="20% - Accent1 2 5" xfId="800" xr:uid="{00000000-0005-0000-0000-00001F030000}"/>
    <cellStyle name="20% - Accent1 3" xfId="801" xr:uid="{00000000-0005-0000-0000-000020030000}"/>
    <cellStyle name="20% - Accent1 3 2" xfId="802" xr:uid="{00000000-0005-0000-0000-000021030000}"/>
    <cellStyle name="20% - Accent1 3 3" xfId="803" xr:uid="{00000000-0005-0000-0000-000022030000}"/>
    <cellStyle name="20% - Accent1 3 3 2" xfId="804" xr:uid="{00000000-0005-0000-0000-000023030000}"/>
    <cellStyle name="20% - Accent1 3 3 2 2" xfId="805" xr:uid="{00000000-0005-0000-0000-000024030000}"/>
    <cellStyle name="20% - Accent1 3 3 2 2 2" xfId="806" xr:uid="{00000000-0005-0000-0000-000025030000}"/>
    <cellStyle name="20% - Accent1 3 3 2 2 2 2" xfId="807" xr:uid="{00000000-0005-0000-0000-000026030000}"/>
    <cellStyle name="20% - Accent1 3 3 2 2 2 2 2" xfId="808" xr:uid="{00000000-0005-0000-0000-000027030000}"/>
    <cellStyle name="20% - Accent1 3 3 2 2 2 2 2 2" xfId="32258" xr:uid="{9ED2001D-5FB1-40B7-9D4C-3FCE83253210}"/>
    <cellStyle name="20% - Accent1 3 3 2 2 2 2 3" xfId="32257" xr:uid="{19852091-099D-44D1-BF23-85950719252D}"/>
    <cellStyle name="20% - Accent1 3 3 2 2 2 3" xfId="809" xr:uid="{00000000-0005-0000-0000-000028030000}"/>
    <cellStyle name="20% - Accent1 3 3 2 2 2 3 2" xfId="32259" xr:uid="{40B3922D-F1A8-463E-A8BE-F043290F904A}"/>
    <cellStyle name="20% - Accent1 3 3 2 2 2 4" xfId="32256" xr:uid="{DC1D3B8F-B37D-458F-A787-01743A961F7A}"/>
    <cellStyle name="20% - Accent1 3 3 2 2 3" xfId="810" xr:uid="{00000000-0005-0000-0000-000029030000}"/>
    <cellStyle name="20% - Accent1 3 3 2 2 3 2" xfId="811" xr:uid="{00000000-0005-0000-0000-00002A030000}"/>
    <cellStyle name="20% - Accent1 3 3 2 2 3 2 2" xfId="32261" xr:uid="{B642B362-40A9-4B9F-8A7B-E6D146BAFBC7}"/>
    <cellStyle name="20% - Accent1 3 3 2 2 3 3" xfId="32260" xr:uid="{13C68D28-87FA-4836-BC84-A448023DCEE6}"/>
    <cellStyle name="20% - Accent1 3 3 2 2 4" xfId="812" xr:uid="{00000000-0005-0000-0000-00002B030000}"/>
    <cellStyle name="20% - Accent1 3 3 2 2 4 2" xfId="32262" xr:uid="{A4CC4C85-CDC7-4D8B-B266-45C4E82AC1D4}"/>
    <cellStyle name="20% - Accent1 3 3 2 2 5" xfId="32255" xr:uid="{B8E67B03-60B3-4B60-B462-C1C690C82F6C}"/>
    <cellStyle name="20% - Accent1 3 3 2 3" xfId="813" xr:uid="{00000000-0005-0000-0000-00002C030000}"/>
    <cellStyle name="20% - Accent1 3 3 2 3 2" xfId="814" xr:uid="{00000000-0005-0000-0000-00002D030000}"/>
    <cellStyle name="20% - Accent1 3 3 2 3 2 2" xfId="815" xr:uid="{00000000-0005-0000-0000-00002E030000}"/>
    <cellStyle name="20% - Accent1 3 3 2 3 2 2 2" xfId="32265" xr:uid="{77D297AB-E711-4A9B-B0BA-9A30CAA59D73}"/>
    <cellStyle name="20% - Accent1 3 3 2 3 2 3" xfId="32264" xr:uid="{9FC335B3-BD4F-4EC4-B58F-79FC5A98379B}"/>
    <cellStyle name="20% - Accent1 3 3 2 3 3" xfId="816" xr:uid="{00000000-0005-0000-0000-00002F030000}"/>
    <cellStyle name="20% - Accent1 3 3 2 3 3 2" xfId="32266" xr:uid="{D0FD611B-1A97-486C-A441-0EB6D62FC265}"/>
    <cellStyle name="20% - Accent1 3 3 2 3 4" xfId="32263" xr:uid="{EAF92AC4-CA74-4E9F-8F0B-5E923A7FA518}"/>
    <cellStyle name="20% - Accent1 3 3 2 4" xfId="817" xr:uid="{00000000-0005-0000-0000-000030030000}"/>
    <cellStyle name="20% - Accent1 3 3 2 4 2" xfId="818" xr:uid="{00000000-0005-0000-0000-000031030000}"/>
    <cellStyle name="20% - Accent1 3 3 2 4 2 2" xfId="32268" xr:uid="{75FA47B9-23DC-4524-A78B-3A862609CD65}"/>
    <cellStyle name="20% - Accent1 3 3 2 4 3" xfId="32267" xr:uid="{0E3C9E1D-C230-4D8B-96FD-7D5C51A63378}"/>
    <cellStyle name="20% - Accent1 3 3 2 5" xfId="819" xr:uid="{00000000-0005-0000-0000-000032030000}"/>
    <cellStyle name="20% - Accent1 3 3 2 5 2" xfId="32269" xr:uid="{7445FAD4-370F-4437-AD70-1EA973CE8F30}"/>
    <cellStyle name="20% - Accent1 3 3 2 6" xfId="32254" xr:uid="{6C39190C-6E7B-42BF-84AA-B33486DEE856}"/>
    <cellStyle name="20% - Accent1 3 3 3" xfId="820" xr:uid="{00000000-0005-0000-0000-000033030000}"/>
    <cellStyle name="20% - Accent1 3 3 3 2" xfId="821" xr:uid="{00000000-0005-0000-0000-000034030000}"/>
    <cellStyle name="20% - Accent1 3 3 3 2 2" xfId="822" xr:uid="{00000000-0005-0000-0000-000035030000}"/>
    <cellStyle name="20% - Accent1 3 3 3 2 2 2" xfId="823" xr:uid="{00000000-0005-0000-0000-000036030000}"/>
    <cellStyle name="20% - Accent1 3 3 3 2 2 2 2" xfId="32273" xr:uid="{0133E92D-7EF2-42DB-AC49-35124CB89FBB}"/>
    <cellStyle name="20% - Accent1 3 3 3 2 2 3" xfId="32272" xr:uid="{C7EF3F6A-E062-4034-982E-AAC2851CDFF2}"/>
    <cellStyle name="20% - Accent1 3 3 3 2 3" xfId="824" xr:uid="{00000000-0005-0000-0000-000037030000}"/>
    <cellStyle name="20% - Accent1 3 3 3 2 3 2" xfId="32274" xr:uid="{47FBFA47-637A-4865-8370-355B3AC8C145}"/>
    <cellStyle name="20% - Accent1 3 3 3 2 4" xfId="32271" xr:uid="{D63AC3CC-D7E4-4813-9521-C1B6749D6AA3}"/>
    <cellStyle name="20% - Accent1 3 3 3 3" xfId="825" xr:uid="{00000000-0005-0000-0000-000038030000}"/>
    <cellStyle name="20% - Accent1 3 3 3 3 2" xfId="826" xr:uid="{00000000-0005-0000-0000-000039030000}"/>
    <cellStyle name="20% - Accent1 3 3 3 3 2 2" xfId="32276" xr:uid="{21F1E43E-8A28-4EE0-9EAC-A3D6E71DC35D}"/>
    <cellStyle name="20% - Accent1 3 3 3 3 3" xfId="32275" xr:uid="{B3DF2FD3-35DA-439D-85F9-51344309B0B6}"/>
    <cellStyle name="20% - Accent1 3 3 3 4" xfId="827" xr:uid="{00000000-0005-0000-0000-00003A030000}"/>
    <cellStyle name="20% - Accent1 3 3 3 4 2" xfId="32277" xr:uid="{53D3ED8D-F956-4E2E-8A41-1ACABAACEE9C}"/>
    <cellStyle name="20% - Accent1 3 3 3 5" xfId="32270" xr:uid="{5E8B7FD7-5CC4-4BF4-8FD6-33F3FFC52BD7}"/>
    <cellStyle name="20% - Accent1 3 3 4" xfId="828" xr:uid="{00000000-0005-0000-0000-00003B030000}"/>
    <cellStyle name="20% - Accent1 3 3 4 2" xfId="829" xr:uid="{00000000-0005-0000-0000-00003C030000}"/>
    <cellStyle name="20% - Accent1 3 3 4 2 2" xfId="830" xr:uid="{00000000-0005-0000-0000-00003D030000}"/>
    <cellStyle name="20% - Accent1 3 3 4 2 2 2" xfId="32280" xr:uid="{EDE4240D-E14F-40A9-B93D-F61079ECDEF7}"/>
    <cellStyle name="20% - Accent1 3 3 4 2 3" xfId="32279" xr:uid="{4364E362-DF47-4559-BCDC-181AE6E6D224}"/>
    <cellStyle name="20% - Accent1 3 3 4 3" xfId="831" xr:uid="{00000000-0005-0000-0000-00003E030000}"/>
    <cellStyle name="20% - Accent1 3 3 4 3 2" xfId="32281" xr:uid="{0013326F-4B9E-4D01-911E-BAE80E33E0F4}"/>
    <cellStyle name="20% - Accent1 3 3 4 4" xfId="32278" xr:uid="{63567CF3-1936-4D6A-AF68-DEE3F840CDC7}"/>
    <cellStyle name="20% - Accent1 3 3 5" xfId="832" xr:uid="{00000000-0005-0000-0000-00003F030000}"/>
    <cellStyle name="20% - Accent1 3 3 5 2" xfId="833" xr:uid="{00000000-0005-0000-0000-000040030000}"/>
    <cellStyle name="20% - Accent1 3 3 5 2 2" xfId="32283" xr:uid="{E99ED357-F847-4740-8379-D308E0F86C3E}"/>
    <cellStyle name="20% - Accent1 3 3 5 3" xfId="32282" xr:uid="{0E6EB356-8458-432D-9C9E-A928BE845F16}"/>
    <cellStyle name="20% - Accent1 3 3 6" xfId="834" xr:uid="{00000000-0005-0000-0000-000041030000}"/>
    <cellStyle name="20% - Accent1 3 3 6 2" xfId="32284" xr:uid="{3AFD86A7-B478-4996-8C33-EF6D0C268991}"/>
    <cellStyle name="20% - Accent1 3 3 7" xfId="32253" xr:uid="{BAB99C5E-1126-4FE8-A44C-46708DF9AF0E}"/>
    <cellStyle name="20% - Accent1 3 4" xfId="835" xr:uid="{00000000-0005-0000-0000-000042030000}"/>
    <cellStyle name="20% - Accent1 3 4 2" xfId="836" xr:uid="{00000000-0005-0000-0000-000043030000}"/>
    <cellStyle name="20% - Accent1 3 4 2 2" xfId="837" xr:uid="{00000000-0005-0000-0000-000044030000}"/>
    <cellStyle name="20% - Accent1 3 4 2 2 2" xfId="838" xr:uid="{00000000-0005-0000-0000-000045030000}"/>
    <cellStyle name="20% - Accent1 3 4 2 2 2 2" xfId="839" xr:uid="{00000000-0005-0000-0000-000046030000}"/>
    <cellStyle name="20% - Accent1 3 4 2 2 2 2 2" xfId="32289" xr:uid="{5F960262-4D8D-40D8-B886-6AC2C0DD9C97}"/>
    <cellStyle name="20% - Accent1 3 4 2 2 2 3" xfId="32288" xr:uid="{9BE66F08-4593-491D-83B2-A9F41C7DC159}"/>
    <cellStyle name="20% - Accent1 3 4 2 2 3" xfId="840" xr:uid="{00000000-0005-0000-0000-000047030000}"/>
    <cellStyle name="20% - Accent1 3 4 2 2 3 2" xfId="32290" xr:uid="{E7D2F844-3C1A-499F-B5DD-903792B4BA0E}"/>
    <cellStyle name="20% - Accent1 3 4 2 2 4" xfId="32287" xr:uid="{3D4F854F-45C0-4767-82EE-F061ADB44FBD}"/>
    <cellStyle name="20% - Accent1 3 4 2 3" xfId="841" xr:uid="{00000000-0005-0000-0000-000048030000}"/>
    <cellStyle name="20% - Accent1 3 4 2 3 2" xfId="842" xr:uid="{00000000-0005-0000-0000-000049030000}"/>
    <cellStyle name="20% - Accent1 3 4 2 3 2 2" xfId="32292" xr:uid="{208969BD-7C35-47E3-AD60-76592222E2B4}"/>
    <cellStyle name="20% - Accent1 3 4 2 3 3" xfId="32291" xr:uid="{13943EED-427A-4938-A9FA-4CAA148D9461}"/>
    <cellStyle name="20% - Accent1 3 4 2 4" xfId="843" xr:uid="{00000000-0005-0000-0000-00004A030000}"/>
    <cellStyle name="20% - Accent1 3 4 2 4 2" xfId="32293" xr:uid="{9DCCC0B3-E6FF-4BC0-AE78-30464015A32D}"/>
    <cellStyle name="20% - Accent1 3 4 2 5" xfId="32286" xr:uid="{DB04F6A4-58B7-4ADE-B751-3CE1F23D4A8A}"/>
    <cellStyle name="20% - Accent1 3 4 3" xfId="844" xr:uid="{00000000-0005-0000-0000-00004B030000}"/>
    <cellStyle name="20% - Accent1 3 4 3 2" xfId="845" xr:uid="{00000000-0005-0000-0000-00004C030000}"/>
    <cellStyle name="20% - Accent1 3 4 3 2 2" xfId="846" xr:uid="{00000000-0005-0000-0000-00004D030000}"/>
    <cellStyle name="20% - Accent1 3 4 3 2 2 2" xfId="32296" xr:uid="{F8C97E91-2C5A-4355-835D-6DF6D5DE0605}"/>
    <cellStyle name="20% - Accent1 3 4 3 2 3" xfId="32295" xr:uid="{DA03A153-3078-4F6C-AB1A-965389CC6B48}"/>
    <cellStyle name="20% - Accent1 3 4 3 3" xfId="847" xr:uid="{00000000-0005-0000-0000-00004E030000}"/>
    <cellStyle name="20% - Accent1 3 4 3 3 2" xfId="32297" xr:uid="{B09EA465-F868-4094-B709-D0034527A0F5}"/>
    <cellStyle name="20% - Accent1 3 4 3 4" xfId="32294" xr:uid="{E7DE7144-66F3-419F-B1C8-19F860E1A541}"/>
    <cellStyle name="20% - Accent1 3 4 4" xfId="848" xr:uid="{00000000-0005-0000-0000-00004F030000}"/>
    <cellStyle name="20% - Accent1 3 4 4 2" xfId="849" xr:uid="{00000000-0005-0000-0000-000050030000}"/>
    <cellStyle name="20% - Accent1 3 4 4 2 2" xfId="32299" xr:uid="{DA82A3D8-EFE4-46DC-BD8D-D4562A1738FB}"/>
    <cellStyle name="20% - Accent1 3 4 4 3" xfId="32298" xr:uid="{26282C66-9EC6-4E42-A19B-7864FB9DCFC2}"/>
    <cellStyle name="20% - Accent1 3 4 5" xfId="850" xr:uid="{00000000-0005-0000-0000-000051030000}"/>
    <cellStyle name="20% - Accent1 3 4 5 2" xfId="32300" xr:uid="{4C0867FC-BAFC-46CA-B6F7-140614F4DBEA}"/>
    <cellStyle name="20% - Accent1 3 4 6" xfId="32285" xr:uid="{DCAC8453-DD92-4F50-AEF8-768AECA8DFC7}"/>
    <cellStyle name="20% - Accent1 3 5" xfId="851" xr:uid="{00000000-0005-0000-0000-000052030000}"/>
    <cellStyle name="20% - Accent1 3 6" xfId="32252" xr:uid="{36CA2AF8-B6C3-4A5A-A2FD-049C15886A32}"/>
    <cellStyle name="20% - Accent1 4" xfId="852" xr:uid="{00000000-0005-0000-0000-000053030000}"/>
    <cellStyle name="20% - Accent1 4 2" xfId="853" xr:uid="{00000000-0005-0000-0000-000054030000}"/>
    <cellStyle name="20% - Accent1 4 2 2" xfId="854" xr:uid="{00000000-0005-0000-0000-000055030000}"/>
    <cellStyle name="20% - Accent1 4 2 2 2" xfId="855" xr:uid="{00000000-0005-0000-0000-000056030000}"/>
    <cellStyle name="20% - Accent1 4 2 2 2 2" xfId="856" xr:uid="{00000000-0005-0000-0000-000057030000}"/>
    <cellStyle name="20% - Accent1 4 2 2 2 2 2" xfId="857" xr:uid="{00000000-0005-0000-0000-000058030000}"/>
    <cellStyle name="20% - Accent1 4 2 2 2 2 2 2" xfId="858" xr:uid="{00000000-0005-0000-0000-000059030000}"/>
    <cellStyle name="20% - Accent1 4 2 2 2 2 2 2 2" xfId="32307" xr:uid="{D74A603B-4AE8-473F-B140-02C5962FB490}"/>
    <cellStyle name="20% - Accent1 4 2 2 2 2 2 3" xfId="32306" xr:uid="{59343EB0-C837-4BF6-A009-9070FF2D9AA9}"/>
    <cellStyle name="20% - Accent1 4 2 2 2 2 3" xfId="859" xr:uid="{00000000-0005-0000-0000-00005A030000}"/>
    <cellStyle name="20% - Accent1 4 2 2 2 2 3 2" xfId="32308" xr:uid="{E61ED515-83E6-4CE9-951F-2931656FD8FB}"/>
    <cellStyle name="20% - Accent1 4 2 2 2 2 4" xfId="32305" xr:uid="{E2AF07B3-31E0-460E-B919-DFBC914A3EFD}"/>
    <cellStyle name="20% - Accent1 4 2 2 2 3" xfId="860" xr:uid="{00000000-0005-0000-0000-00005B030000}"/>
    <cellStyle name="20% - Accent1 4 2 2 2 3 2" xfId="861" xr:uid="{00000000-0005-0000-0000-00005C030000}"/>
    <cellStyle name="20% - Accent1 4 2 2 2 3 2 2" xfId="32310" xr:uid="{E47808A5-A923-4AE4-848F-385AC89B05A7}"/>
    <cellStyle name="20% - Accent1 4 2 2 2 3 3" xfId="32309" xr:uid="{4AFCF400-89F5-48DA-8171-E5FB40C06109}"/>
    <cellStyle name="20% - Accent1 4 2 2 2 4" xfId="862" xr:uid="{00000000-0005-0000-0000-00005D030000}"/>
    <cellStyle name="20% - Accent1 4 2 2 2 4 2" xfId="32311" xr:uid="{C2A36008-AF5C-4B2E-98D4-362A327D87FD}"/>
    <cellStyle name="20% - Accent1 4 2 2 2 5" xfId="32304" xr:uid="{605DBD08-903E-47F3-ADA0-BBE44BA1C7E7}"/>
    <cellStyle name="20% - Accent1 4 2 2 3" xfId="863" xr:uid="{00000000-0005-0000-0000-00005E030000}"/>
    <cellStyle name="20% - Accent1 4 2 2 3 2" xfId="864" xr:uid="{00000000-0005-0000-0000-00005F030000}"/>
    <cellStyle name="20% - Accent1 4 2 2 3 2 2" xfId="865" xr:uid="{00000000-0005-0000-0000-000060030000}"/>
    <cellStyle name="20% - Accent1 4 2 2 3 2 2 2" xfId="32314" xr:uid="{8AC2E6FE-F3BB-407D-891E-39C43B716415}"/>
    <cellStyle name="20% - Accent1 4 2 2 3 2 3" xfId="32313" xr:uid="{A3D82C7D-659E-44BB-9B08-AA43A09C6D10}"/>
    <cellStyle name="20% - Accent1 4 2 2 3 3" xfId="866" xr:uid="{00000000-0005-0000-0000-000061030000}"/>
    <cellStyle name="20% - Accent1 4 2 2 3 3 2" xfId="32315" xr:uid="{5D9FBA54-602C-4759-A63E-AF14E30B0A85}"/>
    <cellStyle name="20% - Accent1 4 2 2 3 4" xfId="32312" xr:uid="{5FE55EDA-F07C-46A8-AB6B-ABE410045E48}"/>
    <cellStyle name="20% - Accent1 4 2 2 4" xfId="867" xr:uid="{00000000-0005-0000-0000-000062030000}"/>
    <cellStyle name="20% - Accent1 4 2 2 4 2" xfId="868" xr:uid="{00000000-0005-0000-0000-000063030000}"/>
    <cellStyle name="20% - Accent1 4 2 2 4 2 2" xfId="32317" xr:uid="{18CD850E-EF62-4688-BFBA-99822D3AFFBF}"/>
    <cellStyle name="20% - Accent1 4 2 2 4 3" xfId="32316" xr:uid="{019EC7E6-7825-45EE-9EBB-4CFAA50CBD5A}"/>
    <cellStyle name="20% - Accent1 4 2 2 5" xfId="869" xr:uid="{00000000-0005-0000-0000-000064030000}"/>
    <cellStyle name="20% - Accent1 4 2 2 5 2" xfId="32318" xr:uid="{C1CC367B-4A94-435F-AC78-D578EE635B55}"/>
    <cellStyle name="20% - Accent1 4 2 2 6" xfId="32303" xr:uid="{08D24D49-ED44-4895-BF53-144B9A21C584}"/>
    <cellStyle name="20% - Accent1 4 2 3" xfId="870" xr:uid="{00000000-0005-0000-0000-000065030000}"/>
    <cellStyle name="20% - Accent1 4 2 3 2" xfId="871" xr:uid="{00000000-0005-0000-0000-000066030000}"/>
    <cellStyle name="20% - Accent1 4 2 3 2 2" xfId="872" xr:uid="{00000000-0005-0000-0000-000067030000}"/>
    <cellStyle name="20% - Accent1 4 2 3 2 2 2" xfId="873" xr:uid="{00000000-0005-0000-0000-000068030000}"/>
    <cellStyle name="20% - Accent1 4 2 3 2 2 2 2" xfId="32322" xr:uid="{CBD1F9DE-2C10-4109-8EE9-E49FE40AA766}"/>
    <cellStyle name="20% - Accent1 4 2 3 2 2 3" xfId="32321" xr:uid="{E43C7CC7-05D6-451B-9773-24D0BD822B94}"/>
    <cellStyle name="20% - Accent1 4 2 3 2 3" xfId="874" xr:uid="{00000000-0005-0000-0000-000069030000}"/>
    <cellStyle name="20% - Accent1 4 2 3 2 3 2" xfId="32323" xr:uid="{1732471E-1F25-4AD1-BFCB-8DFCBEEE7EDB}"/>
    <cellStyle name="20% - Accent1 4 2 3 2 4" xfId="32320" xr:uid="{518DD265-3FC3-4F34-BDA6-845FE80C9F57}"/>
    <cellStyle name="20% - Accent1 4 2 3 3" xfId="875" xr:uid="{00000000-0005-0000-0000-00006A030000}"/>
    <cellStyle name="20% - Accent1 4 2 3 3 2" xfId="876" xr:uid="{00000000-0005-0000-0000-00006B030000}"/>
    <cellStyle name="20% - Accent1 4 2 3 3 2 2" xfId="32325" xr:uid="{F4CEA805-024C-4322-B0AE-83AF159C895A}"/>
    <cellStyle name="20% - Accent1 4 2 3 3 3" xfId="32324" xr:uid="{59BACA89-4860-41E2-BD97-A86BC808DB42}"/>
    <cellStyle name="20% - Accent1 4 2 3 4" xfId="877" xr:uid="{00000000-0005-0000-0000-00006C030000}"/>
    <cellStyle name="20% - Accent1 4 2 3 4 2" xfId="32326" xr:uid="{CA1050C5-5E3C-42AF-B9BE-C435B74E352F}"/>
    <cellStyle name="20% - Accent1 4 2 3 5" xfId="32319" xr:uid="{A8715FD3-F443-4976-8490-7163C9EF116A}"/>
    <cellStyle name="20% - Accent1 4 2 4" xfId="878" xr:uid="{00000000-0005-0000-0000-00006D030000}"/>
    <cellStyle name="20% - Accent1 4 2 4 2" xfId="879" xr:uid="{00000000-0005-0000-0000-00006E030000}"/>
    <cellStyle name="20% - Accent1 4 2 4 2 2" xfId="880" xr:uid="{00000000-0005-0000-0000-00006F030000}"/>
    <cellStyle name="20% - Accent1 4 2 4 2 2 2" xfId="32329" xr:uid="{AD2852C2-0037-4B7C-A235-1B45E2B3C342}"/>
    <cellStyle name="20% - Accent1 4 2 4 2 3" xfId="32328" xr:uid="{FF970016-1B13-4C1F-BCBD-B23AE17E955D}"/>
    <cellStyle name="20% - Accent1 4 2 4 3" xfId="881" xr:uid="{00000000-0005-0000-0000-000070030000}"/>
    <cellStyle name="20% - Accent1 4 2 4 3 2" xfId="32330" xr:uid="{8EFC8528-CCEB-44A9-AABD-971C02183225}"/>
    <cellStyle name="20% - Accent1 4 2 4 4" xfId="32327" xr:uid="{BE10E9D5-E062-4C6A-8D78-9D792078BA27}"/>
    <cellStyle name="20% - Accent1 4 2 5" xfId="882" xr:uid="{00000000-0005-0000-0000-000071030000}"/>
    <cellStyle name="20% - Accent1 4 2 5 2" xfId="883" xr:uid="{00000000-0005-0000-0000-000072030000}"/>
    <cellStyle name="20% - Accent1 4 2 5 2 2" xfId="32332" xr:uid="{4B2C80AD-4216-42D3-921C-2497AFA61279}"/>
    <cellStyle name="20% - Accent1 4 2 5 3" xfId="32331" xr:uid="{924C1308-7B55-40E2-96AF-4606192824E8}"/>
    <cellStyle name="20% - Accent1 4 2 6" xfId="884" xr:uid="{00000000-0005-0000-0000-000073030000}"/>
    <cellStyle name="20% - Accent1 4 2 6 2" xfId="32333" xr:uid="{F929A392-2AAD-400A-BA9A-06BAC4DCB24C}"/>
    <cellStyle name="20% - Accent1 4 2 7" xfId="32302" xr:uid="{9107AFCD-7B1A-4B5E-8029-6614EB994D9B}"/>
    <cellStyle name="20% - Accent1 4 3" xfId="885" xr:uid="{00000000-0005-0000-0000-000074030000}"/>
    <cellStyle name="20% - Accent1 4 3 2" xfId="886" xr:uid="{00000000-0005-0000-0000-000075030000}"/>
    <cellStyle name="20% - Accent1 4 3 2 2" xfId="887" xr:uid="{00000000-0005-0000-0000-000076030000}"/>
    <cellStyle name="20% - Accent1 4 3 2 2 2" xfId="888" xr:uid="{00000000-0005-0000-0000-000077030000}"/>
    <cellStyle name="20% - Accent1 4 3 2 2 2 2" xfId="889" xr:uid="{00000000-0005-0000-0000-000078030000}"/>
    <cellStyle name="20% - Accent1 4 3 2 2 2 2 2" xfId="32338" xr:uid="{65AA792B-A556-4359-BF5E-0EBA0FF1398E}"/>
    <cellStyle name="20% - Accent1 4 3 2 2 2 3" xfId="32337" xr:uid="{208FB800-B633-46A9-80A1-109968AA1255}"/>
    <cellStyle name="20% - Accent1 4 3 2 2 3" xfId="890" xr:uid="{00000000-0005-0000-0000-000079030000}"/>
    <cellStyle name="20% - Accent1 4 3 2 2 3 2" xfId="32339" xr:uid="{3AF9B15F-0B26-4347-A264-8FC6727B7CC3}"/>
    <cellStyle name="20% - Accent1 4 3 2 2 4" xfId="32336" xr:uid="{8684A7F4-A9A5-4C6F-BC3E-6C613E1F54DF}"/>
    <cellStyle name="20% - Accent1 4 3 2 3" xfId="891" xr:uid="{00000000-0005-0000-0000-00007A030000}"/>
    <cellStyle name="20% - Accent1 4 3 2 3 2" xfId="892" xr:uid="{00000000-0005-0000-0000-00007B030000}"/>
    <cellStyle name="20% - Accent1 4 3 2 3 2 2" xfId="32341" xr:uid="{FEE93CE9-E217-42E6-94CD-F5D5821A8C72}"/>
    <cellStyle name="20% - Accent1 4 3 2 3 3" xfId="32340" xr:uid="{FEF7D714-F669-4086-9DF2-AF738E62693B}"/>
    <cellStyle name="20% - Accent1 4 3 2 4" xfId="893" xr:uid="{00000000-0005-0000-0000-00007C030000}"/>
    <cellStyle name="20% - Accent1 4 3 2 4 2" xfId="32342" xr:uid="{542AED2A-2EA5-4DB7-B0D1-1F680415F952}"/>
    <cellStyle name="20% - Accent1 4 3 2 5" xfId="32335" xr:uid="{4C0D2613-559D-46CD-AE2D-AA44FA1394C7}"/>
    <cellStyle name="20% - Accent1 4 3 3" xfId="894" xr:uid="{00000000-0005-0000-0000-00007D030000}"/>
    <cellStyle name="20% - Accent1 4 3 3 2" xfId="895" xr:uid="{00000000-0005-0000-0000-00007E030000}"/>
    <cellStyle name="20% - Accent1 4 3 3 2 2" xfId="896" xr:uid="{00000000-0005-0000-0000-00007F030000}"/>
    <cellStyle name="20% - Accent1 4 3 3 2 2 2" xfId="32345" xr:uid="{8D71EAE3-EC39-434C-84F4-E98A3006EC0A}"/>
    <cellStyle name="20% - Accent1 4 3 3 2 3" xfId="32344" xr:uid="{E1F49E6B-C329-4641-AAC9-F38712B7C0E9}"/>
    <cellStyle name="20% - Accent1 4 3 3 3" xfId="897" xr:uid="{00000000-0005-0000-0000-000080030000}"/>
    <cellStyle name="20% - Accent1 4 3 3 3 2" xfId="32346" xr:uid="{4B3E87BB-7636-42FC-BF8F-A7004B5D278D}"/>
    <cellStyle name="20% - Accent1 4 3 3 4" xfId="32343" xr:uid="{FBA5DC99-5042-425D-8102-F86D8926A29E}"/>
    <cellStyle name="20% - Accent1 4 3 4" xfId="898" xr:uid="{00000000-0005-0000-0000-000081030000}"/>
    <cellStyle name="20% - Accent1 4 3 4 2" xfId="899" xr:uid="{00000000-0005-0000-0000-000082030000}"/>
    <cellStyle name="20% - Accent1 4 3 4 2 2" xfId="32348" xr:uid="{54D322FB-F552-432F-8384-92E0F45485B4}"/>
    <cellStyle name="20% - Accent1 4 3 4 3" xfId="32347" xr:uid="{E2A41EB9-2249-49A3-9E4D-BCA6B382CE31}"/>
    <cellStyle name="20% - Accent1 4 3 5" xfId="900" xr:uid="{00000000-0005-0000-0000-000083030000}"/>
    <cellStyle name="20% - Accent1 4 3 5 2" xfId="32349" xr:uid="{1A8B2153-5829-4CC2-928D-B2C2A7F6BFBF}"/>
    <cellStyle name="20% - Accent1 4 3 6" xfId="32334" xr:uid="{7FC0379C-9E7A-464C-BDA5-5A152BBC0B73}"/>
    <cellStyle name="20% - Accent1 4 4" xfId="901" xr:uid="{00000000-0005-0000-0000-000084030000}"/>
    <cellStyle name="20% - Accent1 4 4 2" xfId="902" xr:uid="{00000000-0005-0000-0000-000085030000}"/>
    <cellStyle name="20% - Accent1 4 4 2 2" xfId="903" xr:uid="{00000000-0005-0000-0000-000086030000}"/>
    <cellStyle name="20% - Accent1 4 4 2 2 2" xfId="904" xr:uid="{00000000-0005-0000-0000-000087030000}"/>
    <cellStyle name="20% - Accent1 4 4 2 2 2 2" xfId="32353" xr:uid="{3C6AFF35-3C4E-473F-94BC-2B297891DA22}"/>
    <cellStyle name="20% - Accent1 4 4 2 2 3" xfId="32352" xr:uid="{D261682C-BB8D-48EE-8E51-5D7DCBE0B492}"/>
    <cellStyle name="20% - Accent1 4 4 2 3" xfId="905" xr:uid="{00000000-0005-0000-0000-000088030000}"/>
    <cellStyle name="20% - Accent1 4 4 2 3 2" xfId="32354" xr:uid="{E8CA7B52-AAC8-4ECB-B142-62178F9E9CCC}"/>
    <cellStyle name="20% - Accent1 4 4 2 4" xfId="32351" xr:uid="{D95B78F0-FA60-4BDB-905F-FB06383BA752}"/>
    <cellStyle name="20% - Accent1 4 4 3" xfId="906" xr:uid="{00000000-0005-0000-0000-000089030000}"/>
    <cellStyle name="20% - Accent1 4 4 3 2" xfId="907" xr:uid="{00000000-0005-0000-0000-00008A030000}"/>
    <cellStyle name="20% - Accent1 4 4 3 2 2" xfId="32356" xr:uid="{9BA657DD-D1F9-411B-97B3-7F77BF4D3362}"/>
    <cellStyle name="20% - Accent1 4 4 3 3" xfId="32355" xr:uid="{07A6E3B8-2AB1-4FEC-8A7B-334B252EF368}"/>
    <cellStyle name="20% - Accent1 4 4 4" xfId="908" xr:uid="{00000000-0005-0000-0000-00008B030000}"/>
    <cellStyle name="20% - Accent1 4 4 4 2" xfId="32357" xr:uid="{5B4D858A-F284-4AC2-9D23-457ECD380D4F}"/>
    <cellStyle name="20% - Accent1 4 4 5" xfId="32350" xr:uid="{5FA2B536-A465-4D46-97D4-6A07241D2667}"/>
    <cellStyle name="20% - Accent1 4 5" xfId="909" xr:uid="{00000000-0005-0000-0000-00008C030000}"/>
    <cellStyle name="20% - Accent1 4 5 2" xfId="910" xr:uid="{00000000-0005-0000-0000-00008D030000}"/>
    <cellStyle name="20% - Accent1 4 5 2 2" xfId="911" xr:uid="{00000000-0005-0000-0000-00008E030000}"/>
    <cellStyle name="20% - Accent1 4 5 2 2 2" xfId="32360" xr:uid="{7ACA8CCE-90AA-4ABC-A9AA-24125461B6FE}"/>
    <cellStyle name="20% - Accent1 4 5 2 3" xfId="32359" xr:uid="{4BDFBC4C-2B61-496C-B089-CCD3D69E5D98}"/>
    <cellStyle name="20% - Accent1 4 5 3" xfId="912" xr:uid="{00000000-0005-0000-0000-00008F030000}"/>
    <cellStyle name="20% - Accent1 4 5 3 2" xfId="32361" xr:uid="{0298C792-F1D8-416A-A721-0F1DCCDAC585}"/>
    <cellStyle name="20% - Accent1 4 5 4" xfId="32358" xr:uid="{6FCE04F4-5F79-42A8-B301-12AD87FD6C19}"/>
    <cellStyle name="20% - Accent1 4 6" xfId="913" xr:uid="{00000000-0005-0000-0000-000090030000}"/>
    <cellStyle name="20% - Accent1 4 6 2" xfId="914" xr:uid="{00000000-0005-0000-0000-000091030000}"/>
    <cellStyle name="20% - Accent1 4 6 2 2" xfId="32363" xr:uid="{58537BC9-8E78-4E71-9781-2D37C7CB4E60}"/>
    <cellStyle name="20% - Accent1 4 6 3" xfId="32362" xr:uid="{29D31BA1-8FA0-428C-A7D7-9BAB977D4379}"/>
    <cellStyle name="20% - Accent1 4 7" xfId="915" xr:uid="{00000000-0005-0000-0000-000092030000}"/>
    <cellStyle name="20% - Accent1 4 7 2" xfId="32364" xr:uid="{75348C1B-4938-42BD-A939-2C5FB37CCD6B}"/>
    <cellStyle name="20% - Accent1 4 8" xfId="32301" xr:uid="{3461CDB3-81F0-433A-AF07-DE6A915D6578}"/>
    <cellStyle name="20% - Accent1 5" xfId="916" xr:uid="{00000000-0005-0000-0000-000093030000}"/>
    <cellStyle name="20% - Accent1 5 2" xfId="917" xr:uid="{00000000-0005-0000-0000-000094030000}"/>
    <cellStyle name="20% - Accent1 5 2 2" xfId="918" xr:uid="{00000000-0005-0000-0000-000095030000}"/>
    <cellStyle name="20% - Accent1 5 2 2 2" xfId="919" xr:uid="{00000000-0005-0000-0000-000096030000}"/>
    <cellStyle name="20% - Accent1 5 2 2 2 2" xfId="920" xr:uid="{00000000-0005-0000-0000-000097030000}"/>
    <cellStyle name="20% - Accent1 5 2 2 2 2 2" xfId="921" xr:uid="{00000000-0005-0000-0000-000098030000}"/>
    <cellStyle name="20% - Accent1 5 2 2 2 2 2 2" xfId="32370" xr:uid="{B9DBFB94-18ED-48A1-80E3-B813562612F7}"/>
    <cellStyle name="20% - Accent1 5 2 2 2 2 3" xfId="32369" xr:uid="{E0DE0E2E-E829-484B-8FAC-019A6D3199E3}"/>
    <cellStyle name="20% - Accent1 5 2 2 2 3" xfId="922" xr:uid="{00000000-0005-0000-0000-000099030000}"/>
    <cellStyle name="20% - Accent1 5 2 2 2 3 2" xfId="32371" xr:uid="{3D23D7D5-2241-4923-B453-88B488F4E858}"/>
    <cellStyle name="20% - Accent1 5 2 2 2 4" xfId="32368" xr:uid="{08370B74-22F1-4D93-8BED-205664879275}"/>
    <cellStyle name="20% - Accent1 5 2 2 3" xfId="923" xr:uid="{00000000-0005-0000-0000-00009A030000}"/>
    <cellStyle name="20% - Accent1 5 2 2 3 2" xfId="924" xr:uid="{00000000-0005-0000-0000-00009B030000}"/>
    <cellStyle name="20% - Accent1 5 2 2 3 2 2" xfId="32373" xr:uid="{9ECE1FFC-6712-45F2-9298-F0C1A30B4A59}"/>
    <cellStyle name="20% - Accent1 5 2 2 3 3" xfId="32372" xr:uid="{436088CE-0E56-4D8C-8892-C29BA249A9E8}"/>
    <cellStyle name="20% - Accent1 5 2 2 4" xfId="925" xr:uid="{00000000-0005-0000-0000-00009C030000}"/>
    <cellStyle name="20% - Accent1 5 2 2 4 2" xfId="32374" xr:uid="{762C247F-F913-4801-9CEE-C2024BE4983A}"/>
    <cellStyle name="20% - Accent1 5 2 2 5" xfId="32367" xr:uid="{4D916C81-2251-4D16-89BE-5E5222E8A547}"/>
    <cellStyle name="20% - Accent1 5 2 3" xfId="926" xr:uid="{00000000-0005-0000-0000-00009D030000}"/>
    <cellStyle name="20% - Accent1 5 2 3 2" xfId="927" xr:uid="{00000000-0005-0000-0000-00009E030000}"/>
    <cellStyle name="20% - Accent1 5 2 3 2 2" xfId="928" xr:uid="{00000000-0005-0000-0000-00009F030000}"/>
    <cellStyle name="20% - Accent1 5 2 3 2 2 2" xfId="32377" xr:uid="{37165B86-6C35-4568-A1FA-FC9C31C86083}"/>
    <cellStyle name="20% - Accent1 5 2 3 2 3" xfId="32376" xr:uid="{36A9E9C9-CC55-40BB-AF0C-3ED2A9B5CFC5}"/>
    <cellStyle name="20% - Accent1 5 2 3 3" xfId="929" xr:uid="{00000000-0005-0000-0000-0000A0030000}"/>
    <cellStyle name="20% - Accent1 5 2 3 3 2" xfId="32378" xr:uid="{6697CF69-D6FC-4A3B-A9FF-144EDBCC994B}"/>
    <cellStyle name="20% - Accent1 5 2 3 4" xfId="32375" xr:uid="{637DE3FD-0603-42B1-8D4E-9FE78F40DF68}"/>
    <cellStyle name="20% - Accent1 5 2 4" xfId="930" xr:uid="{00000000-0005-0000-0000-0000A1030000}"/>
    <cellStyle name="20% - Accent1 5 2 4 2" xfId="931" xr:uid="{00000000-0005-0000-0000-0000A2030000}"/>
    <cellStyle name="20% - Accent1 5 2 4 2 2" xfId="32380" xr:uid="{6950A65E-1EAD-4689-8C5C-EE7D2EFAAB1B}"/>
    <cellStyle name="20% - Accent1 5 2 4 3" xfId="32379" xr:uid="{9FA83117-AE88-49D8-9497-80FC11E3FF82}"/>
    <cellStyle name="20% - Accent1 5 2 5" xfId="932" xr:uid="{00000000-0005-0000-0000-0000A3030000}"/>
    <cellStyle name="20% - Accent1 5 2 5 2" xfId="32381" xr:uid="{B132681A-0AF4-4B54-A878-420787106A0B}"/>
    <cellStyle name="20% - Accent1 5 2 6" xfId="32366" xr:uid="{6C253B68-9C36-48B6-961A-456117A941E5}"/>
    <cellStyle name="20% - Accent1 5 3" xfId="933" xr:uid="{00000000-0005-0000-0000-0000A4030000}"/>
    <cellStyle name="20% - Accent1 5 3 2" xfId="934" xr:uid="{00000000-0005-0000-0000-0000A5030000}"/>
    <cellStyle name="20% - Accent1 5 3 2 2" xfId="935" xr:uid="{00000000-0005-0000-0000-0000A6030000}"/>
    <cellStyle name="20% - Accent1 5 3 2 2 2" xfId="936" xr:uid="{00000000-0005-0000-0000-0000A7030000}"/>
    <cellStyle name="20% - Accent1 5 3 2 2 2 2" xfId="32385" xr:uid="{5CF62AEE-BBFC-4D6F-83BC-06E06C594262}"/>
    <cellStyle name="20% - Accent1 5 3 2 2 3" xfId="32384" xr:uid="{0B9746A2-C8A9-45DC-9D94-49490E8E298D}"/>
    <cellStyle name="20% - Accent1 5 3 2 3" xfId="937" xr:uid="{00000000-0005-0000-0000-0000A8030000}"/>
    <cellStyle name="20% - Accent1 5 3 2 3 2" xfId="32386" xr:uid="{972C9A6F-36B8-413F-A947-AB6E6F224AC4}"/>
    <cellStyle name="20% - Accent1 5 3 2 4" xfId="32383" xr:uid="{FF4DB1DA-093F-4735-9A9B-F797BF58BB7A}"/>
    <cellStyle name="20% - Accent1 5 3 3" xfId="938" xr:uid="{00000000-0005-0000-0000-0000A9030000}"/>
    <cellStyle name="20% - Accent1 5 3 3 2" xfId="939" xr:uid="{00000000-0005-0000-0000-0000AA030000}"/>
    <cellStyle name="20% - Accent1 5 3 3 2 2" xfId="32388" xr:uid="{DB1EFF18-B526-4CA5-BB33-82BC5CB96773}"/>
    <cellStyle name="20% - Accent1 5 3 3 3" xfId="32387" xr:uid="{446E5A14-72CA-4735-B5FA-52795D8079D0}"/>
    <cellStyle name="20% - Accent1 5 3 4" xfId="940" xr:uid="{00000000-0005-0000-0000-0000AB030000}"/>
    <cellStyle name="20% - Accent1 5 3 4 2" xfId="32389" xr:uid="{87E0E911-85E5-46B4-8AEB-689342F31B51}"/>
    <cellStyle name="20% - Accent1 5 3 5" xfId="32382" xr:uid="{65532AF7-D66E-4CBA-AD30-D4DD6515882E}"/>
    <cellStyle name="20% - Accent1 5 4" xfId="941" xr:uid="{00000000-0005-0000-0000-0000AC030000}"/>
    <cellStyle name="20% - Accent1 5 4 2" xfId="942" xr:uid="{00000000-0005-0000-0000-0000AD030000}"/>
    <cellStyle name="20% - Accent1 5 4 2 2" xfId="943" xr:uid="{00000000-0005-0000-0000-0000AE030000}"/>
    <cellStyle name="20% - Accent1 5 4 2 2 2" xfId="32392" xr:uid="{EB6F1B7A-0B44-49D2-A21A-3923A15D5DA9}"/>
    <cellStyle name="20% - Accent1 5 4 2 3" xfId="32391" xr:uid="{306883D4-90FC-4080-800E-657C0E4C139F}"/>
    <cellStyle name="20% - Accent1 5 4 3" xfId="944" xr:uid="{00000000-0005-0000-0000-0000AF030000}"/>
    <cellStyle name="20% - Accent1 5 4 3 2" xfId="32393" xr:uid="{97D1CAF4-9669-4DD9-B9A9-61F75EC9DDE0}"/>
    <cellStyle name="20% - Accent1 5 4 4" xfId="32390" xr:uid="{9AAC615D-BB34-42B6-82DE-B5F1E0C75A43}"/>
    <cellStyle name="20% - Accent1 5 5" xfId="945" xr:uid="{00000000-0005-0000-0000-0000B0030000}"/>
    <cellStyle name="20% - Accent1 5 5 2" xfId="946" xr:uid="{00000000-0005-0000-0000-0000B1030000}"/>
    <cellStyle name="20% - Accent1 5 5 2 2" xfId="32395" xr:uid="{AA5E2CF9-4CB8-43AC-961E-100D3D698C4E}"/>
    <cellStyle name="20% - Accent1 5 5 3" xfId="32394" xr:uid="{BD14BB83-1FA2-46F9-BE53-928B346CF218}"/>
    <cellStyle name="20% - Accent1 5 6" xfId="947" xr:uid="{00000000-0005-0000-0000-0000B2030000}"/>
    <cellStyle name="20% - Accent1 5 6 2" xfId="32396" xr:uid="{286D61F9-F8C7-4038-A22F-1AF3FD9D2825}"/>
    <cellStyle name="20% - Accent1 5 7" xfId="32365" xr:uid="{8A3675C5-6752-4FCF-83E8-6E94E3AAB8DB}"/>
    <cellStyle name="20% - Accent1 6" xfId="948" xr:uid="{00000000-0005-0000-0000-0000B3030000}"/>
    <cellStyle name="20% - Accent1 6 2" xfId="949" xr:uid="{00000000-0005-0000-0000-0000B4030000}"/>
    <cellStyle name="20% - Accent1 6 2 2" xfId="950" xr:uid="{00000000-0005-0000-0000-0000B5030000}"/>
    <cellStyle name="20% - Accent1 6 2 2 2" xfId="951" xr:uid="{00000000-0005-0000-0000-0000B6030000}"/>
    <cellStyle name="20% - Accent1 6 2 2 2 2" xfId="952" xr:uid="{00000000-0005-0000-0000-0000B7030000}"/>
    <cellStyle name="20% - Accent1 6 2 2 2 2 2" xfId="32401" xr:uid="{5040E175-AC90-45DF-BD3B-CF50A51CAD7C}"/>
    <cellStyle name="20% - Accent1 6 2 2 2 3" xfId="32400" xr:uid="{32885806-446C-4B71-8DF6-3F53C09980B7}"/>
    <cellStyle name="20% - Accent1 6 2 2 3" xfId="953" xr:uid="{00000000-0005-0000-0000-0000B8030000}"/>
    <cellStyle name="20% - Accent1 6 2 2 3 2" xfId="32402" xr:uid="{D04C1CC3-D83E-4F11-ADFA-8DCA9381267F}"/>
    <cellStyle name="20% - Accent1 6 2 2 4" xfId="32399" xr:uid="{1B624055-1743-4062-9CFC-5D86822B2BEE}"/>
    <cellStyle name="20% - Accent1 6 2 3" xfId="954" xr:uid="{00000000-0005-0000-0000-0000B9030000}"/>
    <cellStyle name="20% - Accent1 6 2 3 2" xfId="955" xr:uid="{00000000-0005-0000-0000-0000BA030000}"/>
    <cellStyle name="20% - Accent1 6 2 3 2 2" xfId="32404" xr:uid="{01A51B00-B36A-4293-B145-AE6116C0E362}"/>
    <cellStyle name="20% - Accent1 6 2 3 3" xfId="32403" xr:uid="{E0456CC9-7F3B-4451-B4C6-3ACA41D1170F}"/>
    <cellStyle name="20% - Accent1 6 2 4" xfId="956" xr:uid="{00000000-0005-0000-0000-0000BB030000}"/>
    <cellStyle name="20% - Accent1 6 2 4 2" xfId="32405" xr:uid="{740C3E47-E445-402A-BC70-C0884787E9BE}"/>
    <cellStyle name="20% - Accent1 6 2 5" xfId="32398" xr:uid="{B3D88347-DB89-4B58-A358-94808F5B85F8}"/>
    <cellStyle name="20% - Accent1 6 3" xfId="957" xr:uid="{00000000-0005-0000-0000-0000BC030000}"/>
    <cellStyle name="20% - Accent1 6 3 2" xfId="958" xr:uid="{00000000-0005-0000-0000-0000BD030000}"/>
    <cellStyle name="20% - Accent1 6 3 2 2" xfId="959" xr:uid="{00000000-0005-0000-0000-0000BE030000}"/>
    <cellStyle name="20% - Accent1 6 3 2 2 2" xfId="32408" xr:uid="{94157C1C-1B43-4550-858E-71FF2270F7DA}"/>
    <cellStyle name="20% - Accent1 6 3 2 3" xfId="32407" xr:uid="{30030766-63D4-49DF-AB39-45220F991251}"/>
    <cellStyle name="20% - Accent1 6 3 3" xfId="960" xr:uid="{00000000-0005-0000-0000-0000BF030000}"/>
    <cellStyle name="20% - Accent1 6 3 3 2" xfId="32409" xr:uid="{D237A997-CA85-47F8-98E5-6CE42CD132CE}"/>
    <cellStyle name="20% - Accent1 6 3 4" xfId="32406" xr:uid="{931A00A0-BD24-4E09-B300-28492448EEC3}"/>
    <cellStyle name="20% - Accent1 6 4" xfId="961" xr:uid="{00000000-0005-0000-0000-0000C0030000}"/>
    <cellStyle name="20% - Accent1 6 4 2" xfId="962" xr:uid="{00000000-0005-0000-0000-0000C1030000}"/>
    <cellStyle name="20% - Accent1 6 4 2 2" xfId="32411" xr:uid="{A2618089-7008-4ABC-B422-EF85E8A6258D}"/>
    <cellStyle name="20% - Accent1 6 4 3" xfId="32410" xr:uid="{4031A85E-95BB-4302-B55D-1E7AEB1A1D31}"/>
    <cellStyle name="20% - Accent1 6 5" xfId="963" xr:uid="{00000000-0005-0000-0000-0000C2030000}"/>
    <cellStyle name="20% - Accent1 6 5 2" xfId="32412" xr:uid="{0DF2A9CF-4D18-4631-BB17-776AECE72EDA}"/>
    <cellStyle name="20% - Accent1 6 6" xfId="32397" xr:uid="{78DEFD4D-82C9-437B-BCEF-94034C3FCA41}"/>
    <cellStyle name="20% - Accent2" xfId="964" xr:uid="{00000000-0005-0000-0000-0000C3030000}"/>
    <cellStyle name="20% - Accent2 2" xfId="965" xr:uid="{00000000-0005-0000-0000-0000C4030000}"/>
    <cellStyle name="20% - Accent2 2 2" xfId="966" xr:uid="{00000000-0005-0000-0000-0000C5030000}"/>
    <cellStyle name="20% - Accent2 2 2 2" xfId="967" xr:uid="{00000000-0005-0000-0000-0000C6030000}"/>
    <cellStyle name="20% - Accent2 2 3" xfId="968" xr:uid="{00000000-0005-0000-0000-0000C7030000}"/>
    <cellStyle name="20% - Accent2 2 3 2" xfId="969" xr:uid="{00000000-0005-0000-0000-0000C8030000}"/>
    <cellStyle name="20% - Accent2 2 3 2 2" xfId="970" xr:uid="{00000000-0005-0000-0000-0000C9030000}"/>
    <cellStyle name="20% - Accent2 2 3 2 2 2" xfId="971" xr:uid="{00000000-0005-0000-0000-0000CA030000}"/>
    <cellStyle name="20% - Accent2 2 3 2 2 2 2" xfId="972" xr:uid="{00000000-0005-0000-0000-0000CB030000}"/>
    <cellStyle name="20% - Accent2 2 3 2 2 2 2 2" xfId="973" xr:uid="{00000000-0005-0000-0000-0000CC030000}"/>
    <cellStyle name="20% - Accent2 2 3 2 2 2 2 2 2" xfId="32418" xr:uid="{19724225-03EA-44C8-9325-14DE38B11345}"/>
    <cellStyle name="20% - Accent2 2 3 2 2 2 2 3" xfId="32417" xr:uid="{8234DC48-EA27-4083-89BA-68F16CB10B8F}"/>
    <cellStyle name="20% - Accent2 2 3 2 2 2 3" xfId="974" xr:uid="{00000000-0005-0000-0000-0000CD030000}"/>
    <cellStyle name="20% - Accent2 2 3 2 2 2 3 2" xfId="32419" xr:uid="{BFDD0890-1030-404D-81B3-53D081E70944}"/>
    <cellStyle name="20% - Accent2 2 3 2 2 2 4" xfId="32416" xr:uid="{5C8D4242-D4D0-4F2E-8AEA-CFC95BEA8D94}"/>
    <cellStyle name="20% - Accent2 2 3 2 2 3" xfId="975" xr:uid="{00000000-0005-0000-0000-0000CE030000}"/>
    <cellStyle name="20% - Accent2 2 3 2 2 3 2" xfId="976" xr:uid="{00000000-0005-0000-0000-0000CF030000}"/>
    <cellStyle name="20% - Accent2 2 3 2 2 3 2 2" xfId="32421" xr:uid="{DFF17AAF-7E92-4856-9CBB-C4CAD4BC6384}"/>
    <cellStyle name="20% - Accent2 2 3 2 2 3 3" xfId="32420" xr:uid="{EA8CD8DB-D7CC-47EC-87D6-77F01CB20D3D}"/>
    <cellStyle name="20% - Accent2 2 3 2 2 4" xfId="977" xr:uid="{00000000-0005-0000-0000-0000D0030000}"/>
    <cellStyle name="20% - Accent2 2 3 2 2 4 2" xfId="32422" xr:uid="{0B1D8E32-2982-4518-ACD0-D48DCEF3D3CC}"/>
    <cellStyle name="20% - Accent2 2 3 2 2 5" xfId="32415" xr:uid="{DEA42A64-B7EB-41A3-B16B-A4ABF3AA9145}"/>
    <cellStyle name="20% - Accent2 2 3 2 3" xfId="978" xr:uid="{00000000-0005-0000-0000-0000D1030000}"/>
    <cellStyle name="20% - Accent2 2 3 2 3 2" xfId="979" xr:uid="{00000000-0005-0000-0000-0000D2030000}"/>
    <cellStyle name="20% - Accent2 2 3 2 3 2 2" xfId="980" xr:uid="{00000000-0005-0000-0000-0000D3030000}"/>
    <cellStyle name="20% - Accent2 2 3 2 3 2 2 2" xfId="32425" xr:uid="{D15D75B7-45FB-46B2-BAA5-91A32F8FE895}"/>
    <cellStyle name="20% - Accent2 2 3 2 3 2 3" xfId="32424" xr:uid="{802EC3A6-0F66-406B-98E2-E789A5A5D375}"/>
    <cellStyle name="20% - Accent2 2 3 2 3 3" xfId="981" xr:uid="{00000000-0005-0000-0000-0000D4030000}"/>
    <cellStyle name="20% - Accent2 2 3 2 3 3 2" xfId="32426" xr:uid="{7F38E81B-C1E8-4CFF-8DCA-1C6E94B4BD82}"/>
    <cellStyle name="20% - Accent2 2 3 2 3 4" xfId="32423" xr:uid="{AB51F542-2610-443E-8DED-9C512DD3B57F}"/>
    <cellStyle name="20% - Accent2 2 3 2 4" xfId="982" xr:uid="{00000000-0005-0000-0000-0000D5030000}"/>
    <cellStyle name="20% - Accent2 2 3 2 4 2" xfId="983" xr:uid="{00000000-0005-0000-0000-0000D6030000}"/>
    <cellStyle name="20% - Accent2 2 3 2 4 2 2" xfId="32428" xr:uid="{FDD47444-F5CF-484E-8D36-ED502AE4ADA0}"/>
    <cellStyle name="20% - Accent2 2 3 2 4 3" xfId="32427" xr:uid="{9A95E325-C380-4288-A429-8CB8B080F015}"/>
    <cellStyle name="20% - Accent2 2 3 2 5" xfId="984" xr:uid="{00000000-0005-0000-0000-0000D7030000}"/>
    <cellStyle name="20% - Accent2 2 3 2 5 2" xfId="32429" xr:uid="{1B10AC71-C80B-4A96-B29F-6E2504A34946}"/>
    <cellStyle name="20% - Accent2 2 3 2 6" xfId="32414" xr:uid="{44AB4B91-EAC8-4458-AEB5-F154468975F9}"/>
    <cellStyle name="20% - Accent2 2 3 3" xfId="985" xr:uid="{00000000-0005-0000-0000-0000D8030000}"/>
    <cellStyle name="20% - Accent2 2 3 3 2" xfId="986" xr:uid="{00000000-0005-0000-0000-0000D9030000}"/>
    <cellStyle name="20% - Accent2 2 3 3 2 2" xfId="987" xr:uid="{00000000-0005-0000-0000-0000DA030000}"/>
    <cellStyle name="20% - Accent2 2 3 3 2 2 2" xfId="988" xr:uid="{00000000-0005-0000-0000-0000DB030000}"/>
    <cellStyle name="20% - Accent2 2 3 3 2 2 2 2" xfId="32433" xr:uid="{F92D00F4-71E5-4BE7-9EDB-742FF678C8C0}"/>
    <cellStyle name="20% - Accent2 2 3 3 2 2 3" xfId="32432" xr:uid="{8AABDD6B-C585-4D9C-BF14-54F6FEBB5163}"/>
    <cellStyle name="20% - Accent2 2 3 3 2 3" xfId="989" xr:uid="{00000000-0005-0000-0000-0000DC030000}"/>
    <cellStyle name="20% - Accent2 2 3 3 2 3 2" xfId="32434" xr:uid="{C0EDF558-3603-4A58-909B-810F5DD99309}"/>
    <cellStyle name="20% - Accent2 2 3 3 2 4" xfId="32431" xr:uid="{8E6F9A2F-5935-4688-BEBB-F630F13544D6}"/>
    <cellStyle name="20% - Accent2 2 3 3 3" xfId="990" xr:uid="{00000000-0005-0000-0000-0000DD030000}"/>
    <cellStyle name="20% - Accent2 2 3 3 3 2" xfId="991" xr:uid="{00000000-0005-0000-0000-0000DE030000}"/>
    <cellStyle name="20% - Accent2 2 3 3 3 2 2" xfId="32436" xr:uid="{5A3A3BD6-D312-4577-8EA7-257B9FDCC341}"/>
    <cellStyle name="20% - Accent2 2 3 3 3 3" xfId="32435" xr:uid="{E858F33E-DBD4-4F79-9BDF-4344559DF836}"/>
    <cellStyle name="20% - Accent2 2 3 3 4" xfId="992" xr:uid="{00000000-0005-0000-0000-0000DF030000}"/>
    <cellStyle name="20% - Accent2 2 3 3 4 2" xfId="32437" xr:uid="{65B88011-2F26-4239-9078-43F5E0B1C2B5}"/>
    <cellStyle name="20% - Accent2 2 3 3 5" xfId="32430" xr:uid="{81A9353A-84F1-43DD-B13E-CA33F30BA640}"/>
    <cellStyle name="20% - Accent2 2 3 4" xfId="993" xr:uid="{00000000-0005-0000-0000-0000E0030000}"/>
    <cellStyle name="20% - Accent2 2 3 4 2" xfId="994" xr:uid="{00000000-0005-0000-0000-0000E1030000}"/>
    <cellStyle name="20% - Accent2 2 3 4 2 2" xfId="995" xr:uid="{00000000-0005-0000-0000-0000E2030000}"/>
    <cellStyle name="20% - Accent2 2 3 4 2 2 2" xfId="32440" xr:uid="{20A276C2-C664-47AC-AD82-1309895A9B9E}"/>
    <cellStyle name="20% - Accent2 2 3 4 2 3" xfId="32439" xr:uid="{5D44FAFF-A8CD-46D0-97C5-6F3388E1FA19}"/>
    <cellStyle name="20% - Accent2 2 3 4 3" xfId="996" xr:uid="{00000000-0005-0000-0000-0000E3030000}"/>
    <cellStyle name="20% - Accent2 2 3 4 3 2" xfId="32441" xr:uid="{0EF7348B-765C-4065-A171-B6FBC3A143DF}"/>
    <cellStyle name="20% - Accent2 2 3 4 4" xfId="32438" xr:uid="{9298AD77-7887-402A-8859-8663A87E68A2}"/>
    <cellStyle name="20% - Accent2 2 3 5" xfId="997" xr:uid="{00000000-0005-0000-0000-0000E4030000}"/>
    <cellStyle name="20% - Accent2 2 3 5 2" xfId="998" xr:uid="{00000000-0005-0000-0000-0000E5030000}"/>
    <cellStyle name="20% - Accent2 2 3 5 2 2" xfId="32443" xr:uid="{4E60ABFE-A5FA-4869-9ECC-7F1852551C7D}"/>
    <cellStyle name="20% - Accent2 2 3 5 3" xfId="32442" xr:uid="{F7EF107A-42B6-484E-9DFF-98E51519FBC9}"/>
    <cellStyle name="20% - Accent2 2 3 6" xfId="999" xr:uid="{00000000-0005-0000-0000-0000E6030000}"/>
    <cellStyle name="20% - Accent2 2 3 6 2" xfId="32444" xr:uid="{167DBDAD-0792-44EF-BAA6-F9784323A5B7}"/>
    <cellStyle name="20% - Accent2 2 3 7" xfId="32413" xr:uid="{88ACF28B-7B1E-412A-8DB2-F8A5DCF56C75}"/>
    <cellStyle name="20% - Accent2 2 4" xfId="1000" xr:uid="{00000000-0005-0000-0000-0000E7030000}"/>
    <cellStyle name="20% - Accent2 2 4 2" xfId="1001" xr:uid="{00000000-0005-0000-0000-0000E8030000}"/>
    <cellStyle name="20% - Accent2 2 4 2 2" xfId="1002" xr:uid="{00000000-0005-0000-0000-0000E9030000}"/>
    <cellStyle name="20% - Accent2 2 4 2 2 2" xfId="1003" xr:uid="{00000000-0005-0000-0000-0000EA030000}"/>
    <cellStyle name="20% - Accent2 2 4 2 2 2 2" xfId="1004" xr:uid="{00000000-0005-0000-0000-0000EB030000}"/>
    <cellStyle name="20% - Accent2 2 4 2 2 2 2 2" xfId="32449" xr:uid="{655954D9-2AE0-4B63-8961-4BB34A99F2D8}"/>
    <cellStyle name="20% - Accent2 2 4 2 2 2 3" xfId="32448" xr:uid="{92C2C8E7-775F-4D1C-84E6-5EAC656F8FA1}"/>
    <cellStyle name="20% - Accent2 2 4 2 2 3" xfId="1005" xr:uid="{00000000-0005-0000-0000-0000EC030000}"/>
    <cellStyle name="20% - Accent2 2 4 2 2 3 2" xfId="32450" xr:uid="{564664FC-F0AC-490F-A107-B3FE790AEBB0}"/>
    <cellStyle name="20% - Accent2 2 4 2 2 4" xfId="32447" xr:uid="{7C54662D-7ACE-4D40-B6DD-D17FB8FA6E0F}"/>
    <cellStyle name="20% - Accent2 2 4 2 3" xfId="1006" xr:uid="{00000000-0005-0000-0000-0000ED030000}"/>
    <cellStyle name="20% - Accent2 2 4 2 3 2" xfId="1007" xr:uid="{00000000-0005-0000-0000-0000EE030000}"/>
    <cellStyle name="20% - Accent2 2 4 2 3 2 2" xfId="32452" xr:uid="{7B1872B4-FF48-4B4D-A87F-FD931BC38E65}"/>
    <cellStyle name="20% - Accent2 2 4 2 3 3" xfId="32451" xr:uid="{41211DED-6D9A-4A0A-A2C9-90413F8D3275}"/>
    <cellStyle name="20% - Accent2 2 4 2 4" xfId="1008" xr:uid="{00000000-0005-0000-0000-0000EF030000}"/>
    <cellStyle name="20% - Accent2 2 4 2 4 2" xfId="32453" xr:uid="{B775ABE8-8611-416D-9B34-A0CBC5963151}"/>
    <cellStyle name="20% - Accent2 2 4 2 5" xfId="32446" xr:uid="{EA4A11DC-DB90-4B30-816D-0A0ACBB321CD}"/>
    <cellStyle name="20% - Accent2 2 4 3" xfId="1009" xr:uid="{00000000-0005-0000-0000-0000F0030000}"/>
    <cellStyle name="20% - Accent2 2 4 3 2" xfId="1010" xr:uid="{00000000-0005-0000-0000-0000F1030000}"/>
    <cellStyle name="20% - Accent2 2 4 3 2 2" xfId="1011" xr:uid="{00000000-0005-0000-0000-0000F2030000}"/>
    <cellStyle name="20% - Accent2 2 4 3 2 2 2" xfId="32456" xr:uid="{83F633A3-C126-41F6-B89A-954B5083C6BA}"/>
    <cellStyle name="20% - Accent2 2 4 3 2 3" xfId="32455" xr:uid="{3EF13D15-5E8E-42BD-8D94-2393D68F5E2F}"/>
    <cellStyle name="20% - Accent2 2 4 3 3" xfId="1012" xr:uid="{00000000-0005-0000-0000-0000F3030000}"/>
    <cellStyle name="20% - Accent2 2 4 3 3 2" xfId="32457" xr:uid="{2F625C95-9E59-4BD0-A69A-4B32B17234DE}"/>
    <cellStyle name="20% - Accent2 2 4 3 4" xfId="32454" xr:uid="{6ACC751E-73EB-4BD9-BC64-AFEA972A54A0}"/>
    <cellStyle name="20% - Accent2 2 4 4" xfId="1013" xr:uid="{00000000-0005-0000-0000-0000F4030000}"/>
    <cellStyle name="20% - Accent2 2 4 4 2" xfId="1014" xr:uid="{00000000-0005-0000-0000-0000F5030000}"/>
    <cellStyle name="20% - Accent2 2 4 4 2 2" xfId="32459" xr:uid="{9558D921-2A39-4C2E-91B9-775DC55E451D}"/>
    <cellStyle name="20% - Accent2 2 4 4 3" xfId="32458" xr:uid="{081EE5FD-CC37-44A1-BDA7-C082C64306E3}"/>
    <cellStyle name="20% - Accent2 2 4 5" xfId="1015" xr:uid="{00000000-0005-0000-0000-0000F6030000}"/>
    <cellStyle name="20% - Accent2 2 4 5 2" xfId="32460" xr:uid="{4882B329-B60C-4A47-873D-582B0324D1CD}"/>
    <cellStyle name="20% - Accent2 2 4 6" xfId="32445" xr:uid="{584D8A22-61F8-4D23-93D3-2E7D3D873198}"/>
    <cellStyle name="20% - Accent2 2 5" xfId="1016" xr:uid="{00000000-0005-0000-0000-0000F7030000}"/>
    <cellStyle name="20% - Accent2 3" xfId="1017" xr:uid="{00000000-0005-0000-0000-0000F8030000}"/>
    <cellStyle name="20% - Accent2 3 2" xfId="1018" xr:uid="{00000000-0005-0000-0000-0000F9030000}"/>
    <cellStyle name="20% - Accent2 3 3" xfId="1019" xr:uid="{00000000-0005-0000-0000-0000FA030000}"/>
    <cellStyle name="20% - Accent2 3 3 2" xfId="1020" xr:uid="{00000000-0005-0000-0000-0000FB030000}"/>
    <cellStyle name="20% - Accent2 3 3 2 2" xfId="1021" xr:uid="{00000000-0005-0000-0000-0000FC030000}"/>
    <cellStyle name="20% - Accent2 3 3 2 2 2" xfId="1022" xr:uid="{00000000-0005-0000-0000-0000FD030000}"/>
    <cellStyle name="20% - Accent2 3 3 2 2 2 2" xfId="1023" xr:uid="{00000000-0005-0000-0000-0000FE030000}"/>
    <cellStyle name="20% - Accent2 3 3 2 2 2 2 2" xfId="1024" xr:uid="{00000000-0005-0000-0000-0000FF030000}"/>
    <cellStyle name="20% - Accent2 3 3 2 2 2 2 2 2" xfId="32467" xr:uid="{84AF4C83-00FB-458C-9CE6-26E41EF22B94}"/>
    <cellStyle name="20% - Accent2 3 3 2 2 2 2 3" xfId="32466" xr:uid="{6318E49C-A991-472D-9DEF-AC84E7F28923}"/>
    <cellStyle name="20% - Accent2 3 3 2 2 2 3" xfId="1025" xr:uid="{00000000-0005-0000-0000-000000040000}"/>
    <cellStyle name="20% - Accent2 3 3 2 2 2 3 2" xfId="32468" xr:uid="{273DFF8A-851F-4E8A-8301-863EC03FC374}"/>
    <cellStyle name="20% - Accent2 3 3 2 2 2 4" xfId="32465" xr:uid="{12AD7109-372F-45B8-8FC5-D2675F8A9664}"/>
    <cellStyle name="20% - Accent2 3 3 2 2 3" xfId="1026" xr:uid="{00000000-0005-0000-0000-000001040000}"/>
    <cellStyle name="20% - Accent2 3 3 2 2 3 2" xfId="1027" xr:uid="{00000000-0005-0000-0000-000002040000}"/>
    <cellStyle name="20% - Accent2 3 3 2 2 3 2 2" xfId="32470" xr:uid="{089CE76F-D2BA-4C1A-B75E-68C5404A30A0}"/>
    <cellStyle name="20% - Accent2 3 3 2 2 3 3" xfId="32469" xr:uid="{CFD135C5-8083-4D77-91CC-8A7D772D637C}"/>
    <cellStyle name="20% - Accent2 3 3 2 2 4" xfId="1028" xr:uid="{00000000-0005-0000-0000-000003040000}"/>
    <cellStyle name="20% - Accent2 3 3 2 2 4 2" xfId="32471" xr:uid="{BDAB8680-EBBD-4459-8A8E-84808AEF6931}"/>
    <cellStyle name="20% - Accent2 3 3 2 2 5" xfId="32464" xr:uid="{58BD261B-503F-4BF0-8B92-DCE50937DC36}"/>
    <cellStyle name="20% - Accent2 3 3 2 3" xfId="1029" xr:uid="{00000000-0005-0000-0000-000004040000}"/>
    <cellStyle name="20% - Accent2 3 3 2 3 2" xfId="1030" xr:uid="{00000000-0005-0000-0000-000005040000}"/>
    <cellStyle name="20% - Accent2 3 3 2 3 2 2" xfId="1031" xr:uid="{00000000-0005-0000-0000-000006040000}"/>
    <cellStyle name="20% - Accent2 3 3 2 3 2 2 2" xfId="32474" xr:uid="{EB0DF765-B59D-461F-8EA7-DC9DA2C6B829}"/>
    <cellStyle name="20% - Accent2 3 3 2 3 2 3" xfId="32473" xr:uid="{9B4E676E-4CF7-4A01-AFA0-A82B0982DADA}"/>
    <cellStyle name="20% - Accent2 3 3 2 3 3" xfId="1032" xr:uid="{00000000-0005-0000-0000-000007040000}"/>
    <cellStyle name="20% - Accent2 3 3 2 3 3 2" xfId="32475" xr:uid="{635851E9-62F4-4996-9464-B71380A8B0A1}"/>
    <cellStyle name="20% - Accent2 3 3 2 3 4" xfId="32472" xr:uid="{18A2BBE3-F6A8-492C-A8E7-AD085D3750DB}"/>
    <cellStyle name="20% - Accent2 3 3 2 4" xfId="1033" xr:uid="{00000000-0005-0000-0000-000008040000}"/>
    <cellStyle name="20% - Accent2 3 3 2 4 2" xfId="1034" xr:uid="{00000000-0005-0000-0000-000009040000}"/>
    <cellStyle name="20% - Accent2 3 3 2 4 2 2" xfId="32477" xr:uid="{A6292549-6827-4CB2-8925-A20DC01ADC23}"/>
    <cellStyle name="20% - Accent2 3 3 2 4 3" xfId="32476" xr:uid="{67FC3013-8E17-46D2-B16E-0DB491706553}"/>
    <cellStyle name="20% - Accent2 3 3 2 5" xfId="1035" xr:uid="{00000000-0005-0000-0000-00000A040000}"/>
    <cellStyle name="20% - Accent2 3 3 2 5 2" xfId="32478" xr:uid="{78C8DCC4-1960-4948-AAD8-A3DB855A5BAE}"/>
    <cellStyle name="20% - Accent2 3 3 2 6" xfId="32463" xr:uid="{1AF52529-13BB-4FF6-A225-7DF943500319}"/>
    <cellStyle name="20% - Accent2 3 3 3" xfId="1036" xr:uid="{00000000-0005-0000-0000-00000B040000}"/>
    <cellStyle name="20% - Accent2 3 3 3 2" xfId="1037" xr:uid="{00000000-0005-0000-0000-00000C040000}"/>
    <cellStyle name="20% - Accent2 3 3 3 2 2" xfId="1038" xr:uid="{00000000-0005-0000-0000-00000D040000}"/>
    <cellStyle name="20% - Accent2 3 3 3 2 2 2" xfId="1039" xr:uid="{00000000-0005-0000-0000-00000E040000}"/>
    <cellStyle name="20% - Accent2 3 3 3 2 2 2 2" xfId="32482" xr:uid="{C0A0612D-8C0F-416D-AA91-3113498EDCA9}"/>
    <cellStyle name="20% - Accent2 3 3 3 2 2 3" xfId="32481" xr:uid="{DBE72B71-8FE9-422C-AE5E-CFC59466A47A}"/>
    <cellStyle name="20% - Accent2 3 3 3 2 3" xfId="1040" xr:uid="{00000000-0005-0000-0000-00000F040000}"/>
    <cellStyle name="20% - Accent2 3 3 3 2 3 2" xfId="32483" xr:uid="{5C92682A-A9B3-4661-BF22-BC4F5FD8F425}"/>
    <cellStyle name="20% - Accent2 3 3 3 2 4" xfId="32480" xr:uid="{F5C5930C-542A-4747-BB83-3823F1F56D21}"/>
    <cellStyle name="20% - Accent2 3 3 3 3" xfId="1041" xr:uid="{00000000-0005-0000-0000-000010040000}"/>
    <cellStyle name="20% - Accent2 3 3 3 3 2" xfId="1042" xr:uid="{00000000-0005-0000-0000-000011040000}"/>
    <cellStyle name="20% - Accent2 3 3 3 3 2 2" xfId="32485" xr:uid="{C72A579B-1D9A-4474-8AAF-00C3348184D9}"/>
    <cellStyle name="20% - Accent2 3 3 3 3 3" xfId="32484" xr:uid="{9E42A592-DD9B-48F5-9EEE-C790CF266498}"/>
    <cellStyle name="20% - Accent2 3 3 3 4" xfId="1043" xr:uid="{00000000-0005-0000-0000-000012040000}"/>
    <cellStyle name="20% - Accent2 3 3 3 4 2" xfId="32486" xr:uid="{78B2D027-77BD-4E3B-9324-F1345FF02016}"/>
    <cellStyle name="20% - Accent2 3 3 3 5" xfId="32479" xr:uid="{99B8EDF2-03B6-41AA-9809-3A7F90C8AB06}"/>
    <cellStyle name="20% - Accent2 3 3 4" xfId="1044" xr:uid="{00000000-0005-0000-0000-000013040000}"/>
    <cellStyle name="20% - Accent2 3 3 4 2" xfId="1045" xr:uid="{00000000-0005-0000-0000-000014040000}"/>
    <cellStyle name="20% - Accent2 3 3 4 2 2" xfId="1046" xr:uid="{00000000-0005-0000-0000-000015040000}"/>
    <cellStyle name="20% - Accent2 3 3 4 2 2 2" xfId="32489" xr:uid="{568178DA-EC36-4828-8B5A-F391FD8630CD}"/>
    <cellStyle name="20% - Accent2 3 3 4 2 3" xfId="32488" xr:uid="{CFC8D68B-6FBF-4E5A-BA67-67D423416D0B}"/>
    <cellStyle name="20% - Accent2 3 3 4 3" xfId="1047" xr:uid="{00000000-0005-0000-0000-000016040000}"/>
    <cellStyle name="20% - Accent2 3 3 4 3 2" xfId="32490" xr:uid="{E5DDD56D-F941-43C4-A1E9-B4C3FD48D580}"/>
    <cellStyle name="20% - Accent2 3 3 4 4" xfId="32487" xr:uid="{F5F8C96C-7D64-409E-B78B-6EAEC1104CE8}"/>
    <cellStyle name="20% - Accent2 3 3 5" xfId="1048" xr:uid="{00000000-0005-0000-0000-000017040000}"/>
    <cellStyle name="20% - Accent2 3 3 5 2" xfId="1049" xr:uid="{00000000-0005-0000-0000-000018040000}"/>
    <cellStyle name="20% - Accent2 3 3 5 2 2" xfId="32492" xr:uid="{9231F995-D1F5-44A8-909F-103583DBDDD4}"/>
    <cellStyle name="20% - Accent2 3 3 5 3" xfId="32491" xr:uid="{B737EE01-4214-43AA-A98C-F90FCA644CDD}"/>
    <cellStyle name="20% - Accent2 3 3 6" xfId="1050" xr:uid="{00000000-0005-0000-0000-000019040000}"/>
    <cellStyle name="20% - Accent2 3 3 6 2" xfId="32493" xr:uid="{61D9B3D4-685F-4B41-9D40-97DBE622B1A2}"/>
    <cellStyle name="20% - Accent2 3 3 7" xfId="32462" xr:uid="{2AAB24F5-4789-48B1-A6EB-529B3C8575CF}"/>
    <cellStyle name="20% - Accent2 3 4" xfId="1051" xr:uid="{00000000-0005-0000-0000-00001A040000}"/>
    <cellStyle name="20% - Accent2 3 4 2" xfId="1052" xr:uid="{00000000-0005-0000-0000-00001B040000}"/>
    <cellStyle name="20% - Accent2 3 4 2 2" xfId="1053" xr:uid="{00000000-0005-0000-0000-00001C040000}"/>
    <cellStyle name="20% - Accent2 3 4 2 2 2" xfId="1054" xr:uid="{00000000-0005-0000-0000-00001D040000}"/>
    <cellStyle name="20% - Accent2 3 4 2 2 2 2" xfId="1055" xr:uid="{00000000-0005-0000-0000-00001E040000}"/>
    <cellStyle name="20% - Accent2 3 4 2 2 2 2 2" xfId="32498" xr:uid="{F454283E-1BC9-4A16-8F60-869F6FBF96D6}"/>
    <cellStyle name="20% - Accent2 3 4 2 2 2 3" xfId="32497" xr:uid="{05C97842-9991-412A-B108-ECECDDBB3FBA}"/>
    <cellStyle name="20% - Accent2 3 4 2 2 3" xfId="1056" xr:uid="{00000000-0005-0000-0000-00001F040000}"/>
    <cellStyle name="20% - Accent2 3 4 2 2 3 2" xfId="32499" xr:uid="{B815590C-4B6D-4913-BC06-131427BC7581}"/>
    <cellStyle name="20% - Accent2 3 4 2 2 4" xfId="32496" xr:uid="{848EE138-FC08-47BF-A81B-8CA28B9978D7}"/>
    <cellStyle name="20% - Accent2 3 4 2 3" xfId="1057" xr:uid="{00000000-0005-0000-0000-000020040000}"/>
    <cellStyle name="20% - Accent2 3 4 2 3 2" xfId="1058" xr:uid="{00000000-0005-0000-0000-000021040000}"/>
    <cellStyle name="20% - Accent2 3 4 2 3 2 2" xfId="32501" xr:uid="{E787188E-6C35-4BDF-8F15-557646A9710F}"/>
    <cellStyle name="20% - Accent2 3 4 2 3 3" xfId="32500" xr:uid="{C79C8F5C-1096-4012-B323-11AC89759935}"/>
    <cellStyle name="20% - Accent2 3 4 2 4" xfId="1059" xr:uid="{00000000-0005-0000-0000-000022040000}"/>
    <cellStyle name="20% - Accent2 3 4 2 4 2" xfId="32502" xr:uid="{AECFBFED-F439-4D01-B228-386A6F41D471}"/>
    <cellStyle name="20% - Accent2 3 4 2 5" xfId="32495" xr:uid="{A0485397-7A6D-4443-A382-95E3DF54DC35}"/>
    <cellStyle name="20% - Accent2 3 4 3" xfId="1060" xr:uid="{00000000-0005-0000-0000-000023040000}"/>
    <cellStyle name="20% - Accent2 3 4 3 2" xfId="1061" xr:uid="{00000000-0005-0000-0000-000024040000}"/>
    <cellStyle name="20% - Accent2 3 4 3 2 2" xfId="1062" xr:uid="{00000000-0005-0000-0000-000025040000}"/>
    <cellStyle name="20% - Accent2 3 4 3 2 2 2" xfId="32505" xr:uid="{8FD0B401-2300-4051-96A7-5C926642C90B}"/>
    <cellStyle name="20% - Accent2 3 4 3 2 3" xfId="32504" xr:uid="{C44AFDCE-B13C-459D-BCB2-A63C8DA3A6E1}"/>
    <cellStyle name="20% - Accent2 3 4 3 3" xfId="1063" xr:uid="{00000000-0005-0000-0000-000026040000}"/>
    <cellStyle name="20% - Accent2 3 4 3 3 2" xfId="32506" xr:uid="{69145F50-6E37-4D6F-9C8E-716EEC8E08A8}"/>
    <cellStyle name="20% - Accent2 3 4 3 4" xfId="32503" xr:uid="{8D205F30-F24B-4CBA-BF9C-0314D422871F}"/>
    <cellStyle name="20% - Accent2 3 4 4" xfId="1064" xr:uid="{00000000-0005-0000-0000-000027040000}"/>
    <cellStyle name="20% - Accent2 3 4 4 2" xfId="1065" xr:uid="{00000000-0005-0000-0000-000028040000}"/>
    <cellStyle name="20% - Accent2 3 4 4 2 2" xfId="32508" xr:uid="{D3BD6788-4398-4B23-94A6-A01CE89B3FA7}"/>
    <cellStyle name="20% - Accent2 3 4 4 3" xfId="32507" xr:uid="{A8AA3CF4-9007-4742-842F-8DC94FFDD126}"/>
    <cellStyle name="20% - Accent2 3 4 5" xfId="1066" xr:uid="{00000000-0005-0000-0000-000029040000}"/>
    <cellStyle name="20% - Accent2 3 4 5 2" xfId="32509" xr:uid="{53FA0DC7-BCFC-4C40-A5FB-F669C24EE559}"/>
    <cellStyle name="20% - Accent2 3 4 6" xfId="32494" xr:uid="{78D91B19-309A-45AB-9509-CBB0344A7179}"/>
    <cellStyle name="20% - Accent2 3 5" xfId="1067" xr:uid="{00000000-0005-0000-0000-00002A040000}"/>
    <cellStyle name="20% - Accent2 3 6" xfId="32461" xr:uid="{937C5F1B-C9C4-4525-A70D-9A46A1DC4E26}"/>
    <cellStyle name="20% - Accent2 4" xfId="1068" xr:uid="{00000000-0005-0000-0000-00002B040000}"/>
    <cellStyle name="20% - Accent2 4 2" xfId="1069" xr:uid="{00000000-0005-0000-0000-00002C040000}"/>
    <cellStyle name="20% - Accent2 4 2 2" xfId="1070" xr:uid="{00000000-0005-0000-0000-00002D040000}"/>
    <cellStyle name="20% - Accent2 4 2 2 2" xfId="1071" xr:uid="{00000000-0005-0000-0000-00002E040000}"/>
    <cellStyle name="20% - Accent2 4 2 2 2 2" xfId="1072" xr:uid="{00000000-0005-0000-0000-00002F040000}"/>
    <cellStyle name="20% - Accent2 4 2 2 2 2 2" xfId="1073" xr:uid="{00000000-0005-0000-0000-000030040000}"/>
    <cellStyle name="20% - Accent2 4 2 2 2 2 2 2" xfId="1074" xr:uid="{00000000-0005-0000-0000-000031040000}"/>
    <cellStyle name="20% - Accent2 4 2 2 2 2 2 2 2" xfId="32516" xr:uid="{26E2F7D4-1EB1-489D-B7E1-ACA67F4DA4F4}"/>
    <cellStyle name="20% - Accent2 4 2 2 2 2 2 3" xfId="32515" xr:uid="{AFEFC162-6FA1-41E7-82C4-A493072F1E8C}"/>
    <cellStyle name="20% - Accent2 4 2 2 2 2 3" xfId="1075" xr:uid="{00000000-0005-0000-0000-000032040000}"/>
    <cellStyle name="20% - Accent2 4 2 2 2 2 3 2" xfId="32517" xr:uid="{E0F0A121-527C-492A-AE0A-B6165E138E38}"/>
    <cellStyle name="20% - Accent2 4 2 2 2 2 4" xfId="32514" xr:uid="{B3BCE489-7E92-4F7A-9334-4A5F70E30FC9}"/>
    <cellStyle name="20% - Accent2 4 2 2 2 3" xfId="1076" xr:uid="{00000000-0005-0000-0000-000033040000}"/>
    <cellStyle name="20% - Accent2 4 2 2 2 3 2" xfId="1077" xr:uid="{00000000-0005-0000-0000-000034040000}"/>
    <cellStyle name="20% - Accent2 4 2 2 2 3 2 2" xfId="32519" xr:uid="{AA9870D7-B548-478E-9D1E-23BAC8B9B5D1}"/>
    <cellStyle name="20% - Accent2 4 2 2 2 3 3" xfId="32518" xr:uid="{2595FA77-5038-4D85-B770-3DAD888110C3}"/>
    <cellStyle name="20% - Accent2 4 2 2 2 4" xfId="1078" xr:uid="{00000000-0005-0000-0000-000035040000}"/>
    <cellStyle name="20% - Accent2 4 2 2 2 4 2" xfId="32520" xr:uid="{C200931F-85FB-405E-84A3-350086C6597E}"/>
    <cellStyle name="20% - Accent2 4 2 2 2 5" xfId="32513" xr:uid="{0D08A6A5-CC28-42F8-B922-6097BFDA6600}"/>
    <cellStyle name="20% - Accent2 4 2 2 3" xfId="1079" xr:uid="{00000000-0005-0000-0000-000036040000}"/>
    <cellStyle name="20% - Accent2 4 2 2 3 2" xfId="1080" xr:uid="{00000000-0005-0000-0000-000037040000}"/>
    <cellStyle name="20% - Accent2 4 2 2 3 2 2" xfId="1081" xr:uid="{00000000-0005-0000-0000-000038040000}"/>
    <cellStyle name="20% - Accent2 4 2 2 3 2 2 2" xfId="32523" xr:uid="{4246FB56-3DED-48D8-AB37-16D53B358062}"/>
    <cellStyle name="20% - Accent2 4 2 2 3 2 3" xfId="32522" xr:uid="{7F84CA69-CCB7-48F2-9912-8E286901C4C2}"/>
    <cellStyle name="20% - Accent2 4 2 2 3 3" xfId="1082" xr:uid="{00000000-0005-0000-0000-000039040000}"/>
    <cellStyle name="20% - Accent2 4 2 2 3 3 2" xfId="32524" xr:uid="{0D38FAF1-ACAC-4758-825C-CB0EDA782610}"/>
    <cellStyle name="20% - Accent2 4 2 2 3 4" xfId="32521" xr:uid="{2F0CB1D9-6660-4AC8-B057-871D0C129494}"/>
    <cellStyle name="20% - Accent2 4 2 2 4" xfId="1083" xr:uid="{00000000-0005-0000-0000-00003A040000}"/>
    <cellStyle name="20% - Accent2 4 2 2 4 2" xfId="1084" xr:uid="{00000000-0005-0000-0000-00003B040000}"/>
    <cellStyle name="20% - Accent2 4 2 2 4 2 2" xfId="32526" xr:uid="{BD2F5C8E-1A8F-4D02-B8D8-F34747F4544B}"/>
    <cellStyle name="20% - Accent2 4 2 2 4 3" xfId="32525" xr:uid="{9FC00CE4-90F4-4DCC-B1BC-94C320736A36}"/>
    <cellStyle name="20% - Accent2 4 2 2 5" xfId="1085" xr:uid="{00000000-0005-0000-0000-00003C040000}"/>
    <cellStyle name="20% - Accent2 4 2 2 5 2" xfId="32527" xr:uid="{BCBB4B7B-FD16-424F-9A97-479F85A55904}"/>
    <cellStyle name="20% - Accent2 4 2 2 6" xfId="32512" xr:uid="{E7A3CCF0-6BC2-4253-AEC6-C938B317E372}"/>
    <cellStyle name="20% - Accent2 4 2 3" xfId="1086" xr:uid="{00000000-0005-0000-0000-00003D040000}"/>
    <cellStyle name="20% - Accent2 4 2 3 2" xfId="1087" xr:uid="{00000000-0005-0000-0000-00003E040000}"/>
    <cellStyle name="20% - Accent2 4 2 3 2 2" xfId="1088" xr:uid="{00000000-0005-0000-0000-00003F040000}"/>
    <cellStyle name="20% - Accent2 4 2 3 2 2 2" xfId="1089" xr:uid="{00000000-0005-0000-0000-000040040000}"/>
    <cellStyle name="20% - Accent2 4 2 3 2 2 2 2" xfId="32531" xr:uid="{58392785-5C88-4E98-9982-6F26AA2C4609}"/>
    <cellStyle name="20% - Accent2 4 2 3 2 2 3" xfId="32530" xr:uid="{1BEB0CAD-7DF4-4633-A3E7-D0E513749B6A}"/>
    <cellStyle name="20% - Accent2 4 2 3 2 3" xfId="1090" xr:uid="{00000000-0005-0000-0000-000041040000}"/>
    <cellStyle name="20% - Accent2 4 2 3 2 3 2" xfId="32532" xr:uid="{F056A8A6-7281-4B73-BD5A-39406D0854B3}"/>
    <cellStyle name="20% - Accent2 4 2 3 2 4" xfId="32529" xr:uid="{BD4C1D03-24ED-48FB-890E-A40C618FCC46}"/>
    <cellStyle name="20% - Accent2 4 2 3 3" xfId="1091" xr:uid="{00000000-0005-0000-0000-000042040000}"/>
    <cellStyle name="20% - Accent2 4 2 3 3 2" xfId="1092" xr:uid="{00000000-0005-0000-0000-000043040000}"/>
    <cellStyle name="20% - Accent2 4 2 3 3 2 2" xfId="32534" xr:uid="{A8331494-EDB2-4999-B50C-C8ED13273A3B}"/>
    <cellStyle name="20% - Accent2 4 2 3 3 3" xfId="32533" xr:uid="{CA5D9028-7850-46B4-8F8D-4584C24F9163}"/>
    <cellStyle name="20% - Accent2 4 2 3 4" xfId="1093" xr:uid="{00000000-0005-0000-0000-000044040000}"/>
    <cellStyle name="20% - Accent2 4 2 3 4 2" xfId="32535" xr:uid="{FEF65384-B6BC-4428-ADA9-AE8090BA4256}"/>
    <cellStyle name="20% - Accent2 4 2 3 5" xfId="32528" xr:uid="{9719FA9C-FD21-4841-BC58-5391B59A66DB}"/>
    <cellStyle name="20% - Accent2 4 2 4" xfId="1094" xr:uid="{00000000-0005-0000-0000-000045040000}"/>
    <cellStyle name="20% - Accent2 4 2 4 2" xfId="1095" xr:uid="{00000000-0005-0000-0000-000046040000}"/>
    <cellStyle name="20% - Accent2 4 2 4 2 2" xfId="1096" xr:uid="{00000000-0005-0000-0000-000047040000}"/>
    <cellStyle name="20% - Accent2 4 2 4 2 2 2" xfId="32538" xr:uid="{E9FF154A-0988-4F9F-AE38-984BD73F8405}"/>
    <cellStyle name="20% - Accent2 4 2 4 2 3" xfId="32537" xr:uid="{5B795CB3-06CF-479A-B87B-12895E373F0A}"/>
    <cellStyle name="20% - Accent2 4 2 4 3" xfId="1097" xr:uid="{00000000-0005-0000-0000-000048040000}"/>
    <cellStyle name="20% - Accent2 4 2 4 3 2" xfId="32539" xr:uid="{913388D8-D6DB-46F4-B01B-14E4DE76976B}"/>
    <cellStyle name="20% - Accent2 4 2 4 4" xfId="32536" xr:uid="{B6A2EE20-8055-48BF-AF06-13C694190F2E}"/>
    <cellStyle name="20% - Accent2 4 2 5" xfId="1098" xr:uid="{00000000-0005-0000-0000-000049040000}"/>
    <cellStyle name="20% - Accent2 4 2 5 2" xfId="1099" xr:uid="{00000000-0005-0000-0000-00004A040000}"/>
    <cellStyle name="20% - Accent2 4 2 5 2 2" xfId="32541" xr:uid="{B8229A9D-9EC4-432B-80EB-2FD6788DE813}"/>
    <cellStyle name="20% - Accent2 4 2 5 3" xfId="32540" xr:uid="{3B182B88-DFA7-4F25-B106-3E83ECFEB683}"/>
    <cellStyle name="20% - Accent2 4 2 6" xfId="1100" xr:uid="{00000000-0005-0000-0000-00004B040000}"/>
    <cellStyle name="20% - Accent2 4 2 6 2" xfId="32542" xr:uid="{D02D635F-C614-4FB5-B21C-A6FDB88B18B4}"/>
    <cellStyle name="20% - Accent2 4 2 7" xfId="32511" xr:uid="{C18111E9-AB7B-496A-97DB-644F6B8D14AA}"/>
    <cellStyle name="20% - Accent2 4 3" xfId="1101" xr:uid="{00000000-0005-0000-0000-00004C040000}"/>
    <cellStyle name="20% - Accent2 4 3 2" xfId="1102" xr:uid="{00000000-0005-0000-0000-00004D040000}"/>
    <cellStyle name="20% - Accent2 4 3 2 2" xfId="1103" xr:uid="{00000000-0005-0000-0000-00004E040000}"/>
    <cellStyle name="20% - Accent2 4 3 2 2 2" xfId="1104" xr:uid="{00000000-0005-0000-0000-00004F040000}"/>
    <cellStyle name="20% - Accent2 4 3 2 2 2 2" xfId="1105" xr:uid="{00000000-0005-0000-0000-000050040000}"/>
    <cellStyle name="20% - Accent2 4 3 2 2 2 2 2" xfId="32547" xr:uid="{61066E2B-C41D-495C-BBCA-2B635E60AF70}"/>
    <cellStyle name="20% - Accent2 4 3 2 2 2 3" xfId="32546" xr:uid="{F69544A9-BC41-4B21-BD69-A0487BBD70F0}"/>
    <cellStyle name="20% - Accent2 4 3 2 2 3" xfId="1106" xr:uid="{00000000-0005-0000-0000-000051040000}"/>
    <cellStyle name="20% - Accent2 4 3 2 2 3 2" xfId="32548" xr:uid="{0502A4EC-5903-48C1-9B19-3387D8C125AF}"/>
    <cellStyle name="20% - Accent2 4 3 2 2 4" xfId="32545" xr:uid="{90EF7998-F689-4608-96C2-4D2D74A72352}"/>
    <cellStyle name="20% - Accent2 4 3 2 3" xfId="1107" xr:uid="{00000000-0005-0000-0000-000052040000}"/>
    <cellStyle name="20% - Accent2 4 3 2 3 2" xfId="1108" xr:uid="{00000000-0005-0000-0000-000053040000}"/>
    <cellStyle name="20% - Accent2 4 3 2 3 2 2" xfId="32550" xr:uid="{1F583F76-1EF3-4AF2-B717-CF00BBB5A594}"/>
    <cellStyle name="20% - Accent2 4 3 2 3 3" xfId="32549" xr:uid="{05A67ED4-D27F-4FDA-A028-4FC2EE334856}"/>
    <cellStyle name="20% - Accent2 4 3 2 4" xfId="1109" xr:uid="{00000000-0005-0000-0000-000054040000}"/>
    <cellStyle name="20% - Accent2 4 3 2 4 2" xfId="32551" xr:uid="{0126533B-DB54-446D-9DDC-3F0723428DB0}"/>
    <cellStyle name="20% - Accent2 4 3 2 5" xfId="32544" xr:uid="{027462F5-96AC-48FD-8C35-20D6B2A165D0}"/>
    <cellStyle name="20% - Accent2 4 3 3" xfId="1110" xr:uid="{00000000-0005-0000-0000-000055040000}"/>
    <cellStyle name="20% - Accent2 4 3 3 2" xfId="1111" xr:uid="{00000000-0005-0000-0000-000056040000}"/>
    <cellStyle name="20% - Accent2 4 3 3 2 2" xfId="1112" xr:uid="{00000000-0005-0000-0000-000057040000}"/>
    <cellStyle name="20% - Accent2 4 3 3 2 2 2" xfId="32554" xr:uid="{C18461BF-21A5-4508-9197-EC6003616432}"/>
    <cellStyle name="20% - Accent2 4 3 3 2 3" xfId="32553" xr:uid="{719ABCC6-3711-469A-8309-1649810251BE}"/>
    <cellStyle name="20% - Accent2 4 3 3 3" xfId="1113" xr:uid="{00000000-0005-0000-0000-000058040000}"/>
    <cellStyle name="20% - Accent2 4 3 3 3 2" xfId="32555" xr:uid="{5B2821E5-5456-4CEB-A947-3E1D5A42A7CB}"/>
    <cellStyle name="20% - Accent2 4 3 3 4" xfId="32552" xr:uid="{3F855EFE-10CF-4B26-AC07-D7866983781E}"/>
    <cellStyle name="20% - Accent2 4 3 4" xfId="1114" xr:uid="{00000000-0005-0000-0000-000059040000}"/>
    <cellStyle name="20% - Accent2 4 3 4 2" xfId="1115" xr:uid="{00000000-0005-0000-0000-00005A040000}"/>
    <cellStyle name="20% - Accent2 4 3 4 2 2" xfId="32557" xr:uid="{C141F149-9A39-4DA6-8079-968F95925362}"/>
    <cellStyle name="20% - Accent2 4 3 4 3" xfId="32556" xr:uid="{2CB7C485-9000-47B5-AD33-1BE8F4494FFC}"/>
    <cellStyle name="20% - Accent2 4 3 5" xfId="1116" xr:uid="{00000000-0005-0000-0000-00005B040000}"/>
    <cellStyle name="20% - Accent2 4 3 5 2" xfId="32558" xr:uid="{72BEA3FC-E8C0-4A1D-9B5D-39A14837E20C}"/>
    <cellStyle name="20% - Accent2 4 3 6" xfId="32543" xr:uid="{AD470598-7764-4595-82BA-5ABF9C2261A8}"/>
    <cellStyle name="20% - Accent2 4 4" xfId="1117" xr:uid="{00000000-0005-0000-0000-00005C040000}"/>
    <cellStyle name="20% - Accent2 4 4 2" xfId="1118" xr:uid="{00000000-0005-0000-0000-00005D040000}"/>
    <cellStyle name="20% - Accent2 4 4 2 2" xfId="1119" xr:uid="{00000000-0005-0000-0000-00005E040000}"/>
    <cellStyle name="20% - Accent2 4 4 2 2 2" xfId="1120" xr:uid="{00000000-0005-0000-0000-00005F040000}"/>
    <cellStyle name="20% - Accent2 4 4 2 2 2 2" xfId="32562" xr:uid="{80A342D1-1F71-47E6-9C59-4D637E3F0D57}"/>
    <cellStyle name="20% - Accent2 4 4 2 2 3" xfId="32561" xr:uid="{8C51307D-3A89-46BA-A66C-A7CCBDBCDEB0}"/>
    <cellStyle name="20% - Accent2 4 4 2 3" xfId="1121" xr:uid="{00000000-0005-0000-0000-000060040000}"/>
    <cellStyle name="20% - Accent2 4 4 2 3 2" xfId="32563" xr:uid="{691A9554-27C7-474B-A8B3-4E3CC16D00B1}"/>
    <cellStyle name="20% - Accent2 4 4 2 4" xfId="32560" xr:uid="{025C4B91-0784-4FFF-BCE5-527119FD0A43}"/>
    <cellStyle name="20% - Accent2 4 4 3" xfId="1122" xr:uid="{00000000-0005-0000-0000-000061040000}"/>
    <cellStyle name="20% - Accent2 4 4 3 2" xfId="1123" xr:uid="{00000000-0005-0000-0000-000062040000}"/>
    <cellStyle name="20% - Accent2 4 4 3 2 2" xfId="32565" xr:uid="{14D25ADE-A6FC-48E8-AAEC-3C50F7DD0810}"/>
    <cellStyle name="20% - Accent2 4 4 3 3" xfId="32564" xr:uid="{EBBFDC77-D624-4204-9E3C-3D635B93E09B}"/>
    <cellStyle name="20% - Accent2 4 4 4" xfId="1124" xr:uid="{00000000-0005-0000-0000-000063040000}"/>
    <cellStyle name="20% - Accent2 4 4 4 2" xfId="32566" xr:uid="{AF84BEDC-6352-42E3-B1E5-A29B4ECB6A22}"/>
    <cellStyle name="20% - Accent2 4 4 5" xfId="32559" xr:uid="{142C2D66-476D-4E6F-A5D2-46C53238CEB3}"/>
    <cellStyle name="20% - Accent2 4 5" xfId="1125" xr:uid="{00000000-0005-0000-0000-000064040000}"/>
    <cellStyle name="20% - Accent2 4 5 2" xfId="1126" xr:uid="{00000000-0005-0000-0000-000065040000}"/>
    <cellStyle name="20% - Accent2 4 5 2 2" xfId="1127" xr:uid="{00000000-0005-0000-0000-000066040000}"/>
    <cellStyle name="20% - Accent2 4 5 2 2 2" xfId="32569" xr:uid="{3B90A679-0522-422B-809C-EA69106E18A0}"/>
    <cellStyle name="20% - Accent2 4 5 2 3" xfId="32568" xr:uid="{4A9481FB-5D92-4C60-823C-21DC88D1981B}"/>
    <cellStyle name="20% - Accent2 4 5 3" xfId="1128" xr:uid="{00000000-0005-0000-0000-000067040000}"/>
    <cellStyle name="20% - Accent2 4 5 3 2" xfId="32570" xr:uid="{8A4D12FE-9D66-49C5-8FE0-2F25FC64EAAC}"/>
    <cellStyle name="20% - Accent2 4 5 4" xfId="32567" xr:uid="{9CC2E83B-D6E4-432A-833D-19FD09BFB167}"/>
    <cellStyle name="20% - Accent2 4 6" xfId="1129" xr:uid="{00000000-0005-0000-0000-000068040000}"/>
    <cellStyle name="20% - Accent2 4 6 2" xfId="1130" xr:uid="{00000000-0005-0000-0000-000069040000}"/>
    <cellStyle name="20% - Accent2 4 6 2 2" xfId="32572" xr:uid="{76D12170-92F0-4F80-9232-BDAA8FE0F438}"/>
    <cellStyle name="20% - Accent2 4 6 3" xfId="32571" xr:uid="{AC0DD0DB-2E56-419E-8472-FF08E8B672BA}"/>
    <cellStyle name="20% - Accent2 4 7" xfId="1131" xr:uid="{00000000-0005-0000-0000-00006A040000}"/>
    <cellStyle name="20% - Accent2 4 7 2" xfId="32573" xr:uid="{D6058913-2EC7-4BEF-97A8-3507DE5789DC}"/>
    <cellStyle name="20% - Accent2 4 8" xfId="32510" xr:uid="{B05169CB-6F15-4E91-82E5-D8275D78D18C}"/>
    <cellStyle name="20% - Accent2 5" xfId="1132" xr:uid="{00000000-0005-0000-0000-00006B040000}"/>
    <cellStyle name="20% - Accent2 5 2" xfId="1133" xr:uid="{00000000-0005-0000-0000-00006C040000}"/>
    <cellStyle name="20% - Accent2 5 2 2" xfId="1134" xr:uid="{00000000-0005-0000-0000-00006D040000}"/>
    <cellStyle name="20% - Accent2 5 2 2 2" xfId="1135" xr:uid="{00000000-0005-0000-0000-00006E040000}"/>
    <cellStyle name="20% - Accent2 5 2 2 2 2" xfId="1136" xr:uid="{00000000-0005-0000-0000-00006F040000}"/>
    <cellStyle name="20% - Accent2 5 2 2 2 2 2" xfId="1137" xr:uid="{00000000-0005-0000-0000-000070040000}"/>
    <cellStyle name="20% - Accent2 5 2 2 2 2 2 2" xfId="32579" xr:uid="{0B831925-8136-4B44-9993-62F12E034CB5}"/>
    <cellStyle name="20% - Accent2 5 2 2 2 2 3" xfId="32578" xr:uid="{07AE6C6A-FC34-4896-AB09-A1A2405CF02D}"/>
    <cellStyle name="20% - Accent2 5 2 2 2 3" xfId="1138" xr:uid="{00000000-0005-0000-0000-000071040000}"/>
    <cellStyle name="20% - Accent2 5 2 2 2 3 2" xfId="32580" xr:uid="{C4B6B528-9D98-4C02-8968-9C5AF2AF753E}"/>
    <cellStyle name="20% - Accent2 5 2 2 2 4" xfId="32577" xr:uid="{99EE7500-0317-4BCD-97F3-D28F40EE4CEB}"/>
    <cellStyle name="20% - Accent2 5 2 2 3" xfId="1139" xr:uid="{00000000-0005-0000-0000-000072040000}"/>
    <cellStyle name="20% - Accent2 5 2 2 3 2" xfId="1140" xr:uid="{00000000-0005-0000-0000-000073040000}"/>
    <cellStyle name="20% - Accent2 5 2 2 3 2 2" xfId="32582" xr:uid="{D4A05B73-A064-4799-AFB9-FFD6A88A8EE2}"/>
    <cellStyle name="20% - Accent2 5 2 2 3 3" xfId="32581" xr:uid="{8F5B9FE9-EA55-4443-A36C-283D1370A3CC}"/>
    <cellStyle name="20% - Accent2 5 2 2 4" xfId="1141" xr:uid="{00000000-0005-0000-0000-000074040000}"/>
    <cellStyle name="20% - Accent2 5 2 2 4 2" xfId="32583" xr:uid="{D410DDC0-23B4-40B1-92C5-C2CB917FB871}"/>
    <cellStyle name="20% - Accent2 5 2 2 5" xfId="32576" xr:uid="{0E11C3B5-1DC2-4081-82A0-DB86246864CC}"/>
    <cellStyle name="20% - Accent2 5 2 3" xfId="1142" xr:uid="{00000000-0005-0000-0000-000075040000}"/>
    <cellStyle name="20% - Accent2 5 2 3 2" xfId="1143" xr:uid="{00000000-0005-0000-0000-000076040000}"/>
    <cellStyle name="20% - Accent2 5 2 3 2 2" xfId="1144" xr:uid="{00000000-0005-0000-0000-000077040000}"/>
    <cellStyle name="20% - Accent2 5 2 3 2 2 2" xfId="32586" xr:uid="{A785297D-1AC6-4E08-A991-F824B6ECEA6C}"/>
    <cellStyle name="20% - Accent2 5 2 3 2 3" xfId="32585" xr:uid="{F66AD09D-3094-4ADC-885D-32D996C3CB56}"/>
    <cellStyle name="20% - Accent2 5 2 3 3" xfId="1145" xr:uid="{00000000-0005-0000-0000-000078040000}"/>
    <cellStyle name="20% - Accent2 5 2 3 3 2" xfId="32587" xr:uid="{0D3D24CE-B763-4DE9-B3AE-4F0A16F104F0}"/>
    <cellStyle name="20% - Accent2 5 2 3 4" xfId="32584" xr:uid="{8C90BEC9-BDF0-4AEC-A9D5-30E3EA853AC3}"/>
    <cellStyle name="20% - Accent2 5 2 4" xfId="1146" xr:uid="{00000000-0005-0000-0000-000079040000}"/>
    <cellStyle name="20% - Accent2 5 2 4 2" xfId="1147" xr:uid="{00000000-0005-0000-0000-00007A040000}"/>
    <cellStyle name="20% - Accent2 5 2 4 2 2" xfId="32589" xr:uid="{35FD0D49-5078-40CF-87ED-D0A250E2D8BD}"/>
    <cellStyle name="20% - Accent2 5 2 4 3" xfId="32588" xr:uid="{E598C74E-774F-4503-81D8-ED4AE29535B4}"/>
    <cellStyle name="20% - Accent2 5 2 5" xfId="1148" xr:uid="{00000000-0005-0000-0000-00007B040000}"/>
    <cellStyle name="20% - Accent2 5 2 5 2" xfId="32590" xr:uid="{D11A17A1-8464-4BF5-B689-96616557508D}"/>
    <cellStyle name="20% - Accent2 5 2 6" xfId="32575" xr:uid="{720D118C-98A3-481C-B7A3-86CB61C07B1F}"/>
    <cellStyle name="20% - Accent2 5 3" xfId="1149" xr:uid="{00000000-0005-0000-0000-00007C040000}"/>
    <cellStyle name="20% - Accent2 5 3 2" xfId="1150" xr:uid="{00000000-0005-0000-0000-00007D040000}"/>
    <cellStyle name="20% - Accent2 5 3 2 2" xfId="1151" xr:uid="{00000000-0005-0000-0000-00007E040000}"/>
    <cellStyle name="20% - Accent2 5 3 2 2 2" xfId="1152" xr:uid="{00000000-0005-0000-0000-00007F040000}"/>
    <cellStyle name="20% - Accent2 5 3 2 2 2 2" xfId="32594" xr:uid="{CCDDDE47-39AF-4EA6-8328-7D4F36EFD350}"/>
    <cellStyle name="20% - Accent2 5 3 2 2 3" xfId="32593" xr:uid="{B84F7721-C5C1-4173-951D-0D7ABF0F3CB6}"/>
    <cellStyle name="20% - Accent2 5 3 2 3" xfId="1153" xr:uid="{00000000-0005-0000-0000-000080040000}"/>
    <cellStyle name="20% - Accent2 5 3 2 3 2" xfId="32595" xr:uid="{05F58EAB-4232-4FFA-ACAE-AB6EF146D110}"/>
    <cellStyle name="20% - Accent2 5 3 2 4" xfId="32592" xr:uid="{27AC36AF-796A-4397-B27C-2CD3B1291818}"/>
    <cellStyle name="20% - Accent2 5 3 3" xfId="1154" xr:uid="{00000000-0005-0000-0000-000081040000}"/>
    <cellStyle name="20% - Accent2 5 3 3 2" xfId="1155" xr:uid="{00000000-0005-0000-0000-000082040000}"/>
    <cellStyle name="20% - Accent2 5 3 3 2 2" xfId="32597" xr:uid="{7AC71225-17CE-4BC3-B5A4-2F9BC318C138}"/>
    <cellStyle name="20% - Accent2 5 3 3 3" xfId="32596" xr:uid="{1DF5140A-D2B6-42B3-A0F8-91A5F144BF94}"/>
    <cellStyle name="20% - Accent2 5 3 4" xfId="1156" xr:uid="{00000000-0005-0000-0000-000083040000}"/>
    <cellStyle name="20% - Accent2 5 3 4 2" xfId="32598" xr:uid="{CAB429C9-FA50-4354-A35A-4A842CA4B966}"/>
    <cellStyle name="20% - Accent2 5 3 5" xfId="32591" xr:uid="{1FE404DC-4E27-47D8-8C43-87FD825BF82D}"/>
    <cellStyle name="20% - Accent2 5 4" xfId="1157" xr:uid="{00000000-0005-0000-0000-000084040000}"/>
    <cellStyle name="20% - Accent2 5 4 2" xfId="1158" xr:uid="{00000000-0005-0000-0000-000085040000}"/>
    <cellStyle name="20% - Accent2 5 4 2 2" xfId="1159" xr:uid="{00000000-0005-0000-0000-000086040000}"/>
    <cellStyle name="20% - Accent2 5 4 2 2 2" xfId="32601" xr:uid="{05D42640-E320-4010-982F-F9DA64FA6F91}"/>
    <cellStyle name="20% - Accent2 5 4 2 3" xfId="32600" xr:uid="{B3BA7131-E05C-45AB-A18F-E0A7EDC78999}"/>
    <cellStyle name="20% - Accent2 5 4 3" xfId="1160" xr:uid="{00000000-0005-0000-0000-000087040000}"/>
    <cellStyle name="20% - Accent2 5 4 3 2" xfId="32602" xr:uid="{43568D15-57F0-4DA9-835F-0DFEA198C5B8}"/>
    <cellStyle name="20% - Accent2 5 4 4" xfId="32599" xr:uid="{F39A9D0F-3E42-473B-9957-FEFF5C4BED0D}"/>
    <cellStyle name="20% - Accent2 5 5" xfId="1161" xr:uid="{00000000-0005-0000-0000-000088040000}"/>
    <cellStyle name="20% - Accent2 5 5 2" xfId="1162" xr:uid="{00000000-0005-0000-0000-000089040000}"/>
    <cellStyle name="20% - Accent2 5 5 2 2" xfId="32604" xr:uid="{3CEC127E-FDF8-47A2-A845-5E94A9F51DB3}"/>
    <cellStyle name="20% - Accent2 5 5 3" xfId="32603" xr:uid="{F0283884-3784-4BC2-951D-09FC787F1F5F}"/>
    <cellStyle name="20% - Accent2 5 6" xfId="1163" xr:uid="{00000000-0005-0000-0000-00008A040000}"/>
    <cellStyle name="20% - Accent2 5 6 2" xfId="32605" xr:uid="{14AA533E-F207-4350-ABEA-34754C15B69C}"/>
    <cellStyle name="20% - Accent2 5 7" xfId="32574" xr:uid="{B281C76D-5B11-4EC4-B3AD-447D5F9C1AFC}"/>
    <cellStyle name="20% - Accent2 6" xfId="1164" xr:uid="{00000000-0005-0000-0000-00008B040000}"/>
    <cellStyle name="20% - Accent2 6 2" xfId="1165" xr:uid="{00000000-0005-0000-0000-00008C040000}"/>
    <cellStyle name="20% - Accent2 6 2 2" xfId="1166" xr:uid="{00000000-0005-0000-0000-00008D040000}"/>
    <cellStyle name="20% - Accent2 6 2 2 2" xfId="1167" xr:uid="{00000000-0005-0000-0000-00008E040000}"/>
    <cellStyle name="20% - Accent2 6 2 2 2 2" xfId="1168" xr:uid="{00000000-0005-0000-0000-00008F040000}"/>
    <cellStyle name="20% - Accent2 6 2 2 2 2 2" xfId="32610" xr:uid="{4A10CE4E-FE78-4462-ABF7-5BA78B24643D}"/>
    <cellStyle name="20% - Accent2 6 2 2 2 3" xfId="32609" xr:uid="{1A83B43A-5FA9-4996-B761-4E291B5BE556}"/>
    <cellStyle name="20% - Accent2 6 2 2 3" xfId="1169" xr:uid="{00000000-0005-0000-0000-000090040000}"/>
    <cellStyle name="20% - Accent2 6 2 2 3 2" xfId="32611" xr:uid="{6FAB6CF0-5243-45B7-9F22-E8EF008F6ADF}"/>
    <cellStyle name="20% - Accent2 6 2 2 4" xfId="32608" xr:uid="{0CC33F6B-5025-49F5-A21C-932F14FD1D30}"/>
    <cellStyle name="20% - Accent2 6 2 3" xfId="1170" xr:uid="{00000000-0005-0000-0000-000091040000}"/>
    <cellStyle name="20% - Accent2 6 2 3 2" xfId="1171" xr:uid="{00000000-0005-0000-0000-000092040000}"/>
    <cellStyle name="20% - Accent2 6 2 3 2 2" xfId="32613" xr:uid="{0443FC7D-6DC8-420B-BD73-F8083663E938}"/>
    <cellStyle name="20% - Accent2 6 2 3 3" xfId="32612" xr:uid="{1E163A3A-5AC6-4B6E-8191-78E6A3AAFC42}"/>
    <cellStyle name="20% - Accent2 6 2 4" xfId="1172" xr:uid="{00000000-0005-0000-0000-000093040000}"/>
    <cellStyle name="20% - Accent2 6 2 4 2" xfId="32614" xr:uid="{68DF1CAF-6A0E-4539-9F60-BE2B3D55703A}"/>
    <cellStyle name="20% - Accent2 6 2 5" xfId="32607" xr:uid="{DDB65B6D-CCAC-4B3A-9EB7-88E1990D668B}"/>
    <cellStyle name="20% - Accent2 6 3" xfId="1173" xr:uid="{00000000-0005-0000-0000-000094040000}"/>
    <cellStyle name="20% - Accent2 6 3 2" xfId="1174" xr:uid="{00000000-0005-0000-0000-000095040000}"/>
    <cellStyle name="20% - Accent2 6 3 2 2" xfId="1175" xr:uid="{00000000-0005-0000-0000-000096040000}"/>
    <cellStyle name="20% - Accent2 6 3 2 2 2" xfId="32617" xr:uid="{ECF8C265-6FF7-4FFA-937D-32D1AA3E577D}"/>
    <cellStyle name="20% - Accent2 6 3 2 3" xfId="32616" xr:uid="{C67D7F42-10DF-4804-AA4C-53C396945207}"/>
    <cellStyle name="20% - Accent2 6 3 3" xfId="1176" xr:uid="{00000000-0005-0000-0000-000097040000}"/>
    <cellStyle name="20% - Accent2 6 3 3 2" xfId="32618" xr:uid="{E1000DEA-D6FD-4BA0-B626-2AC09F698AB8}"/>
    <cellStyle name="20% - Accent2 6 3 4" xfId="32615" xr:uid="{0B393000-16D0-4B59-9096-0DB63386D56E}"/>
    <cellStyle name="20% - Accent2 6 4" xfId="1177" xr:uid="{00000000-0005-0000-0000-000098040000}"/>
    <cellStyle name="20% - Accent2 6 4 2" xfId="1178" xr:uid="{00000000-0005-0000-0000-000099040000}"/>
    <cellStyle name="20% - Accent2 6 4 2 2" xfId="32620" xr:uid="{04634BDD-22E0-4423-8BA3-AC0842F7D53D}"/>
    <cellStyle name="20% - Accent2 6 4 3" xfId="32619" xr:uid="{8B0990EC-A045-446A-A4D0-AEBAE907A64E}"/>
    <cellStyle name="20% - Accent2 6 5" xfId="1179" xr:uid="{00000000-0005-0000-0000-00009A040000}"/>
    <cellStyle name="20% - Accent2 6 5 2" xfId="32621" xr:uid="{2C24EB02-B79D-40A8-98C7-27904BB15503}"/>
    <cellStyle name="20% - Accent2 6 6" xfId="32606" xr:uid="{E898504B-204A-4E0E-980A-3BDFDEA86766}"/>
    <cellStyle name="20% - Accent3" xfId="1180" xr:uid="{00000000-0005-0000-0000-00009B040000}"/>
    <cellStyle name="20% - Accent3 2" xfId="1181" xr:uid="{00000000-0005-0000-0000-00009C040000}"/>
    <cellStyle name="20% - Accent3 2 2" xfId="1182" xr:uid="{00000000-0005-0000-0000-00009D040000}"/>
    <cellStyle name="20% - Accent3 2 2 2" xfId="1183" xr:uid="{00000000-0005-0000-0000-00009E040000}"/>
    <cellStyle name="20% - Accent3 2 3" xfId="1184" xr:uid="{00000000-0005-0000-0000-00009F040000}"/>
    <cellStyle name="20% - Accent3 2 3 2" xfId="1185" xr:uid="{00000000-0005-0000-0000-0000A0040000}"/>
    <cellStyle name="20% - Accent3 2 3 2 2" xfId="1186" xr:uid="{00000000-0005-0000-0000-0000A1040000}"/>
    <cellStyle name="20% - Accent3 2 3 2 2 2" xfId="1187" xr:uid="{00000000-0005-0000-0000-0000A2040000}"/>
    <cellStyle name="20% - Accent3 2 3 2 2 2 2" xfId="1188" xr:uid="{00000000-0005-0000-0000-0000A3040000}"/>
    <cellStyle name="20% - Accent3 2 3 2 2 2 2 2" xfId="1189" xr:uid="{00000000-0005-0000-0000-0000A4040000}"/>
    <cellStyle name="20% - Accent3 2 3 2 2 2 2 2 2" xfId="32627" xr:uid="{D3DA5AE0-5EC7-484D-84F7-AFFBA2B83B26}"/>
    <cellStyle name="20% - Accent3 2 3 2 2 2 2 3" xfId="32626" xr:uid="{8F07FF81-40D6-4818-AF58-E2EC994CA0FB}"/>
    <cellStyle name="20% - Accent3 2 3 2 2 2 3" xfId="1190" xr:uid="{00000000-0005-0000-0000-0000A5040000}"/>
    <cellStyle name="20% - Accent3 2 3 2 2 2 3 2" xfId="32628" xr:uid="{A56FEC99-A88A-460F-BCA0-4A433612B562}"/>
    <cellStyle name="20% - Accent3 2 3 2 2 2 4" xfId="32625" xr:uid="{9E99E3DC-1D11-4907-8E1C-DAAEC1E54E24}"/>
    <cellStyle name="20% - Accent3 2 3 2 2 3" xfId="1191" xr:uid="{00000000-0005-0000-0000-0000A6040000}"/>
    <cellStyle name="20% - Accent3 2 3 2 2 3 2" xfId="1192" xr:uid="{00000000-0005-0000-0000-0000A7040000}"/>
    <cellStyle name="20% - Accent3 2 3 2 2 3 2 2" xfId="32630" xr:uid="{B1D83065-E270-46C9-BEE0-E991847A56B9}"/>
    <cellStyle name="20% - Accent3 2 3 2 2 3 3" xfId="32629" xr:uid="{E9AF6A4B-4AA7-452A-8F5B-B13F7EB78635}"/>
    <cellStyle name="20% - Accent3 2 3 2 2 4" xfId="1193" xr:uid="{00000000-0005-0000-0000-0000A8040000}"/>
    <cellStyle name="20% - Accent3 2 3 2 2 4 2" xfId="32631" xr:uid="{CA0E5B0F-C79A-41EA-87DD-8AD599EF15D7}"/>
    <cellStyle name="20% - Accent3 2 3 2 2 5" xfId="32624" xr:uid="{35D371E4-16D9-4672-91CD-7A9306DADCAA}"/>
    <cellStyle name="20% - Accent3 2 3 2 3" xfId="1194" xr:uid="{00000000-0005-0000-0000-0000A9040000}"/>
    <cellStyle name="20% - Accent3 2 3 2 3 2" xfId="1195" xr:uid="{00000000-0005-0000-0000-0000AA040000}"/>
    <cellStyle name="20% - Accent3 2 3 2 3 2 2" xfId="1196" xr:uid="{00000000-0005-0000-0000-0000AB040000}"/>
    <cellStyle name="20% - Accent3 2 3 2 3 2 2 2" xfId="32634" xr:uid="{B011BB00-40E5-4A14-9070-675F61B5A58B}"/>
    <cellStyle name="20% - Accent3 2 3 2 3 2 3" xfId="32633" xr:uid="{A137F762-F09A-44D0-AA6F-04E6C4BA0E54}"/>
    <cellStyle name="20% - Accent3 2 3 2 3 3" xfId="1197" xr:uid="{00000000-0005-0000-0000-0000AC040000}"/>
    <cellStyle name="20% - Accent3 2 3 2 3 3 2" xfId="32635" xr:uid="{11DB22D5-B914-49C5-8982-AA4E153B62D0}"/>
    <cellStyle name="20% - Accent3 2 3 2 3 4" xfId="32632" xr:uid="{6857F598-12E9-49CF-B1E5-0012917A826B}"/>
    <cellStyle name="20% - Accent3 2 3 2 4" xfId="1198" xr:uid="{00000000-0005-0000-0000-0000AD040000}"/>
    <cellStyle name="20% - Accent3 2 3 2 4 2" xfId="1199" xr:uid="{00000000-0005-0000-0000-0000AE040000}"/>
    <cellStyle name="20% - Accent3 2 3 2 4 2 2" xfId="32637" xr:uid="{173761F7-9062-4A2E-8DD4-3540DCB13244}"/>
    <cellStyle name="20% - Accent3 2 3 2 4 3" xfId="32636" xr:uid="{2333A0A8-8C92-4B8D-879D-2B0EAFAE1815}"/>
    <cellStyle name="20% - Accent3 2 3 2 5" xfId="1200" xr:uid="{00000000-0005-0000-0000-0000AF040000}"/>
    <cellStyle name="20% - Accent3 2 3 2 5 2" xfId="32638" xr:uid="{642BEFE0-734E-461D-85DC-C0A61BBD1C20}"/>
    <cellStyle name="20% - Accent3 2 3 2 6" xfId="32623" xr:uid="{7112242D-D4D0-452B-B472-ED617FA8ADED}"/>
    <cellStyle name="20% - Accent3 2 3 3" xfId="1201" xr:uid="{00000000-0005-0000-0000-0000B0040000}"/>
    <cellStyle name="20% - Accent3 2 3 3 2" xfId="1202" xr:uid="{00000000-0005-0000-0000-0000B1040000}"/>
    <cellStyle name="20% - Accent3 2 3 3 2 2" xfId="1203" xr:uid="{00000000-0005-0000-0000-0000B2040000}"/>
    <cellStyle name="20% - Accent3 2 3 3 2 2 2" xfId="1204" xr:uid="{00000000-0005-0000-0000-0000B3040000}"/>
    <cellStyle name="20% - Accent3 2 3 3 2 2 2 2" xfId="32642" xr:uid="{73DEC2CC-04DC-411F-A42A-2B14B5E2B6D9}"/>
    <cellStyle name="20% - Accent3 2 3 3 2 2 3" xfId="32641" xr:uid="{9559861E-8450-4846-A7D8-650B3373F7DA}"/>
    <cellStyle name="20% - Accent3 2 3 3 2 3" xfId="1205" xr:uid="{00000000-0005-0000-0000-0000B4040000}"/>
    <cellStyle name="20% - Accent3 2 3 3 2 3 2" xfId="32643" xr:uid="{FE0FE0E0-97FD-4558-AE0C-78C748F9E38B}"/>
    <cellStyle name="20% - Accent3 2 3 3 2 4" xfId="32640" xr:uid="{36CF70AF-EF21-4A2C-93D1-6FA808A4FD8F}"/>
    <cellStyle name="20% - Accent3 2 3 3 3" xfId="1206" xr:uid="{00000000-0005-0000-0000-0000B5040000}"/>
    <cellStyle name="20% - Accent3 2 3 3 3 2" xfId="1207" xr:uid="{00000000-0005-0000-0000-0000B6040000}"/>
    <cellStyle name="20% - Accent3 2 3 3 3 2 2" xfId="32645" xr:uid="{99D9D781-E7EE-4876-BC87-371641F9767C}"/>
    <cellStyle name="20% - Accent3 2 3 3 3 3" xfId="32644" xr:uid="{48EA8251-0883-45DF-AE07-CEA06901A2F5}"/>
    <cellStyle name="20% - Accent3 2 3 3 4" xfId="1208" xr:uid="{00000000-0005-0000-0000-0000B7040000}"/>
    <cellStyle name="20% - Accent3 2 3 3 4 2" xfId="32646" xr:uid="{0CED1537-3961-440C-91C3-2D483946C77B}"/>
    <cellStyle name="20% - Accent3 2 3 3 5" xfId="32639" xr:uid="{DD0E9050-3688-4D21-BDEC-B2120B395113}"/>
    <cellStyle name="20% - Accent3 2 3 4" xfId="1209" xr:uid="{00000000-0005-0000-0000-0000B8040000}"/>
    <cellStyle name="20% - Accent3 2 3 4 2" xfId="1210" xr:uid="{00000000-0005-0000-0000-0000B9040000}"/>
    <cellStyle name="20% - Accent3 2 3 4 2 2" xfId="1211" xr:uid="{00000000-0005-0000-0000-0000BA040000}"/>
    <cellStyle name="20% - Accent3 2 3 4 2 2 2" xfId="32649" xr:uid="{CAD355CE-3BDF-4ADF-BDF4-932D57C13BFA}"/>
    <cellStyle name="20% - Accent3 2 3 4 2 3" xfId="32648" xr:uid="{E931C815-D142-4628-9C07-DD51965351D6}"/>
    <cellStyle name="20% - Accent3 2 3 4 3" xfId="1212" xr:uid="{00000000-0005-0000-0000-0000BB040000}"/>
    <cellStyle name="20% - Accent3 2 3 4 3 2" xfId="32650" xr:uid="{66042BA0-1706-43D6-B56A-71B7AD38A241}"/>
    <cellStyle name="20% - Accent3 2 3 4 4" xfId="32647" xr:uid="{EFE6DCB4-CF9D-484A-B8C8-3E4E1FFFB8A2}"/>
    <cellStyle name="20% - Accent3 2 3 5" xfId="1213" xr:uid="{00000000-0005-0000-0000-0000BC040000}"/>
    <cellStyle name="20% - Accent3 2 3 5 2" xfId="1214" xr:uid="{00000000-0005-0000-0000-0000BD040000}"/>
    <cellStyle name="20% - Accent3 2 3 5 2 2" xfId="32652" xr:uid="{251BFBEB-12F7-4934-B293-CC62E0C69D18}"/>
    <cellStyle name="20% - Accent3 2 3 5 3" xfId="32651" xr:uid="{E5DCB67E-3F1A-4B4E-A190-6636A4250C2C}"/>
    <cellStyle name="20% - Accent3 2 3 6" xfId="1215" xr:uid="{00000000-0005-0000-0000-0000BE040000}"/>
    <cellStyle name="20% - Accent3 2 3 6 2" xfId="32653" xr:uid="{EF96A13E-87F0-44E8-B8A1-B702D0C948A9}"/>
    <cellStyle name="20% - Accent3 2 3 7" xfId="32622" xr:uid="{C52BB0FD-D612-45ED-97C4-217B7AE07E27}"/>
    <cellStyle name="20% - Accent3 2 4" xfId="1216" xr:uid="{00000000-0005-0000-0000-0000BF040000}"/>
    <cellStyle name="20% - Accent3 2 4 2" xfId="1217" xr:uid="{00000000-0005-0000-0000-0000C0040000}"/>
    <cellStyle name="20% - Accent3 2 4 2 2" xfId="1218" xr:uid="{00000000-0005-0000-0000-0000C1040000}"/>
    <cellStyle name="20% - Accent3 2 4 2 2 2" xfId="1219" xr:uid="{00000000-0005-0000-0000-0000C2040000}"/>
    <cellStyle name="20% - Accent3 2 4 2 2 2 2" xfId="1220" xr:uid="{00000000-0005-0000-0000-0000C3040000}"/>
    <cellStyle name="20% - Accent3 2 4 2 2 2 2 2" xfId="32658" xr:uid="{DC5B5575-D8B7-47DA-9739-73187DE37675}"/>
    <cellStyle name="20% - Accent3 2 4 2 2 2 3" xfId="32657" xr:uid="{FB13F500-BD32-479F-8474-31CC8D46CFD8}"/>
    <cellStyle name="20% - Accent3 2 4 2 2 3" xfId="1221" xr:uid="{00000000-0005-0000-0000-0000C4040000}"/>
    <cellStyle name="20% - Accent3 2 4 2 2 3 2" xfId="32659" xr:uid="{33CF47DB-E8FD-4558-95E4-80548EFF3FA2}"/>
    <cellStyle name="20% - Accent3 2 4 2 2 4" xfId="32656" xr:uid="{E7E9F0A5-F8D3-4407-BB44-84EC92E2CFF4}"/>
    <cellStyle name="20% - Accent3 2 4 2 3" xfId="1222" xr:uid="{00000000-0005-0000-0000-0000C5040000}"/>
    <cellStyle name="20% - Accent3 2 4 2 3 2" xfId="1223" xr:uid="{00000000-0005-0000-0000-0000C6040000}"/>
    <cellStyle name="20% - Accent3 2 4 2 3 2 2" xfId="32661" xr:uid="{3D4F5FDF-D23C-4457-8A40-7BCC60E0CE81}"/>
    <cellStyle name="20% - Accent3 2 4 2 3 3" xfId="32660" xr:uid="{5D2C628B-C6BD-4D8A-A822-CA4356BC999B}"/>
    <cellStyle name="20% - Accent3 2 4 2 4" xfId="1224" xr:uid="{00000000-0005-0000-0000-0000C7040000}"/>
    <cellStyle name="20% - Accent3 2 4 2 4 2" xfId="32662" xr:uid="{3AB4DBA6-69C2-4177-9177-4912A03E7F93}"/>
    <cellStyle name="20% - Accent3 2 4 2 5" xfId="32655" xr:uid="{E1B551BC-F527-4884-BB15-6294389488E3}"/>
    <cellStyle name="20% - Accent3 2 4 3" xfId="1225" xr:uid="{00000000-0005-0000-0000-0000C8040000}"/>
    <cellStyle name="20% - Accent3 2 4 3 2" xfId="1226" xr:uid="{00000000-0005-0000-0000-0000C9040000}"/>
    <cellStyle name="20% - Accent3 2 4 3 2 2" xfId="1227" xr:uid="{00000000-0005-0000-0000-0000CA040000}"/>
    <cellStyle name="20% - Accent3 2 4 3 2 2 2" xfId="32665" xr:uid="{DA8E9693-ADBD-480A-8296-E2218FAB1A41}"/>
    <cellStyle name="20% - Accent3 2 4 3 2 3" xfId="32664" xr:uid="{C142EEAD-92EB-460E-A1BB-E837D209D4B9}"/>
    <cellStyle name="20% - Accent3 2 4 3 3" xfId="1228" xr:uid="{00000000-0005-0000-0000-0000CB040000}"/>
    <cellStyle name="20% - Accent3 2 4 3 3 2" xfId="32666" xr:uid="{80600E2C-5B7F-4E80-B030-A7F4AE778C4C}"/>
    <cellStyle name="20% - Accent3 2 4 3 4" xfId="32663" xr:uid="{A50797F9-9FE5-4157-9A47-5B0D5B2647E8}"/>
    <cellStyle name="20% - Accent3 2 4 4" xfId="1229" xr:uid="{00000000-0005-0000-0000-0000CC040000}"/>
    <cellStyle name="20% - Accent3 2 4 4 2" xfId="1230" xr:uid="{00000000-0005-0000-0000-0000CD040000}"/>
    <cellStyle name="20% - Accent3 2 4 4 2 2" xfId="32668" xr:uid="{DEE4676A-9B0F-4F7C-8A7A-56B281B0DAB1}"/>
    <cellStyle name="20% - Accent3 2 4 4 3" xfId="32667" xr:uid="{3952FC15-D826-41A3-B5EB-ABB2023DFC24}"/>
    <cellStyle name="20% - Accent3 2 4 5" xfId="1231" xr:uid="{00000000-0005-0000-0000-0000CE040000}"/>
    <cellStyle name="20% - Accent3 2 4 5 2" xfId="32669" xr:uid="{89B8FEBB-285C-4CF9-96F5-029D91E2A8DF}"/>
    <cellStyle name="20% - Accent3 2 4 6" xfId="32654" xr:uid="{C99237BB-0AAB-46E1-9DF6-E5F7B488E93B}"/>
    <cellStyle name="20% - Accent3 2 5" xfId="1232" xr:uid="{00000000-0005-0000-0000-0000CF040000}"/>
    <cellStyle name="20% - Accent3 3" xfId="1233" xr:uid="{00000000-0005-0000-0000-0000D0040000}"/>
    <cellStyle name="20% - Accent3 3 2" xfId="1234" xr:uid="{00000000-0005-0000-0000-0000D1040000}"/>
    <cellStyle name="20% - Accent3 3 3" xfId="1235" xr:uid="{00000000-0005-0000-0000-0000D2040000}"/>
    <cellStyle name="20% - Accent3 3 3 2" xfId="1236" xr:uid="{00000000-0005-0000-0000-0000D3040000}"/>
    <cellStyle name="20% - Accent3 3 3 2 2" xfId="1237" xr:uid="{00000000-0005-0000-0000-0000D4040000}"/>
    <cellStyle name="20% - Accent3 3 3 2 2 2" xfId="1238" xr:uid="{00000000-0005-0000-0000-0000D5040000}"/>
    <cellStyle name="20% - Accent3 3 3 2 2 2 2" xfId="1239" xr:uid="{00000000-0005-0000-0000-0000D6040000}"/>
    <cellStyle name="20% - Accent3 3 3 2 2 2 2 2" xfId="1240" xr:uid="{00000000-0005-0000-0000-0000D7040000}"/>
    <cellStyle name="20% - Accent3 3 3 2 2 2 2 2 2" xfId="32676" xr:uid="{4185A64E-DDD7-40AF-8E85-058CA7BCD6D9}"/>
    <cellStyle name="20% - Accent3 3 3 2 2 2 2 3" xfId="32675" xr:uid="{3E776A82-5CA0-4219-AE3A-3A292BD51946}"/>
    <cellStyle name="20% - Accent3 3 3 2 2 2 3" xfId="1241" xr:uid="{00000000-0005-0000-0000-0000D8040000}"/>
    <cellStyle name="20% - Accent3 3 3 2 2 2 3 2" xfId="32677" xr:uid="{8B1B9DEB-2CE5-4A1F-AF02-CF57551D5EB0}"/>
    <cellStyle name="20% - Accent3 3 3 2 2 2 4" xfId="32674" xr:uid="{ABB3573C-34D3-4665-BF3C-BEDB61C0F786}"/>
    <cellStyle name="20% - Accent3 3 3 2 2 3" xfId="1242" xr:uid="{00000000-0005-0000-0000-0000D9040000}"/>
    <cellStyle name="20% - Accent3 3 3 2 2 3 2" xfId="1243" xr:uid="{00000000-0005-0000-0000-0000DA040000}"/>
    <cellStyle name="20% - Accent3 3 3 2 2 3 2 2" xfId="32679" xr:uid="{83A0C525-A764-4A72-8384-8F7B8F1A4BB5}"/>
    <cellStyle name="20% - Accent3 3 3 2 2 3 3" xfId="32678" xr:uid="{DB516E56-3F85-4DE4-B10C-C0052FF89B93}"/>
    <cellStyle name="20% - Accent3 3 3 2 2 4" xfId="1244" xr:uid="{00000000-0005-0000-0000-0000DB040000}"/>
    <cellStyle name="20% - Accent3 3 3 2 2 4 2" xfId="32680" xr:uid="{7304F8BD-EF4B-4787-8A52-0511B91E8314}"/>
    <cellStyle name="20% - Accent3 3 3 2 2 5" xfId="32673" xr:uid="{421A9B75-4132-4125-B3D9-0C06E27BAADA}"/>
    <cellStyle name="20% - Accent3 3 3 2 3" xfId="1245" xr:uid="{00000000-0005-0000-0000-0000DC040000}"/>
    <cellStyle name="20% - Accent3 3 3 2 3 2" xfId="1246" xr:uid="{00000000-0005-0000-0000-0000DD040000}"/>
    <cellStyle name="20% - Accent3 3 3 2 3 2 2" xfId="1247" xr:uid="{00000000-0005-0000-0000-0000DE040000}"/>
    <cellStyle name="20% - Accent3 3 3 2 3 2 2 2" xfId="32683" xr:uid="{D5132A5D-9153-42F5-80CC-921A75EF53F2}"/>
    <cellStyle name="20% - Accent3 3 3 2 3 2 3" xfId="32682" xr:uid="{A3DB094D-24FC-4274-9959-33C1F434E861}"/>
    <cellStyle name="20% - Accent3 3 3 2 3 3" xfId="1248" xr:uid="{00000000-0005-0000-0000-0000DF040000}"/>
    <cellStyle name="20% - Accent3 3 3 2 3 3 2" xfId="32684" xr:uid="{669388E9-D61C-4A68-A093-C10B8B9E28D0}"/>
    <cellStyle name="20% - Accent3 3 3 2 3 4" xfId="32681" xr:uid="{32A4DC9C-7FBE-484E-B84B-DBC2DD7EDC63}"/>
    <cellStyle name="20% - Accent3 3 3 2 4" xfId="1249" xr:uid="{00000000-0005-0000-0000-0000E0040000}"/>
    <cellStyle name="20% - Accent3 3 3 2 4 2" xfId="1250" xr:uid="{00000000-0005-0000-0000-0000E1040000}"/>
    <cellStyle name="20% - Accent3 3 3 2 4 2 2" xfId="32686" xr:uid="{CAB829D7-1054-49D6-B161-847456FD567F}"/>
    <cellStyle name="20% - Accent3 3 3 2 4 3" xfId="32685" xr:uid="{29651E1A-4394-4861-8E3E-5F121AF9FD77}"/>
    <cellStyle name="20% - Accent3 3 3 2 5" xfId="1251" xr:uid="{00000000-0005-0000-0000-0000E2040000}"/>
    <cellStyle name="20% - Accent3 3 3 2 5 2" xfId="32687" xr:uid="{5BFAAEE9-5F37-4F7F-B3F6-341279D0D71D}"/>
    <cellStyle name="20% - Accent3 3 3 2 6" xfId="32672" xr:uid="{F0E521A2-5CF3-400A-BEF6-5929A655AA7A}"/>
    <cellStyle name="20% - Accent3 3 3 3" xfId="1252" xr:uid="{00000000-0005-0000-0000-0000E3040000}"/>
    <cellStyle name="20% - Accent3 3 3 3 2" xfId="1253" xr:uid="{00000000-0005-0000-0000-0000E4040000}"/>
    <cellStyle name="20% - Accent3 3 3 3 2 2" xfId="1254" xr:uid="{00000000-0005-0000-0000-0000E5040000}"/>
    <cellStyle name="20% - Accent3 3 3 3 2 2 2" xfId="1255" xr:uid="{00000000-0005-0000-0000-0000E6040000}"/>
    <cellStyle name="20% - Accent3 3 3 3 2 2 2 2" xfId="32691" xr:uid="{6B4B39A5-273F-483E-BC3F-8338A4D14587}"/>
    <cellStyle name="20% - Accent3 3 3 3 2 2 3" xfId="32690" xr:uid="{4B51A3A1-40CA-4087-8A59-BA1E40A0230F}"/>
    <cellStyle name="20% - Accent3 3 3 3 2 3" xfId="1256" xr:uid="{00000000-0005-0000-0000-0000E7040000}"/>
    <cellStyle name="20% - Accent3 3 3 3 2 3 2" xfId="32692" xr:uid="{1A43DCC7-0DD6-4D92-8B2F-BD6509DA5318}"/>
    <cellStyle name="20% - Accent3 3 3 3 2 4" xfId="32689" xr:uid="{D2151476-7CDC-4A08-875B-CE0EA703E257}"/>
    <cellStyle name="20% - Accent3 3 3 3 3" xfId="1257" xr:uid="{00000000-0005-0000-0000-0000E8040000}"/>
    <cellStyle name="20% - Accent3 3 3 3 3 2" xfId="1258" xr:uid="{00000000-0005-0000-0000-0000E9040000}"/>
    <cellStyle name="20% - Accent3 3 3 3 3 2 2" xfId="32694" xr:uid="{96B0508A-AB5D-410D-BF4B-DC920F5EA916}"/>
    <cellStyle name="20% - Accent3 3 3 3 3 3" xfId="32693" xr:uid="{E3F3C269-BE3B-4FB3-A72B-90450A7FED4A}"/>
    <cellStyle name="20% - Accent3 3 3 3 4" xfId="1259" xr:uid="{00000000-0005-0000-0000-0000EA040000}"/>
    <cellStyle name="20% - Accent3 3 3 3 4 2" xfId="32695" xr:uid="{4A1155AE-373E-495B-A595-E29DA3231010}"/>
    <cellStyle name="20% - Accent3 3 3 3 5" xfId="32688" xr:uid="{4A8189D5-5D90-465C-B988-1801A8FA3AAA}"/>
    <cellStyle name="20% - Accent3 3 3 4" xfId="1260" xr:uid="{00000000-0005-0000-0000-0000EB040000}"/>
    <cellStyle name="20% - Accent3 3 3 4 2" xfId="1261" xr:uid="{00000000-0005-0000-0000-0000EC040000}"/>
    <cellStyle name="20% - Accent3 3 3 4 2 2" xfId="1262" xr:uid="{00000000-0005-0000-0000-0000ED040000}"/>
    <cellStyle name="20% - Accent3 3 3 4 2 2 2" xfId="32698" xr:uid="{3B301C0E-3EAB-4D70-A860-C9460F1A553B}"/>
    <cellStyle name="20% - Accent3 3 3 4 2 3" xfId="32697" xr:uid="{6FA73049-3ED3-48F6-B919-A4CA5273002C}"/>
    <cellStyle name="20% - Accent3 3 3 4 3" xfId="1263" xr:uid="{00000000-0005-0000-0000-0000EE040000}"/>
    <cellStyle name="20% - Accent3 3 3 4 3 2" xfId="32699" xr:uid="{17CF0FD0-CA77-4BAF-993A-1AAEEC0A3A0D}"/>
    <cellStyle name="20% - Accent3 3 3 4 4" xfId="32696" xr:uid="{F890C3C1-9BB2-4E26-A459-F2D85050A5ED}"/>
    <cellStyle name="20% - Accent3 3 3 5" xfId="1264" xr:uid="{00000000-0005-0000-0000-0000EF040000}"/>
    <cellStyle name="20% - Accent3 3 3 5 2" xfId="1265" xr:uid="{00000000-0005-0000-0000-0000F0040000}"/>
    <cellStyle name="20% - Accent3 3 3 5 2 2" xfId="32701" xr:uid="{E007D414-A16D-4439-8296-F673554ADEE9}"/>
    <cellStyle name="20% - Accent3 3 3 5 3" xfId="32700" xr:uid="{EA0C1F30-8DBC-4084-B63F-49BB483F24BD}"/>
    <cellStyle name="20% - Accent3 3 3 6" xfId="1266" xr:uid="{00000000-0005-0000-0000-0000F1040000}"/>
    <cellStyle name="20% - Accent3 3 3 6 2" xfId="32702" xr:uid="{60FBED1E-273B-46F9-B5BB-7F5CD91FFF38}"/>
    <cellStyle name="20% - Accent3 3 3 7" xfId="32671" xr:uid="{DB3A351A-4415-417C-B72C-0414A71021BD}"/>
    <cellStyle name="20% - Accent3 3 4" xfId="1267" xr:uid="{00000000-0005-0000-0000-0000F2040000}"/>
    <cellStyle name="20% - Accent3 3 4 2" xfId="1268" xr:uid="{00000000-0005-0000-0000-0000F3040000}"/>
    <cellStyle name="20% - Accent3 3 4 2 2" xfId="1269" xr:uid="{00000000-0005-0000-0000-0000F4040000}"/>
    <cellStyle name="20% - Accent3 3 4 2 2 2" xfId="1270" xr:uid="{00000000-0005-0000-0000-0000F5040000}"/>
    <cellStyle name="20% - Accent3 3 4 2 2 2 2" xfId="1271" xr:uid="{00000000-0005-0000-0000-0000F6040000}"/>
    <cellStyle name="20% - Accent3 3 4 2 2 2 2 2" xfId="32707" xr:uid="{6806E536-152C-4339-92C5-A69E0E91DC18}"/>
    <cellStyle name="20% - Accent3 3 4 2 2 2 3" xfId="32706" xr:uid="{318AF168-E8E4-4FE0-9BE1-E1543E4ABC67}"/>
    <cellStyle name="20% - Accent3 3 4 2 2 3" xfId="1272" xr:uid="{00000000-0005-0000-0000-0000F7040000}"/>
    <cellStyle name="20% - Accent3 3 4 2 2 3 2" xfId="32708" xr:uid="{746CCCEF-FDE3-4A14-9E28-DF8CEFC6298E}"/>
    <cellStyle name="20% - Accent3 3 4 2 2 4" xfId="32705" xr:uid="{B949E461-F135-4551-93E3-32B7C5EED17E}"/>
    <cellStyle name="20% - Accent3 3 4 2 3" xfId="1273" xr:uid="{00000000-0005-0000-0000-0000F8040000}"/>
    <cellStyle name="20% - Accent3 3 4 2 3 2" xfId="1274" xr:uid="{00000000-0005-0000-0000-0000F9040000}"/>
    <cellStyle name="20% - Accent3 3 4 2 3 2 2" xfId="32710" xr:uid="{74135E89-C386-4473-815C-A5AF15B00C30}"/>
    <cellStyle name="20% - Accent3 3 4 2 3 3" xfId="32709" xr:uid="{51005471-5DDE-4670-AA9B-8848579F49FF}"/>
    <cellStyle name="20% - Accent3 3 4 2 4" xfId="1275" xr:uid="{00000000-0005-0000-0000-0000FA040000}"/>
    <cellStyle name="20% - Accent3 3 4 2 4 2" xfId="32711" xr:uid="{FD3780F7-37D9-4758-AF3D-A2DD81E1C35B}"/>
    <cellStyle name="20% - Accent3 3 4 2 5" xfId="32704" xr:uid="{C3D5D049-E91A-4CBF-B97C-488B8484A958}"/>
    <cellStyle name="20% - Accent3 3 4 3" xfId="1276" xr:uid="{00000000-0005-0000-0000-0000FB040000}"/>
    <cellStyle name="20% - Accent3 3 4 3 2" xfId="1277" xr:uid="{00000000-0005-0000-0000-0000FC040000}"/>
    <cellStyle name="20% - Accent3 3 4 3 2 2" xfId="1278" xr:uid="{00000000-0005-0000-0000-0000FD040000}"/>
    <cellStyle name="20% - Accent3 3 4 3 2 2 2" xfId="32714" xr:uid="{64E114D1-6C97-4030-AEA9-597B782BD501}"/>
    <cellStyle name="20% - Accent3 3 4 3 2 3" xfId="32713" xr:uid="{44D76658-EDB4-4607-88FB-DF437C2A5053}"/>
    <cellStyle name="20% - Accent3 3 4 3 3" xfId="1279" xr:uid="{00000000-0005-0000-0000-0000FE040000}"/>
    <cellStyle name="20% - Accent3 3 4 3 3 2" xfId="32715" xr:uid="{1483AD38-F249-456A-B0EB-41D5E1740C9E}"/>
    <cellStyle name="20% - Accent3 3 4 3 4" xfId="32712" xr:uid="{09E28B73-ECDB-498F-A3B1-CD18EAFD019A}"/>
    <cellStyle name="20% - Accent3 3 4 4" xfId="1280" xr:uid="{00000000-0005-0000-0000-0000FF040000}"/>
    <cellStyle name="20% - Accent3 3 4 4 2" xfId="1281" xr:uid="{00000000-0005-0000-0000-000000050000}"/>
    <cellStyle name="20% - Accent3 3 4 4 2 2" xfId="32717" xr:uid="{2A479184-9F03-4BC9-AD80-6CDA442F2CC4}"/>
    <cellStyle name="20% - Accent3 3 4 4 3" xfId="32716" xr:uid="{8837B5AC-368F-4665-893B-A53F888F8294}"/>
    <cellStyle name="20% - Accent3 3 4 5" xfId="1282" xr:uid="{00000000-0005-0000-0000-000001050000}"/>
    <cellStyle name="20% - Accent3 3 4 5 2" xfId="32718" xr:uid="{8950FAF1-EF5B-4607-8835-2F94745805DF}"/>
    <cellStyle name="20% - Accent3 3 4 6" xfId="32703" xr:uid="{713E0123-653C-4AD9-AD18-018F7C32BE00}"/>
    <cellStyle name="20% - Accent3 3 5" xfId="1283" xr:uid="{00000000-0005-0000-0000-000002050000}"/>
    <cellStyle name="20% - Accent3 3 6" xfId="32670" xr:uid="{035301E8-DFD4-485D-A4C0-094435084B14}"/>
    <cellStyle name="20% - Accent3 4" xfId="1284" xr:uid="{00000000-0005-0000-0000-000003050000}"/>
    <cellStyle name="20% - Accent3 4 2" xfId="1285" xr:uid="{00000000-0005-0000-0000-000004050000}"/>
    <cellStyle name="20% - Accent3 4 2 2" xfId="1286" xr:uid="{00000000-0005-0000-0000-000005050000}"/>
    <cellStyle name="20% - Accent3 4 2 2 2" xfId="1287" xr:uid="{00000000-0005-0000-0000-000006050000}"/>
    <cellStyle name="20% - Accent3 4 2 2 2 2" xfId="1288" xr:uid="{00000000-0005-0000-0000-000007050000}"/>
    <cellStyle name="20% - Accent3 4 2 2 2 2 2" xfId="1289" xr:uid="{00000000-0005-0000-0000-000008050000}"/>
    <cellStyle name="20% - Accent3 4 2 2 2 2 2 2" xfId="1290" xr:uid="{00000000-0005-0000-0000-000009050000}"/>
    <cellStyle name="20% - Accent3 4 2 2 2 2 2 2 2" xfId="32725" xr:uid="{6E7B76B0-1968-46F4-B6FC-49C27357BFD9}"/>
    <cellStyle name="20% - Accent3 4 2 2 2 2 2 3" xfId="32724" xr:uid="{603C5D68-E885-4B86-8B58-87517CEA4FCF}"/>
    <cellStyle name="20% - Accent3 4 2 2 2 2 3" xfId="1291" xr:uid="{00000000-0005-0000-0000-00000A050000}"/>
    <cellStyle name="20% - Accent3 4 2 2 2 2 3 2" xfId="32726" xr:uid="{52E5D815-C5E4-4734-902D-10E6987AE6D6}"/>
    <cellStyle name="20% - Accent3 4 2 2 2 2 4" xfId="32723" xr:uid="{28602FEF-D40E-4509-BAA9-CD16A1AAAF08}"/>
    <cellStyle name="20% - Accent3 4 2 2 2 3" xfId="1292" xr:uid="{00000000-0005-0000-0000-00000B050000}"/>
    <cellStyle name="20% - Accent3 4 2 2 2 3 2" xfId="1293" xr:uid="{00000000-0005-0000-0000-00000C050000}"/>
    <cellStyle name="20% - Accent3 4 2 2 2 3 2 2" xfId="32728" xr:uid="{D572DFD9-C6D0-40BB-B05A-6CFF79A7ADE1}"/>
    <cellStyle name="20% - Accent3 4 2 2 2 3 3" xfId="32727" xr:uid="{44A7E698-5688-4D3B-AB4C-8E8C309693ED}"/>
    <cellStyle name="20% - Accent3 4 2 2 2 4" xfId="1294" xr:uid="{00000000-0005-0000-0000-00000D050000}"/>
    <cellStyle name="20% - Accent3 4 2 2 2 4 2" xfId="32729" xr:uid="{3269719D-404A-43C2-A8E2-EB5A48206FC8}"/>
    <cellStyle name="20% - Accent3 4 2 2 2 5" xfId="32722" xr:uid="{0B7C79D1-9931-4AD7-9F29-11DAB2283630}"/>
    <cellStyle name="20% - Accent3 4 2 2 3" xfId="1295" xr:uid="{00000000-0005-0000-0000-00000E050000}"/>
    <cellStyle name="20% - Accent3 4 2 2 3 2" xfId="1296" xr:uid="{00000000-0005-0000-0000-00000F050000}"/>
    <cellStyle name="20% - Accent3 4 2 2 3 2 2" xfId="1297" xr:uid="{00000000-0005-0000-0000-000010050000}"/>
    <cellStyle name="20% - Accent3 4 2 2 3 2 2 2" xfId="32732" xr:uid="{215694F4-E1FF-47F0-9821-75E12EB7BB8D}"/>
    <cellStyle name="20% - Accent3 4 2 2 3 2 3" xfId="32731" xr:uid="{75AB66D0-4481-466D-BF73-276040E86BC2}"/>
    <cellStyle name="20% - Accent3 4 2 2 3 3" xfId="1298" xr:uid="{00000000-0005-0000-0000-000011050000}"/>
    <cellStyle name="20% - Accent3 4 2 2 3 3 2" xfId="32733" xr:uid="{1D33B7A0-4896-4BDD-8E63-B9EBC8740B22}"/>
    <cellStyle name="20% - Accent3 4 2 2 3 4" xfId="32730" xr:uid="{70499B18-B4EA-472C-A476-A79CDCDC7715}"/>
    <cellStyle name="20% - Accent3 4 2 2 4" xfId="1299" xr:uid="{00000000-0005-0000-0000-000012050000}"/>
    <cellStyle name="20% - Accent3 4 2 2 4 2" xfId="1300" xr:uid="{00000000-0005-0000-0000-000013050000}"/>
    <cellStyle name="20% - Accent3 4 2 2 4 2 2" xfId="32735" xr:uid="{6B3830B2-9E9F-4A30-A591-60606BAB6E2E}"/>
    <cellStyle name="20% - Accent3 4 2 2 4 3" xfId="32734" xr:uid="{EF88A78B-690E-415A-99D7-606BCD31B223}"/>
    <cellStyle name="20% - Accent3 4 2 2 5" xfId="1301" xr:uid="{00000000-0005-0000-0000-000014050000}"/>
    <cellStyle name="20% - Accent3 4 2 2 5 2" xfId="32736" xr:uid="{72A83296-0428-4383-953E-3E38698A24A2}"/>
    <cellStyle name="20% - Accent3 4 2 2 6" xfId="32721" xr:uid="{C103F9B1-EB6A-4BF4-A383-2A71B96C17EC}"/>
    <cellStyle name="20% - Accent3 4 2 3" xfId="1302" xr:uid="{00000000-0005-0000-0000-000015050000}"/>
    <cellStyle name="20% - Accent3 4 2 3 2" xfId="1303" xr:uid="{00000000-0005-0000-0000-000016050000}"/>
    <cellStyle name="20% - Accent3 4 2 3 2 2" xfId="1304" xr:uid="{00000000-0005-0000-0000-000017050000}"/>
    <cellStyle name="20% - Accent3 4 2 3 2 2 2" xfId="1305" xr:uid="{00000000-0005-0000-0000-000018050000}"/>
    <cellStyle name="20% - Accent3 4 2 3 2 2 2 2" xfId="32740" xr:uid="{1AB3598F-FD1D-4B02-B947-5F7D32E3A8C7}"/>
    <cellStyle name="20% - Accent3 4 2 3 2 2 3" xfId="32739" xr:uid="{A0FE3A4A-F111-4407-A716-B44770DE3456}"/>
    <cellStyle name="20% - Accent3 4 2 3 2 3" xfId="1306" xr:uid="{00000000-0005-0000-0000-000019050000}"/>
    <cellStyle name="20% - Accent3 4 2 3 2 3 2" xfId="32741" xr:uid="{243B74F8-8004-4811-806C-E928DA370E1F}"/>
    <cellStyle name="20% - Accent3 4 2 3 2 4" xfId="32738" xr:uid="{DAA79D3F-0FA8-4984-B201-80181FA4539A}"/>
    <cellStyle name="20% - Accent3 4 2 3 3" xfId="1307" xr:uid="{00000000-0005-0000-0000-00001A050000}"/>
    <cellStyle name="20% - Accent3 4 2 3 3 2" xfId="1308" xr:uid="{00000000-0005-0000-0000-00001B050000}"/>
    <cellStyle name="20% - Accent3 4 2 3 3 2 2" xfId="32743" xr:uid="{78BCE451-B202-4379-88F9-4FD877633AD8}"/>
    <cellStyle name="20% - Accent3 4 2 3 3 3" xfId="32742" xr:uid="{46DA5B07-3F38-4918-A878-3AE60C33C564}"/>
    <cellStyle name="20% - Accent3 4 2 3 4" xfId="1309" xr:uid="{00000000-0005-0000-0000-00001C050000}"/>
    <cellStyle name="20% - Accent3 4 2 3 4 2" xfId="32744" xr:uid="{46CB731B-CA97-454A-9881-AF532E1F3D89}"/>
    <cellStyle name="20% - Accent3 4 2 3 5" xfId="32737" xr:uid="{90F21DF8-90B3-49EE-940B-E36574BCB801}"/>
    <cellStyle name="20% - Accent3 4 2 4" xfId="1310" xr:uid="{00000000-0005-0000-0000-00001D050000}"/>
    <cellStyle name="20% - Accent3 4 2 4 2" xfId="1311" xr:uid="{00000000-0005-0000-0000-00001E050000}"/>
    <cellStyle name="20% - Accent3 4 2 4 2 2" xfId="1312" xr:uid="{00000000-0005-0000-0000-00001F050000}"/>
    <cellStyle name="20% - Accent3 4 2 4 2 2 2" xfId="32747" xr:uid="{4F613B0E-CB26-457F-AE0A-884961A25130}"/>
    <cellStyle name="20% - Accent3 4 2 4 2 3" xfId="32746" xr:uid="{BF272E01-8A59-4879-B0D7-DDC24D5E861A}"/>
    <cellStyle name="20% - Accent3 4 2 4 3" xfId="1313" xr:uid="{00000000-0005-0000-0000-000020050000}"/>
    <cellStyle name="20% - Accent3 4 2 4 3 2" xfId="32748" xr:uid="{8C0C95DC-83CB-4849-B7F7-89EEA4D33FB5}"/>
    <cellStyle name="20% - Accent3 4 2 4 4" xfId="32745" xr:uid="{63590FA8-78CE-44EF-BB44-E3C174E2FB77}"/>
    <cellStyle name="20% - Accent3 4 2 5" xfId="1314" xr:uid="{00000000-0005-0000-0000-000021050000}"/>
    <cellStyle name="20% - Accent3 4 2 5 2" xfId="1315" xr:uid="{00000000-0005-0000-0000-000022050000}"/>
    <cellStyle name="20% - Accent3 4 2 5 2 2" xfId="32750" xr:uid="{8D340609-15A5-4052-AE63-2C0E34FE7A22}"/>
    <cellStyle name="20% - Accent3 4 2 5 3" xfId="32749" xr:uid="{27046227-60D0-4BB7-B8F9-91F7B9827F36}"/>
    <cellStyle name="20% - Accent3 4 2 6" xfId="1316" xr:uid="{00000000-0005-0000-0000-000023050000}"/>
    <cellStyle name="20% - Accent3 4 2 6 2" xfId="32751" xr:uid="{1C21C2D0-7CE4-4DF2-B1D0-06E1695D4031}"/>
    <cellStyle name="20% - Accent3 4 2 7" xfId="32720" xr:uid="{B201CB08-C6F5-4FE6-B135-66FC0E133D57}"/>
    <cellStyle name="20% - Accent3 4 3" xfId="1317" xr:uid="{00000000-0005-0000-0000-000024050000}"/>
    <cellStyle name="20% - Accent3 4 3 2" xfId="1318" xr:uid="{00000000-0005-0000-0000-000025050000}"/>
    <cellStyle name="20% - Accent3 4 3 2 2" xfId="1319" xr:uid="{00000000-0005-0000-0000-000026050000}"/>
    <cellStyle name="20% - Accent3 4 3 2 2 2" xfId="1320" xr:uid="{00000000-0005-0000-0000-000027050000}"/>
    <cellStyle name="20% - Accent3 4 3 2 2 2 2" xfId="1321" xr:uid="{00000000-0005-0000-0000-000028050000}"/>
    <cellStyle name="20% - Accent3 4 3 2 2 2 2 2" xfId="32756" xr:uid="{1EE7DC78-C9A4-4C12-9D8F-614989240FB9}"/>
    <cellStyle name="20% - Accent3 4 3 2 2 2 3" xfId="32755" xr:uid="{93DA39B6-79ED-49BB-A023-64F6904D6A4D}"/>
    <cellStyle name="20% - Accent3 4 3 2 2 3" xfId="1322" xr:uid="{00000000-0005-0000-0000-000029050000}"/>
    <cellStyle name="20% - Accent3 4 3 2 2 3 2" xfId="32757" xr:uid="{45699DCC-5739-42E6-B1C9-07B428EAF736}"/>
    <cellStyle name="20% - Accent3 4 3 2 2 4" xfId="32754" xr:uid="{7D5DA39B-62B6-4286-B4A0-38BB610240E3}"/>
    <cellStyle name="20% - Accent3 4 3 2 3" xfId="1323" xr:uid="{00000000-0005-0000-0000-00002A050000}"/>
    <cellStyle name="20% - Accent3 4 3 2 3 2" xfId="1324" xr:uid="{00000000-0005-0000-0000-00002B050000}"/>
    <cellStyle name="20% - Accent3 4 3 2 3 2 2" xfId="32759" xr:uid="{8DC6B91D-129E-4582-90CD-71FBB4127371}"/>
    <cellStyle name="20% - Accent3 4 3 2 3 3" xfId="32758" xr:uid="{1A5B06E3-4EE8-43B6-AA55-EF0A020677CE}"/>
    <cellStyle name="20% - Accent3 4 3 2 4" xfId="1325" xr:uid="{00000000-0005-0000-0000-00002C050000}"/>
    <cellStyle name="20% - Accent3 4 3 2 4 2" xfId="32760" xr:uid="{CCE9409D-7F86-4169-B66F-C2EF54B404F0}"/>
    <cellStyle name="20% - Accent3 4 3 2 5" xfId="32753" xr:uid="{58B86B1E-C1FA-4B80-90B7-9C7CA4D69D45}"/>
    <cellStyle name="20% - Accent3 4 3 3" xfId="1326" xr:uid="{00000000-0005-0000-0000-00002D050000}"/>
    <cellStyle name="20% - Accent3 4 3 3 2" xfId="1327" xr:uid="{00000000-0005-0000-0000-00002E050000}"/>
    <cellStyle name="20% - Accent3 4 3 3 2 2" xfId="1328" xr:uid="{00000000-0005-0000-0000-00002F050000}"/>
    <cellStyle name="20% - Accent3 4 3 3 2 2 2" xfId="32763" xr:uid="{23AE3258-3042-4532-B71A-F621A775F29E}"/>
    <cellStyle name="20% - Accent3 4 3 3 2 3" xfId="32762" xr:uid="{A63A45F9-0FDF-410B-8C55-D70E863794FC}"/>
    <cellStyle name="20% - Accent3 4 3 3 3" xfId="1329" xr:uid="{00000000-0005-0000-0000-000030050000}"/>
    <cellStyle name="20% - Accent3 4 3 3 3 2" xfId="32764" xr:uid="{E351A142-D9B9-4116-8484-322854319332}"/>
    <cellStyle name="20% - Accent3 4 3 3 4" xfId="32761" xr:uid="{41547A68-76F9-4C7E-8008-DC1D3A22051D}"/>
    <cellStyle name="20% - Accent3 4 3 4" xfId="1330" xr:uid="{00000000-0005-0000-0000-000031050000}"/>
    <cellStyle name="20% - Accent3 4 3 4 2" xfId="1331" xr:uid="{00000000-0005-0000-0000-000032050000}"/>
    <cellStyle name="20% - Accent3 4 3 4 2 2" xfId="32766" xr:uid="{ACDD0AF6-1B40-4CE5-8B4F-3A92817C5D3D}"/>
    <cellStyle name="20% - Accent3 4 3 4 3" xfId="32765" xr:uid="{B3B7F8B6-CF3D-4991-8E39-BC1585A8343D}"/>
    <cellStyle name="20% - Accent3 4 3 5" xfId="1332" xr:uid="{00000000-0005-0000-0000-000033050000}"/>
    <cellStyle name="20% - Accent3 4 3 5 2" xfId="32767" xr:uid="{A69F5C40-8CE2-4590-BAFC-8EC1BFEF8F28}"/>
    <cellStyle name="20% - Accent3 4 3 6" xfId="32752" xr:uid="{70C45AC9-396F-46D1-A642-131E9A1FF483}"/>
    <cellStyle name="20% - Accent3 4 4" xfId="1333" xr:uid="{00000000-0005-0000-0000-000034050000}"/>
    <cellStyle name="20% - Accent3 4 4 2" xfId="1334" xr:uid="{00000000-0005-0000-0000-000035050000}"/>
    <cellStyle name="20% - Accent3 4 4 2 2" xfId="1335" xr:uid="{00000000-0005-0000-0000-000036050000}"/>
    <cellStyle name="20% - Accent3 4 4 2 2 2" xfId="1336" xr:uid="{00000000-0005-0000-0000-000037050000}"/>
    <cellStyle name="20% - Accent3 4 4 2 2 2 2" xfId="32771" xr:uid="{A0438841-5BA3-44CC-B46E-6A79D472AFF8}"/>
    <cellStyle name="20% - Accent3 4 4 2 2 3" xfId="32770" xr:uid="{F905A51B-4995-44F2-A878-485A256DE5DE}"/>
    <cellStyle name="20% - Accent3 4 4 2 3" xfId="1337" xr:uid="{00000000-0005-0000-0000-000038050000}"/>
    <cellStyle name="20% - Accent3 4 4 2 3 2" xfId="32772" xr:uid="{85807EA7-0941-42EE-856C-B2E1B3048CB5}"/>
    <cellStyle name="20% - Accent3 4 4 2 4" xfId="32769" xr:uid="{0D54E107-8557-4A33-B6A0-8EA4AF241CB3}"/>
    <cellStyle name="20% - Accent3 4 4 3" xfId="1338" xr:uid="{00000000-0005-0000-0000-000039050000}"/>
    <cellStyle name="20% - Accent3 4 4 3 2" xfId="1339" xr:uid="{00000000-0005-0000-0000-00003A050000}"/>
    <cellStyle name="20% - Accent3 4 4 3 2 2" xfId="32774" xr:uid="{1E769324-5083-4DE1-A849-A6AF24FFAAF7}"/>
    <cellStyle name="20% - Accent3 4 4 3 3" xfId="32773" xr:uid="{CA927041-AFEE-437D-8006-D97C2C182C6B}"/>
    <cellStyle name="20% - Accent3 4 4 4" xfId="1340" xr:uid="{00000000-0005-0000-0000-00003B050000}"/>
    <cellStyle name="20% - Accent3 4 4 4 2" xfId="32775" xr:uid="{204CF9B2-EF4C-4664-B1DE-40A57D1B5D4B}"/>
    <cellStyle name="20% - Accent3 4 4 5" xfId="32768" xr:uid="{2FEDE216-6453-407E-BA19-AFCEEF63EE8F}"/>
    <cellStyle name="20% - Accent3 4 5" xfId="1341" xr:uid="{00000000-0005-0000-0000-00003C050000}"/>
    <cellStyle name="20% - Accent3 4 5 2" xfId="1342" xr:uid="{00000000-0005-0000-0000-00003D050000}"/>
    <cellStyle name="20% - Accent3 4 5 2 2" xfId="1343" xr:uid="{00000000-0005-0000-0000-00003E050000}"/>
    <cellStyle name="20% - Accent3 4 5 2 2 2" xfId="32778" xr:uid="{53F3B902-EFF3-4F79-B85F-903563E63370}"/>
    <cellStyle name="20% - Accent3 4 5 2 3" xfId="32777" xr:uid="{D0BE965D-82AC-4463-949D-574A52D9C307}"/>
    <cellStyle name="20% - Accent3 4 5 3" xfId="1344" xr:uid="{00000000-0005-0000-0000-00003F050000}"/>
    <cellStyle name="20% - Accent3 4 5 3 2" xfId="32779" xr:uid="{436A9249-7AA2-4039-86FE-F90A750B0EDC}"/>
    <cellStyle name="20% - Accent3 4 5 4" xfId="32776" xr:uid="{8675B119-AA32-4DE8-A8A4-F19613963ED4}"/>
    <cellStyle name="20% - Accent3 4 6" xfId="1345" xr:uid="{00000000-0005-0000-0000-000040050000}"/>
    <cellStyle name="20% - Accent3 4 6 2" xfId="1346" xr:uid="{00000000-0005-0000-0000-000041050000}"/>
    <cellStyle name="20% - Accent3 4 6 2 2" xfId="32781" xr:uid="{CA18DFC1-B92D-48B1-82C5-ECEC299F709F}"/>
    <cellStyle name="20% - Accent3 4 6 3" xfId="32780" xr:uid="{7D268EFB-AAB2-4A6F-9404-4ABCABAEB2E1}"/>
    <cellStyle name="20% - Accent3 4 7" xfId="1347" xr:uid="{00000000-0005-0000-0000-000042050000}"/>
    <cellStyle name="20% - Accent3 4 7 2" xfId="32782" xr:uid="{A3FD1E38-58A3-4497-8DB5-AE1B5DBDD84B}"/>
    <cellStyle name="20% - Accent3 4 8" xfId="32719" xr:uid="{73F00D66-1710-4040-84CA-A32406BB33D7}"/>
    <cellStyle name="20% - Accent3 5" xfId="1348" xr:uid="{00000000-0005-0000-0000-000043050000}"/>
    <cellStyle name="20% - Accent3 5 2" xfId="1349" xr:uid="{00000000-0005-0000-0000-000044050000}"/>
    <cellStyle name="20% - Accent3 5 2 2" xfId="1350" xr:uid="{00000000-0005-0000-0000-000045050000}"/>
    <cellStyle name="20% - Accent3 5 2 2 2" xfId="1351" xr:uid="{00000000-0005-0000-0000-000046050000}"/>
    <cellStyle name="20% - Accent3 5 2 2 2 2" xfId="1352" xr:uid="{00000000-0005-0000-0000-000047050000}"/>
    <cellStyle name="20% - Accent3 5 2 2 2 2 2" xfId="1353" xr:uid="{00000000-0005-0000-0000-000048050000}"/>
    <cellStyle name="20% - Accent3 5 2 2 2 2 2 2" xfId="32788" xr:uid="{988B598C-4E11-4C71-BCC5-43A587C80881}"/>
    <cellStyle name="20% - Accent3 5 2 2 2 2 3" xfId="32787" xr:uid="{A1A9B9E9-D29A-459E-BCA9-3354A0EA0C9B}"/>
    <cellStyle name="20% - Accent3 5 2 2 2 3" xfId="1354" xr:uid="{00000000-0005-0000-0000-000049050000}"/>
    <cellStyle name="20% - Accent3 5 2 2 2 3 2" xfId="32789" xr:uid="{7E689CE8-31D0-4FA3-A9DB-09188F2F738E}"/>
    <cellStyle name="20% - Accent3 5 2 2 2 4" xfId="32786" xr:uid="{7C8102D4-DDE1-48BF-9FEC-8B259D10C7BE}"/>
    <cellStyle name="20% - Accent3 5 2 2 3" xfId="1355" xr:uid="{00000000-0005-0000-0000-00004A050000}"/>
    <cellStyle name="20% - Accent3 5 2 2 3 2" xfId="1356" xr:uid="{00000000-0005-0000-0000-00004B050000}"/>
    <cellStyle name="20% - Accent3 5 2 2 3 2 2" xfId="32791" xr:uid="{AA3F66F7-F628-4DD2-85BB-5ADDBA1064CC}"/>
    <cellStyle name="20% - Accent3 5 2 2 3 3" xfId="32790" xr:uid="{22DF5E8D-7166-478B-87A8-3F1DE890AA01}"/>
    <cellStyle name="20% - Accent3 5 2 2 4" xfId="1357" xr:uid="{00000000-0005-0000-0000-00004C050000}"/>
    <cellStyle name="20% - Accent3 5 2 2 4 2" xfId="32792" xr:uid="{1654BFFA-D46C-48F8-B8F5-91553B4B6492}"/>
    <cellStyle name="20% - Accent3 5 2 2 5" xfId="32785" xr:uid="{2817BC9D-C96D-4157-BCD9-F2D5382051BC}"/>
    <cellStyle name="20% - Accent3 5 2 3" xfId="1358" xr:uid="{00000000-0005-0000-0000-00004D050000}"/>
    <cellStyle name="20% - Accent3 5 2 3 2" xfId="1359" xr:uid="{00000000-0005-0000-0000-00004E050000}"/>
    <cellStyle name="20% - Accent3 5 2 3 2 2" xfId="1360" xr:uid="{00000000-0005-0000-0000-00004F050000}"/>
    <cellStyle name="20% - Accent3 5 2 3 2 2 2" xfId="32795" xr:uid="{22B21279-1F25-424F-B813-CCB47033F5EA}"/>
    <cellStyle name="20% - Accent3 5 2 3 2 3" xfId="32794" xr:uid="{86342AD5-DD6E-48FF-8B41-7E634B411C64}"/>
    <cellStyle name="20% - Accent3 5 2 3 3" xfId="1361" xr:uid="{00000000-0005-0000-0000-000050050000}"/>
    <cellStyle name="20% - Accent3 5 2 3 3 2" xfId="32796" xr:uid="{11832513-0F6F-4B32-93CB-278E6FA6F850}"/>
    <cellStyle name="20% - Accent3 5 2 3 4" xfId="32793" xr:uid="{65A028EA-DC89-4471-ADCE-8DAC7715273C}"/>
    <cellStyle name="20% - Accent3 5 2 4" xfId="1362" xr:uid="{00000000-0005-0000-0000-000051050000}"/>
    <cellStyle name="20% - Accent3 5 2 4 2" xfId="1363" xr:uid="{00000000-0005-0000-0000-000052050000}"/>
    <cellStyle name="20% - Accent3 5 2 4 2 2" xfId="32798" xr:uid="{89729892-8AB9-43C2-A6BF-DCD23E2C8BF8}"/>
    <cellStyle name="20% - Accent3 5 2 4 3" xfId="32797" xr:uid="{009787BC-DDE5-482E-9CA9-F101C6CF3884}"/>
    <cellStyle name="20% - Accent3 5 2 5" xfId="1364" xr:uid="{00000000-0005-0000-0000-000053050000}"/>
    <cellStyle name="20% - Accent3 5 2 5 2" xfId="32799" xr:uid="{37C643B6-73D9-4A2C-8236-70FB2FA5E7AF}"/>
    <cellStyle name="20% - Accent3 5 2 6" xfId="32784" xr:uid="{A46AAC36-B89D-47B3-B4DD-8A4C021EA893}"/>
    <cellStyle name="20% - Accent3 5 3" xfId="1365" xr:uid="{00000000-0005-0000-0000-000054050000}"/>
    <cellStyle name="20% - Accent3 5 3 2" xfId="1366" xr:uid="{00000000-0005-0000-0000-000055050000}"/>
    <cellStyle name="20% - Accent3 5 3 2 2" xfId="1367" xr:uid="{00000000-0005-0000-0000-000056050000}"/>
    <cellStyle name="20% - Accent3 5 3 2 2 2" xfId="1368" xr:uid="{00000000-0005-0000-0000-000057050000}"/>
    <cellStyle name="20% - Accent3 5 3 2 2 2 2" xfId="32803" xr:uid="{31C7585A-185D-4830-A4E5-8CF8A4D31941}"/>
    <cellStyle name="20% - Accent3 5 3 2 2 3" xfId="32802" xr:uid="{C5495D35-43D9-4683-B893-E3914FF7982A}"/>
    <cellStyle name="20% - Accent3 5 3 2 3" xfId="1369" xr:uid="{00000000-0005-0000-0000-000058050000}"/>
    <cellStyle name="20% - Accent3 5 3 2 3 2" xfId="32804" xr:uid="{4156460E-3E64-4400-98F3-CC169C692F08}"/>
    <cellStyle name="20% - Accent3 5 3 2 4" xfId="32801" xr:uid="{55689B30-80C0-4486-8D60-7BCF554FFC58}"/>
    <cellStyle name="20% - Accent3 5 3 3" xfId="1370" xr:uid="{00000000-0005-0000-0000-000059050000}"/>
    <cellStyle name="20% - Accent3 5 3 3 2" xfId="1371" xr:uid="{00000000-0005-0000-0000-00005A050000}"/>
    <cellStyle name="20% - Accent3 5 3 3 2 2" xfId="32806" xr:uid="{6EAEE377-BB52-41F1-92D0-351050DED4F3}"/>
    <cellStyle name="20% - Accent3 5 3 3 3" xfId="32805" xr:uid="{478FA4EC-53A6-4086-A8B9-9BEF170ACA5F}"/>
    <cellStyle name="20% - Accent3 5 3 4" xfId="1372" xr:uid="{00000000-0005-0000-0000-00005B050000}"/>
    <cellStyle name="20% - Accent3 5 3 4 2" xfId="32807" xr:uid="{6C650771-A143-4805-83BA-942F44DA7D69}"/>
    <cellStyle name="20% - Accent3 5 3 5" xfId="32800" xr:uid="{9F8174A0-4F72-4467-A9B5-C25E014547CB}"/>
    <cellStyle name="20% - Accent3 5 4" xfId="1373" xr:uid="{00000000-0005-0000-0000-00005C050000}"/>
    <cellStyle name="20% - Accent3 5 4 2" xfId="1374" xr:uid="{00000000-0005-0000-0000-00005D050000}"/>
    <cellStyle name="20% - Accent3 5 4 2 2" xfId="1375" xr:uid="{00000000-0005-0000-0000-00005E050000}"/>
    <cellStyle name="20% - Accent3 5 4 2 2 2" xfId="32810" xr:uid="{32B70DB6-AD8F-4DE2-8A6F-0E9ED09EC44E}"/>
    <cellStyle name="20% - Accent3 5 4 2 3" xfId="32809" xr:uid="{C7A98D8E-8DF1-42E9-AEF9-EEF554B97C44}"/>
    <cellStyle name="20% - Accent3 5 4 3" xfId="1376" xr:uid="{00000000-0005-0000-0000-00005F050000}"/>
    <cellStyle name="20% - Accent3 5 4 3 2" xfId="32811" xr:uid="{5B463930-37C8-4275-B4CE-18547D53327D}"/>
    <cellStyle name="20% - Accent3 5 4 4" xfId="32808" xr:uid="{E000769C-4140-46EB-90F2-C5AB78631F8E}"/>
    <cellStyle name="20% - Accent3 5 5" xfId="1377" xr:uid="{00000000-0005-0000-0000-000060050000}"/>
    <cellStyle name="20% - Accent3 5 5 2" xfId="1378" xr:uid="{00000000-0005-0000-0000-000061050000}"/>
    <cellStyle name="20% - Accent3 5 5 2 2" xfId="32813" xr:uid="{CDDEB977-3810-4AD4-87F7-DB53C5EFF57D}"/>
    <cellStyle name="20% - Accent3 5 5 3" xfId="32812" xr:uid="{DFD268E5-D1AF-42DF-B298-23B7DA4CF394}"/>
    <cellStyle name="20% - Accent3 5 6" xfId="1379" xr:uid="{00000000-0005-0000-0000-000062050000}"/>
    <cellStyle name="20% - Accent3 5 6 2" xfId="32814" xr:uid="{4BCD70BF-D425-4442-B6A4-C2CE0B99E5C5}"/>
    <cellStyle name="20% - Accent3 5 7" xfId="32783" xr:uid="{413B75D0-B711-41AC-8758-CC2C82CA68F7}"/>
    <cellStyle name="20% - Accent3 6" xfId="1380" xr:uid="{00000000-0005-0000-0000-000063050000}"/>
    <cellStyle name="20% - Accent3 6 2" xfId="1381" xr:uid="{00000000-0005-0000-0000-000064050000}"/>
    <cellStyle name="20% - Accent3 6 2 2" xfId="1382" xr:uid="{00000000-0005-0000-0000-000065050000}"/>
    <cellStyle name="20% - Accent3 6 2 2 2" xfId="1383" xr:uid="{00000000-0005-0000-0000-000066050000}"/>
    <cellStyle name="20% - Accent3 6 2 2 2 2" xfId="1384" xr:uid="{00000000-0005-0000-0000-000067050000}"/>
    <cellStyle name="20% - Accent3 6 2 2 2 2 2" xfId="32819" xr:uid="{0E9B3F2E-0940-46A9-8BE6-8081A7FF8050}"/>
    <cellStyle name="20% - Accent3 6 2 2 2 3" xfId="32818" xr:uid="{6DF64F39-2BBD-4B42-9AF5-FE91F6850006}"/>
    <cellStyle name="20% - Accent3 6 2 2 3" xfId="1385" xr:uid="{00000000-0005-0000-0000-000068050000}"/>
    <cellStyle name="20% - Accent3 6 2 2 3 2" xfId="32820" xr:uid="{BF343858-BA1D-49C7-997E-42275D862C8A}"/>
    <cellStyle name="20% - Accent3 6 2 2 4" xfId="32817" xr:uid="{CC70EC3A-AF15-481A-9F3F-10413FB3E99A}"/>
    <cellStyle name="20% - Accent3 6 2 3" xfId="1386" xr:uid="{00000000-0005-0000-0000-000069050000}"/>
    <cellStyle name="20% - Accent3 6 2 3 2" xfId="1387" xr:uid="{00000000-0005-0000-0000-00006A050000}"/>
    <cellStyle name="20% - Accent3 6 2 3 2 2" xfId="32822" xr:uid="{0CC520E2-F80C-48F9-AF8A-D4163486FFB5}"/>
    <cellStyle name="20% - Accent3 6 2 3 3" xfId="32821" xr:uid="{4D0B322E-22E1-4E19-9EFB-879D46FBFD92}"/>
    <cellStyle name="20% - Accent3 6 2 4" xfId="1388" xr:uid="{00000000-0005-0000-0000-00006B050000}"/>
    <cellStyle name="20% - Accent3 6 2 4 2" xfId="32823" xr:uid="{08587CA9-D92C-4FC2-B78A-4BE11BE9CE2D}"/>
    <cellStyle name="20% - Accent3 6 2 5" xfId="32816" xr:uid="{6FE629E0-033F-431C-BDE3-62797BB7A9AA}"/>
    <cellStyle name="20% - Accent3 6 3" xfId="1389" xr:uid="{00000000-0005-0000-0000-00006C050000}"/>
    <cellStyle name="20% - Accent3 6 3 2" xfId="1390" xr:uid="{00000000-0005-0000-0000-00006D050000}"/>
    <cellStyle name="20% - Accent3 6 3 2 2" xfId="1391" xr:uid="{00000000-0005-0000-0000-00006E050000}"/>
    <cellStyle name="20% - Accent3 6 3 2 2 2" xfId="32826" xr:uid="{9447F4E7-8EF3-4FB9-9B5D-84E4E8F42052}"/>
    <cellStyle name="20% - Accent3 6 3 2 3" xfId="32825" xr:uid="{4714379D-14A7-4E2E-9268-7B69E1CA0F6D}"/>
    <cellStyle name="20% - Accent3 6 3 3" xfId="1392" xr:uid="{00000000-0005-0000-0000-00006F050000}"/>
    <cellStyle name="20% - Accent3 6 3 3 2" xfId="32827" xr:uid="{B5BC8442-4381-4E58-AA6B-45F1E4996D39}"/>
    <cellStyle name="20% - Accent3 6 3 4" xfId="32824" xr:uid="{F3AAA5D2-B5EB-417A-98B3-D307BF27B5FA}"/>
    <cellStyle name="20% - Accent3 6 4" xfId="1393" xr:uid="{00000000-0005-0000-0000-000070050000}"/>
    <cellStyle name="20% - Accent3 6 4 2" xfId="1394" xr:uid="{00000000-0005-0000-0000-000071050000}"/>
    <cellStyle name="20% - Accent3 6 4 2 2" xfId="32829" xr:uid="{6845483A-6E43-4EB4-98D7-734E2A72BCFB}"/>
    <cellStyle name="20% - Accent3 6 4 3" xfId="32828" xr:uid="{EC1552AC-3177-4DB7-95DE-7ED8BA609B3A}"/>
    <cellStyle name="20% - Accent3 6 5" xfId="1395" xr:uid="{00000000-0005-0000-0000-000072050000}"/>
    <cellStyle name="20% - Accent3 6 5 2" xfId="32830" xr:uid="{4C1E648F-7776-4626-BA4C-4C94804C3C7C}"/>
    <cellStyle name="20% - Accent3 6 6" xfId="32815" xr:uid="{18F5032D-E9B2-486A-93A5-CADC818A840C}"/>
    <cellStyle name="20% - Accent4" xfId="1396" xr:uid="{00000000-0005-0000-0000-000073050000}"/>
    <cellStyle name="20% - Accent4 2" xfId="1397" xr:uid="{00000000-0005-0000-0000-000074050000}"/>
    <cellStyle name="20% - Accent4 2 2" xfId="1398" xr:uid="{00000000-0005-0000-0000-000075050000}"/>
    <cellStyle name="20% - Accent4 2 2 2" xfId="1399" xr:uid="{00000000-0005-0000-0000-000076050000}"/>
    <cellStyle name="20% - Accent4 2 3" xfId="1400" xr:uid="{00000000-0005-0000-0000-000077050000}"/>
    <cellStyle name="20% - Accent4 2 3 2" xfId="1401" xr:uid="{00000000-0005-0000-0000-000078050000}"/>
    <cellStyle name="20% - Accent4 2 3 2 2" xfId="1402" xr:uid="{00000000-0005-0000-0000-000079050000}"/>
    <cellStyle name="20% - Accent4 2 3 2 2 2" xfId="1403" xr:uid="{00000000-0005-0000-0000-00007A050000}"/>
    <cellStyle name="20% - Accent4 2 3 2 2 2 2" xfId="1404" xr:uid="{00000000-0005-0000-0000-00007B050000}"/>
    <cellStyle name="20% - Accent4 2 3 2 2 2 2 2" xfId="1405" xr:uid="{00000000-0005-0000-0000-00007C050000}"/>
    <cellStyle name="20% - Accent4 2 3 2 2 2 2 2 2" xfId="32836" xr:uid="{ABC7E92C-D84B-455A-BBB6-3189725BDC5A}"/>
    <cellStyle name="20% - Accent4 2 3 2 2 2 2 3" xfId="32835" xr:uid="{6C538FC7-36F0-4B72-922A-0407B7439DF6}"/>
    <cellStyle name="20% - Accent4 2 3 2 2 2 3" xfId="1406" xr:uid="{00000000-0005-0000-0000-00007D050000}"/>
    <cellStyle name="20% - Accent4 2 3 2 2 2 3 2" xfId="32837" xr:uid="{216A5842-4959-4DE2-90E4-8338DF974F20}"/>
    <cellStyle name="20% - Accent4 2 3 2 2 2 4" xfId="32834" xr:uid="{8644A80E-1070-400F-AE73-7C0E89580EB5}"/>
    <cellStyle name="20% - Accent4 2 3 2 2 3" xfId="1407" xr:uid="{00000000-0005-0000-0000-00007E050000}"/>
    <cellStyle name="20% - Accent4 2 3 2 2 3 2" xfId="1408" xr:uid="{00000000-0005-0000-0000-00007F050000}"/>
    <cellStyle name="20% - Accent4 2 3 2 2 3 2 2" xfId="32839" xr:uid="{41554A8A-B454-40A2-9014-0CD4EE96B500}"/>
    <cellStyle name="20% - Accent4 2 3 2 2 3 3" xfId="32838" xr:uid="{A8048341-CB0E-4C21-8F1B-D131ECE70B11}"/>
    <cellStyle name="20% - Accent4 2 3 2 2 4" xfId="1409" xr:uid="{00000000-0005-0000-0000-000080050000}"/>
    <cellStyle name="20% - Accent4 2 3 2 2 4 2" xfId="32840" xr:uid="{5CA494DB-F5C4-4956-8CBA-6BAA19755BD3}"/>
    <cellStyle name="20% - Accent4 2 3 2 2 5" xfId="32833" xr:uid="{C4B2859E-78B7-4A9D-82F9-2034530EFF33}"/>
    <cellStyle name="20% - Accent4 2 3 2 3" xfId="1410" xr:uid="{00000000-0005-0000-0000-000081050000}"/>
    <cellStyle name="20% - Accent4 2 3 2 3 2" xfId="1411" xr:uid="{00000000-0005-0000-0000-000082050000}"/>
    <cellStyle name="20% - Accent4 2 3 2 3 2 2" xfId="1412" xr:uid="{00000000-0005-0000-0000-000083050000}"/>
    <cellStyle name="20% - Accent4 2 3 2 3 2 2 2" xfId="32843" xr:uid="{0A0BDB62-7E74-4F0F-8129-E642A0D4D47E}"/>
    <cellStyle name="20% - Accent4 2 3 2 3 2 3" xfId="32842" xr:uid="{23487058-331C-4ABE-8CFB-5F99C07E2991}"/>
    <cellStyle name="20% - Accent4 2 3 2 3 3" xfId="1413" xr:uid="{00000000-0005-0000-0000-000084050000}"/>
    <cellStyle name="20% - Accent4 2 3 2 3 3 2" xfId="32844" xr:uid="{D2A6A483-E12D-4EE1-85F0-1BD4057DD30F}"/>
    <cellStyle name="20% - Accent4 2 3 2 3 4" xfId="32841" xr:uid="{BA0A0DEE-B034-4C4A-B52F-EAEA5C1BDBFD}"/>
    <cellStyle name="20% - Accent4 2 3 2 4" xfId="1414" xr:uid="{00000000-0005-0000-0000-000085050000}"/>
    <cellStyle name="20% - Accent4 2 3 2 4 2" xfId="1415" xr:uid="{00000000-0005-0000-0000-000086050000}"/>
    <cellStyle name="20% - Accent4 2 3 2 4 2 2" xfId="32846" xr:uid="{13F116D3-50FB-49D9-B8CF-F9243B923A84}"/>
    <cellStyle name="20% - Accent4 2 3 2 4 3" xfId="32845" xr:uid="{23D4D00B-B9AC-4B3D-883C-1FEF4ACB3F61}"/>
    <cellStyle name="20% - Accent4 2 3 2 5" xfId="1416" xr:uid="{00000000-0005-0000-0000-000087050000}"/>
    <cellStyle name="20% - Accent4 2 3 2 5 2" xfId="32847" xr:uid="{BAF33C30-D3DC-4C90-A43D-B774B79A0099}"/>
    <cellStyle name="20% - Accent4 2 3 2 6" xfId="32832" xr:uid="{9939DCD4-7A43-469B-BDCC-8A89109D41A3}"/>
    <cellStyle name="20% - Accent4 2 3 3" xfId="1417" xr:uid="{00000000-0005-0000-0000-000088050000}"/>
    <cellStyle name="20% - Accent4 2 3 3 2" xfId="1418" xr:uid="{00000000-0005-0000-0000-000089050000}"/>
    <cellStyle name="20% - Accent4 2 3 3 2 2" xfId="1419" xr:uid="{00000000-0005-0000-0000-00008A050000}"/>
    <cellStyle name="20% - Accent4 2 3 3 2 2 2" xfId="1420" xr:uid="{00000000-0005-0000-0000-00008B050000}"/>
    <cellStyle name="20% - Accent4 2 3 3 2 2 2 2" xfId="32851" xr:uid="{51FDAE4F-0F31-4D00-AC4A-2B626C07D39A}"/>
    <cellStyle name="20% - Accent4 2 3 3 2 2 3" xfId="32850" xr:uid="{17A163A5-8470-42B3-8106-1DC027B8A68F}"/>
    <cellStyle name="20% - Accent4 2 3 3 2 3" xfId="1421" xr:uid="{00000000-0005-0000-0000-00008C050000}"/>
    <cellStyle name="20% - Accent4 2 3 3 2 3 2" xfId="32852" xr:uid="{1F41B557-AFA4-4CF2-8770-C5E104BDFAEB}"/>
    <cellStyle name="20% - Accent4 2 3 3 2 4" xfId="32849" xr:uid="{5A5AD031-E9BB-4C4E-A302-2E6FDC4A9C53}"/>
    <cellStyle name="20% - Accent4 2 3 3 3" xfId="1422" xr:uid="{00000000-0005-0000-0000-00008D050000}"/>
    <cellStyle name="20% - Accent4 2 3 3 3 2" xfId="1423" xr:uid="{00000000-0005-0000-0000-00008E050000}"/>
    <cellStyle name="20% - Accent4 2 3 3 3 2 2" xfId="32854" xr:uid="{B2DA1BA2-45A5-4611-AB75-4EE9996C29F6}"/>
    <cellStyle name="20% - Accent4 2 3 3 3 3" xfId="32853" xr:uid="{666CB0E6-B4C9-4633-AE3D-CB34545C0EA9}"/>
    <cellStyle name="20% - Accent4 2 3 3 4" xfId="1424" xr:uid="{00000000-0005-0000-0000-00008F050000}"/>
    <cellStyle name="20% - Accent4 2 3 3 4 2" xfId="32855" xr:uid="{94DCF57B-980C-4393-9563-29DDD2D1B1E0}"/>
    <cellStyle name="20% - Accent4 2 3 3 5" xfId="32848" xr:uid="{D69CF33B-49DC-4447-AE99-14963EF2DCCB}"/>
    <cellStyle name="20% - Accent4 2 3 4" xfId="1425" xr:uid="{00000000-0005-0000-0000-000090050000}"/>
    <cellStyle name="20% - Accent4 2 3 4 2" xfId="1426" xr:uid="{00000000-0005-0000-0000-000091050000}"/>
    <cellStyle name="20% - Accent4 2 3 4 2 2" xfId="1427" xr:uid="{00000000-0005-0000-0000-000092050000}"/>
    <cellStyle name="20% - Accent4 2 3 4 2 2 2" xfId="32858" xr:uid="{B91AA140-2208-4DAB-99EB-3D20907B13A0}"/>
    <cellStyle name="20% - Accent4 2 3 4 2 3" xfId="32857" xr:uid="{C28ED2A6-5A57-40AC-9532-B77D98D32873}"/>
    <cellStyle name="20% - Accent4 2 3 4 3" xfId="1428" xr:uid="{00000000-0005-0000-0000-000093050000}"/>
    <cellStyle name="20% - Accent4 2 3 4 3 2" xfId="32859" xr:uid="{5917D86C-E97A-432A-BC30-97EDA4F7C1CA}"/>
    <cellStyle name="20% - Accent4 2 3 4 4" xfId="32856" xr:uid="{7B78B4EB-E89C-4D45-AD92-F702784370E2}"/>
    <cellStyle name="20% - Accent4 2 3 5" xfId="1429" xr:uid="{00000000-0005-0000-0000-000094050000}"/>
    <cellStyle name="20% - Accent4 2 3 5 2" xfId="1430" xr:uid="{00000000-0005-0000-0000-000095050000}"/>
    <cellStyle name="20% - Accent4 2 3 5 2 2" xfId="32861" xr:uid="{83030C88-EAE2-45D8-BE7D-19B69253CF59}"/>
    <cellStyle name="20% - Accent4 2 3 5 3" xfId="32860" xr:uid="{4305EB50-EB53-47D6-B7D9-97F512CD189B}"/>
    <cellStyle name="20% - Accent4 2 3 6" xfId="1431" xr:uid="{00000000-0005-0000-0000-000096050000}"/>
    <cellStyle name="20% - Accent4 2 3 6 2" xfId="32862" xr:uid="{C58F513E-E82A-49DF-98E6-4C9925D9642E}"/>
    <cellStyle name="20% - Accent4 2 3 7" xfId="32831" xr:uid="{24EC1E66-0050-42AE-BFE6-F697DED07314}"/>
    <cellStyle name="20% - Accent4 2 4" xfId="1432" xr:uid="{00000000-0005-0000-0000-000097050000}"/>
    <cellStyle name="20% - Accent4 2 4 2" xfId="1433" xr:uid="{00000000-0005-0000-0000-000098050000}"/>
    <cellStyle name="20% - Accent4 2 4 2 2" xfId="1434" xr:uid="{00000000-0005-0000-0000-000099050000}"/>
    <cellStyle name="20% - Accent4 2 4 2 2 2" xfId="1435" xr:uid="{00000000-0005-0000-0000-00009A050000}"/>
    <cellStyle name="20% - Accent4 2 4 2 2 2 2" xfId="1436" xr:uid="{00000000-0005-0000-0000-00009B050000}"/>
    <cellStyle name="20% - Accent4 2 4 2 2 2 2 2" xfId="32867" xr:uid="{9916C7F7-8B33-43F3-B773-2D5755C8D1AA}"/>
    <cellStyle name="20% - Accent4 2 4 2 2 2 3" xfId="32866" xr:uid="{D5FF3810-3D15-4CB8-95AF-E6D2A85FE878}"/>
    <cellStyle name="20% - Accent4 2 4 2 2 3" xfId="1437" xr:uid="{00000000-0005-0000-0000-00009C050000}"/>
    <cellStyle name="20% - Accent4 2 4 2 2 3 2" xfId="32868" xr:uid="{72CB0A3D-BFBE-45C6-863F-6E1AA32C2191}"/>
    <cellStyle name="20% - Accent4 2 4 2 2 4" xfId="32865" xr:uid="{CEF678B1-7568-4D2B-A75A-6FC96855BBE6}"/>
    <cellStyle name="20% - Accent4 2 4 2 3" xfId="1438" xr:uid="{00000000-0005-0000-0000-00009D050000}"/>
    <cellStyle name="20% - Accent4 2 4 2 3 2" xfId="1439" xr:uid="{00000000-0005-0000-0000-00009E050000}"/>
    <cellStyle name="20% - Accent4 2 4 2 3 2 2" xfId="32870" xr:uid="{28185398-7DAB-4CE1-A37E-D7AAF4DA9184}"/>
    <cellStyle name="20% - Accent4 2 4 2 3 3" xfId="32869" xr:uid="{1BC4E6CB-294B-4F32-937E-41537E80A869}"/>
    <cellStyle name="20% - Accent4 2 4 2 4" xfId="1440" xr:uid="{00000000-0005-0000-0000-00009F050000}"/>
    <cellStyle name="20% - Accent4 2 4 2 4 2" xfId="32871" xr:uid="{B2087E2B-612C-4A6B-B194-BD19A1251623}"/>
    <cellStyle name="20% - Accent4 2 4 2 5" xfId="32864" xr:uid="{E95F36BB-B900-47B7-99F6-4C6E73459A03}"/>
    <cellStyle name="20% - Accent4 2 4 3" xfId="1441" xr:uid="{00000000-0005-0000-0000-0000A0050000}"/>
    <cellStyle name="20% - Accent4 2 4 3 2" xfId="1442" xr:uid="{00000000-0005-0000-0000-0000A1050000}"/>
    <cellStyle name="20% - Accent4 2 4 3 2 2" xfId="1443" xr:uid="{00000000-0005-0000-0000-0000A2050000}"/>
    <cellStyle name="20% - Accent4 2 4 3 2 2 2" xfId="32874" xr:uid="{A62584B9-D3F5-4A8C-8134-32D5F939CEA8}"/>
    <cellStyle name="20% - Accent4 2 4 3 2 3" xfId="32873" xr:uid="{AEE5ECC0-14B2-4566-9E10-53D9DC2F5045}"/>
    <cellStyle name="20% - Accent4 2 4 3 3" xfId="1444" xr:uid="{00000000-0005-0000-0000-0000A3050000}"/>
    <cellStyle name="20% - Accent4 2 4 3 3 2" xfId="32875" xr:uid="{998328C5-7B84-492C-8BC5-580E10ED0DA6}"/>
    <cellStyle name="20% - Accent4 2 4 3 4" xfId="32872" xr:uid="{1BAD795F-FCA3-43D1-B4FF-2EA6071F6DD2}"/>
    <cellStyle name="20% - Accent4 2 4 4" xfId="1445" xr:uid="{00000000-0005-0000-0000-0000A4050000}"/>
    <cellStyle name="20% - Accent4 2 4 4 2" xfId="1446" xr:uid="{00000000-0005-0000-0000-0000A5050000}"/>
    <cellStyle name="20% - Accent4 2 4 4 2 2" xfId="32877" xr:uid="{18BF7642-E86B-4517-A21A-FB6CC5CEF5A2}"/>
    <cellStyle name="20% - Accent4 2 4 4 3" xfId="32876" xr:uid="{1EC4E195-A7F6-4C8C-AB0E-04A9148C9013}"/>
    <cellStyle name="20% - Accent4 2 4 5" xfId="1447" xr:uid="{00000000-0005-0000-0000-0000A6050000}"/>
    <cellStyle name="20% - Accent4 2 4 5 2" xfId="32878" xr:uid="{64A009DE-780A-474C-9155-F030306DF85B}"/>
    <cellStyle name="20% - Accent4 2 4 6" xfId="32863" xr:uid="{092CB3BB-9EE2-4542-91A6-F4DB314B7C81}"/>
    <cellStyle name="20% - Accent4 2 5" xfId="1448" xr:uid="{00000000-0005-0000-0000-0000A7050000}"/>
    <cellStyle name="20% - Accent4 3" xfId="1449" xr:uid="{00000000-0005-0000-0000-0000A8050000}"/>
    <cellStyle name="20% - Accent4 3 2" xfId="1450" xr:uid="{00000000-0005-0000-0000-0000A9050000}"/>
    <cellStyle name="20% - Accent4 3 3" xfId="1451" xr:uid="{00000000-0005-0000-0000-0000AA050000}"/>
    <cellStyle name="20% - Accent4 3 3 2" xfId="1452" xr:uid="{00000000-0005-0000-0000-0000AB050000}"/>
    <cellStyle name="20% - Accent4 3 3 2 2" xfId="1453" xr:uid="{00000000-0005-0000-0000-0000AC050000}"/>
    <cellStyle name="20% - Accent4 3 3 2 2 2" xfId="1454" xr:uid="{00000000-0005-0000-0000-0000AD050000}"/>
    <cellStyle name="20% - Accent4 3 3 2 2 2 2" xfId="1455" xr:uid="{00000000-0005-0000-0000-0000AE050000}"/>
    <cellStyle name="20% - Accent4 3 3 2 2 2 2 2" xfId="1456" xr:uid="{00000000-0005-0000-0000-0000AF050000}"/>
    <cellStyle name="20% - Accent4 3 3 2 2 2 2 2 2" xfId="32885" xr:uid="{3CCBEE62-F568-4AED-9375-330F5FEB8F59}"/>
    <cellStyle name="20% - Accent4 3 3 2 2 2 2 3" xfId="32884" xr:uid="{D7286726-173C-494D-96FA-0CF59B4B3A38}"/>
    <cellStyle name="20% - Accent4 3 3 2 2 2 3" xfId="1457" xr:uid="{00000000-0005-0000-0000-0000B0050000}"/>
    <cellStyle name="20% - Accent4 3 3 2 2 2 3 2" xfId="32886" xr:uid="{701922E9-1371-4D97-A43D-D389D1AB864A}"/>
    <cellStyle name="20% - Accent4 3 3 2 2 2 4" xfId="32883" xr:uid="{2D81BC20-2335-4802-811C-B2A5E4F4E3AD}"/>
    <cellStyle name="20% - Accent4 3 3 2 2 3" xfId="1458" xr:uid="{00000000-0005-0000-0000-0000B1050000}"/>
    <cellStyle name="20% - Accent4 3 3 2 2 3 2" xfId="1459" xr:uid="{00000000-0005-0000-0000-0000B2050000}"/>
    <cellStyle name="20% - Accent4 3 3 2 2 3 2 2" xfId="32888" xr:uid="{4C55B7E4-9E98-49BF-A793-5F7815038C13}"/>
    <cellStyle name="20% - Accent4 3 3 2 2 3 3" xfId="32887" xr:uid="{0DE5B6C5-7FCE-4602-A6F7-E7B9F5DF3BE6}"/>
    <cellStyle name="20% - Accent4 3 3 2 2 4" xfId="1460" xr:uid="{00000000-0005-0000-0000-0000B3050000}"/>
    <cellStyle name="20% - Accent4 3 3 2 2 4 2" xfId="32889" xr:uid="{1E80EDF2-DD1C-4318-B195-E14F61F3BEA8}"/>
    <cellStyle name="20% - Accent4 3 3 2 2 5" xfId="32882" xr:uid="{0147246F-2923-4249-9624-BD16520AAD0E}"/>
    <cellStyle name="20% - Accent4 3 3 2 3" xfId="1461" xr:uid="{00000000-0005-0000-0000-0000B4050000}"/>
    <cellStyle name="20% - Accent4 3 3 2 3 2" xfId="1462" xr:uid="{00000000-0005-0000-0000-0000B5050000}"/>
    <cellStyle name="20% - Accent4 3 3 2 3 2 2" xfId="1463" xr:uid="{00000000-0005-0000-0000-0000B6050000}"/>
    <cellStyle name="20% - Accent4 3 3 2 3 2 2 2" xfId="32892" xr:uid="{9C066DE4-7748-4EB9-9DE3-B720C4FFE331}"/>
    <cellStyle name="20% - Accent4 3 3 2 3 2 3" xfId="32891" xr:uid="{82C2BCD0-D26F-4436-A9D7-1625FE81AA42}"/>
    <cellStyle name="20% - Accent4 3 3 2 3 3" xfId="1464" xr:uid="{00000000-0005-0000-0000-0000B7050000}"/>
    <cellStyle name="20% - Accent4 3 3 2 3 3 2" xfId="32893" xr:uid="{253049E5-D968-469C-A2CF-8431333C213E}"/>
    <cellStyle name="20% - Accent4 3 3 2 3 4" xfId="32890" xr:uid="{B7583B0C-1584-46A1-9079-BEA1CB75DC03}"/>
    <cellStyle name="20% - Accent4 3 3 2 4" xfId="1465" xr:uid="{00000000-0005-0000-0000-0000B8050000}"/>
    <cellStyle name="20% - Accent4 3 3 2 4 2" xfId="1466" xr:uid="{00000000-0005-0000-0000-0000B9050000}"/>
    <cellStyle name="20% - Accent4 3 3 2 4 2 2" xfId="32895" xr:uid="{7A9D269B-644E-4177-9EDC-7F49CEFAD231}"/>
    <cellStyle name="20% - Accent4 3 3 2 4 3" xfId="32894" xr:uid="{ABEB5CBA-E8A7-45CE-9805-6E1A5F021870}"/>
    <cellStyle name="20% - Accent4 3 3 2 5" xfId="1467" xr:uid="{00000000-0005-0000-0000-0000BA050000}"/>
    <cellStyle name="20% - Accent4 3 3 2 5 2" xfId="32896" xr:uid="{95C753E3-90A4-470F-AEF9-72C53706111F}"/>
    <cellStyle name="20% - Accent4 3 3 2 6" xfId="32881" xr:uid="{CB9D2F61-DDAF-4E9E-ACC3-791738049D87}"/>
    <cellStyle name="20% - Accent4 3 3 3" xfId="1468" xr:uid="{00000000-0005-0000-0000-0000BB050000}"/>
    <cellStyle name="20% - Accent4 3 3 3 2" xfId="1469" xr:uid="{00000000-0005-0000-0000-0000BC050000}"/>
    <cellStyle name="20% - Accent4 3 3 3 2 2" xfId="1470" xr:uid="{00000000-0005-0000-0000-0000BD050000}"/>
    <cellStyle name="20% - Accent4 3 3 3 2 2 2" xfId="1471" xr:uid="{00000000-0005-0000-0000-0000BE050000}"/>
    <cellStyle name="20% - Accent4 3 3 3 2 2 2 2" xfId="32900" xr:uid="{0DD189F8-EF54-4933-883C-F21424FA9E89}"/>
    <cellStyle name="20% - Accent4 3 3 3 2 2 3" xfId="32899" xr:uid="{27B2470E-F9E5-423B-A0D3-60575D574C37}"/>
    <cellStyle name="20% - Accent4 3 3 3 2 3" xfId="1472" xr:uid="{00000000-0005-0000-0000-0000BF050000}"/>
    <cellStyle name="20% - Accent4 3 3 3 2 3 2" xfId="32901" xr:uid="{851C00EE-746D-4341-94BA-907C0DFE4B44}"/>
    <cellStyle name="20% - Accent4 3 3 3 2 4" xfId="32898" xr:uid="{FC546859-5D5C-4305-8BFD-56B5D2AC0B5B}"/>
    <cellStyle name="20% - Accent4 3 3 3 3" xfId="1473" xr:uid="{00000000-0005-0000-0000-0000C0050000}"/>
    <cellStyle name="20% - Accent4 3 3 3 3 2" xfId="1474" xr:uid="{00000000-0005-0000-0000-0000C1050000}"/>
    <cellStyle name="20% - Accent4 3 3 3 3 2 2" xfId="32903" xr:uid="{FE491AA3-0D77-411E-9EAC-C039C84C3CF2}"/>
    <cellStyle name="20% - Accent4 3 3 3 3 3" xfId="32902" xr:uid="{CF3E7A60-D50E-489A-A67D-E0EBABC4E8EC}"/>
    <cellStyle name="20% - Accent4 3 3 3 4" xfId="1475" xr:uid="{00000000-0005-0000-0000-0000C2050000}"/>
    <cellStyle name="20% - Accent4 3 3 3 4 2" xfId="32904" xr:uid="{8237FA5D-F83C-4D4A-ABF1-285551BF4761}"/>
    <cellStyle name="20% - Accent4 3 3 3 5" xfId="32897" xr:uid="{88053BD0-561F-4CF2-BA46-944174C53F0B}"/>
    <cellStyle name="20% - Accent4 3 3 4" xfId="1476" xr:uid="{00000000-0005-0000-0000-0000C3050000}"/>
    <cellStyle name="20% - Accent4 3 3 4 2" xfId="1477" xr:uid="{00000000-0005-0000-0000-0000C4050000}"/>
    <cellStyle name="20% - Accent4 3 3 4 2 2" xfId="1478" xr:uid="{00000000-0005-0000-0000-0000C5050000}"/>
    <cellStyle name="20% - Accent4 3 3 4 2 2 2" xfId="32907" xr:uid="{55DE46EF-60E2-44F0-A26E-71D8299AC5A5}"/>
    <cellStyle name="20% - Accent4 3 3 4 2 3" xfId="32906" xr:uid="{66160B26-6D5F-47BF-BC7E-6825B39F892C}"/>
    <cellStyle name="20% - Accent4 3 3 4 3" xfId="1479" xr:uid="{00000000-0005-0000-0000-0000C6050000}"/>
    <cellStyle name="20% - Accent4 3 3 4 3 2" xfId="32908" xr:uid="{82BF928C-BD3B-4708-9AAD-5C342BA9E0AE}"/>
    <cellStyle name="20% - Accent4 3 3 4 4" xfId="32905" xr:uid="{88259997-6108-4D25-9EA7-82BE73A42E6E}"/>
    <cellStyle name="20% - Accent4 3 3 5" xfId="1480" xr:uid="{00000000-0005-0000-0000-0000C7050000}"/>
    <cellStyle name="20% - Accent4 3 3 5 2" xfId="1481" xr:uid="{00000000-0005-0000-0000-0000C8050000}"/>
    <cellStyle name="20% - Accent4 3 3 5 2 2" xfId="32910" xr:uid="{003B9695-F00E-4731-AEFB-249ECBD2FD80}"/>
    <cellStyle name="20% - Accent4 3 3 5 3" xfId="32909" xr:uid="{65525929-633A-4D35-BE20-5F833A4699AA}"/>
    <cellStyle name="20% - Accent4 3 3 6" xfId="1482" xr:uid="{00000000-0005-0000-0000-0000C9050000}"/>
    <cellStyle name="20% - Accent4 3 3 6 2" xfId="32911" xr:uid="{6C5DBDBA-D3D0-4B22-84AC-A7BF0625E3EA}"/>
    <cellStyle name="20% - Accent4 3 3 7" xfId="32880" xr:uid="{7DFA2168-9EEA-4CAA-AAD5-CBF6B71CFCAA}"/>
    <cellStyle name="20% - Accent4 3 4" xfId="1483" xr:uid="{00000000-0005-0000-0000-0000CA050000}"/>
    <cellStyle name="20% - Accent4 3 4 2" xfId="1484" xr:uid="{00000000-0005-0000-0000-0000CB050000}"/>
    <cellStyle name="20% - Accent4 3 4 2 2" xfId="1485" xr:uid="{00000000-0005-0000-0000-0000CC050000}"/>
    <cellStyle name="20% - Accent4 3 4 2 2 2" xfId="1486" xr:uid="{00000000-0005-0000-0000-0000CD050000}"/>
    <cellStyle name="20% - Accent4 3 4 2 2 2 2" xfId="1487" xr:uid="{00000000-0005-0000-0000-0000CE050000}"/>
    <cellStyle name="20% - Accent4 3 4 2 2 2 2 2" xfId="32916" xr:uid="{5DD4E4E1-0485-4EFA-B017-7E3E5EAA2D48}"/>
    <cellStyle name="20% - Accent4 3 4 2 2 2 3" xfId="32915" xr:uid="{852B23B0-A5E2-4488-A006-DA74A194B93C}"/>
    <cellStyle name="20% - Accent4 3 4 2 2 3" xfId="1488" xr:uid="{00000000-0005-0000-0000-0000CF050000}"/>
    <cellStyle name="20% - Accent4 3 4 2 2 3 2" xfId="32917" xr:uid="{216E08A8-88D6-4302-BF0A-16FC0450BE0E}"/>
    <cellStyle name="20% - Accent4 3 4 2 2 4" xfId="32914" xr:uid="{98ECF90B-889D-432C-9328-82761648169F}"/>
    <cellStyle name="20% - Accent4 3 4 2 3" xfId="1489" xr:uid="{00000000-0005-0000-0000-0000D0050000}"/>
    <cellStyle name="20% - Accent4 3 4 2 3 2" xfId="1490" xr:uid="{00000000-0005-0000-0000-0000D1050000}"/>
    <cellStyle name="20% - Accent4 3 4 2 3 2 2" xfId="32919" xr:uid="{5987A4A1-AFD8-4D80-BDB1-2DB60F25C3D2}"/>
    <cellStyle name="20% - Accent4 3 4 2 3 3" xfId="32918" xr:uid="{B7C376B5-6844-4FBA-B00E-9080F346DC1D}"/>
    <cellStyle name="20% - Accent4 3 4 2 4" xfId="1491" xr:uid="{00000000-0005-0000-0000-0000D2050000}"/>
    <cellStyle name="20% - Accent4 3 4 2 4 2" xfId="32920" xr:uid="{E14510E9-3DAF-49F7-B6AC-989FDE68E76D}"/>
    <cellStyle name="20% - Accent4 3 4 2 5" xfId="32913" xr:uid="{24B6A775-6452-4F18-B007-427A275C8CCB}"/>
    <cellStyle name="20% - Accent4 3 4 3" xfId="1492" xr:uid="{00000000-0005-0000-0000-0000D3050000}"/>
    <cellStyle name="20% - Accent4 3 4 3 2" xfId="1493" xr:uid="{00000000-0005-0000-0000-0000D4050000}"/>
    <cellStyle name="20% - Accent4 3 4 3 2 2" xfId="1494" xr:uid="{00000000-0005-0000-0000-0000D5050000}"/>
    <cellStyle name="20% - Accent4 3 4 3 2 2 2" xfId="32923" xr:uid="{B758BE25-A98E-43A6-9DD1-D7265CF26D99}"/>
    <cellStyle name="20% - Accent4 3 4 3 2 3" xfId="32922" xr:uid="{27662468-9D04-4904-8712-2A8AFB9F5805}"/>
    <cellStyle name="20% - Accent4 3 4 3 3" xfId="1495" xr:uid="{00000000-0005-0000-0000-0000D6050000}"/>
    <cellStyle name="20% - Accent4 3 4 3 3 2" xfId="32924" xr:uid="{78ED8B36-94DD-4A65-A343-A36AF186772C}"/>
    <cellStyle name="20% - Accent4 3 4 3 4" xfId="32921" xr:uid="{7FB96CB4-C107-4E85-919C-B2265704C102}"/>
    <cellStyle name="20% - Accent4 3 4 4" xfId="1496" xr:uid="{00000000-0005-0000-0000-0000D7050000}"/>
    <cellStyle name="20% - Accent4 3 4 4 2" xfId="1497" xr:uid="{00000000-0005-0000-0000-0000D8050000}"/>
    <cellStyle name="20% - Accent4 3 4 4 2 2" xfId="32926" xr:uid="{CBC16BD7-06CC-432B-BA1B-236B312721CA}"/>
    <cellStyle name="20% - Accent4 3 4 4 3" xfId="32925" xr:uid="{638B56C0-71C2-496B-AD7B-161ECCAACF33}"/>
    <cellStyle name="20% - Accent4 3 4 5" xfId="1498" xr:uid="{00000000-0005-0000-0000-0000D9050000}"/>
    <cellStyle name="20% - Accent4 3 4 5 2" xfId="32927" xr:uid="{C22AF0E3-4717-4E71-9FA2-D4F2D1993408}"/>
    <cellStyle name="20% - Accent4 3 4 6" xfId="32912" xr:uid="{5525007E-0688-42D9-BB6B-46E97BD57839}"/>
    <cellStyle name="20% - Accent4 3 5" xfId="1499" xr:uid="{00000000-0005-0000-0000-0000DA050000}"/>
    <cellStyle name="20% - Accent4 3 6" xfId="32879" xr:uid="{D5CA821A-FB1D-407E-8EBA-465DFFB2C425}"/>
    <cellStyle name="20% - Accent4 4" xfId="1500" xr:uid="{00000000-0005-0000-0000-0000DB050000}"/>
    <cellStyle name="20% - Accent4 4 2" xfId="1501" xr:uid="{00000000-0005-0000-0000-0000DC050000}"/>
    <cellStyle name="20% - Accent4 4 2 2" xfId="1502" xr:uid="{00000000-0005-0000-0000-0000DD050000}"/>
    <cellStyle name="20% - Accent4 4 2 2 2" xfId="1503" xr:uid="{00000000-0005-0000-0000-0000DE050000}"/>
    <cellStyle name="20% - Accent4 4 2 2 2 2" xfId="1504" xr:uid="{00000000-0005-0000-0000-0000DF050000}"/>
    <cellStyle name="20% - Accent4 4 2 2 2 2 2" xfId="1505" xr:uid="{00000000-0005-0000-0000-0000E0050000}"/>
    <cellStyle name="20% - Accent4 4 2 2 2 2 2 2" xfId="1506" xr:uid="{00000000-0005-0000-0000-0000E1050000}"/>
    <cellStyle name="20% - Accent4 4 2 2 2 2 2 2 2" xfId="32934" xr:uid="{0B0AB6F3-CDB7-47A2-BD0D-DD351568944A}"/>
    <cellStyle name="20% - Accent4 4 2 2 2 2 2 3" xfId="32933" xr:uid="{F0C29B31-0596-4071-9485-1AC81B9A578B}"/>
    <cellStyle name="20% - Accent4 4 2 2 2 2 3" xfId="1507" xr:uid="{00000000-0005-0000-0000-0000E2050000}"/>
    <cellStyle name="20% - Accent4 4 2 2 2 2 3 2" xfId="32935" xr:uid="{28E7695B-023F-44F8-8104-3B0FB9D92F41}"/>
    <cellStyle name="20% - Accent4 4 2 2 2 2 4" xfId="32932" xr:uid="{2004480B-7039-4C82-8099-AE9035E827B3}"/>
    <cellStyle name="20% - Accent4 4 2 2 2 3" xfId="1508" xr:uid="{00000000-0005-0000-0000-0000E3050000}"/>
    <cellStyle name="20% - Accent4 4 2 2 2 3 2" xfId="1509" xr:uid="{00000000-0005-0000-0000-0000E4050000}"/>
    <cellStyle name="20% - Accent4 4 2 2 2 3 2 2" xfId="32937" xr:uid="{95351593-49FE-4E29-AE22-20F58440DF98}"/>
    <cellStyle name="20% - Accent4 4 2 2 2 3 3" xfId="32936" xr:uid="{DCAB1C86-83A1-4266-AA4C-7C1641B1A5E9}"/>
    <cellStyle name="20% - Accent4 4 2 2 2 4" xfId="1510" xr:uid="{00000000-0005-0000-0000-0000E5050000}"/>
    <cellStyle name="20% - Accent4 4 2 2 2 4 2" xfId="32938" xr:uid="{A305C505-FD42-4B0F-8EE2-98FD0FF25143}"/>
    <cellStyle name="20% - Accent4 4 2 2 2 5" xfId="32931" xr:uid="{92738B9F-AEA0-4756-BCD7-997B97201993}"/>
    <cellStyle name="20% - Accent4 4 2 2 3" xfId="1511" xr:uid="{00000000-0005-0000-0000-0000E6050000}"/>
    <cellStyle name="20% - Accent4 4 2 2 3 2" xfId="1512" xr:uid="{00000000-0005-0000-0000-0000E7050000}"/>
    <cellStyle name="20% - Accent4 4 2 2 3 2 2" xfId="1513" xr:uid="{00000000-0005-0000-0000-0000E8050000}"/>
    <cellStyle name="20% - Accent4 4 2 2 3 2 2 2" xfId="32941" xr:uid="{3B960375-5202-4F2B-A8C5-A760C9C86442}"/>
    <cellStyle name="20% - Accent4 4 2 2 3 2 3" xfId="32940" xr:uid="{08CD5B67-FD23-433E-983C-2FE390BABCED}"/>
    <cellStyle name="20% - Accent4 4 2 2 3 3" xfId="1514" xr:uid="{00000000-0005-0000-0000-0000E9050000}"/>
    <cellStyle name="20% - Accent4 4 2 2 3 3 2" xfId="32942" xr:uid="{3384B1B8-0B9A-4EDC-AC19-57AD2448BEA5}"/>
    <cellStyle name="20% - Accent4 4 2 2 3 4" xfId="32939" xr:uid="{7B1C4E63-BC02-4155-B471-DE81C02FF336}"/>
    <cellStyle name="20% - Accent4 4 2 2 4" xfId="1515" xr:uid="{00000000-0005-0000-0000-0000EA050000}"/>
    <cellStyle name="20% - Accent4 4 2 2 4 2" xfId="1516" xr:uid="{00000000-0005-0000-0000-0000EB050000}"/>
    <cellStyle name="20% - Accent4 4 2 2 4 2 2" xfId="32944" xr:uid="{07F55B52-391C-4306-B71F-61497997CB6E}"/>
    <cellStyle name="20% - Accent4 4 2 2 4 3" xfId="32943" xr:uid="{BC351AFC-EA5E-4C7E-B704-A3D2E6F88133}"/>
    <cellStyle name="20% - Accent4 4 2 2 5" xfId="1517" xr:uid="{00000000-0005-0000-0000-0000EC050000}"/>
    <cellStyle name="20% - Accent4 4 2 2 5 2" xfId="32945" xr:uid="{5F843090-0D54-41FE-96F4-1C45AF5F4D87}"/>
    <cellStyle name="20% - Accent4 4 2 2 6" xfId="32930" xr:uid="{D62690F6-588C-4537-B0E2-8B5A72A2364A}"/>
    <cellStyle name="20% - Accent4 4 2 3" xfId="1518" xr:uid="{00000000-0005-0000-0000-0000ED050000}"/>
    <cellStyle name="20% - Accent4 4 2 3 2" xfId="1519" xr:uid="{00000000-0005-0000-0000-0000EE050000}"/>
    <cellStyle name="20% - Accent4 4 2 3 2 2" xfId="1520" xr:uid="{00000000-0005-0000-0000-0000EF050000}"/>
    <cellStyle name="20% - Accent4 4 2 3 2 2 2" xfId="1521" xr:uid="{00000000-0005-0000-0000-0000F0050000}"/>
    <cellStyle name="20% - Accent4 4 2 3 2 2 2 2" xfId="32949" xr:uid="{9F02646D-8EC1-48E3-A85D-A70BD555DF57}"/>
    <cellStyle name="20% - Accent4 4 2 3 2 2 3" xfId="32948" xr:uid="{BD48C89E-304E-43F1-A652-F5C9ABE5E9EB}"/>
    <cellStyle name="20% - Accent4 4 2 3 2 3" xfId="1522" xr:uid="{00000000-0005-0000-0000-0000F1050000}"/>
    <cellStyle name="20% - Accent4 4 2 3 2 3 2" xfId="32950" xr:uid="{EC54A901-C708-4C5D-BCD1-85FB27C26219}"/>
    <cellStyle name="20% - Accent4 4 2 3 2 4" xfId="32947" xr:uid="{19ED65E3-294B-41A5-96D7-1F56E15AB3E9}"/>
    <cellStyle name="20% - Accent4 4 2 3 3" xfId="1523" xr:uid="{00000000-0005-0000-0000-0000F2050000}"/>
    <cellStyle name="20% - Accent4 4 2 3 3 2" xfId="1524" xr:uid="{00000000-0005-0000-0000-0000F3050000}"/>
    <cellStyle name="20% - Accent4 4 2 3 3 2 2" xfId="32952" xr:uid="{6CE8E0F9-7689-4BF9-AD0B-3A5639E67E10}"/>
    <cellStyle name="20% - Accent4 4 2 3 3 3" xfId="32951" xr:uid="{4980E189-4658-4641-A173-F842A1515297}"/>
    <cellStyle name="20% - Accent4 4 2 3 4" xfId="1525" xr:uid="{00000000-0005-0000-0000-0000F4050000}"/>
    <cellStyle name="20% - Accent4 4 2 3 4 2" xfId="32953" xr:uid="{15670327-723C-4B9D-A436-12BA34BF4F42}"/>
    <cellStyle name="20% - Accent4 4 2 3 5" xfId="32946" xr:uid="{102771DC-A9FB-4F49-93F2-62C20AADC0F6}"/>
    <cellStyle name="20% - Accent4 4 2 4" xfId="1526" xr:uid="{00000000-0005-0000-0000-0000F5050000}"/>
    <cellStyle name="20% - Accent4 4 2 4 2" xfId="1527" xr:uid="{00000000-0005-0000-0000-0000F6050000}"/>
    <cellStyle name="20% - Accent4 4 2 4 2 2" xfId="1528" xr:uid="{00000000-0005-0000-0000-0000F7050000}"/>
    <cellStyle name="20% - Accent4 4 2 4 2 2 2" xfId="32956" xr:uid="{4ACD7E5E-63BC-43D2-A2A1-9282CCA3D595}"/>
    <cellStyle name="20% - Accent4 4 2 4 2 3" xfId="32955" xr:uid="{109AFB71-3B9B-4702-B128-2F5C7FD21AE6}"/>
    <cellStyle name="20% - Accent4 4 2 4 3" xfId="1529" xr:uid="{00000000-0005-0000-0000-0000F8050000}"/>
    <cellStyle name="20% - Accent4 4 2 4 3 2" xfId="32957" xr:uid="{C6157097-9BA2-4C13-9A9F-324C392FF255}"/>
    <cellStyle name="20% - Accent4 4 2 4 4" xfId="32954" xr:uid="{3F8BE644-0F8A-4BDF-A00D-6F706B994405}"/>
    <cellStyle name="20% - Accent4 4 2 5" xfId="1530" xr:uid="{00000000-0005-0000-0000-0000F9050000}"/>
    <cellStyle name="20% - Accent4 4 2 5 2" xfId="1531" xr:uid="{00000000-0005-0000-0000-0000FA050000}"/>
    <cellStyle name="20% - Accent4 4 2 5 2 2" xfId="32959" xr:uid="{D9D847E9-08FF-477C-B2C9-6E67A7698CA2}"/>
    <cellStyle name="20% - Accent4 4 2 5 3" xfId="32958" xr:uid="{11A7E0D4-F795-41F3-AE5E-1B664E6E8AB5}"/>
    <cellStyle name="20% - Accent4 4 2 6" xfId="1532" xr:uid="{00000000-0005-0000-0000-0000FB050000}"/>
    <cellStyle name="20% - Accent4 4 2 6 2" xfId="32960" xr:uid="{71D677E1-111E-48D1-9F69-4FFE5B9B9DE6}"/>
    <cellStyle name="20% - Accent4 4 2 7" xfId="32929" xr:uid="{FDC10306-CD98-49B6-AA24-98FDC6790E68}"/>
    <cellStyle name="20% - Accent4 4 3" xfId="1533" xr:uid="{00000000-0005-0000-0000-0000FC050000}"/>
    <cellStyle name="20% - Accent4 4 3 2" xfId="1534" xr:uid="{00000000-0005-0000-0000-0000FD050000}"/>
    <cellStyle name="20% - Accent4 4 3 2 2" xfId="1535" xr:uid="{00000000-0005-0000-0000-0000FE050000}"/>
    <cellStyle name="20% - Accent4 4 3 2 2 2" xfId="1536" xr:uid="{00000000-0005-0000-0000-0000FF050000}"/>
    <cellStyle name="20% - Accent4 4 3 2 2 2 2" xfId="1537" xr:uid="{00000000-0005-0000-0000-000000060000}"/>
    <cellStyle name="20% - Accent4 4 3 2 2 2 2 2" xfId="32965" xr:uid="{110AC483-DAFF-46BD-82B1-CF22E401C0B5}"/>
    <cellStyle name="20% - Accent4 4 3 2 2 2 3" xfId="32964" xr:uid="{AD4FB43E-1F33-4118-AA79-8FB1160018B1}"/>
    <cellStyle name="20% - Accent4 4 3 2 2 3" xfId="1538" xr:uid="{00000000-0005-0000-0000-000001060000}"/>
    <cellStyle name="20% - Accent4 4 3 2 2 3 2" xfId="32966" xr:uid="{DA9FCF56-AA9D-483B-AEBE-8B2AB6E8624F}"/>
    <cellStyle name="20% - Accent4 4 3 2 2 4" xfId="32963" xr:uid="{E2A838C9-392F-48EE-845E-A956E63A4528}"/>
    <cellStyle name="20% - Accent4 4 3 2 3" xfId="1539" xr:uid="{00000000-0005-0000-0000-000002060000}"/>
    <cellStyle name="20% - Accent4 4 3 2 3 2" xfId="1540" xr:uid="{00000000-0005-0000-0000-000003060000}"/>
    <cellStyle name="20% - Accent4 4 3 2 3 2 2" xfId="32968" xr:uid="{1FBCB555-9167-4731-80F1-EE6E3BBF082C}"/>
    <cellStyle name="20% - Accent4 4 3 2 3 3" xfId="32967" xr:uid="{2E5CC4AD-B0AF-47EC-846B-AAFE427D87DB}"/>
    <cellStyle name="20% - Accent4 4 3 2 4" xfId="1541" xr:uid="{00000000-0005-0000-0000-000004060000}"/>
    <cellStyle name="20% - Accent4 4 3 2 4 2" xfId="32969" xr:uid="{9A4B1D9B-B793-4FD3-9022-D39CB4BE4B2D}"/>
    <cellStyle name="20% - Accent4 4 3 2 5" xfId="32962" xr:uid="{6136ECDF-C3AA-4ED9-9F4E-46DC9C008768}"/>
    <cellStyle name="20% - Accent4 4 3 3" xfId="1542" xr:uid="{00000000-0005-0000-0000-000005060000}"/>
    <cellStyle name="20% - Accent4 4 3 3 2" xfId="1543" xr:uid="{00000000-0005-0000-0000-000006060000}"/>
    <cellStyle name="20% - Accent4 4 3 3 2 2" xfId="1544" xr:uid="{00000000-0005-0000-0000-000007060000}"/>
    <cellStyle name="20% - Accent4 4 3 3 2 2 2" xfId="32972" xr:uid="{0F1269BE-412F-4B33-A396-5FE9B48ADCFC}"/>
    <cellStyle name="20% - Accent4 4 3 3 2 3" xfId="32971" xr:uid="{B761FC97-1CCA-4186-BC8B-0477C0A27B90}"/>
    <cellStyle name="20% - Accent4 4 3 3 3" xfId="1545" xr:uid="{00000000-0005-0000-0000-000008060000}"/>
    <cellStyle name="20% - Accent4 4 3 3 3 2" xfId="32973" xr:uid="{CD3A84FE-13F8-40F4-A0CA-89FEF5266D03}"/>
    <cellStyle name="20% - Accent4 4 3 3 4" xfId="32970" xr:uid="{3F384F10-1D26-4586-9CD9-734FBC48B5CC}"/>
    <cellStyle name="20% - Accent4 4 3 4" xfId="1546" xr:uid="{00000000-0005-0000-0000-000009060000}"/>
    <cellStyle name="20% - Accent4 4 3 4 2" xfId="1547" xr:uid="{00000000-0005-0000-0000-00000A060000}"/>
    <cellStyle name="20% - Accent4 4 3 4 2 2" xfId="32975" xr:uid="{CF76554D-BD70-4224-977B-199E131B327C}"/>
    <cellStyle name="20% - Accent4 4 3 4 3" xfId="32974" xr:uid="{96D70007-BD32-4956-B87E-AC526B4986A2}"/>
    <cellStyle name="20% - Accent4 4 3 5" xfId="1548" xr:uid="{00000000-0005-0000-0000-00000B060000}"/>
    <cellStyle name="20% - Accent4 4 3 5 2" xfId="32976" xr:uid="{6C28829F-5201-4FCE-90B9-67B2E1FD311A}"/>
    <cellStyle name="20% - Accent4 4 3 6" xfId="32961" xr:uid="{ED02EF79-A0B8-4340-B9F2-2A778566C97A}"/>
    <cellStyle name="20% - Accent4 4 4" xfId="1549" xr:uid="{00000000-0005-0000-0000-00000C060000}"/>
    <cellStyle name="20% - Accent4 4 4 2" xfId="1550" xr:uid="{00000000-0005-0000-0000-00000D060000}"/>
    <cellStyle name="20% - Accent4 4 4 2 2" xfId="1551" xr:uid="{00000000-0005-0000-0000-00000E060000}"/>
    <cellStyle name="20% - Accent4 4 4 2 2 2" xfId="1552" xr:uid="{00000000-0005-0000-0000-00000F060000}"/>
    <cellStyle name="20% - Accent4 4 4 2 2 2 2" xfId="32980" xr:uid="{5195B9BB-5EA4-4E6C-B502-E013C045F84A}"/>
    <cellStyle name="20% - Accent4 4 4 2 2 3" xfId="32979" xr:uid="{5D1E19DC-9645-4611-B547-742401572379}"/>
    <cellStyle name="20% - Accent4 4 4 2 3" xfId="1553" xr:uid="{00000000-0005-0000-0000-000010060000}"/>
    <cellStyle name="20% - Accent4 4 4 2 3 2" xfId="32981" xr:uid="{82ED490F-6CE0-4BEE-9B8C-8AEC67A5FBA1}"/>
    <cellStyle name="20% - Accent4 4 4 2 4" xfId="32978" xr:uid="{A0BCE5C1-19F3-4C96-A207-D060D3ABA071}"/>
    <cellStyle name="20% - Accent4 4 4 3" xfId="1554" xr:uid="{00000000-0005-0000-0000-000011060000}"/>
    <cellStyle name="20% - Accent4 4 4 3 2" xfId="1555" xr:uid="{00000000-0005-0000-0000-000012060000}"/>
    <cellStyle name="20% - Accent4 4 4 3 2 2" xfId="32983" xr:uid="{CADECA03-E222-4C66-AB31-196F181E9F7C}"/>
    <cellStyle name="20% - Accent4 4 4 3 3" xfId="32982" xr:uid="{FE6F8BF6-4EC3-4644-84C3-E5592E094DD2}"/>
    <cellStyle name="20% - Accent4 4 4 4" xfId="1556" xr:uid="{00000000-0005-0000-0000-000013060000}"/>
    <cellStyle name="20% - Accent4 4 4 4 2" xfId="32984" xr:uid="{D6D41697-ED6B-41A0-9FFE-E70C29AA84FB}"/>
    <cellStyle name="20% - Accent4 4 4 5" xfId="32977" xr:uid="{B2FACBE5-C715-4813-9B84-D206C69FACA9}"/>
    <cellStyle name="20% - Accent4 4 5" xfId="1557" xr:uid="{00000000-0005-0000-0000-000014060000}"/>
    <cellStyle name="20% - Accent4 4 5 2" xfId="1558" xr:uid="{00000000-0005-0000-0000-000015060000}"/>
    <cellStyle name="20% - Accent4 4 5 2 2" xfId="1559" xr:uid="{00000000-0005-0000-0000-000016060000}"/>
    <cellStyle name="20% - Accent4 4 5 2 2 2" xfId="32987" xr:uid="{DFF7D3F2-4754-450B-866E-D2A27A97F588}"/>
    <cellStyle name="20% - Accent4 4 5 2 3" xfId="32986" xr:uid="{2D5EDF23-272D-4945-A7B1-026A1F4CF34B}"/>
    <cellStyle name="20% - Accent4 4 5 3" xfId="1560" xr:uid="{00000000-0005-0000-0000-000017060000}"/>
    <cellStyle name="20% - Accent4 4 5 3 2" xfId="32988" xr:uid="{52E5C1EE-3CE7-480B-91B6-C5D0274A488F}"/>
    <cellStyle name="20% - Accent4 4 5 4" xfId="32985" xr:uid="{62CD0DE2-93DF-4A48-A57F-54D66F393718}"/>
    <cellStyle name="20% - Accent4 4 6" xfId="1561" xr:uid="{00000000-0005-0000-0000-000018060000}"/>
    <cellStyle name="20% - Accent4 4 6 2" xfId="1562" xr:uid="{00000000-0005-0000-0000-000019060000}"/>
    <cellStyle name="20% - Accent4 4 6 2 2" xfId="32990" xr:uid="{5F7EE898-4712-489A-AE77-4228FBC13D44}"/>
    <cellStyle name="20% - Accent4 4 6 3" xfId="32989" xr:uid="{308DA98D-214A-4BBA-9707-4A8D68D4D9CB}"/>
    <cellStyle name="20% - Accent4 4 7" xfId="1563" xr:uid="{00000000-0005-0000-0000-00001A060000}"/>
    <cellStyle name="20% - Accent4 4 7 2" xfId="32991" xr:uid="{6C0AAE03-EF6C-40E7-BF70-B8B55130BBF4}"/>
    <cellStyle name="20% - Accent4 4 8" xfId="32928" xr:uid="{52F6FEBC-6DCD-42DD-B9A5-081920CC4A8B}"/>
    <cellStyle name="20% - Accent4 5" xfId="1564" xr:uid="{00000000-0005-0000-0000-00001B060000}"/>
    <cellStyle name="20% - Accent4 5 2" xfId="1565" xr:uid="{00000000-0005-0000-0000-00001C060000}"/>
    <cellStyle name="20% - Accent4 5 2 2" xfId="1566" xr:uid="{00000000-0005-0000-0000-00001D060000}"/>
    <cellStyle name="20% - Accent4 5 2 2 2" xfId="1567" xr:uid="{00000000-0005-0000-0000-00001E060000}"/>
    <cellStyle name="20% - Accent4 5 2 2 2 2" xfId="1568" xr:uid="{00000000-0005-0000-0000-00001F060000}"/>
    <cellStyle name="20% - Accent4 5 2 2 2 2 2" xfId="1569" xr:uid="{00000000-0005-0000-0000-000020060000}"/>
    <cellStyle name="20% - Accent4 5 2 2 2 2 2 2" xfId="32997" xr:uid="{612D5603-24BB-4096-9E8C-3AE56C55F581}"/>
    <cellStyle name="20% - Accent4 5 2 2 2 2 3" xfId="32996" xr:uid="{73E17B51-80AC-4E98-8913-0FCD6F9B7E9D}"/>
    <cellStyle name="20% - Accent4 5 2 2 2 3" xfId="1570" xr:uid="{00000000-0005-0000-0000-000021060000}"/>
    <cellStyle name="20% - Accent4 5 2 2 2 3 2" xfId="32998" xr:uid="{91E71653-C588-4E42-BFDF-53474C069329}"/>
    <cellStyle name="20% - Accent4 5 2 2 2 4" xfId="32995" xr:uid="{BCB2CFBD-AEAF-45C9-8BBF-B621834A1DE0}"/>
    <cellStyle name="20% - Accent4 5 2 2 3" xfId="1571" xr:uid="{00000000-0005-0000-0000-000022060000}"/>
    <cellStyle name="20% - Accent4 5 2 2 3 2" xfId="1572" xr:uid="{00000000-0005-0000-0000-000023060000}"/>
    <cellStyle name="20% - Accent4 5 2 2 3 2 2" xfId="33000" xr:uid="{E4071D7B-B190-437D-B005-81F9C2A4B202}"/>
    <cellStyle name="20% - Accent4 5 2 2 3 3" xfId="32999" xr:uid="{907ADA29-B9BF-41D3-9DC3-A986AF1F9D83}"/>
    <cellStyle name="20% - Accent4 5 2 2 4" xfId="1573" xr:uid="{00000000-0005-0000-0000-000024060000}"/>
    <cellStyle name="20% - Accent4 5 2 2 4 2" xfId="33001" xr:uid="{192FBE15-ADCC-43AD-96B2-35CB930BF989}"/>
    <cellStyle name="20% - Accent4 5 2 2 5" xfId="32994" xr:uid="{7F094C9B-20E9-4C02-93B8-478A701A351A}"/>
    <cellStyle name="20% - Accent4 5 2 3" xfId="1574" xr:uid="{00000000-0005-0000-0000-000025060000}"/>
    <cellStyle name="20% - Accent4 5 2 3 2" xfId="1575" xr:uid="{00000000-0005-0000-0000-000026060000}"/>
    <cellStyle name="20% - Accent4 5 2 3 2 2" xfId="1576" xr:uid="{00000000-0005-0000-0000-000027060000}"/>
    <cellStyle name="20% - Accent4 5 2 3 2 2 2" xfId="33004" xr:uid="{066E924C-9213-4245-8DA1-030893D8BE25}"/>
    <cellStyle name="20% - Accent4 5 2 3 2 3" xfId="33003" xr:uid="{E34F2699-C57A-45D2-B110-92E376DCA532}"/>
    <cellStyle name="20% - Accent4 5 2 3 3" xfId="1577" xr:uid="{00000000-0005-0000-0000-000028060000}"/>
    <cellStyle name="20% - Accent4 5 2 3 3 2" xfId="33005" xr:uid="{D196B9A4-6E78-4F52-A2AA-148231B3B170}"/>
    <cellStyle name="20% - Accent4 5 2 3 4" xfId="33002" xr:uid="{E0F06A18-7B9C-46CE-9590-5B92E3C531B8}"/>
    <cellStyle name="20% - Accent4 5 2 4" xfId="1578" xr:uid="{00000000-0005-0000-0000-000029060000}"/>
    <cellStyle name="20% - Accent4 5 2 4 2" xfId="1579" xr:uid="{00000000-0005-0000-0000-00002A060000}"/>
    <cellStyle name="20% - Accent4 5 2 4 2 2" xfId="33007" xr:uid="{9FF5F4C1-6974-4E05-B0F6-9EF703E1F97B}"/>
    <cellStyle name="20% - Accent4 5 2 4 3" xfId="33006" xr:uid="{B2CD48EC-FDFD-4F36-BBB3-83E4E1A3A67E}"/>
    <cellStyle name="20% - Accent4 5 2 5" xfId="1580" xr:uid="{00000000-0005-0000-0000-00002B060000}"/>
    <cellStyle name="20% - Accent4 5 2 5 2" xfId="33008" xr:uid="{96A9D7BE-F94D-402E-A624-E01A1A5166B6}"/>
    <cellStyle name="20% - Accent4 5 2 6" xfId="32993" xr:uid="{1A74B003-415E-406F-8FC2-ED2F94C2F366}"/>
    <cellStyle name="20% - Accent4 5 3" xfId="1581" xr:uid="{00000000-0005-0000-0000-00002C060000}"/>
    <cellStyle name="20% - Accent4 5 3 2" xfId="1582" xr:uid="{00000000-0005-0000-0000-00002D060000}"/>
    <cellStyle name="20% - Accent4 5 3 2 2" xfId="1583" xr:uid="{00000000-0005-0000-0000-00002E060000}"/>
    <cellStyle name="20% - Accent4 5 3 2 2 2" xfId="1584" xr:uid="{00000000-0005-0000-0000-00002F060000}"/>
    <cellStyle name="20% - Accent4 5 3 2 2 2 2" xfId="33012" xr:uid="{CDAF6B5B-47D3-4ABF-818F-F214ED646F69}"/>
    <cellStyle name="20% - Accent4 5 3 2 2 3" xfId="33011" xr:uid="{4CC5A65A-93EA-4DD5-BA17-F253D0A509F4}"/>
    <cellStyle name="20% - Accent4 5 3 2 3" xfId="1585" xr:uid="{00000000-0005-0000-0000-000030060000}"/>
    <cellStyle name="20% - Accent4 5 3 2 3 2" xfId="33013" xr:uid="{CE745DB6-4665-4C99-A9B8-0F2CBF651545}"/>
    <cellStyle name="20% - Accent4 5 3 2 4" xfId="33010" xr:uid="{3BA62C58-9663-41AD-849D-887F226024FF}"/>
    <cellStyle name="20% - Accent4 5 3 3" xfId="1586" xr:uid="{00000000-0005-0000-0000-000031060000}"/>
    <cellStyle name="20% - Accent4 5 3 3 2" xfId="1587" xr:uid="{00000000-0005-0000-0000-000032060000}"/>
    <cellStyle name="20% - Accent4 5 3 3 2 2" xfId="33015" xr:uid="{EACC634C-89ED-4F22-BE58-E6E2C6B9685E}"/>
    <cellStyle name="20% - Accent4 5 3 3 3" xfId="33014" xr:uid="{4C264631-2BFD-44EA-8751-56D8BB95A1B1}"/>
    <cellStyle name="20% - Accent4 5 3 4" xfId="1588" xr:uid="{00000000-0005-0000-0000-000033060000}"/>
    <cellStyle name="20% - Accent4 5 3 4 2" xfId="33016" xr:uid="{6BBE5DAC-871C-4144-9CCE-132FE8D9FD6A}"/>
    <cellStyle name="20% - Accent4 5 3 5" xfId="33009" xr:uid="{952C1C1A-9BEB-4E83-AC75-AE218A67A852}"/>
    <cellStyle name="20% - Accent4 5 4" xfId="1589" xr:uid="{00000000-0005-0000-0000-000034060000}"/>
    <cellStyle name="20% - Accent4 5 4 2" xfId="1590" xr:uid="{00000000-0005-0000-0000-000035060000}"/>
    <cellStyle name="20% - Accent4 5 4 2 2" xfId="1591" xr:uid="{00000000-0005-0000-0000-000036060000}"/>
    <cellStyle name="20% - Accent4 5 4 2 2 2" xfId="33019" xr:uid="{8B1C11BE-4B4E-4210-B883-4EE17E37AC50}"/>
    <cellStyle name="20% - Accent4 5 4 2 3" xfId="33018" xr:uid="{BD6BC2E2-EBE9-4F32-B9BC-E5C611381AA9}"/>
    <cellStyle name="20% - Accent4 5 4 3" xfId="1592" xr:uid="{00000000-0005-0000-0000-000037060000}"/>
    <cellStyle name="20% - Accent4 5 4 3 2" xfId="33020" xr:uid="{A28B3D51-21F8-48E8-B1DE-B4F31C6E4AFD}"/>
    <cellStyle name="20% - Accent4 5 4 4" xfId="33017" xr:uid="{6815BB3C-B449-45D5-9E8F-2A08200B78F4}"/>
    <cellStyle name="20% - Accent4 5 5" xfId="1593" xr:uid="{00000000-0005-0000-0000-000038060000}"/>
    <cellStyle name="20% - Accent4 5 5 2" xfId="1594" xr:uid="{00000000-0005-0000-0000-000039060000}"/>
    <cellStyle name="20% - Accent4 5 5 2 2" xfId="33022" xr:uid="{4BDF8F84-33FB-4AB9-828C-33482A50E8E5}"/>
    <cellStyle name="20% - Accent4 5 5 3" xfId="33021" xr:uid="{6F4D743C-05DD-46F3-A176-FC1467160448}"/>
    <cellStyle name="20% - Accent4 5 6" xfId="1595" xr:uid="{00000000-0005-0000-0000-00003A060000}"/>
    <cellStyle name="20% - Accent4 5 6 2" xfId="33023" xr:uid="{96026456-A9B6-4783-A19B-213462B299EF}"/>
    <cellStyle name="20% - Accent4 5 7" xfId="32992" xr:uid="{9D33BAF9-806D-4BBB-826F-D0EBEA7DA95B}"/>
    <cellStyle name="20% - Accent4 6" xfId="1596" xr:uid="{00000000-0005-0000-0000-00003B060000}"/>
    <cellStyle name="20% - Accent4 6 2" xfId="1597" xr:uid="{00000000-0005-0000-0000-00003C060000}"/>
    <cellStyle name="20% - Accent4 6 2 2" xfId="1598" xr:uid="{00000000-0005-0000-0000-00003D060000}"/>
    <cellStyle name="20% - Accent4 6 2 2 2" xfId="1599" xr:uid="{00000000-0005-0000-0000-00003E060000}"/>
    <cellStyle name="20% - Accent4 6 2 2 2 2" xfId="1600" xr:uid="{00000000-0005-0000-0000-00003F060000}"/>
    <cellStyle name="20% - Accent4 6 2 2 2 2 2" xfId="33028" xr:uid="{C6D5DAAC-106B-4048-A2C2-3A239DF97F8B}"/>
    <cellStyle name="20% - Accent4 6 2 2 2 3" xfId="33027" xr:uid="{EF473DB5-1BCD-4C30-9DA8-193D3D8A4275}"/>
    <cellStyle name="20% - Accent4 6 2 2 3" xfId="1601" xr:uid="{00000000-0005-0000-0000-000040060000}"/>
    <cellStyle name="20% - Accent4 6 2 2 3 2" xfId="33029" xr:uid="{FB8AE524-0F3D-4DD2-943A-B79F8E688310}"/>
    <cellStyle name="20% - Accent4 6 2 2 4" xfId="33026" xr:uid="{F531D6D5-46D2-48CC-AD73-068AEA96FADF}"/>
    <cellStyle name="20% - Accent4 6 2 3" xfId="1602" xr:uid="{00000000-0005-0000-0000-000041060000}"/>
    <cellStyle name="20% - Accent4 6 2 3 2" xfId="1603" xr:uid="{00000000-0005-0000-0000-000042060000}"/>
    <cellStyle name="20% - Accent4 6 2 3 2 2" xfId="33031" xr:uid="{B2C06E37-D649-4C12-9B01-30F6CBC2152F}"/>
    <cellStyle name="20% - Accent4 6 2 3 3" xfId="33030" xr:uid="{B4CB662D-5006-4922-807A-AE572F2A5CBD}"/>
    <cellStyle name="20% - Accent4 6 2 4" xfId="1604" xr:uid="{00000000-0005-0000-0000-000043060000}"/>
    <cellStyle name="20% - Accent4 6 2 4 2" xfId="33032" xr:uid="{6E4866C8-4622-4B5E-8E5D-2B5C1C529F9F}"/>
    <cellStyle name="20% - Accent4 6 2 5" xfId="33025" xr:uid="{8A2C54AC-FD54-4E8F-ADA6-F472C204EC79}"/>
    <cellStyle name="20% - Accent4 6 3" xfId="1605" xr:uid="{00000000-0005-0000-0000-000044060000}"/>
    <cellStyle name="20% - Accent4 6 3 2" xfId="1606" xr:uid="{00000000-0005-0000-0000-000045060000}"/>
    <cellStyle name="20% - Accent4 6 3 2 2" xfId="1607" xr:uid="{00000000-0005-0000-0000-000046060000}"/>
    <cellStyle name="20% - Accent4 6 3 2 2 2" xfId="33035" xr:uid="{4ABAD273-C898-4F6E-8372-198AFC12279A}"/>
    <cellStyle name="20% - Accent4 6 3 2 3" xfId="33034" xr:uid="{EEAD48E3-70EE-45ED-B304-68B669CDDFCC}"/>
    <cellStyle name="20% - Accent4 6 3 3" xfId="1608" xr:uid="{00000000-0005-0000-0000-000047060000}"/>
    <cellStyle name="20% - Accent4 6 3 3 2" xfId="33036" xr:uid="{66E75B7D-386B-4ED2-A5D6-55A6735F74B0}"/>
    <cellStyle name="20% - Accent4 6 3 4" xfId="33033" xr:uid="{EFB334CF-B59B-43BF-9505-D70173211F4C}"/>
    <cellStyle name="20% - Accent4 6 4" xfId="1609" xr:uid="{00000000-0005-0000-0000-000048060000}"/>
    <cellStyle name="20% - Accent4 6 4 2" xfId="1610" xr:uid="{00000000-0005-0000-0000-000049060000}"/>
    <cellStyle name="20% - Accent4 6 4 2 2" xfId="33038" xr:uid="{29A11346-79BA-4511-AD20-8C4732FE39C5}"/>
    <cellStyle name="20% - Accent4 6 4 3" xfId="33037" xr:uid="{A4590841-37D2-4FC6-9873-6ABAD465D34F}"/>
    <cellStyle name="20% - Accent4 6 5" xfId="1611" xr:uid="{00000000-0005-0000-0000-00004A060000}"/>
    <cellStyle name="20% - Accent4 6 5 2" xfId="33039" xr:uid="{9478EFF7-1ED8-4D31-8176-1B53CA7F9313}"/>
    <cellStyle name="20% - Accent4 6 6" xfId="33024" xr:uid="{5987D35F-9628-4688-BC8F-C4E81BA95019}"/>
    <cellStyle name="20% - Accent5" xfId="1612" xr:uid="{00000000-0005-0000-0000-00004B060000}"/>
    <cellStyle name="20% - Accent5 2" xfId="1613" xr:uid="{00000000-0005-0000-0000-00004C060000}"/>
    <cellStyle name="20% - Accent5 2 2" xfId="1614" xr:uid="{00000000-0005-0000-0000-00004D060000}"/>
    <cellStyle name="20% - Accent5 2 2 2" xfId="1615" xr:uid="{00000000-0005-0000-0000-00004E060000}"/>
    <cellStyle name="20% - Accent5 2 3" xfId="1616" xr:uid="{00000000-0005-0000-0000-00004F060000}"/>
    <cellStyle name="20% - Accent5 2 3 2" xfId="1617" xr:uid="{00000000-0005-0000-0000-000050060000}"/>
    <cellStyle name="20% - Accent5 2 3 2 2" xfId="1618" xr:uid="{00000000-0005-0000-0000-000051060000}"/>
    <cellStyle name="20% - Accent5 2 3 2 2 2" xfId="1619" xr:uid="{00000000-0005-0000-0000-000052060000}"/>
    <cellStyle name="20% - Accent5 2 3 2 2 2 2" xfId="1620" xr:uid="{00000000-0005-0000-0000-000053060000}"/>
    <cellStyle name="20% - Accent5 2 3 2 2 2 2 2" xfId="1621" xr:uid="{00000000-0005-0000-0000-000054060000}"/>
    <cellStyle name="20% - Accent5 2 3 2 2 2 2 2 2" xfId="33045" xr:uid="{2DEB6951-6623-4C51-BF39-B4E069BEFD32}"/>
    <cellStyle name="20% - Accent5 2 3 2 2 2 2 3" xfId="33044" xr:uid="{A0D8671B-33E0-4609-B243-BF3900441184}"/>
    <cellStyle name="20% - Accent5 2 3 2 2 2 3" xfId="1622" xr:uid="{00000000-0005-0000-0000-000055060000}"/>
    <cellStyle name="20% - Accent5 2 3 2 2 2 3 2" xfId="33046" xr:uid="{FB504A56-705D-48A1-AABA-099C66F4CCC1}"/>
    <cellStyle name="20% - Accent5 2 3 2 2 2 4" xfId="33043" xr:uid="{27697865-28DA-4CC9-A261-D4BE9337DDE2}"/>
    <cellStyle name="20% - Accent5 2 3 2 2 3" xfId="1623" xr:uid="{00000000-0005-0000-0000-000056060000}"/>
    <cellStyle name="20% - Accent5 2 3 2 2 3 2" xfId="1624" xr:uid="{00000000-0005-0000-0000-000057060000}"/>
    <cellStyle name="20% - Accent5 2 3 2 2 3 2 2" xfId="33048" xr:uid="{7A922672-CB2D-4E1F-9648-8B81ACB109C1}"/>
    <cellStyle name="20% - Accent5 2 3 2 2 3 3" xfId="33047" xr:uid="{B2E216AD-4D60-4C0D-BF7D-9064F9D0CA42}"/>
    <cellStyle name="20% - Accent5 2 3 2 2 4" xfId="1625" xr:uid="{00000000-0005-0000-0000-000058060000}"/>
    <cellStyle name="20% - Accent5 2 3 2 2 4 2" xfId="33049" xr:uid="{4801A44C-A392-40F7-AEEF-95353A22F7FD}"/>
    <cellStyle name="20% - Accent5 2 3 2 2 5" xfId="33042" xr:uid="{A3D9E93F-DFF9-40A3-91C0-F300E7A0D513}"/>
    <cellStyle name="20% - Accent5 2 3 2 3" xfId="1626" xr:uid="{00000000-0005-0000-0000-000059060000}"/>
    <cellStyle name="20% - Accent5 2 3 2 3 2" xfId="1627" xr:uid="{00000000-0005-0000-0000-00005A060000}"/>
    <cellStyle name="20% - Accent5 2 3 2 3 2 2" xfId="1628" xr:uid="{00000000-0005-0000-0000-00005B060000}"/>
    <cellStyle name="20% - Accent5 2 3 2 3 2 2 2" xfId="33052" xr:uid="{E44E9DA3-F222-4176-8886-D40836533F27}"/>
    <cellStyle name="20% - Accent5 2 3 2 3 2 3" xfId="33051" xr:uid="{5504CA16-B52A-4431-8A34-D861687A306E}"/>
    <cellStyle name="20% - Accent5 2 3 2 3 3" xfId="1629" xr:uid="{00000000-0005-0000-0000-00005C060000}"/>
    <cellStyle name="20% - Accent5 2 3 2 3 3 2" xfId="33053" xr:uid="{239A1C11-9B76-43E3-8714-1C1A8533DE20}"/>
    <cellStyle name="20% - Accent5 2 3 2 3 4" xfId="33050" xr:uid="{E99AB4A9-F5AD-4D98-91B7-38BAF1DAFFC3}"/>
    <cellStyle name="20% - Accent5 2 3 2 4" xfId="1630" xr:uid="{00000000-0005-0000-0000-00005D060000}"/>
    <cellStyle name="20% - Accent5 2 3 2 4 2" xfId="1631" xr:uid="{00000000-0005-0000-0000-00005E060000}"/>
    <cellStyle name="20% - Accent5 2 3 2 4 2 2" xfId="33055" xr:uid="{497F36BB-FEF0-4FF7-A911-2BBCACEBEED8}"/>
    <cellStyle name="20% - Accent5 2 3 2 4 3" xfId="33054" xr:uid="{DD9A7BB7-294D-4A13-8CF0-D2888D9EEDF7}"/>
    <cellStyle name="20% - Accent5 2 3 2 5" xfId="1632" xr:uid="{00000000-0005-0000-0000-00005F060000}"/>
    <cellStyle name="20% - Accent5 2 3 2 5 2" xfId="33056" xr:uid="{248362D0-D921-4030-B60C-8937825B2269}"/>
    <cellStyle name="20% - Accent5 2 3 2 6" xfId="33041" xr:uid="{875967CB-A41C-4FC9-AA32-0BB2C2CD30F9}"/>
    <cellStyle name="20% - Accent5 2 3 3" xfId="1633" xr:uid="{00000000-0005-0000-0000-000060060000}"/>
    <cellStyle name="20% - Accent5 2 3 3 2" xfId="1634" xr:uid="{00000000-0005-0000-0000-000061060000}"/>
    <cellStyle name="20% - Accent5 2 3 3 2 2" xfId="1635" xr:uid="{00000000-0005-0000-0000-000062060000}"/>
    <cellStyle name="20% - Accent5 2 3 3 2 2 2" xfId="1636" xr:uid="{00000000-0005-0000-0000-000063060000}"/>
    <cellStyle name="20% - Accent5 2 3 3 2 2 2 2" xfId="33060" xr:uid="{B6962B80-318D-4743-9E2D-FC5C6FED5158}"/>
    <cellStyle name="20% - Accent5 2 3 3 2 2 3" xfId="33059" xr:uid="{AD57A1D5-47F3-42CA-9B73-189D224A4ACD}"/>
    <cellStyle name="20% - Accent5 2 3 3 2 3" xfId="1637" xr:uid="{00000000-0005-0000-0000-000064060000}"/>
    <cellStyle name="20% - Accent5 2 3 3 2 3 2" xfId="33061" xr:uid="{903A1F3B-2220-4BB8-B54F-2B6BBCDCE9F1}"/>
    <cellStyle name="20% - Accent5 2 3 3 2 4" xfId="33058" xr:uid="{B0D2B094-AF30-4093-A3CB-A976A9D5C1D5}"/>
    <cellStyle name="20% - Accent5 2 3 3 3" xfId="1638" xr:uid="{00000000-0005-0000-0000-000065060000}"/>
    <cellStyle name="20% - Accent5 2 3 3 3 2" xfId="1639" xr:uid="{00000000-0005-0000-0000-000066060000}"/>
    <cellStyle name="20% - Accent5 2 3 3 3 2 2" xfId="33063" xr:uid="{310E4131-82ED-4280-8F6F-B1558A6D4CD8}"/>
    <cellStyle name="20% - Accent5 2 3 3 3 3" xfId="33062" xr:uid="{8C96B808-B9F1-49BD-B20F-F8147266CE99}"/>
    <cellStyle name="20% - Accent5 2 3 3 4" xfId="1640" xr:uid="{00000000-0005-0000-0000-000067060000}"/>
    <cellStyle name="20% - Accent5 2 3 3 4 2" xfId="33064" xr:uid="{83D6A026-B8DC-404C-9D3F-4B285CEAA1D4}"/>
    <cellStyle name="20% - Accent5 2 3 3 5" xfId="33057" xr:uid="{2D033546-4BAD-4693-85CC-55C2578EA117}"/>
    <cellStyle name="20% - Accent5 2 3 4" xfId="1641" xr:uid="{00000000-0005-0000-0000-000068060000}"/>
    <cellStyle name="20% - Accent5 2 3 4 2" xfId="1642" xr:uid="{00000000-0005-0000-0000-000069060000}"/>
    <cellStyle name="20% - Accent5 2 3 4 2 2" xfId="1643" xr:uid="{00000000-0005-0000-0000-00006A060000}"/>
    <cellStyle name="20% - Accent5 2 3 4 2 2 2" xfId="33067" xr:uid="{BD258410-A4B3-4BB4-8AF7-62AC488E6102}"/>
    <cellStyle name="20% - Accent5 2 3 4 2 3" xfId="33066" xr:uid="{0634D0AF-3027-4BA3-8C5B-537745A23E7C}"/>
    <cellStyle name="20% - Accent5 2 3 4 3" xfId="1644" xr:uid="{00000000-0005-0000-0000-00006B060000}"/>
    <cellStyle name="20% - Accent5 2 3 4 3 2" xfId="33068" xr:uid="{87BF027F-E55C-487B-8DFE-D9774B62CAE0}"/>
    <cellStyle name="20% - Accent5 2 3 4 4" xfId="33065" xr:uid="{71064B1F-F1CA-4762-B030-C5FC9E2B30F2}"/>
    <cellStyle name="20% - Accent5 2 3 5" xfId="1645" xr:uid="{00000000-0005-0000-0000-00006C060000}"/>
    <cellStyle name="20% - Accent5 2 3 5 2" xfId="1646" xr:uid="{00000000-0005-0000-0000-00006D060000}"/>
    <cellStyle name="20% - Accent5 2 3 5 2 2" xfId="33070" xr:uid="{8D08E490-9E03-4183-BF51-0F3AEB5B7DF2}"/>
    <cellStyle name="20% - Accent5 2 3 5 3" xfId="33069" xr:uid="{06F30BA6-2E7F-4C06-9D5E-8FAE48A0757E}"/>
    <cellStyle name="20% - Accent5 2 3 6" xfId="1647" xr:uid="{00000000-0005-0000-0000-00006E060000}"/>
    <cellStyle name="20% - Accent5 2 3 6 2" xfId="33071" xr:uid="{F153BAA1-E2F1-472E-B2B2-AC016F9FB540}"/>
    <cellStyle name="20% - Accent5 2 3 7" xfId="33040" xr:uid="{9A60DB9E-2374-42B8-8BED-EB60592434AD}"/>
    <cellStyle name="20% - Accent5 2 4" xfId="1648" xr:uid="{00000000-0005-0000-0000-00006F060000}"/>
    <cellStyle name="20% - Accent5 2 4 2" xfId="1649" xr:uid="{00000000-0005-0000-0000-000070060000}"/>
    <cellStyle name="20% - Accent5 2 4 2 2" xfId="1650" xr:uid="{00000000-0005-0000-0000-000071060000}"/>
    <cellStyle name="20% - Accent5 2 4 2 2 2" xfId="1651" xr:uid="{00000000-0005-0000-0000-000072060000}"/>
    <cellStyle name="20% - Accent5 2 4 2 2 2 2" xfId="1652" xr:uid="{00000000-0005-0000-0000-000073060000}"/>
    <cellStyle name="20% - Accent5 2 4 2 2 2 2 2" xfId="33076" xr:uid="{554A8FA0-E675-411B-B3E3-9D0E79E929BA}"/>
    <cellStyle name="20% - Accent5 2 4 2 2 2 3" xfId="33075" xr:uid="{B0CE9BE3-D466-42C4-BFF2-8FDE44AA42FE}"/>
    <cellStyle name="20% - Accent5 2 4 2 2 3" xfId="1653" xr:uid="{00000000-0005-0000-0000-000074060000}"/>
    <cellStyle name="20% - Accent5 2 4 2 2 3 2" xfId="33077" xr:uid="{7D95418B-4706-4C8C-9248-E1F12629C40A}"/>
    <cellStyle name="20% - Accent5 2 4 2 2 4" xfId="33074" xr:uid="{EB7289C9-6346-4B02-A827-AD25CF6B3467}"/>
    <cellStyle name="20% - Accent5 2 4 2 3" xfId="1654" xr:uid="{00000000-0005-0000-0000-000075060000}"/>
    <cellStyle name="20% - Accent5 2 4 2 3 2" xfId="1655" xr:uid="{00000000-0005-0000-0000-000076060000}"/>
    <cellStyle name="20% - Accent5 2 4 2 3 2 2" xfId="33079" xr:uid="{2D18FC9B-F02E-4E16-9383-5D3CCC6C611C}"/>
    <cellStyle name="20% - Accent5 2 4 2 3 3" xfId="33078" xr:uid="{41404371-26E5-420D-B6EF-DFAC1DCFF52C}"/>
    <cellStyle name="20% - Accent5 2 4 2 4" xfId="1656" xr:uid="{00000000-0005-0000-0000-000077060000}"/>
    <cellStyle name="20% - Accent5 2 4 2 4 2" xfId="33080" xr:uid="{497A396C-5739-4603-B3D2-4988E3B2694E}"/>
    <cellStyle name="20% - Accent5 2 4 2 5" xfId="33073" xr:uid="{FEFC55FA-BBBA-42A5-9956-058AA4B48E04}"/>
    <cellStyle name="20% - Accent5 2 4 3" xfId="1657" xr:uid="{00000000-0005-0000-0000-000078060000}"/>
    <cellStyle name="20% - Accent5 2 4 3 2" xfId="1658" xr:uid="{00000000-0005-0000-0000-000079060000}"/>
    <cellStyle name="20% - Accent5 2 4 3 2 2" xfId="1659" xr:uid="{00000000-0005-0000-0000-00007A060000}"/>
    <cellStyle name="20% - Accent5 2 4 3 2 2 2" xfId="33083" xr:uid="{5DBFEAD5-63C5-482F-B3BE-B4479640F558}"/>
    <cellStyle name="20% - Accent5 2 4 3 2 3" xfId="33082" xr:uid="{60AB222E-00E0-4942-8F35-E1E95808CEB0}"/>
    <cellStyle name="20% - Accent5 2 4 3 3" xfId="1660" xr:uid="{00000000-0005-0000-0000-00007B060000}"/>
    <cellStyle name="20% - Accent5 2 4 3 3 2" xfId="33084" xr:uid="{D59331D4-A503-4748-8612-0EC2C72A38FB}"/>
    <cellStyle name="20% - Accent5 2 4 3 4" xfId="33081" xr:uid="{CD3D8C0B-6997-4136-B972-85D8E81219C3}"/>
    <cellStyle name="20% - Accent5 2 4 4" xfId="1661" xr:uid="{00000000-0005-0000-0000-00007C060000}"/>
    <cellStyle name="20% - Accent5 2 4 4 2" xfId="1662" xr:uid="{00000000-0005-0000-0000-00007D060000}"/>
    <cellStyle name="20% - Accent5 2 4 4 2 2" xfId="33086" xr:uid="{D34DD76B-8415-497C-AFF2-6FD18EB89C64}"/>
    <cellStyle name="20% - Accent5 2 4 4 3" xfId="33085" xr:uid="{B7B38325-EBE2-49E7-B5D0-99ED4DFCDF50}"/>
    <cellStyle name="20% - Accent5 2 4 5" xfId="1663" xr:uid="{00000000-0005-0000-0000-00007E060000}"/>
    <cellStyle name="20% - Accent5 2 4 5 2" xfId="33087" xr:uid="{13DD581F-8109-4040-A5D9-1D3AFA669270}"/>
    <cellStyle name="20% - Accent5 2 4 6" xfId="33072" xr:uid="{BB424749-49D0-48D4-9F7A-614CEC990F2D}"/>
    <cellStyle name="20% - Accent5 2 5" xfId="1664" xr:uid="{00000000-0005-0000-0000-00007F060000}"/>
    <cellStyle name="20% - Accent5 3" xfId="1665" xr:uid="{00000000-0005-0000-0000-000080060000}"/>
    <cellStyle name="20% - Accent5 3 2" xfId="1666" xr:uid="{00000000-0005-0000-0000-000081060000}"/>
    <cellStyle name="20% - Accent5 3 3" xfId="1667" xr:uid="{00000000-0005-0000-0000-000082060000}"/>
    <cellStyle name="20% - Accent5 3 3 2" xfId="1668" xr:uid="{00000000-0005-0000-0000-000083060000}"/>
    <cellStyle name="20% - Accent5 3 3 2 2" xfId="1669" xr:uid="{00000000-0005-0000-0000-000084060000}"/>
    <cellStyle name="20% - Accent5 3 3 2 2 2" xfId="1670" xr:uid="{00000000-0005-0000-0000-000085060000}"/>
    <cellStyle name="20% - Accent5 3 3 2 2 2 2" xfId="1671" xr:uid="{00000000-0005-0000-0000-000086060000}"/>
    <cellStyle name="20% - Accent5 3 3 2 2 2 2 2" xfId="1672" xr:uid="{00000000-0005-0000-0000-000087060000}"/>
    <cellStyle name="20% - Accent5 3 3 2 2 2 2 2 2" xfId="33094" xr:uid="{F903C004-E4BC-4757-A694-254C06DF6CA1}"/>
    <cellStyle name="20% - Accent5 3 3 2 2 2 2 3" xfId="33093" xr:uid="{387C6DD5-52AE-4B98-92C0-B170B8437B49}"/>
    <cellStyle name="20% - Accent5 3 3 2 2 2 3" xfId="1673" xr:uid="{00000000-0005-0000-0000-000088060000}"/>
    <cellStyle name="20% - Accent5 3 3 2 2 2 3 2" xfId="33095" xr:uid="{3A1760B6-267A-401C-B77B-E031FF27A660}"/>
    <cellStyle name="20% - Accent5 3 3 2 2 2 4" xfId="33092" xr:uid="{5603483E-F4A1-49B0-ACEC-9EDAA272BBD4}"/>
    <cellStyle name="20% - Accent5 3 3 2 2 3" xfId="1674" xr:uid="{00000000-0005-0000-0000-000089060000}"/>
    <cellStyle name="20% - Accent5 3 3 2 2 3 2" xfId="1675" xr:uid="{00000000-0005-0000-0000-00008A060000}"/>
    <cellStyle name="20% - Accent5 3 3 2 2 3 2 2" xfId="33097" xr:uid="{3D7D2B49-E465-44C4-B06C-16F6D470CE14}"/>
    <cellStyle name="20% - Accent5 3 3 2 2 3 3" xfId="33096" xr:uid="{F3167C38-F6DE-4E14-AD0E-76DE1467E4A7}"/>
    <cellStyle name="20% - Accent5 3 3 2 2 4" xfId="1676" xr:uid="{00000000-0005-0000-0000-00008B060000}"/>
    <cellStyle name="20% - Accent5 3 3 2 2 4 2" xfId="33098" xr:uid="{D93ED3E4-7A2A-4EC5-B780-1F9FC5594A13}"/>
    <cellStyle name="20% - Accent5 3 3 2 2 5" xfId="33091" xr:uid="{5BFEEA1E-F26B-4548-90AA-112CA8E8CB6C}"/>
    <cellStyle name="20% - Accent5 3 3 2 3" xfId="1677" xr:uid="{00000000-0005-0000-0000-00008C060000}"/>
    <cellStyle name="20% - Accent5 3 3 2 3 2" xfId="1678" xr:uid="{00000000-0005-0000-0000-00008D060000}"/>
    <cellStyle name="20% - Accent5 3 3 2 3 2 2" xfId="1679" xr:uid="{00000000-0005-0000-0000-00008E060000}"/>
    <cellStyle name="20% - Accent5 3 3 2 3 2 2 2" xfId="33101" xr:uid="{6CDAD0E4-5486-415F-ADDB-7A7B5FDA73E4}"/>
    <cellStyle name="20% - Accent5 3 3 2 3 2 3" xfId="33100" xr:uid="{DA46AAED-525F-413A-8B82-E0FB85006C6B}"/>
    <cellStyle name="20% - Accent5 3 3 2 3 3" xfId="1680" xr:uid="{00000000-0005-0000-0000-00008F060000}"/>
    <cellStyle name="20% - Accent5 3 3 2 3 3 2" xfId="33102" xr:uid="{32774FC1-6A7B-4234-9744-309265512D6F}"/>
    <cellStyle name="20% - Accent5 3 3 2 3 4" xfId="33099" xr:uid="{0A97E9A3-1722-496F-B622-2C4371BCCE08}"/>
    <cellStyle name="20% - Accent5 3 3 2 4" xfId="1681" xr:uid="{00000000-0005-0000-0000-000090060000}"/>
    <cellStyle name="20% - Accent5 3 3 2 4 2" xfId="1682" xr:uid="{00000000-0005-0000-0000-000091060000}"/>
    <cellStyle name="20% - Accent5 3 3 2 4 2 2" xfId="33104" xr:uid="{FD772D34-7F8A-4E70-A36E-02FD91F7CEA7}"/>
    <cellStyle name="20% - Accent5 3 3 2 4 3" xfId="33103" xr:uid="{B578A5F4-6643-47CA-A3C7-E9FF6C116626}"/>
    <cellStyle name="20% - Accent5 3 3 2 5" xfId="1683" xr:uid="{00000000-0005-0000-0000-000092060000}"/>
    <cellStyle name="20% - Accent5 3 3 2 5 2" xfId="33105" xr:uid="{980C34A5-000E-4068-BB06-E7F9364AECE9}"/>
    <cellStyle name="20% - Accent5 3 3 2 6" xfId="33090" xr:uid="{D33F8E83-5589-48C6-B7C1-C405D2195D0D}"/>
    <cellStyle name="20% - Accent5 3 3 3" xfId="1684" xr:uid="{00000000-0005-0000-0000-000093060000}"/>
    <cellStyle name="20% - Accent5 3 3 3 2" xfId="1685" xr:uid="{00000000-0005-0000-0000-000094060000}"/>
    <cellStyle name="20% - Accent5 3 3 3 2 2" xfId="1686" xr:uid="{00000000-0005-0000-0000-000095060000}"/>
    <cellStyle name="20% - Accent5 3 3 3 2 2 2" xfId="1687" xr:uid="{00000000-0005-0000-0000-000096060000}"/>
    <cellStyle name="20% - Accent5 3 3 3 2 2 2 2" xfId="33109" xr:uid="{F32FA932-0281-45F2-BB1D-137FA0EB7889}"/>
    <cellStyle name="20% - Accent5 3 3 3 2 2 3" xfId="33108" xr:uid="{FDCB3221-101A-40C9-8A9F-2161A3C7D0C0}"/>
    <cellStyle name="20% - Accent5 3 3 3 2 3" xfId="1688" xr:uid="{00000000-0005-0000-0000-000097060000}"/>
    <cellStyle name="20% - Accent5 3 3 3 2 3 2" xfId="33110" xr:uid="{7CFD5834-55AD-4677-AED1-9D59CF9B0BDF}"/>
    <cellStyle name="20% - Accent5 3 3 3 2 4" xfId="33107" xr:uid="{3EBAFEB7-B829-46DC-83B2-CC2ED422B2C4}"/>
    <cellStyle name="20% - Accent5 3 3 3 3" xfId="1689" xr:uid="{00000000-0005-0000-0000-000098060000}"/>
    <cellStyle name="20% - Accent5 3 3 3 3 2" xfId="1690" xr:uid="{00000000-0005-0000-0000-000099060000}"/>
    <cellStyle name="20% - Accent5 3 3 3 3 2 2" xfId="33112" xr:uid="{8A23E517-FFF8-456A-AA45-A002A9E78BA8}"/>
    <cellStyle name="20% - Accent5 3 3 3 3 3" xfId="33111" xr:uid="{69D87B4D-7AA1-4E9A-A75A-D1E4151C2BE9}"/>
    <cellStyle name="20% - Accent5 3 3 3 4" xfId="1691" xr:uid="{00000000-0005-0000-0000-00009A060000}"/>
    <cellStyle name="20% - Accent5 3 3 3 4 2" xfId="33113" xr:uid="{C48BEEBC-A80C-4974-9317-EE6D126FB182}"/>
    <cellStyle name="20% - Accent5 3 3 3 5" xfId="33106" xr:uid="{9789CFFE-57F9-4E28-A76D-8C5DA4DA8AC6}"/>
    <cellStyle name="20% - Accent5 3 3 4" xfId="1692" xr:uid="{00000000-0005-0000-0000-00009B060000}"/>
    <cellStyle name="20% - Accent5 3 3 4 2" xfId="1693" xr:uid="{00000000-0005-0000-0000-00009C060000}"/>
    <cellStyle name="20% - Accent5 3 3 4 2 2" xfId="1694" xr:uid="{00000000-0005-0000-0000-00009D060000}"/>
    <cellStyle name="20% - Accent5 3 3 4 2 2 2" xfId="33116" xr:uid="{680D306A-4442-4378-ADE9-6CDA39E112A6}"/>
    <cellStyle name="20% - Accent5 3 3 4 2 3" xfId="33115" xr:uid="{7CA30C7D-08FB-44EE-A46E-AA12A190703C}"/>
    <cellStyle name="20% - Accent5 3 3 4 3" xfId="1695" xr:uid="{00000000-0005-0000-0000-00009E060000}"/>
    <cellStyle name="20% - Accent5 3 3 4 3 2" xfId="33117" xr:uid="{935200E6-9118-4088-8BD1-10253E561EF1}"/>
    <cellStyle name="20% - Accent5 3 3 4 4" xfId="33114" xr:uid="{230D8988-73DB-4D54-905C-3EE09C99D39F}"/>
    <cellStyle name="20% - Accent5 3 3 5" xfId="1696" xr:uid="{00000000-0005-0000-0000-00009F060000}"/>
    <cellStyle name="20% - Accent5 3 3 5 2" xfId="1697" xr:uid="{00000000-0005-0000-0000-0000A0060000}"/>
    <cellStyle name="20% - Accent5 3 3 5 2 2" xfId="33119" xr:uid="{E70E8778-7116-48D4-AB33-05D76739C0C8}"/>
    <cellStyle name="20% - Accent5 3 3 5 3" xfId="33118" xr:uid="{E58D9BED-A111-42F9-9A54-158B655CE49E}"/>
    <cellStyle name="20% - Accent5 3 3 6" xfId="1698" xr:uid="{00000000-0005-0000-0000-0000A1060000}"/>
    <cellStyle name="20% - Accent5 3 3 6 2" xfId="33120" xr:uid="{B8834B19-96B0-4363-A2AD-28730D2F5449}"/>
    <cellStyle name="20% - Accent5 3 3 7" xfId="33089" xr:uid="{EB562F62-BC71-4F2A-9D11-58BA9E800773}"/>
    <cellStyle name="20% - Accent5 3 4" xfId="1699" xr:uid="{00000000-0005-0000-0000-0000A2060000}"/>
    <cellStyle name="20% - Accent5 3 4 2" xfId="1700" xr:uid="{00000000-0005-0000-0000-0000A3060000}"/>
    <cellStyle name="20% - Accent5 3 4 2 2" xfId="1701" xr:uid="{00000000-0005-0000-0000-0000A4060000}"/>
    <cellStyle name="20% - Accent5 3 4 2 2 2" xfId="1702" xr:uid="{00000000-0005-0000-0000-0000A5060000}"/>
    <cellStyle name="20% - Accent5 3 4 2 2 2 2" xfId="1703" xr:uid="{00000000-0005-0000-0000-0000A6060000}"/>
    <cellStyle name="20% - Accent5 3 4 2 2 2 2 2" xfId="33125" xr:uid="{64A39DFA-4D06-477F-B8A4-7E83A737DE6D}"/>
    <cellStyle name="20% - Accent5 3 4 2 2 2 3" xfId="33124" xr:uid="{1E2AFBCC-9EE6-4B7F-9BEC-2F54035DC417}"/>
    <cellStyle name="20% - Accent5 3 4 2 2 3" xfId="1704" xr:uid="{00000000-0005-0000-0000-0000A7060000}"/>
    <cellStyle name="20% - Accent5 3 4 2 2 3 2" xfId="33126" xr:uid="{86E0118A-28D6-49BA-B1A4-D68373B8ECD6}"/>
    <cellStyle name="20% - Accent5 3 4 2 2 4" xfId="33123" xr:uid="{8F520056-18CB-40B5-BE92-3D599BC663EE}"/>
    <cellStyle name="20% - Accent5 3 4 2 3" xfId="1705" xr:uid="{00000000-0005-0000-0000-0000A8060000}"/>
    <cellStyle name="20% - Accent5 3 4 2 3 2" xfId="1706" xr:uid="{00000000-0005-0000-0000-0000A9060000}"/>
    <cellStyle name="20% - Accent5 3 4 2 3 2 2" xfId="33128" xr:uid="{E6D67963-F3D0-4F56-84DA-B1045D4F400C}"/>
    <cellStyle name="20% - Accent5 3 4 2 3 3" xfId="33127" xr:uid="{1849CB81-F3F1-4D94-97C6-02092F34AE57}"/>
    <cellStyle name="20% - Accent5 3 4 2 4" xfId="1707" xr:uid="{00000000-0005-0000-0000-0000AA060000}"/>
    <cellStyle name="20% - Accent5 3 4 2 4 2" xfId="33129" xr:uid="{B11B9325-0FC2-44E2-8B52-50A316704108}"/>
    <cellStyle name="20% - Accent5 3 4 2 5" xfId="33122" xr:uid="{884A7531-E3FE-4097-BC0E-DC648E71F1FC}"/>
    <cellStyle name="20% - Accent5 3 4 3" xfId="1708" xr:uid="{00000000-0005-0000-0000-0000AB060000}"/>
    <cellStyle name="20% - Accent5 3 4 3 2" xfId="1709" xr:uid="{00000000-0005-0000-0000-0000AC060000}"/>
    <cellStyle name="20% - Accent5 3 4 3 2 2" xfId="1710" xr:uid="{00000000-0005-0000-0000-0000AD060000}"/>
    <cellStyle name="20% - Accent5 3 4 3 2 2 2" xfId="33132" xr:uid="{32B16054-2589-41CD-90D5-4F124DD10852}"/>
    <cellStyle name="20% - Accent5 3 4 3 2 3" xfId="33131" xr:uid="{91CE19B3-7847-4AAE-909A-784C258B93FE}"/>
    <cellStyle name="20% - Accent5 3 4 3 3" xfId="1711" xr:uid="{00000000-0005-0000-0000-0000AE060000}"/>
    <cellStyle name="20% - Accent5 3 4 3 3 2" xfId="33133" xr:uid="{115BC2C6-7983-49AE-A678-92BD41643D91}"/>
    <cellStyle name="20% - Accent5 3 4 3 4" xfId="33130" xr:uid="{BE8CF637-52D4-4D5D-9ED8-1C726FBA676D}"/>
    <cellStyle name="20% - Accent5 3 4 4" xfId="1712" xr:uid="{00000000-0005-0000-0000-0000AF060000}"/>
    <cellStyle name="20% - Accent5 3 4 4 2" xfId="1713" xr:uid="{00000000-0005-0000-0000-0000B0060000}"/>
    <cellStyle name="20% - Accent5 3 4 4 2 2" xfId="33135" xr:uid="{02995D2C-E464-4566-B50E-E072F6E02BDB}"/>
    <cellStyle name="20% - Accent5 3 4 4 3" xfId="33134" xr:uid="{F2C0E43C-525D-4C6C-AD02-C212F2226199}"/>
    <cellStyle name="20% - Accent5 3 4 5" xfId="1714" xr:uid="{00000000-0005-0000-0000-0000B1060000}"/>
    <cellStyle name="20% - Accent5 3 4 5 2" xfId="33136" xr:uid="{F7AE14FE-EC54-4F64-B6BC-E0125107D36D}"/>
    <cellStyle name="20% - Accent5 3 4 6" xfId="33121" xr:uid="{30433F29-2434-4E2C-B7BF-AF4C12F4C149}"/>
    <cellStyle name="20% - Accent5 3 5" xfId="1715" xr:uid="{00000000-0005-0000-0000-0000B2060000}"/>
    <cellStyle name="20% - Accent5 3 6" xfId="33088" xr:uid="{59FB9061-85E7-460E-80CE-3A81176D00D1}"/>
    <cellStyle name="20% - Accent5 4" xfId="1716" xr:uid="{00000000-0005-0000-0000-0000B3060000}"/>
    <cellStyle name="20% - Accent5 4 2" xfId="1717" xr:uid="{00000000-0005-0000-0000-0000B4060000}"/>
    <cellStyle name="20% - Accent5 4 2 2" xfId="1718" xr:uid="{00000000-0005-0000-0000-0000B5060000}"/>
    <cellStyle name="20% - Accent5 4 2 2 2" xfId="1719" xr:uid="{00000000-0005-0000-0000-0000B6060000}"/>
    <cellStyle name="20% - Accent5 4 2 2 2 2" xfId="1720" xr:uid="{00000000-0005-0000-0000-0000B7060000}"/>
    <cellStyle name="20% - Accent5 4 2 2 2 2 2" xfId="1721" xr:uid="{00000000-0005-0000-0000-0000B8060000}"/>
    <cellStyle name="20% - Accent5 4 2 2 2 2 2 2" xfId="1722" xr:uid="{00000000-0005-0000-0000-0000B9060000}"/>
    <cellStyle name="20% - Accent5 4 2 2 2 2 2 2 2" xfId="33143" xr:uid="{96FD36EA-0435-4E68-AC6E-F3CD6F85A9A2}"/>
    <cellStyle name="20% - Accent5 4 2 2 2 2 2 3" xfId="33142" xr:uid="{002FE141-E581-4CB4-B8A5-6DE3E0A0B402}"/>
    <cellStyle name="20% - Accent5 4 2 2 2 2 3" xfId="1723" xr:uid="{00000000-0005-0000-0000-0000BA060000}"/>
    <cellStyle name="20% - Accent5 4 2 2 2 2 3 2" xfId="33144" xr:uid="{B7375E14-CBD6-4218-8C8D-DD07D487F83A}"/>
    <cellStyle name="20% - Accent5 4 2 2 2 2 4" xfId="33141" xr:uid="{8275E8B9-933E-4FD4-9471-639AD05B1292}"/>
    <cellStyle name="20% - Accent5 4 2 2 2 3" xfId="1724" xr:uid="{00000000-0005-0000-0000-0000BB060000}"/>
    <cellStyle name="20% - Accent5 4 2 2 2 3 2" xfId="1725" xr:uid="{00000000-0005-0000-0000-0000BC060000}"/>
    <cellStyle name="20% - Accent5 4 2 2 2 3 2 2" xfId="33146" xr:uid="{8062946F-6821-47E3-B3F1-B0B6F3681C3E}"/>
    <cellStyle name="20% - Accent5 4 2 2 2 3 3" xfId="33145" xr:uid="{F1BB0D9E-FC35-46DD-A6ED-9BC260A9FB49}"/>
    <cellStyle name="20% - Accent5 4 2 2 2 4" xfId="1726" xr:uid="{00000000-0005-0000-0000-0000BD060000}"/>
    <cellStyle name="20% - Accent5 4 2 2 2 4 2" xfId="33147" xr:uid="{DE62CD2A-1418-49DD-8EE0-599E0388B677}"/>
    <cellStyle name="20% - Accent5 4 2 2 2 5" xfId="33140" xr:uid="{F18EFFE2-3E08-4949-BF58-25A1C0066EF3}"/>
    <cellStyle name="20% - Accent5 4 2 2 3" xfId="1727" xr:uid="{00000000-0005-0000-0000-0000BE060000}"/>
    <cellStyle name="20% - Accent5 4 2 2 3 2" xfId="1728" xr:uid="{00000000-0005-0000-0000-0000BF060000}"/>
    <cellStyle name="20% - Accent5 4 2 2 3 2 2" xfId="1729" xr:uid="{00000000-0005-0000-0000-0000C0060000}"/>
    <cellStyle name="20% - Accent5 4 2 2 3 2 2 2" xfId="33150" xr:uid="{AED63036-985B-4FA0-908C-B2559D39BE28}"/>
    <cellStyle name="20% - Accent5 4 2 2 3 2 3" xfId="33149" xr:uid="{449D1A78-62D4-43D0-A599-8A36BCE431C3}"/>
    <cellStyle name="20% - Accent5 4 2 2 3 3" xfId="1730" xr:uid="{00000000-0005-0000-0000-0000C1060000}"/>
    <cellStyle name="20% - Accent5 4 2 2 3 3 2" xfId="33151" xr:uid="{C09CB6E1-257D-479D-8ECC-BD731384759B}"/>
    <cellStyle name="20% - Accent5 4 2 2 3 4" xfId="33148" xr:uid="{654F156B-3A2B-455D-9306-D590D3A4AFF4}"/>
    <cellStyle name="20% - Accent5 4 2 2 4" xfId="1731" xr:uid="{00000000-0005-0000-0000-0000C2060000}"/>
    <cellStyle name="20% - Accent5 4 2 2 4 2" xfId="1732" xr:uid="{00000000-0005-0000-0000-0000C3060000}"/>
    <cellStyle name="20% - Accent5 4 2 2 4 2 2" xfId="33153" xr:uid="{929376B7-B697-4E04-9B6D-CE04A6A65C11}"/>
    <cellStyle name="20% - Accent5 4 2 2 4 3" xfId="33152" xr:uid="{F9A7B88B-301D-4F33-9F3A-5C5DB4E8A895}"/>
    <cellStyle name="20% - Accent5 4 2 2 5" xfId="1733" xr:uid="{00000000-0005-0000-0000-0000C4060000}"/>
    <cellStyle name="20% - Accent5 4 2 2 5 2" xfId="33154" xr:uid="{3FE2CA6A-D3EF-451C-99B6-D87D433D7346}"/>
    <cellStyle name="20% - Accent5 4 2 2 6" xfId="33139" xr:uid="{4A973437-5732-477C-9A50-99C2837CFD78}"/>
    <cellStyle name="20% - Accent5 4 2 3" xfId="1734" xr:uid="{00000000-0005-0000-0000-0000C5060000}"/>
    <cellStyle name="20% - Accent5 4 2 3 2" xfId="1735" xr:uid="{00000000-0005-0000-0000-0000C6060000}"/>
    <cellStyle name="20% - Accent5 4 2 3 2 2" xfId="1736" xr:uid="{00000000-0005-0000-0000-0000C7060000}"/>
    <cellStyle name="20% - Accent5 4 2 3 2 2 2" xfId="1737" xr:uid="{00000000-0005-0000-0000-0000C8060000}"/>
    <cellStyle name="20% - Accent5 4 2 3 2 2 2 2" xfId="33158" xr:uid="{3B951455-2109-44AD-9AAE-C789194FA60F}"/>
    <cellStyle name="20% - Accent5 4 2 3 2 2 3" xfId="33157" xr:uid="{725CFAC2-EFFD-445B-8954-E7C729310985}"/>
    <cellStyle name="20% - Accent5 4 2 3 2 3" xfId="1738" xr:uid="{00000000-0005-0000-0000-0000C9060000}"/>
    <cellStyle name="20% - Accent5 4 2 3 2 3 2" xfId="33159" xr:uid="{308B32F5-02A9-4F4E-9556-FCBADE45E457}"/>
    <cellStyle name="20% - Accent5 4 2 3 2 4" xfId="33156" xr:uid="{B8B7D21E-1A4E-4165-A92C-B43DDF37B4B8}"/>
    <cellStyle name="20% - Accent5 4 2 3 3" xfId="1739" xr:uid="{00000000-0005-0000-0000-0000CA060000}"/>
    <cellStyle name="20% - Accent5 4 2 3 3 2" xfId="1740" xr:uid="{00000000-0005-0000-0000-0000CB060000}"/>
    <cellStyle name="20% - Accent5 4 2 3 3 2 2" xfId="33161" xr:uid="{FB0402B9-6578-4490-8200-EF6A757FA1E6}"/>
    <cellStyle name="20% - Accent5 4 2 3 3 3" xfId="33160" xr:uid="{F8CEC82D-DFC1-4C3A-89B6-7DA944065FCD}"/>
    <cellStyle name="20% - Accent5 4 2 3 4" xfId="1741" xr:uid="{00000000-0005-0000-0000-0000CC060000}"/>
    <cellStyle name="20% - Accent5 4 2 3 4 2" xfId="33162" xr:uid="{1DE6F069-8173-4341-88A7-66BE38E6DE5E}"/>
    <cellStyle name="20% - Accent5 4 2 3 5" xfId="33155" xr:uid="{8CB5B0CD-9CEF-4FEB-95A9-427C529B27FE}"/>
    <cellStyle name="20% - Accent5 4 2 4" xfId="1742" xr:uid="{00000000-0005-0000-0000-0000CD060000}"/>
    <cellStyle name="20% - Accent5 4 2 4 2" xfId="1743" xr:uid="{00000000-0005-0000-0000-0000CE060000}"/>
    <cellStyle name="20% - Accent5 4 2 4 2 2" xfId="1744" xr:uid="{00000000-0005-0000-0000-0000CF060000}"/>
    <cellStyle name="20% - Accent5 4 2 4 2 2 2" xfId="33165" xr:uid="{EE7051B2-58BB-49D3-995F-7785761853EE}"/>
    <cellStyle name="20% - Accent5 4 2 4 2 3" xfId="33164" xr:uid="{059DB952-0ED4-44CB-B297-D085A6B357B1}"/>
    <cellStyle name="20% - Accent5 4 2 4 3" xfId="1745" xr:uid="{00000000-0005-0000-0000-0000D0060000}"/>
    <cellStyle name="20% - Accent5 4 2 4 3 2" xfId="33166" xr:uid="{D096037A-AD66-4C31-AB47-971843CE78BF}"/>
    <cellStyle name="20% - Accent5 4 2 4 4" xfId="33163" xr:uid="{E84D5719-43EC-4752-8A23-81239807DFC5}"/>
    <cellStyle name="20% - Accent5 4 2 5" xfId="1746" xr:uid="{00000000-0005-0000-0000-0000D1060000}"/>
    <cellStyle name="20% - Accent5 4 2 5 2" xfId="1747" xr:uid="{00000000-0005-0000-0000-0000D2060000}"/>
    <cellStyle name="20% - Accent5 4 2 5 2 2" xfId="33168" xr:uid="{353C085C-6B67-428F-A169-BC16A325940C}"/>
    <cellStyle name="20% - Accent5 4 2 5 3" xfId="33167" xr:uid="{03D7FEC0-B3E1-4EA3-907C-7D876E896B72}"/>
    <cellStyle name="20% - Accent5 4 2 6" xfId="1748" xr:uid="{00000000-0005-0000-0000-0000D3060000}"/>
    <cellStyle name="20% - Accent5 4 2 6 2" xfId="33169" xr:uid="{BA1F11C6-E6FB-476A-B847-B2B78E76B4C9}"/>
    <cellStyle name="20% - Accent5 4 2 7" xfId="33138" xr:uid="{C2268E09-3FF7-4467-B082-3DB3F6EE11BF}"/>
    <cellStyle name="20% - Accent5 4 3" xfId="1749" xr:uid="{00000000-0005-0000-0000-0000D4060000}"/>
    <cellStyle name="20% - Accent5 4 3 2" xfId="1750" xr:uid="{00000000-0005-0000-0000-0000D5060000}"/>
    <cellStyle name="20% - Accent5 4 3 2 2" xfId="1751" xr:uid="{00000000-0005-0000-0000-0000D6060000}"/>
    <cellStyle name="20% - Accent5 4 3 2 2 2" xfId="1752" xr:uid="{00000000-0005-0000-0000-0000D7060000}"/>
    <cellStyle name="20% - Accent5 4 3 2 2 2 2" xfId="1753" xr:uid="{00000000-0005-0000-0000-0000D8060000}"/>
    <cellStyle name="20% - Accent5 4 3 2 2 2 2 2" xfId="33174" xr:uid="{FEA724F9-A8E3-45B3-BD41-62D2490BB32B}"/>
    <cellStyle name="20% - Accent5 4 3 2 2 2 3" xfId="33173" xr:uid="{CA21A1CA-890E-497F-A40C-B2197C1E22A3}"/>
    <cellStyle name="20% - Accent5 4 3 2 2 3" xfId="1754" xr:uid="{00000000-0005-0000-0000-0000D9060000}"/>
    <cellStyle name="20% - Accent5 4 3 2 2 3 2" xfId="33175" xr:uid="{6996C809-EE88-46C3-BA37-F8245ECE48DD}"/>
    <cellStyle name="20% - Accent5 4 3 2 2 4" xfId="33172" xr:uid="{703C377B-8000-4758-8B98-2AD0D88CC31E}"/>
    <cellStyle name="20% - Accent5 4 3 2 3" xfId="1755" xr:uid="{00000000-0005-0000-0000-0000DA060000}"/>
    <cellStyle name="20% - Accent5 4 3 2 3 2" xfId="1756" xr:uid="{00000000-0005-0000-0000-0000DB060000}"/>
    <cellStyle name="20% - Accent5 4 3 2 3 2 2" xfId="33177" xr:uid="{4C043B9D-F234-4E0B-9AB7-0E89C35E2408}"/>
    <cellStyle name="20% - Accent5 4 3 2 3 3" xfId="33176" xr:uid="{80348202-099B-4A07-832A-08A2A622F20D}"/>
    <cellStyle name="20% - Accent5 4 3 2 4" xfId="1757" xr:uid="{00000000-0005-0000-0000-0000DC060000}"/>
    <cellStyle name="20% - Accent5 4 3 2 4 2" xfId="33178" xr:uid="{6FE72A65-63E4-4F35-B8F5-EFA6A6D53750}"/>
    <cellStyle name="20% - Accent5 4 3 2 5" xfId="33171" xr:uid="{2802A5B6-3D15-45A8-90D1-EE707FD56D66}"/>
    <cellStyle name="20% - Accent5 4 3 3" xfId="1758" xr:uid="{00000000-0005-0000-0000-0000DD060000}"/>
    <cellStyle name="20% - Accent5 4 3 3 2" xfId="1759" xr:uid="{00000000-0005-0000-0000-0000DE060000}"/>
    <cellStyle name="20% - Accent5 4 3 3 2 2" xfId="1760" xr:uid="{00000000-0005-0000-0000-0000DF060000}"/>
    <cellStyle name="20% - Accent5 4 3 3 2 2 2" xfId="33181" xr:uid="{CB6F3DCE-FFA3-4054-9C5F-5EF1A5D307DA}"/>
    <cellStyle name="20% - Accent5 4 3 3 2 3" xfId="33180" xr:uid="{B88BD3BE-B392-4451-9B08-749CCB1EF898}"/>
    <cellStyle name="20% - Accent5 4 3 3 3" xfId="1761" xr:uid="{00000000-0005-0000-0000-0000E0060000}"/>
    <cellStyle name="20% - Accent5 4 3 3 3 2" xfId="33182" xr:uid="{424CE3F1-F357-4E5E-AB56-D9F03E059AB1}"/>
    <cellStyle name="20% - Accent5 4 3 3 4" xfId="33179" xr:uid="{E9F587FA-5A1D-415C-B8B8-DD96480F867B}"/>
    <cellStyle name="20% - Accent5 4 3 4" xfId="1762" xr:uid="{00000000-0005-0000-0000-0000E1060000}"/>
    <cellStyle name="20% - Accent5 4 3 4 2" xfId="1763" xr:uid="{00000000-0005-0000-0000-0000E2060000}"/>
    <cellStyle name="20% - Accent5 4 3 4 2 2" xfId="33184" xr:uid="{6A773AC2-F32C-4C65-929E-A79CFADD9FC0}"/>
    <cellStyle name="20% - Accent5 4 3 4 3" xfId="33183" xr:uid="{A9324B1D-4B3C-49EF-9426-A96ED2A2DFE0}"/>
    <cellStyle name="20% - Accent5 4 3 5" xfId="1764" xr:uid="{00000000-0005-0000-0000-0000E3060000}"/>
    <cellStyle name="20% - Accent5 4 3 5 2" xfId="33185" xr:uid="{C6A6155C-668C-4CE4-8E34-00C96D919C4A}"/>
    <cellStyle name="20% - Accent5 4 3 6" xfId="33170" xr:uid="{F59DB5ED-4863-499C-B9EE-76E0CDE6ED4D}"/>
    <cellStyle name="20% - Accent5 4 4" xfId="1765" xr:uid="{00000000-0005-0000-0000-0000E4060000}"/>
    <cellStyle name="20% - Accent5 4 4 2" xfId="1766" xr:uid="{00000000-0005-0000-0000-0000E5060000}"/>
    <cellStyle name="20% - Accent5 4 4 2 2" xfId="1767" xr:uid="{00000000-0005-0000-0000-0000E6060000}"/>
    <cellStyle name="20% - Accent5 4 4 2 2 2" xfId="1768" xr:uid="{00000000-0005-0000-0000-0000E7060000}"/>
    <cellStyle name="20% - Accent5 4 4 2 2 2 2" xfId="33189" xr:uid="{F9AB9D5E-086D-4415-B080-DB29AADF3216}"/>
    <cellStyle name="20% - Accent5 4 4 2 2 3" xfId="33188" xr:uid="{D5DF44C9-B553-4C8D-83BD-B385672796ED}"/>
    <cellStyle name="20% - Accent5 4 4 2 3" xfId="1769" xr:uid="{00000000-0005-0000-0000-0000E8060000}"/>
    <cellStyle name="20% - Accent5 4 4 2 3 2" xfId="33190" xr:uid="{DAC951E7-4E76-4475-A135-6FCA5D3A4C12}"/>
    <cellStyle name="20% - Accent5 4 4 2 4" xfId="33187" xr:uid="{9873D03C-3A53-4700-91F0-3DCCEA114207}"/>
    <cellStyle name="20% - Accent5 4 4 3" xfId="1770" xr:uid="{00000000-0005-0000-0000-0000E9060000}"/>
    <cellStyle name="20% - Accent5 4 4 3 2" xfId="1771" xr:uid="{00000000-0005-0000-0000-0000EA060000}"/>
    <cellStyle name="20% - Accent5 4 4 3 2 2" xfId="33192" xr:uid="{673DCDC8-95D2-4B37-978C-7F15EB3CB904}"/>
    <cellStyle name="20% - Accent5 4 4 3 3" xfId="33191" xr:uid="{44C3A153-7D00-456B-B8D4-8F2400A7943F}"/>
    <cellStyle name="20% - Accent5 4 4 4" xfId="1772" xr:uid="{00000000-0005-0000-0000-0000EB060000}"/>
    <cellStyle name="20% - Accent5 4 4 4 2" xfId="33193" xr:uid="{78B059C7-8238-4B77-A51C-8BF6513EB118}"/>
    <cellStyle name="20% - Accent5 4 4 5" xfId="33186" xr:uid="{E61D6AAF-B12D-45BB-A883-1A1955A327CB}"/>
    <cellStyle name="20% - Accent5 4 5" xfId="1773" xr:uid="{00000000-0005-0000-0000-0000EC060000}"/>
    <cellStyle name="20% - Accent5 4 5 2" xfId="1774" xr:uid="{00000000-0005-0000-0000-0000ED060000}"/>
    <cellStyle name="20% - Accent5 4 5 2 2" xfId="1775" xr:uid="{00000000-0005-0000-0000-0000EE060000}"/>
    <cellStyle name="20% - Accent5 4 5 2 2 2" xfId="33196" xr:uid="{BAB0BCD1-D6B7-4BDA-861B-51177215F9B5}"/>
    <cellStyle name="20% - Accent5 4 5 2 3" xfId="33195" xr:uid="{00D27DD8-AA06-4A99-A602-CB9B59883A03}"/>
    <cellStyle name="20% - Accent5 4 5 3" xfId="1776" xr:uid="{00000000-0005-0000-0000-0000EF060000}"/>
    <cellStyle name="20% - Accent5 4 5 3 2" xfId="33197" xr:uid="{1D37B4B4-9359-4FF6-8FEA-BB3D394996FB}"/>
    <cellStyle name="20% - Accent5 4 5 4" xfId="33194" xr:uid="{372D01BA-0E77-4A94-9163-0155D4884DB3}"/>
    <cellStyle name="20% - Accent5 4 6" xfId="1777" xr:uid="{00000000-0005-0000-0000-0000F0060000}"/>
    <cellStyle name="20% - Accent5 4 6 2" xfId="1778" xr:uid="{00000000-0005-0000-0000-0000F1060000}"/>
    <cellStyle name="20% - Accent5 4 6 2 2" xfId="33199" xr:uid="{FB45A656-4517-47BD-A69A-7E38F46F5F7A}"/>
    <cellStyle name="20% - Accent5 4 6 3" xfId="33198" xr:uid="{96A52693-8F2D-4CC6-A5D7-97EFEC07E1D8}"/>
    <cellStyle name="20% - Accent5 4 7" xfId="1779" xr:uid="{00000000-0005-0000-0000-0000F2060000}"/>
    <cellStyle name="20% - Accent5 4 7 2" xfId="33200" xr:uid="{C70398B8-D244-4A28-AFC6-E9C92B81C2B1}"/>
    <cellStyle name="20% - Accent5 4 8" xfId="33137" xr:uid="{44C73336-4DF0-49D2-ACC7-4E1000DF0987}"/>
    <cellStyle name="20% - Accent5 5" xfId="1780" xr:uid="{00000000-0005-0000-0000-0000F3060000}"/>
    <cellStyle name="20% - Accent5 5 2" xfId="1781" xr:uid="{00000000-0005-0000-0000-0000F4060000}"/>
    <cellStyle name="20% - Accent5 5 2 2" xfId="1782" xr:uid="{00000000-0005-0000-0000-0000F5060000}"/>
    <cellStyle name="20% - Accent5 5 2 2 2" xfId="1783" xr:uid="{00000000-0005-0000-0000-0000F6060000}"/>
    <cellStyle name="20% - Accent5 5 2 2 2 2" xfId="1784" xr:uid="{00000000-0005-0000-0000-0000F7060000}"/>
    <cellStyle name="20% - Accent5 5 2 2 2 2 2" xfId="1785" xr:uid="{00000000-0005-0000-0000-0000F8060000}"/>
    <cellStyle name="20% - Accent5 5 2 2 2 2 2 2" xfId="33206" xr:uid="{A06B3F11-7568-491E-89C4-3E2A816150C5}"/>
    <cellStyle name="20% - Accent5 5 2 2 2 2 3" xfId="33205" xr:uid="{19115B9C-F66B-4BBA-9235-6C60B065F3F0}"/>
    <cellStyle name="20% - Accent5 5 2 2 2 3" xfId="1786" xr:uid="{00000000-0005-0000-0000-0000F9060000}"/>
    <cellStyle name="20% - Accent5 5 2 2 2 3 2" xfId="33207" xr:uid="{50016CEC-B80B-4873-A8E1-A643F0BFA94E}"/>
    <cellStyle name="20% - Accent5 5 2 2 2 4" xfId="33204" xr:uid="{AF591E0D-2F97-420C-A582-291C64E45C2B}"/>
    <cellStyle name="20% - Accent5 5 2 2 3" xfId="1787" xr:uid="{00000000-0005-0000-0000-0000FA060000}"/>
    <cellStyle name="20% - Accent5 5 2 2 3 2" xfId="1788" xr:uid="{00000000-0005-0000-0000-0000FB060000}"/>
    <cellStyle name="20% - Accent5 5 2 2 3 2 2" xfId="33209" xr:uid="{78FDCFF3-8DC0-432C-898B-E5A40C8C31F2}"/>
    <cellStyle name="20% - Accent5 5 2 2 3 3" xfId="33208" xr:uid="{6342D8A6-0E80-4B7A-A80C-DCFBF1A3D0EB}"/>
    <cellStyle name="20% - Accent5 5 2 2 4" xfId="1789" xr:uid="{00000000-0005-0000-0000-0000FC060000}"/>
    <cellStyle name="20% - Accent5 5 2 2 4 2" xfId="33210" xr:uid="{41299E00-B8C1-485A-BA69-DC1F0C675ED7}"/>
    <cellStyle name="20% - Accent5 5 2 2 5" xfId="33203" xr:uid="{9B164774-2729-4115-88EB-43086A80E2E0}"/>
    <cellStyle name="20% - Accent5 5 2 3" xfId="1790" xr:uid="{00000000-0005-0000-0000-0000FD060000}"/>
    <cellStyle name="20% - Accent5 5 2 3 2" xfId="1791" xr:uid="{00000000-0005-0000-0000-0000FE060000}"/>
    <cellStyle name="20% - Accent5 5 2 3 2 2" xfId="1792" xr:uid="{00000000-0005-0000-0000-0000FF060000}"/>
    <cellStyle name="20% - Accent5 5 2 3 2 2 2" xfId="33213" xr:uid="{4F8EC362-8A1C-4832-AE47-01E777CEC2A5}"/>
    <cellStyle name="20% - Accent5 5 2 3 2 3" xfId="33212" xr:uid="{36F56943-9F2D-4906-9262-B163DEFF2B33}"/>
    <cellStyle name="20% - Accent5 5 2 3 3" xfId="1793" xr:uid="{00000000-0005-0000-0000-000000070000}"/>
    <cellStyle name="20% - Accent5 5 2 3 3 2" xfId="33214" xr:uid="{0DFBE679-6E61-4A65-86AC-A4AD044F0B31}"/>
    <cellStyle name="20% - Accent5 5 2 3 4" xfId="33211" xr:uid="{8DBEC5C0-8C01-483B-838C-EA73AC6ACDD4}"/>
    <cellStyle name="20% - Accent5 5 2 4" xfId="1794" xr:uid="{00000000-0005-0000-0000-000001070000}"/>
    <cellStyle name="20% - Accent5 5 2 4 2" xfId="1795" xr:uid="{00000000-0005-0000-0000-000002070000}"/>
    <cellStyle name="20% - Accent5 5 2 4 2 2" xfId="33216" xr:uid="{0B63E735-8D1B-4ABF-9686-030F17E21C66}"/>
    <cellStyle name="20% - Accent5 5 2 4 3" xfId="33215" xr:uid="{E0F6872B-8B90-4A9D-B572-210529151DD0}"/>
    <cellStyle name="20% - Accent5 5 2 5" xfId="1796" xr:uid="{00000000-0005-0000-0000-000003070000}"/>
    <cellStyle name="20% - Accent5 5 2 5 2" xfId="33217" xr:uid="{C0B1800E-49DD-4819-A500-3203411EDC58}"/>
    <cellStyle name="20% - Accent5 5 2 6" xfId="33202" xr:uid="{15FDB9AD-380B-4F90-928A-56EEDAC9CD2B}"/>
    <cellStyle name="20% - Accent5 5 3" xfId="1797" xr:uid="{00000000-0005-0000-0000-000004070000}"/>
    <cellStyle name="20% - Accent5 5 3 2" xfId="1798" xr:uid="{00000000-0005-0000-0000-000005070000}"/>
    <cellStyle name="20% - Accent5 5 3 2 2" xfId="1799" xr:uid="{00000000-0005-0000-0000-000006070000}"/>
    <cellStyle name="20% - Accent5 5 3 2 2 2" xfId="1800" xr:uid="{00000000-0005-0000-0000-000007070000}"/>
    <cellStyle name="20% - Accent5 5 3 2 2 2 2" xfId="33221" xr:uid="{81573745-243D-4FA7-8C12-1AAF0401C388}"/>
    <cellStyle name="20% - Accent5 5 3 2 2 3" xfId="33220" xr:uid="{BFC662BB-9F4F-470D-9B10-618BC64A9235}"/>
    <cellStyle name="20% - Accent5 5 3 2 3" xfId="1801" xr:uid="{00000000-0005-0000-0000-000008070000}"/>
    <cellStyle name="20% - Accent5 5 3 2 3 2" xfId="33222" xr:uid="{45A94B84-9C89-4979-9386-7C9723171D4B}"/>
    <cellStyle name="20% - Accent5 5 3 2 4" xfId="33219" xr:uid="{A4C3FC28-297F-4A62-9F14-B589F5D9FAD1}"/>
    <cellStyle name="20% - Accent5 5 3 3" xfId="1802" xr:uid="{00000000-0005-0000-0000-000009070000}"/>
    <cellStyle name="20% - Accent5 5 3 3 2" xfId="1803" xr:uid="{00000000-0005-0000-0000-00000A070000}"/>
    <cellStyle name="20% - Accent5 5 3 3 2 2" xfId="33224" xr:uid="{F3594ED1-F5D1-40ED-B050-56F646AB5580}"/>
    <cellStyle name="20% - Accent5 5 3 3 3" xfId="33223" xr:uid="{78B65AD9-E44E-4E2E-9D06-0FF9D18886BB}"/>
    <cellStyle name="20% - Accent5 5 3 4" xfId="1804" xr:uid="{00000000-0005-0000-0000-00000B070000}"/>
    <cellStyle name="20% - Accent5 5 3 4 2" xfId="33225" xr:uid="{DE78E20A-13A9-4562-9F6C-0ABBD686451A}"/>
    <cellStyle name="20% - Accent5 5 3 5" xfId="33218" xr:uid="{DF8D30BC-AF6C-4CA6-A3AB-7F3221B939A0}"/>
    <cellStyle name="20% - Accent5 5 4" xfId="1805" xr:uid="{00000000-0005-0000-0000-00000C070000}"/>
    <cellStyle name="20% - Accent5 5 4 2" xfId="1806" xr:uid="{00000000-0005-0000-0000-00000D070000}"/>
    <cellStyle name="20% - Accent5 5 4 2 2" xfId="1807" xr:uid="{00000000-0005-0000-0000-00000E070000}"/>
    <cellStyle name="20% - Accent5 5 4 2 2 2" xfId="33228" xr:uid="{6B6297FE-E8DE-49AE-8ED1-996A91D61E77}"/>
    <cellStyle name="20% - Accent5 5 4 2 3" xfId="33227" xr:uid="{4F2B0DA1-C926-457D-8912-0085F1D0A947}"/>
    <cellStyle name="20% - Accent5 5 4 3" xfId="1808" xr:uid="{00000000-0005-0000-0000-00000F070000}"/>
    <cellStyle name="20% - Accent5 5 4 3 2" xfId="33229" xr:uid="{81777223-E7C1-400C-9346-44801BAA5261}"/>
    <cellStyle name="20% - Accent5 5 4 4" xfId="33226" xr:uid="{CF3CFB06-4FC8-4AED-8B5B-D2ECBA6498B9}"/>
    <cellStyle name="20% - Accent5 5 5" xfId="1809" xr:uid="{00000000-0005-0000-0000-000010070000}"/>
    <cellStyle name="20% - Accent5 5 5 2" xfId="1810" xr:uid="{00000000-0005-0000-0000-000011070000}"/>
    <cellStyle name="20% - Accent5 5 5 2 2" xfId="33231" xr:uid="{5F8A210F-5DE0-4CEE-A961-C0F65B024F06}"/>
    <cellStyle name="20% - Accent5 5 5 3" xfId="33230" xr:uid="{2706301D-7972-44D8-80A9-194F5E31D3F0}"/>
    <cellStyle name="20% - Accent5 5 6" xfId="1811" xr:uid="{00000000-0005-0000-0000-000012070000}"/>
    <cellStyle name="20% - Accent5 5 6 2" xfId="33232" xr:uid="{365AC9B9-41C6-485E-B1C7-86BF3A1E8D0F}"/>
    <cellStyle name="20% - Accent5 5 7" xfId="33201" xr:uid="{3B41A8DC-5844-44BC-912C-32619FC1BF24}"/>
    <cellStyle name="20% - Accent5 6" xfId="1812" xr:uid="{00000000-0005-0000-0000-000013070000}"/>
    <cellStyle name="20% - Accent5 6 2" xfId="1813" xr:uid="{00000000-0005-0000-0000-000014070000}"/>
    <cellStyle name="20% - Accent5 6 2 2" xfId="1814" xr:uid="{00000000-0005-0000-0000-000015070000}"/>
    <cellStyle name="20% - Accent5 6 2 2 2" xfId="1815" xr:uid="{00000000-0005-0000-0000-000016070000}"/>
    <cellStyle name="20% - Accent5 6 2 2 2 2" xfId="1816" xr:uid="{00000000-0005-0000-0000-000017070000}"/>
    <cellStyle name="20% - Accent5 6 2 2 2 2 2" xfId="33237" xr:uid="{6C8A3FB7-7929-46E6-B81C-AF14582311B9}"/>
    <cellStyle name="20% - Accent5 6 2 2 2 3" xfId="33236" xr:uid="{AEE66867-66C9-41E7-802F-B2BFC63850AC}"/>
    <cellStyle name="20% - Accent5 6 2 2 3" xfId="1817" xr:uid="{00000000-0005-0000-0000-000018070000}"/>
    <cellStyle name="20% - Accent5 6 2 2 3 2" xfId="33238" xr:uid="{7E5BA2AB-3C2C-4C2F-81E6-78A5E0AEC449}"/>
    <cellStyle name="20% - Accent5 6 2 2 4" xfId="33235" xr:uid="{A6DA7FE0-BCEE-4314-95BE-53608A884B6E}"/>
    <cellStyle name="20% - Accent5 6 2 3" xfId="1818" xr:uid="{00000000-0005-0000-0000-000019070000}"/>
    <cellStyle name="20% - Accent5 6 2 3 2" xfId="1819" xr:uid="{00000000-0005-0000-0000-00001A070000}"/>
    <cellStyle name="20% - Accent5 6 2 3 2 2" xfId="33240" xr:uid="{601C308A-0044-4A1D-B385-77BD928126D8}"/>
    <cellStyle name="20% - Accent5 6 2 3 3" xfId="33239" xr:uid="{D78AABFC-4480-4DC0-9451-116DD63FD6C3}"/>
    <cellStyle name="20% - Accent5 6 2 4" xfId="1820" xr:uid="{00000000-0005-0000-0000-00001B070000}"/>
    <cellStyle name="20% - Accent5 6 2 4 2" xfId="33241" xr:uid="{92FCB7F8-6F24-4364-9C01-8A6349DA39BF}"/>
    <cellStyle name="20% - Accent5 6 2 5" xfId="33234" xr:uid="{B7D79F48-2C4D-4608-BCBF-E84D5F471A54}"/>
    <cellStyle name="20% - Accent5 6 3" xfId="1821" xr:uid="{00000000-0005-0000-0000-00001C070000}"/>
    <cellStyle name="20% - Accent5 6 3 2" xfId="1822" xr:uid="{00000000-0005-0000-0000-00001D070000}"/>
    <cellStyle name="20% - Accent5 6 3 2 2" xfId="1823" xr:uid="{00000000-0005-0000-0000-00001E070000}"/>
    <cellStyle name="20% - Accent5 6 3 2 2 2" xfId="33244" xr:uid="{4426C586-A076-4764-A1E3-C2C14C0E30DF}"/>
    <cellStyle name="20% - Accent5 6 3 2 3" xfId="33243" xr:uid="{76B5A641-64D4-4717-9CB2-D70A75D7D71B}"/>
    <cellStyle name="20% - Accent5 6 3 3" xfId="1824" xr:uid="{00000000-0005-0000-0000-00001F070000}"/>
    <cellStyle name="20% - Accent5 6 3 3 2" xfId="33245" xr:uid="{ABC86135-D1CF-496F-956E-1736570E6158}"/>
    <cellStyle name="20% - Accent5 6 3 4" xfId="33242" xr:uid="{471671BD-B08F-4637-A0BD-211605693A29}"/>
    <cellStyle name="20% - Accent5 6 4" xfId="1825" xr:uid="{00000000-0005-0000-0000-000020070000}"/>
    <cellStyle name="20% - Accent5 6 4 2" xfId="1826" xr:uid="{00000000-0005-0000-0000-000021070000}"/>
    <cellStyle name="20% - Accent5 6 4 2 2" xfId="33247" xr:uid="{CAF083DC-8262-4046-94D0-DC6F919022F0}"/>
    <cellStyle name="20% - Accent5 6 4 3" xfId="33246" xr:uid="{9BE321E2-0391-4E1F-A304-6F46618D96E1}"/>
    <cellStyle name="20% - Accent5 6 5" xfId="1827" xr:uid="{00000000-0005-0000-0000-000022070000}"/>
    <cellStyle name="20% - Accent5 6 5 2" xfId="33248" xr:uid="{A76FAC41-C377-493C-97EF-E4841F53EA9D}"/>
    <cellStyle name="20% - Accent5 6 6" xfId="33233" xr:uid="{B8661ACC-C237-4A10-8018-2627296294B4}"/>
    <cellStyle name="20% - Accent6" xfId="1828" xr:uid="{00000000-0005-0000-0000-000023070000}"/>
    <cellStyle name="20% - Accent6 2" xfId="1829" xr:uid="{00000000-0005-0000-0000-000024070000}"/>
    <cellStyle name="20% - Accent6 2 2" xfId="1830" xr:uid="{00000000-0005-0000-0000-000025070000}"/>
    <cellStyle name="20% - Accent6 2 2 2" xfId="1831" xr:uid="{00000000-0005-0000-0000-000026070000}"/>
    <cellStyle name="20% - Accent6 2 3" xfId="1832" xr:uid="{00000000-0005-0000-0000-000027070000}"/>
    <cellStyle name="20% - Accent6 2 3 2" xfId="1833" xr:uid="{00000000-0005-0000-0000-000028070000}"/>
    <cellStyle name="20% - Accent6 2 3 2 2" xfId="1834" xr:uid="{00000000-0005-0000-0000-000029070000}"/>
    <cellStyle name="20% - Accent6 2 3 2 2 2" xfId="1835" xr:uid="{00000000-0005-0000-0000-00002A070000}"/>
    <cellStyle name="20% - Accent6 2 3 2 2 2 2" xfId="1836" xr:uid="{00000000-0005-0000-0000-00002B070000}"/>
    <cellStyle name="20% - Accent6 2 3 2 2 2 2 2" xfId="1837" xr:uid="{00000000-0005-0000-0000-00002C070000}"/>
    <cellStyle name="20% - Accent6 2 3 2 2 2 2 2 2" xfId="33254" xr:uid="{7CC9F6B2-7028-4C27-836C-1A20185CF3CB}"/>
    <cellStyle name="20% - Accent6 2 3 2 2 2 2 3" xfId="33253" xr:uid="{F637F9A7-F93C-4A7D-B07F-AF0F61104E19}"/>
    <cellStyle name="20% - Accent6 2 3 2 2 2 3" xfId="1838" xr:uid="{00000000-0005-0000-0000-00002D070000}"/>
    <cellStyle name="20% - Accent6 2 3 2 2 2 3 2" xfId="33255" xr:uid="{B7A1DB2E-CF28-4489-8078-71A0505BC0DA}"/>
    <cellStyle name="20% - Accent6 2 3 2 2 2 4" xfId="33252" xr:uid="{44BB9557-41D6-4AA8-8E5C-B4451825828E}"/>
    <cellStyle name="20% - Accent6 2 3 2 2 3" xfId="1839" xr:uid="{00000000-0005-0000-0000-00002E070000}"/>
    <cellStyle name="20% - Accent6 2 3 2 2 3 2" xfId="1840" xr:uid="{00000000-0005-0000-0000-00002F070000}"/>
    <cellStyle name="20% - Accent6 2 3 2 2 3 2 2" xfId="33257" xr:uid="{C74BC01B-13D1-45BD-9046-69E48758F088}"/>
    <cellStyle name="20% - Accent6 2 3 2 2 3 3" xfId="33256" xr:uid="{BCCFEEA1-CCB5-43B7-B8FC-C936C45E2D5C}"/>
    <cellStyle name="20% - Accent6 2 3 2 2 4" xfId="1841" xr:uid="{00000000-0005-0000-0000-000030070000}"/>
    <cellStyle name="20% - Accent6 2 3 2 2 4 2" xfId="33258" xr:uid="{1951C502-13C7-4ACF-BE99-4AB737BD09E5}"/>
    <cellStyle name="20% - Accent6 2 3 2 2 5" xfId="33251" xr:uid="{8B00FEA3-905D-487A-956A-2B2BE16399EE}"/>
    <cellStyle name="20% - Accent6 2 3 2 3" xfId="1842" xr:uid="{00000000-0005-0000-0000-000031070000}"/>
    <cellStyle name="20% - Accent6 2 3 2 3 2" xfId="1843" xr:uid="{00000000-0005-0000-0000-000032070000}"/>
    <cellStyle name="20% - Accent6 2 3 2 3 2 2" xfId="1844" xr:uid="{00000000-0005-0000-0000-000033070000}"/>
    <cellStyle name="20% - Accent6 2 3 2 3 2 2 2" xfId="33261" xr:uid="{3F2BDB88-63CD-401A-9A2A-1A25542A67F6}"/>
    <cellStyle name="20% - Accent6 2 3 2 3 2 3" xfId="33260" xr:uid="{F98483C5-31A0-4349-A161-559C4944A382}"/>
    <cellStyle name="20% - Accent6 2 3 2 3 3" xfId="1845" xr:uid="{00000000-0005-0000-0000-000034070000}"/>
    <cellStyle name="20% - Accent6 2 3 2 3 3 2" xfId="33262" xr:uid="{1E671187-A46B-4103-927F-8F9262ED6804}"/>
    <cellStyle name="20% - Accent6 2 3 2 3 4" xfId="33259" xr:uid="{722EEBC8-17FB-465F-9D1E-6F90D3756543}"/>
    <cellStyle name="20% - Accent6 2 3 2 4" xfId="1846" xr:uid="{00000000-0005-0000-0000-000035070000}"/>
    <cellStyle name="20% - Accent6 2 3 2 4 2" xfId="1847" xr:uid="{00000000-0005-0000-0000-000036070000}"/>
    <cellStyle name="20% - Accent6 2 3 2 4 2 2" xfId="33264" xr:uid="{55F53BFA-A707-4C3D-90B5-7C1A999B4BF2}"/>
    <cellStyle name="20% - Accent6 2 3 2 4 3" xfId="33263" xr:uid="{6F9B6FAC-8142-4FDC-BB68-6AAD41E1FBD8}"/>
    <cellStyle name="20% - Accent6 2 3 2 5" xfId="1848" xr:uid="{00000000-0005-0000-0000-000037070000}"/>
    <cellStyle name="20% - Accent6 2 3 2 5 2" xfId="33265" xr:uid="{11855ECD-D961-4A0F-A263-23CDB8299088}"/>
    <cellStyle name="20% - Accent6 2 3 2 6" xfId="33250" xr:uid="{09F71EB7-3CCE-4A74-B6CC-3D4690A6ED4A}"/>
    <cellStyle name="20% - Accent6 2 3 3" xfId="1849" xr:uid="{00000000-0005-0000-0000-000038070000}"/>
    <cellStyle name="20% - Accent6 2 3 3 2" xfId="1850" xr:uid="{00000000-0005-0000-0000-000039070000}"/>
    <cellStyle name="20% - Accent6 2 3 3 2 2" xfId="1851" xr:uid="{00000000-0005-0000-0000-00003A070000}"/>
    <cellStyle name="20% - Accent6 2 3 3 2 2 2" xfId="1852" xr:uid="{00000000-0005-0000-0000-00003B070000}"/>
    <cellStyle name="20% - Accent6 2 3 3 2 2 2 2" xfId="33269" xr:uid="{A9CCD6AE-E782-43EC-886A-450C8E256E2D}"/>
    <cellStyle name="20% - Accent6 2 3 3 2 2 3" xfId="33268" xr:uid="{AB3CF3E3-64CF-4013-A65E-7C62B82161A2}"/>
    <cellStyle name="20% - Accent6 2 3 3 2 3" xfId="1853" xr:uid="{00000000-0005-0000-0000-00003C070000}"/>
    <cellStyle name="20% - Accent6 2 3 3 2 3 2" xfId="33270" xr:uid="{8711F1DA-03DC-4C83-B9FA-8688E41036DA}"/>
    <cellStyle name="20% - Accent6 2 3 3 2 4" xfId="33267" xr:uid="{86FE49A0-7D9A-4AA1-A02E-310BA7178154}"/>
    <cellStyle name="20% - Accent6 2 3 3 3" xfId="1854" xr:uid="{00000000-0005-0000-0000-00003D070000}"/>
    <cellStyle name="20% - Accent6 2 3 3 3 2" xfId="1855" xr:uid="{00000000-0005-0000-0000-00003E070000}"/>
    <cellStyle name="20% - Accent6 2 3 3 3 2 2" xfId="33272" xr:uid="{A8CD6739-7067-447D-B4E3-A7287E03545E}"/>
    <cellStyle name="20% - Accent6 2 3 3 3 3" xfId="33271" xr:uid="{7A2006FF-09BD-42D8-8C47-0FEA0DDFE575}"/>
    <cellStyle name="20% - Accent6 2 3 3 4" xfId="1856" xr:uid="{00000000-0005-0000-0000-00003F070000}"/>
    <cellStyle name="20% - Accent6 2 3 3 4 2" xfId="33273" xr:uid="{F8E5A335-0858-42B0-97DF-028222CD9B30}"/>
    <cellStyle name="20% - Accent6 2 3 3 5" xfId="33266" xr:uid="{DF4C99B2-CE0F-40B3-BDC7-5467393FDF52}"/>
    <cellStyle name="20% - Accent6 2 3 4" xfId="1857" xr:uid="{00000000-0005-0000-0000-000040070000}"/>
    <cellStyle name="20% - Accent6 2 3 4 2" xfId="1858" xr:uid="{00000000-0005-0000-0000-000041070000}"/>
    <cellStyle name="20% - Accent6 2 3 4 2 2" xfId="1859" xr:uid="{00000000-0005-0000-0000-000042070000}"/>
    <cellStyle name="20% - Accent6 2 3 4 2 2 2" xfId="33276" xr:uid="{E0896A82-38FC-4CE7-9E81-FC5E1BEDCA25}"/>
    <cellStyle name="20% - Accent6 2 3 4 2 3" xfId="33275" xr:uid="{86252D88-356F-4239-AF2A-7BC7413CD58D}"/>
    <cellStyle name="20% - Accent6 2 3 4 3" xfId="1860" xr:uid="{00000000-0005-0000-0000-000043070000}"/>
    <cellStyle name="20% - Accent6 2 3 4 3 2" xfId="33277" xr:uid="{A1861337-66D1-4D8D-8320-592118DB45B1}"/>
    <cellStyle name="20% - Accent6 2 3 4 4" xfId="33274" xr:uid="{68E7B7CD-D977-4E0F-89FB-AA45AE1FA1DB}"/>
    <cellStyle name="20% - Accent6 2 3 5" xfId="1861" xr:uid="{00000000-0005-0000-0000-000044070000}"/>
    <cellStyle name="20% - Accent6 2 3 5 2" xfId="1862" xr:uid="{00000000-0005-0000-0000-000045070000}"/>
    <cellStyle name="20% - Accent6 2 3 5 2 2" xfId="33279" xr:uid="{2C81ACF3-75FA-4730-81E0-53E41CEA5655}"/>
    <cellStyle name="20% - Accent6 2 3 5 3" xfId="33278" xr:uid="{80380D67-E47D-4847-AB38-D47D55A634DA}"/>
    <cellStyle name="20% - Accent6 2 3 6" xfId="1863" xr:uid="{00000000-0005-0000-0000-000046070000}"/>
    <cellStyle name="20% - Accent6 2 3 6 2" xfId="33280" xr:uid="{8C9856B3-8644-488C-8D33-1D3D549D63F8}"/>
    <cellStyle name="20% - Accent6 2 3 7" xfId="33249" xr:uid="{9FE1D2C2-4EEA-4815-8F04-93733651B2B9}"/>
    <cellStyle name="20% - Accent6 2 4" xfId="1864" xr:uid="{00000000-0005-0000-0000-000047070000}"/>
    <cellStyle name="20% - Accent6 2 4 2" xfId="1865" xr:uid="{00000000-0005-0000-0000-000048070000}"/>
    <cellStyle name="20% - Accent6 2 4 2 2" xfId="1866" xr:uid="{00000000-0005-0000-0000-000049070000}"/>
    <cellStyle name="20% - Accent6 2 4 2 2 2" xfId="1867" xr:uid="{00000000-0005-0000-0000-00004A070000}"/>
    <cellStyle name="20% - Accent6 2 4 2 2 2 2" xfId="1868" xr:uid="{00000000-0005-0000-0000-00004B070000}"/>
    <cellStyle name="20% - Accent6 2 4 2 2 2 2 2" xfId="33285" xr:uid="{959FC59E-619A-4980-8E19-DC860AD27B8B}"/>
    <cellStyle name="20% - Accent6 2 4 2 2 2 3" xfId="33284" xr:uid="{E477FF8B-7013-4356-A517-931EE6FA189D}"/>
    <cellStyle name="20% - Accent6 2 4 2 2 3" xfId="1869" xr:uid="{00000000-0005-0000-0000-00004C070000}"/>
    <cellStyle name="20% - Accent6 2 4 2 2 3 2" xfId="33286" xr:uid="{EF142BEF-FED4-4C7F-BD8F-ADE83DE5D30F}"/>
    <cellStyle name="20% - Accent6 2 4 2 2 4" xfId="33283" xr:uid="{491FD85C-5A88-4378-BC08-B30C67B09355}"/>
    <cellStyle name="20% - Accent6 2 4 2 3" xfId="1870" xr:uid="{00000000-0005-0000-0000-00004D070000}"/>
    <cellStyle name="20% - Accent6 2 4 2 3 2" xfId="1871" xr:uid="{00000000-0005-0000-0000-00004E070000}"/>
    <cellStyle name="20% - Accent6 2 4 2 3 2 2" xfId="33288" xr:uid="{5FE46F28-2D24-490F-9B39-2E5874FDC5E0}"/>
    <cellStyle name="20% - Accent6 2 4 2 3 3" xfId="33287" xr:uid="{14C6E7A6-4889-4082-91E7-E4F6548A98A9}"/>
    <cellStyle name="20% - Accent6 2 4 2 4" xfId="1872" xr:uid="{00000000-0005-0000-0000-00004F070000}"/>
    <cellStyle name="20% - Accent6 2 4 2 4 2" xfId="33289" xr:uid="{936D56D1-AE33-47B2-A887-B3580D55A04A}"/>
    <cellStyle name="20% - Accent6 2 4 2 5" xfId="33282" xr:uid="{5E7B3AA2-DD13-4C19-AD7B-91A8BDDAB184}"/>
    <cellStyle name="20% - Accent6 2 4 3" xfId="1873" xr:uid="{00000000-0005-0000-0000-000050070000}"/>
    <cellStyle name="20% - Accent6 2 4 3 2" xfId="1874" xr:uid="{00000000-0005-0000-0000-000051070000}"/>
    <cellStyle name="20% - Accent6 2 4 3 2 2" xfId="1875" xr:uid="{00000000-0005-0000-0000-000052070000}"/>
    <cellStyle name="20% - Accent6 2 4 3 2 2 2" xfId="33292" xr:uid="{B18C770C-85F8-481B-B655-49C62C911355}"/>
    <cellStyle name="20% - Accent6 2 4 3 2 3" xfId="33291" xr:uid="{232F8F1F-B185-4B66-AF16-0ECFB01832A2}"/>
    <cellStyle name="20% - Accent6 2 4 3 3" xfId="1876" xr:uid="{00000000-0005-0000-0000-000053070000}"/>
    <cellStyle name="20% - Accent6 2 4 3 3 2" xfId="33293" xr:uid="{A92D14CD-0641-4CD2-A6F8-ECE75A2ACFF7}"/>
    <cellStyle name="20% - Accent6 2 4 3 4" xfId="33290" xr:uid="{B124B8F4-6014-417A-B431-DF3F1DA038FB}"/>
    <cellStyle name="20% - Accent6 2 4 4" xfId="1877" xr:uid="{00000000-0005-0000-0000-000054070000}"/>
    <cellStyle name="20% - Accent6 2 4 4 2" xfId="1878" xr:uid="{00000000-0005-0000-0000-000055070000}"/>
    <cellStyle name="20% - Accent6 2 4 4 2 2" xfId="33295" xr:uid="{BB077CAC-BCE0-4C4A-B6CB-D15424F97F49}"/>
    <cellStyle name="20% - Accent6 2 4 4 3" xfId="33294" xr:uid="{A008B515-B4A8-444B-AC0B-2252C5BC60E6}"/>
    <cellStyle name="20% - Accent6 2 4 5" xfId="1879" xr:uid="{00000000-0005-0000-0000-000056070000}"/>
    <cellStyle name="20% - Accent6 2 4 5 2" xfId="33296" xr:uid="{08D6FFF3-D830-42FA-8452-1738BBFCB14C}"/>
    <cellStyle name="20% - Accent6 2 4 6" xfId="33281" xr:uid="{197184CD-6B99-4007-95AE-BD512B4EF77A}"/>
    <cellStyle name="20% - Accent6 2 5" xfId="1880" xr:uid="{00000000-0005-0000-0000-000057070000}"/>
    <cellStyle name="20% - Accent6 3" xfId="1881" xr:uid="{00000000-0005-0000-0000-000058070000}"/>
    <cellStyle name="20% - Accent6 3 2" xfId="1882" xr:uid="{00000000-0005-0000-0000-000059070000}"/>
    <cellStyle name="20% - Accent6 3 3" xfId="1883" xr:uid="{00000000-0005-0000-0000-00005A070000}"/>
    <cellStyle name="20% - Accent6 3 3 2" xfId="1884" xr:uid="{00000000-0005-0000-0000-00005B070000}"/>
    <cellStyle name="20% - Accent6 3 3 2 2" xfId="1885" xr:uid="{00000000-0005-0000-0000-00005C070000}"/>
    <cellStyle name="20% - Accent6 3 3 2 2 2" xfId="1886" xr:uid="{00000000-0005-0000-0000-00005D070000}"/>
    <cellStyle name="20% - Accent6 3 3 2 2 2 2" xfId="1887" xr:uid="{00000000-0005-0000-0000-00005E070000}"/>
    <cellStyle name="20% - Accent6 3 3 2 2 2 2 2" xfId="1888" xr:uid="{00000000-0005-0000-0000-00005F070000}"/>
    <cellStyle name="20% - Accent6 3 3 2 2 2 2 2 2" xfId="33303" xr:uid="{80D97875-1D05-4F3A-92BC-7F367BBD2536}"/>
    <cellStyle name="20% - Accent6 3 3 2 2 2 2 3" xfId="33302" xr:uid="{DC3E22DD-44B8-41B2-8BC6-1B312FE2FD29}"/>
    <cellStyle name="20% - Accent6 3 3 2 2 2 3" xfId="1889" xr:uid="{00000000-0005-0000-0000-000060070000}"/>
    <cellStyle name="20% - Accent6 3 3 2 2 2 3 2" xfId="33304" xr:uid="{4B99F853-846C-4380-B734-9BD8F4833329}"/>
    <cellStyle name="20% - Accent6 3 3 2 2 2 4" xfId="33301" xr:uid="{86354873-BE27-42F8-A489-82D6B2B49D96}"/>
    <cellStyle name="20% - Accent6 3 3 2 2 3" xfId="1890" xr:uid="{00000000-0005-0000-0000-000061070000}"/>
    <cellStyle name="20% - Accent6 3 3 2 2 3 2" xfId="1891" xr:uid="{00000000-0005-0000-0000-000062070000}"/>
    <cellStyle name="20% - Accent6 3 3 2 2 3 2 2" xfId="33306" xr:uid="{0883288C-3C04-4A07-AD13-DB35BDA1E701}"/>
    <cellStyle name="20% - Accent6 3 3 2 2 3 3" xfId="33305" xr:uid="{4B0D7D24-A97F-4640-B341-4B0AC93480C4}"/>
    <cellStyle name="20% - Accent6 3 3 2 2 4" xfId="1892" xr:uid="{00000000-0005-0000-0000-000063070000}"/>
    <cellStyle name="20% - Accent6 3 3 2 2 4 2" xfId="33307" xr:uid="{3D7B6F9F-1A75-47C3-AEEA-B65431951997}"/>
    <cellStyle name="20% - Accent6 3 3 2 2 5" xfId="33300" xr:uid="{36D46C24-966E-44D0-98BC-A6BDEE2D249B}"/>
    <cellStyle name="20% - Accent6 3 3 2 3" xfId="1893" xr:uid="{00000000-0005-0000-0000-000064070000}"/>
    <cellStyle name="20% - Accent6 3 3 2 3 2" xfId="1894" xr:uid="{00000000-0005-0000-0000-000065070000}"/>
    <cellStyle name="20% - Accent6 3 3 2 3 2 2" xfId="1895" xr:uid="{00000000-0005-0000-0000-000066070000}"/>
    <cellStyle name="20% - Accent6 3 3 2 3 2 2 2" xfId="33310" xr:uid="{4329EB3E-42E4-4299-AA9F-9F37F538B0A5}"/>
    <cellStyle name="20% - Accent6 3 3 2 3 2 3" xfId="33309" xr:uid="{E257004F-92BF-4FF6-82A2-95549CAC9B6F}"/>
    <cellStyle name="20% - Accent6 3 3 2 3 3" xfId="1896" xr:uid="{00000000-0005-0000-0000-000067070000}"/>
    <cellStyle name="20% - Accent6 3 3 2 3 3 2" xfId="33311" xr:uid="{7C83467F-DD29-47F3-8889-61C8278F5CCC}"/>
    <cellStyle name="20% - Accent6 3 3 2 3 4" xfId="33308" xr:uid="{FD023208-A2E0-4D9A-8BEE-85AC4D19EACF}"/>
    <cellStyle name="20% - Accent6 3 3 2 4" xfId="1897" xr:uid="{00000000-0005-0000-0000-000068070000}"/>
    <cellStyle name="20% - Accent6 3 3 2 4 2" xfId="1898" xr:uid="{00000000-0005-0000-0000-000069070000}"/>
    <cellStyle name="20% - Accent6 3 3 2 4 2 2" xfId="33313" xr:uid="{5250FA9C-0AC9-42DC-BA81-EAD7967C10B3}"/>
    <cellStyle name="20% - Accent6 3 3 2 4 3" xfId="33312" xr:uid="{7682998B-DEA0-4802-9926-D1B3A7110AF2}"/>
    <cellStyle name="20% - Accent6 3 3 2 5" xfId="1899" xr:uid="{00000000-0005-0000-0000-00006A070000}"/>
    <cellStyle name="20% - Accent6 3 3 2 5 2" xfId="33314" xr:uid="{BE15D1AF-434E-4D69-AFF3-F8BC390EFED9}"/>
    <cellStyle name="20% - Accent6 3 3 2 6" xfId="33299" xr:uid="{F85AED49-BF86-4B87-90F4-FC97F3A1C63C}"/>
    <cellStyle name="20% - Accent6 3 3 3" xfId="1900" xr:uid="{00000000-0005-0000-0000-00006B070000}"/>
    <cellStyle name="20% - Accent6 3 3 3 2" xfId="1901" xr:uid="{00000000-0005-0000-0000-00006C070000}"/>
    <cellStyle name="20% - Accent6 3 3 3 2 2" xfId="1902" xr:uid="{00000000-0005-0000-0000-00006D070000}"/>
    <cellStyle name="20% - Accent6 3 3 3 2 2 2" xfId="1903" xr:uid="{00000000-0005-0000-0000-00006E070000}"/>
    <cellStyle name="20% - Accent6 3 3 3 2 2 2 2" xfId="33318" xr:uid="{A6D6F9A1-CF3D-4858-9E2B-904A5F596AEA}"/>
    <cellStyle name="20% - Accent6 3 3 3 2 2 3" xfId="33317" xr:uid="{565935E4-FA85-4A35-8A68-83DD0FFB102C}"/>
    <cellStyle name="20% - Accent6 3 3 3 2 3" xfId="1904" xr:uid="{00000000-0005-0000-0000-00006F070000}"/>
    <cellStyle name="20% - Accent6 3 3 3 2 3 2" xfId="33319" xr:uid="{0F0676D1-7ADF-4A53-BA62-41BBD8FEAF30}"/>
    <cellStyle name="20% - Accent6 3 3 3 2 4" xfId="33316" xr:uid="{F19AA1FB-6172-4573-984C-34240A7C2236}"/>
    <cellStyle name="20% - Accent6 3 3 3 3" xfId="1905" xr:uid="{00000000-0005-0000-0000-000070070000}"/>
    <cellStyle name="20% - Accent6 3 3 3 3 2" xfId="1906" xr:uid="{00000000-0005-0000-0000-000071070000}"/>
    <cellStyle name="20% - Accent6 3 3 3 3 2 2" xfId="33321" xr:uid="{0AA5FA03-D36D-45FD-BCC0-256AD1AE3BD4}"/>
    <cellStyle name="20% - Accent6 3 3 3 3 3" xfId="33320" xr:uid="{007CDBB8-B1CE-495D-9BDF-32180AD5486F}"/>
    <cellStyle name="20% - Accent6 3 3 3 4" xfId="1907" xr:uid="{00000000-0005-0000-0000-000072070000}"/>
    <cellStyle name="20% - Accent6 3 3 3 4 2" xfId="33322" xr:uid="{88F39E4B-8748-4109-A140-2B0333FD8AB2}"/>
    <cellStyle name="20% - Accent6 3 3 3 5" xfId="33315" xr:uid="{A2EE55FC-4583-4A3F-B68E-C4FD9C9A744C}"/>
    <cellStyle name="20% - Accent6 3 3 4" xfId="1908" xr:uid="{00000000-0005-0000-0000-000073070000}"/>
    <cellStyle name="20% - Accent6 3 3 4 2" xfId="1909" xr:uid="{00000000-0005-0000-0000-000074070000}"/>
    <cellStyle name="20% - Accent6 3 3 4 2 2" xfId="1910" xr:uid="{00000000-0005-0000-0000-000075070000}"/>
    <cellStyle name="20% - Accent6 3 3 4 2 2 2" xfId="33325" xr:uid="{763D051F-56F4-4485-9234-2D6946E84E0B}"/>
    <cellStyle name="20% - Accent6 3 3 4 2 3" xfId="33324" xr:uid="{B128E2D2-DDF0-4E3B-85A1-E300F81B570C}"/>
    <cellStyle name="20% - Accent6 3 3 4 3" xfId="1911" xr:uid="{00000000-0005-0000-0000-000076070000}"/>
    <cellStyle name="20% - Accent6 3 3 4 3 2" xfId="33326" xr:uid="{DE7F58EA-5BA3-4A0A-904B-5FD3D4AF7477}"/>
    <cellStyle name="20% - Accent6 3 3 4 4" xfId="33323" xr:uid="{679C2114-796D-4083-9332-D42CE4725EA0}"/>
    <cellStyle name="20% - Accent6 3 3 5" xfId="1912" xr:uid="{00000000-0005-0000-0000-000077070000}"/>
    <cellStyle name="20% - Accent6 3 3 5 2" xfId="1913" xr:uid="{00000000-0005-0000-0000-000078070000}"/>
    <cellStyle name="20% - Accent6 3 3 5 2 2" xfId="33328" xr:uid="{5D3402DE-A85F-40D3-A646-BD57F83559C5}"/>
    <cellStyle name="20% - Accent6 3 3 5 3" xfId="33327" xr:uid="{0653D9FC-33AC-4E8D-BE37-73244C1C4E8C}"/>
    <cellStyle name="20% - Accent6 3 3 6" xfId="1914" xr:uid="{00000000-0005-0000-0000-000079070000}"/>
    <cellStyle name="20% - Accent6 3 3 6 2" xfId="33329" xr:uid="{008490BA-CFD4-4127-801E-35AE9B9C93DE}"/>
    <cellStyle name="20% - Accent6 3 3 7" xfId="33298" xr:uid="{540A24EF-1AB8-460E-BBAF-3FCCDEFFC36C}"/>
    <cellStyle name="20% - Accent6 3 4" xfId="1915" xr:uid="{00000000-0005-0000-0000-00007A070000}"/>
    <cellStyle name="20% - Accent6 3 4 2" xfId="1916" xr:uid="{00000000-0005-0000-0000-00007B070000}"/>
    <cellStyle name="20% - Accent6 3 4 2 2" xfId="1917" xr:uid="{00000000-0005-0000-0000-00007C070000}"/>
    <cellStyle name="20% - Accent6 3 4 2 2 2" xfId="1918" xr:uid="{00000000-0005-0000-0000-00007D070000}"/>
    <cellStyle name="20% - Accent6 3 4 2 2 2 2" xfId="1919" xr:uid="{00000000-0005-0000-0000-00007E070000}"/>
    <cellStyle name="20% - Accent6 3 4 2 2 2 2 2" xfId="33334" xr:uid="{93886022-C20A-4143-8EEC-4A308CD5B3AE}"/>
    <cellStyle name="20% - Accent6 3 4 2 2 2 3" xfId="33333" xr:uid="{F02E6E3D-610D-43D7-B31B-BF9BB22EF2DF}"/>
    <cellStyle name="20% - Accent6 3 4 2 2 3" xfId="1920" xr:uid="{00000000-0005-0000-0000-00007F070000}"/>
    <cellStyle name="20% - Accent6 3 4 2 2 3 2" xfId="33335" xr:uid="{BB803608-D6BA-4DFD-8EF3-7F259FF74E5A}"/>
    <cellStyle name="20% - Accent6 3 4 2 2 4" xfId="33332" xr:uid="{8B6210AF-4BA2-45E0-AB5F-97E76733081C}"/>
    <cellStyle name="20% - Accent6 3 4 2 3" xfId="1921" xr:uid="{00000000-0005-0000-0000-000080070000}"/>
    <cellStyle name="20% - Accent6 3 4 2 3 2" xfId="1922" xr:uid="{00000000-0005-0000-0000-000081070000}"/>
    <cellStyle name="20% - Accent6 3 4 2 3 2 2" xfId="33337" xr:uid="{D2809836-30F3-4CC1-87DC-CC51DF40E16D}"/>
    <cellStyle name="20% - Accent6 3 4 2 3 3" xfId="33336" xr:uid="{03834A93-A26A-485A-8B6F-A189341DF2F2}"/>
    <cellStyle name="20% - Accent6 3 4 2 4" xfId="1923" xr:uid="{00000000-0005-0000-0000-000082070000}"/>
    <cellStyle name="20% - Accent6 3 4 2 4 2" xfId="33338" xr:uid="{2291D645-2C78-4821-8456-C944E65C1453}"/>
    <cellStyle name="20% - Accent6 3 4 2 5" xfId="33331" xr:uid="{2138EF53-2B29-4942-B1EC-4C5075910892}"/>
    <cellStyle name="20% - Accent6 3 4 3" xfId="1924" xr:uid="{00000000-0005-0000-0000-000083070000}"/>
    <cellStyle name="20% - Accent6 3 4 3 2" xfId="1925" xr:uid="{00000000-0005-0000-0000-000084070000}"/>
    <cellStyle name="20% - Accent6 3 4 3 2 2" xfId="1926" xr:uid="{00000000-0005-0000-0000-000085070000}"/>
    <cellStyle name="20% - Accent6 3 4 3 2 2 2" xfId="33341" xr:uid="{A3502B75-B6AE-4F85-B0F9-D66CEA30D6E6}"/>
    <cellStyle name="20% - Accent6 3 4 3 2 3" xfId="33340" xr:uid="{D85C718F-C23F-41F4-84A6-DBA16F9470F7}"/>
    <cellStyle name="20% - Accent6 3 4 3 3" xfId="1927" xr:uid="{00000000-0005-0000-0000-000086070000}"/>
    <cellStyle name="20% - Accent6 3 4 3 3 2" xfId="33342" xr:uid="{4536B4B7-4506-451C-82A4-164B1FC48D71}"/>
    <cellStyle name="20% - Accent6 3 4 3 4" xfId="33339" xr:uid="{1AFFC3F2-6FE8-4218-B1AA-C7490403D714}"/>
    <cellStyle name="20% - Accent6 3 4 4" xfId="1928" xr:uid="{00000000-0005-0000-0000-000087070000}"/>
    <cellStyle name="20% - Accent6 3 4 4 2" xfId="1929" xr:uid="{00000000-0005-0000-0000-000088070000}"/>
    <cellStyle name="20% - Accent6 3 4 4 2 2" xfId="33344" xr:uid="{23FD32B5-69FF-43D3-B11D-F02662A1C694}"/>
    <cellStyle name="20% - Accent6 3 4 4 3" xfId="33343" xr:uid="{22DB51AD-6C86-4366-B7A7-32D146FE9B77}"/>
    <cellStyle name="20% - Accent6 3 4 5" xfId="1930" xr:uid="{00000000-0005-0000-0000-000089070000}"/>
    <cellStyle name="20% - Accent6 3 4 5 2" xfId="33345" xr:uid="{177347C6-11D5-4ECC-A01C-594CA122E55E}"/>
    <cellStyle name="20% - Accent6 3 4 6" xfId="33330" xr:uid="{9C7798F0-0B66-4BA9-B864-189B69BC28B5}"/>
    <cellStyle name="20% - Accent6 3 5" xfId="1931" xr:uid="{00000000-0005-0000-0000-00008A070000}"/>
    <cellStyle name="20% - Accent6 3 6" xfId="33297" xr:uid="{098DC0A7-B5FF-4868-8D7A-114A2FA2F04D}"/>
    <cellStyle name="20% - Accent6 4" xfId="1932" xr:uid="{00000000-0005-0000-0000-00008B070000}"/>
    <cellStyle name="20% - Accent6 4 2" xfId="1933" xr:uid="{00000000-0005-0000-0000-00008C070000}"/>
    <cellStyle name="20% - Accent6 4 2 2" xfId="1934" xr:uid="{00000000-0005-0000-0000-00008D070000}"/>
    <cellStyle name="20% - Accent6 4 2 2 2" xfId="1935" xr:uid="{00000000-0005-0000-0000-00008E070000}"/>
    <cellStyle name="20% - Accent6 4 2 2 2 2" xfId="1936" xr:uid="{00000000-0005-0000-0000-00008F070000}"/>
    <cellStyle name="20% - Accent6 4 2 2 2 2 2" xfId="1937" xr:uid="{00000000-0005-0000-0000-000090070000}"/>
    <cellStyle name="20% - Accent6 4 2 2 2 2 2 2" xfId="1938" xr:uid="{00000000-0005-0000-0000-000091070000}"/>
    <cellStyle name="20% - Accent6 4 2 2 2 2 2 2 2" xfId="33352" xr:uid="{AF804E57-B853-4CC8-AF05-30EA6BB13843}"/>
    <cellStyle name="20% - Accent6 4 2 2 2 2 2 3" xfId="33351" xr:uid="{0DB93174-7736-4704-BBA6-749F0AA4E7AD}"/>
    <cellStyle name="20% - Accent6 4 2 2 2 2 3" xfId="1939" xr:uid="{00000000-0005-0000-0000-000092070000}"/>
    <cellStyle name="20% - Accent6 4 2 2 2 2 3 2" xfId="33353" xr:uid="{476C3DB6-D61D-4BBD-BC3E-C5DB740308BA}"/>
    <cellStyle name="20% - Accent6 4 2 2 2 2 4" xfId="33350" xr:uid="{2B3C5AED-C229-4FDC-B57A-A1904DD312C8}"/>
    <cellStyle name="20% - Accent6 4 2 2 2 3" xfId="1940" xr:uid="{00000000-0005-0000-0000-000093070000}"/>
    <cellStyle name="20% - Accent6 4 2 2 2 3 2" xfId="1941" xr:uid="{00000000-0005-0000-0000-000094070000}"/>
    <cellStyle name="20% - Accent6 4 2 2 2 3 2 2" xfId="33355" xr:uid="{2F118C9F-C6A8-429C-9B38-E2A993C4EDF2}"/>
    <cellStyle name="20% - Accent6 4 2 2 2 3 3" xfId="33354" xr:uid="{28BD6908-C1F5-40F4-94AE-5AB6261A9855}"/>
    <cellStyle name="20% - Accent6 4 2 2 2 4" xfId="1942" xr:uid="{00000000-0005-0000-0000-000095070000}"/>
    <cellStyle name="20% - Accent6 4 2 2 2 4 2" xfId="33356" xr:uid="{69B006AD-30E6-4191-9BA6-08A50BC737D1}"/>
    <cellStyle name="20% - Accent6 4 2 2 2 5" xfId="33349" xr:uid="{4BD93CB3-950C-49D3-87D6-66C4AB940DCB}"/>
    <cellStyle name="20% - Accent6 4 2 2 3" xfId="1943" xr:uid="{00000000-0005-0000-0000-000096070000}"/>
    <cellStyle name="20% - Accent6 4 2 2 3 2" xfId="1944" xr:uid="{00000000-0005-0000-0000-000097070000}"/>
    <cellStyle name="20% - Accent6 4 2 2 3 2 2" xfId="1945" xr:uid="{00000000-0005-0000-0000-000098070000}"/>
    <cellStyle name="20% - Accent6 4 2 2 3 2 2 2" xfId="33359" xr:uid="{0CEAA6D6-D9E1-4C83-AE0C-EF117B2CF0D1}"/>
    <cellStyle name="20% - Accent6 4 2 2 3 2 3" xfId="33358" xr:uid="{3060EF96-0ACE-4A89-A5AE-BA1B8FE2406A}"/>
    <cellStyle name="20% - Accent6 4 2 2 3 3" xfId="1946" xr:uid="{00000000-0005-0000-0000-000099070000}"/>
    <cellStyle name="20% - Accent6 4 2 2 3 3 2" xfId="33360" xr:uid="{AA5E01D5-CF0F-4AC9-B49D-14BAC5DC7E10}"/>
    <cellStyle name="20% - Accent6 4 2 2 3 4" xfId="33357" xr:uid="{69B7F651-695C-487C-9A48-5FFF9927FDDE}"/>
    <cellStyle name="20% - Accent6 4 2 2 4" xfId="1947" xr:uid="{00000000-0005-0000-0000-00009A070000}"/>
    <cellStyle name="20% - Accent6 4 2 2 4 2" xfId="1948" xr:uid="{00000000-0005-0000-0000-00009B070000}"/>
    <cellStyle name="20% - Accent6 4 2 2 4 2 2" xfId="33362" xr:uid="{ABC3C633-22D7-4CE9-A9BC-D1BF4C64FD54}"/>
    <cellStyle name="20% - Accent6 4 2 2 4 3" xfId="33361" xr:uid="{275CE9DE-0234-4369-8C08-0662DC17E6DA}"/>
    <cellStyle name="20% - Accent6 4 2 2 5" xfId="1949" xr:uid="{00000000-0005-0000-0000-00009C070000}"/>
    <cellStyle name="20% - Accent6 4 2 2 5 2" xfId="33363" xr:uid="{C0B7061C-98F0-4BF1-8AFC-D8F3DD1CBCEC}"/>
    <cellStyle name="20% - Accent6 4 2 2 6" xfId="33348" xr:uid="{C4ADE36E-775F-4012-94B0-7F0C8BE161CA}"/>
    <cellStyle name="20% - Accent6 4 2 3" xfId="1950" xr:uid="{00000000-0005-0000-0000-00009D070000}"/>
    <cellStyle name="20% - Accent6 4 2 3 2" xfId="1951" xr:uid="{00000000-0005-0000-0000-00009E070000}"/>
    <cellStyle name="20% - Accent6 4 2 3 2 2" xfId="1952" xr:uid="{00000000-0005-0000-0000-00009F070000}"/>
    <cellStyle name="20% - Accent6 4 2 3 2 2 2" xfId="1953" xr:uid="{00000000-0005-0000-0000-0000A0070000}"/>
    <cellStyle name="20% - Accent6 4 2 3 2 2 2 2" xfId="33367" xr:uid="{7424A522-028E-4192-93DA-240F373E1155}"/>
    <cellStyle name="20% - Accent6 4 2 3 2 2 3" xfId="33366" xr:uid="{B6A521DB-7169-4C28-9C47-1800FFA8B439}"/>
    <cellStyle name="20% - Accent6 4 2 3 2 3" xfId="1954" xr:uid="{00000000-0005-0000-0000-0000A1070000}"/>
    <cellStyle name="20% - Accent6 4 2 3 2 3 2" xfId="33368" xr:uid="{24EF6008-64EF-463A-A5C6-2378C4D84794}"/>
    <cellStyle name="20% - Accent6 4 2 3 2 4" xfId="33365" xr:uid="{03345E03-6487-4A73-86A9-1656E7A24647}"/>
    <cellStyle name="20% - Accent6 4 2 3 3" xfId="1955" xr:uid="{00000000-0005-0000-0000-0000A2070000}"/>
    <cellStyle name="20% - Accent6 4 2 3 3 2" xfId="1956" xr:uid="{00000000-0005-0000-0000-0000A3070000}"/>
    <cellStyle name="20% - Accent6 4 2 3 3 2 2" xfId="33370" xr:uid="{898E7740-29EC-4E8E-88D7-5C4282BB778C}"/>
    <cellStyle name="20% - Accent6 4 2 3 3 3" xfId="33369" xr:uid="{06CCC224-D688-4C1F-B916-2EE0BD2555FE}"/>
    <cellStyle name="20% - Accent6 4 2 3 4" xfId="1957" xr:uid="{00000000-0005-0000-0000-0000A4070000}"/>
    <cellStyle name="20% - Accent6 4 2 3 4 2" xfId="33371" xr:uid="{096A7186-5D00-42EA-A56F-5BAADA108D02}"/>
    <cellStyle name="20% - Accent6 4 2 3 5" xfId="33364" xr:uid="{B7C95B7F-8A42-46E3-8783-AE6A1AF8CE44}"/>
    <cellStyle name="20% - Accent6 4 2 4" xfId="1958" xr:uid="{00000000-0005-0000-0000-0000A5070000}"/>
    <cellStyle name="20% - Accent6 4 2 4 2" xfId="1959" xr:uid="{00000000-0005-0000-0000-0000A6070000}"/>
    <cellStyle name="20% - Accent6 4 2 4 2 2" xfId="1960" xr:uid="{00000000-0005-0000-0000-0000A7070000}"/>
    <cellStyle name="20% - Accent6 4 2 4 2 2 2" xfId="33374" xr:uid="{C8BDF3B4-AE57-4510-884C-19E5825D196B}"/>
    <cellStyle name="20% - Accent6 4 2 4 2 3" xfId="33373" xr:uid="{252A2672-A5BE-4594-B709-D342C2687DF9}"/>
    <cellStyle name="20% - Accent6 4 2 4 3" xfId="1961" xr:uid="{00000000-0005-0000-0000-0000A8070000}"/>
    <cellStyle name="20% - Accent6 4 2 4 3 2" xfId="33375" xr:uid="{2FB3605E-B1DB-482D-8D42-0838CF069752}"/>
    <cellStyle name="20% - Accent6 4 2 4 4" xfId="33372" xr:uid="{29FB5BFD-9A0F-498D-8061-A046863D5F2D}"/>
    <cellStyle name="20% - Accent6 4 2 5" xfId="1962" xr:uid="{00000000-0005-0000-0000-0000A9070000}"/>
    <cellStyle name="20% - Accent6 4 2 5 2" xfId="1963" xr:uid="{00000000-0005-0000-0000-0000AA070000}"/>
    <cellStyle name="20% - Accent6 4 2 5 2 2" xfId="33377" xr:uid="{18FE3F37-7890-43EC-9C56-600EB7640C6B}"/>
    <cellStyle name="20% - Accent6 4 2 5 3" xfId="33376" xr:uid="{E71C1781-45E7-4011-B1E5-8271856B3AAB}"/>
    <cellStyle name="20% - Accent6 4 2 6" xfId="1964" xr:uid="{00000000-0005-0000-0000-0000AB070000}"/>
    <cellStyle name="20% - Accent6 4 2 6 2" xfId="33378" xr:uid="{5392D84F-C6FB-4D83-B0F6-47AF6398DF3A}"/>
    <cellStyle name="20% - Accent6 4 2 7" xfId="33347" xr:uid="{E0F8F50B-CA84-4C8F-BBD1-56AF7FCE12FD}"/>
    <cellStyle name="20% - Accent6 4 3" xfId="1965" xr:uid="{00000000-0005-0000-0000-0000AC070000}"/>
    <cellStyle name="20% - Accent6 4 3 2" xfId="1966" xr:uid="{00000000-0005-0000-0000-0000AD070000}"/>
    <cellStyle name="20% - Accent6 4 3 2 2" xfId="1967" xr:uid="{00000000-0005-0000-0000-0000AE070000}"/>
    <cellStyle name="20% - Accent6 4 3 2 2 2" xfId="1968" xr:uid="{00000000-0005-0000-0000-0000AF070000}"/>
    <cellStyle name="20% - Accent6 4 3 2 2 2 2" xfId="1969" xr:uid="{00000000-0005-0000-0000-0000B0070000}"/>
    <cellStyle name="20% - Accent6 4 3 2 2 2 2 2" xfId="33383" xr:uid="{DA71389C-7994-44EF-90D2-4A171C35F4C9}"/>
    <cellStyle name="20% - Accent6 4 3 2 2 2 3" xfId="33382" xr:uid="{F944055B-0DD6-4A64-A536-ACCC87720803}"/>
    <cellStyle name="20% - Accent6 4 3 2 2 3" xfId="1970" xr:uid="{00000000-0005-0000-0000-0000B1070000}"/>
    <cellStyle name="20% - Accent6 4 3 2 2 3 2" xfId="33384" xr:uid="{8C2D2812-A062-4ABD-8ECC-9510373E4E30}"/>
    <cellStyle name="20% - Accent6 4 3 2 2 4" xfId="33381" xr:uid="{59622D79-77AA-42AF-BD5F-07DDDF7DC577}"/>
    <cellStyle name="20% - Accent6 4 3 2 3" xfId="1971" xr:uid="{00000000-0005-0000-0000-0000B2070000}"/>
    <cellStyle name="20% - Accent6 4 3 2 3 2" xfId="1972" xr:uid="{00000000-0005-0000-0000-0000B3070000}"/>
    <cellStyle name="20% - Accent6 4 3 2 3 2 2" xfId="33386" xr:uid="{A584C14B-1521-48FF-94B6-4892504EBB84}"/>
    <cellStyle name="20% - Accent6 4 3 2 3 3" xfId="33385" xr:uid="{A22030F3-2EBE-4C0C-AB42-372CF2E07DBE}"/>
    <cellStyle name="20% - Accent6 4 3 2 4" xfId="1973" xr:uid="{00000000-0005-0000-0000-0000B4070000}"/>
    <cellStyle name="20% - Accent6 4 3 2 4 2" xfId="33387" xr:uid="{C9F6BEBB-8B60-4ABC-9E6A-BA48461AB939}"/>
    <cellStyle name="20% - Accent6 4 3 2 5" xfId="33380" xr:uid="{77548B03-EABA-4CBD-B313-3339B07094B9}"/>
    <cellStyle name="20% - Accent6 4 3 3" xfId="1974" xr:uid="{00000000-0005-0000-0000-0000B5070000}"/>
    <cellStyle name="20% - Accent6 4 3 3 2" xfId="1975" xr:uid="{00000000-0005-0000-0000-0000B6070000}"/>
    <cellStyle name="20% - Accent6 4 3 3 2 2" xfId="1976" xr:uid="{00000000-0005-0000-0000-0000B7070000}"/>
    <cellStyle name="20% - Accent6 4 3 3 2 2 2" xfId="33390" xr:uid="{91043645-D00A-4ABF-AE2F-A7EDDED1B0C6}"/>
    <cellStyle name="20% - Accent6 4 3 3 2 3" xfId="33389" xr:uid="{6C891EF2-B98D-4BA7-9CBE-D2EC10270A5D}"/>
    <cellStyle name="20% - Accent6 4 3 3 3" xfId="1977" xr:uid="{00000000-0005-0000-0000-0000B8070000}"/>
    <cellStyle name="20% - Accent6 4 3 3 3 2" xfId="33391" xr:uid="{0597934A-738A-4362-B253-010FE31C78E0}"/>
    <cellStyle name="20% - Accent6 4 3 3 4" xfId="33388" xr:uid="{926A98E9-B551-4088-B58E-A0CAA3C2A150}"/>
    <cellStyle name="20% - Accent6 4 3 4" xfId="1978" xr:uid="{00000000-0005-0000-0000-0000B9070000}"/>
    <cellStyle name="20% - Accent6 4 3 4 2" xfId="1979" xr:uid="{00000000-0005-0000-0000-0000BA070000}"/>
    <cellStyle name="20% - Accent6 4 3 4 2 2" xfId="33393" xr:uid="{F721780F-DE57-45DD-A945-8CFC6C28C2B4}"/>
    <cellStyle name="20% - Accent6 4 3 4 3" xfId="33392" xr:uid="{DEA5990B-D7C5-41E9-8B44-7850E56BBCF8}"/>
    <cellStyle name="20% - Accent6 4 3 5" xfId="1980" xr:uid="{00000000-0005-0000-0000-0000BB070000}"/>
    <cellStyle name="20% - Accent6 4 3 5 2" xfId="33394" xr:uid="{9FE71E2D-51FA-4EA4-8241-E0C8AA28F158}"/>
    <cellStyle name="20% - Accent6 4 3 6" xfId="33379" xr:uid="{402509C7-B478-49FC-A3B7-070AB9828EE1}"/>
    <cellStyle name="20% - Accent6 4 4" xfId="1981" xr:uid="{00000000-0005-0000-0000-0000BC070000}"/>
    <cellStyle name="20% - Accent6 4 4 2" xfId="1982" xr:uid="{00000000-0005-0000-0000-0000BD070000}"/>
    <cellStyle name="20% - Accent6 4 4 2 2" xfId="1983" xr:uid="{00000000-0005-0000-0000-0000BE070000}"/>
    <cellStyle name="20% - Accent6 4 4 2 2 2" xfId="1984" xr:uid="{00000000-0005-0000-0000-0000BF070000}"/>
    <cellStyle name="20% - Accent6 4 4 2 2 2 2" xfId="33398" xr:uid="{2E3626C0-5989-4B1A-A7AB-9AB10D96B279}"/>
    <cellStyle name="20% - Accent6 4 4 2 2 3" xfId="33397" xr:uid="{06503ACC-E2DD-4779-A982-11F2BD849FE2}"/>
    <cellStyle name="20% - Accent6 4 4 2 3" xfId="1985" xr:uid="{00000000-0005-0000-0000-0000C0070000}"/>
    <cellStyle name="20% - Accent6 4 4 2 3 2" xfId="33399" xr:uid="{6441B746-95A0-4B9B-93A4-A9BEE8158C2A}"/>
    <cellStyle name="20% - Accent6 4 4 2 4" xfId="33396" xr:uid="{C0CC12DC-E79C-48BA-A9B5-DD5AF398CEEA}"/>
    <cellStyle name="20% - Accent6 4 4 3" xfId="1986" xr:uid="{00000000-0005-0000-0000-0000C1070000}"/>
    <cellStyle name="20% - Accent6 4 4 3 2" xfId="1987" xr:uid="{00000000-0005-0000-0000-0000C2070000}"/>
    <cellStyle name="20% - Accent6 4 4 3 2 2" xfId="33401" xr:uid="{E3C39BCE-15BB-41BF-91FB-92BFBDA3C719}"/>
    <cellStyle name="20% - Accent6 4 4 3 3" xfId="33400" xr:uid="{E192D391-4BC8-4196-AB44-45BC0B7BF230}"/>
    <cellStyle name="20% - Accent6 4 4 4" xfId="1988" xr:uid="{00000000-0005-0000-0000-0000C3070000}"/>
    <cellStyle name="20% - Accent6 4 4 4 2" xfId="33402" xr:uid="{2751C4F6-ADAA-447A-8726-6A5E8BBDD47D}"/>
    <cellStyle name="20% - Accent6 4 4 5" xfId="33395" xr:uid="{2822740D-9F49-4614-BD95-91723C16FC8B}"/>
    <cellStyle name="20% - Accent6 4 5" xfId="1989" xr:uid="{00000000-0005-0000-0000-0000C4070000}"/>
    <cellStyle name="20% - Accent6 4 5 2" xfId="1990" xr:uid="{00000000-0005-0000-0000-0000C5070000}"/>
    <cellStyle name="20% - Accent6 4 5 2 2" xfId="1991" xr:uid="{00000000-0005-0000-0000-0000C6070000}"/>
    <cellStyle name="20% - Accent6 4 5 2 2 2" xfId="33405" xr:uid="{7D5F4EFA-1D1C-45C5-8C98-DECE37585F28}"/>
    <cellStyle name="20% - Accent6 4 5 2 3" xfId="33404" xr:uid="{A8E6337E-E60C-4E8C-B43F-C44BC2092E3E}"/>
    <cellStyle name="20% - Accent6 4 5 3" xfId="1992" xr:uid="{00000000-0005-0000-0000-0000C7070000}"/>
    <cellStyle name="20% - Accent6 4 5 3 2" xfId="33406" xr:uid="{75796ABA-6B81-4C02-877A-6A2AD1478B85}"/>
    <cellStyle name="20% - Accent6 4 5 4" xfId="33403" xr:uid="{DABE5F62-0286-43F5-BCB5-57CFDF762176}"/>
    <cellStyle name="20% - Accent6 4 6" xfId="1993" xr:uid="{00000000-0005-0000-0000-0000C8070000}"/>
    <cellStyle name="20% - Accent6 4 6 2" xfId="1994" xr:uid="{00000000-0005-0000-0000-0000C9070000}"/>
    <cellStyle name="20% - Accent6 4 6 2 2" xfId="33408" xr:uid="{6D9F797C-627B-4578-9EB2-810696CA3E7F}"/>
    <cellStyle name="20% - Accent6 4 6 3" xfId="33407" xr:uid="{E966E4DE-3A8D-4958-A792-AFDB131546AA}"/>
    <cellStyle name="20% - Accent6 4 7" xfId="1995" xr:uid="{00000000-0005-0000-0000-0000CA070000}"/>
    <cellStyle name="20% - Accent6 4 7 2" xfId="33409" xr:uid="{9A7D45E6-56A9-468D-9033-3F739110CD3B}"/>
    <cellStyle name="20% - Accent6 4 8" xfId="33346" xr:uid="{E938A78F-1ECD-4364-BB7A-59919D6EFDE0}"/>
    <cellStyle name="20% - Accent6 5" xfId="1996" xr:uid="{00000000-0005-0000-0000-0000CB070000}"/>
    <cellStyle name="20% - Accent6 5 2" xfId="1997" xr:uid="{00000000-0005-0000-0000-0000CC070000}"/>
    <cellStyle name="20% - Accent6 5 2 2" xfId="1998" xr:uid="{00000000-0005-0000-0000-0000CD070000}"/>
    <cellStyle name="20% - Accent6 5 2 2 2" xfId="1999" xr:uid="{00000000-0005-0000-0000-0000CE070000}"/>
    <cellStyle name="20% - Accent6 5 2 2 2 2" xfId="2000" xr:uid="{00000000-0005-0000-0000-0000CF070000}"/>
    <cellStyle name="20% - Accent6 5 2 2 2 2 2" xfId="2001" xr:uid="{00000000-0005-0000-0000-0000D0070000}"/>
    <cellStyle name="20% - Accent6 5 2 2 2 2 2 2" xfId="33415" xr:uid="{F378EF16-1561-4368-8058-069B40A31B5A}"/>
    <cellStyle name="20% - Accent6 5 2 2 2 2 3" xfId="33414" xr:uid="{EA1C76D5-FCF6-45CD-BBD6-3A349BDD04F0}"/>
    <cellStyle name="20% - Accent6 5 2 2 2 3" xfId="2002" xr:uid="{00000000-0005-0000-0000-0000D1070000}"/>
    <cellStyle name="20% - Accent6 5 2 2 2 3 2" xfId="33416" xr:uid="{D645B6CA-8643-491C-A280-51F0F7408A28}"/>
    <cellStyle name="20% - Accent6 5 2 2 2 4" xfId="33413" xr:uid="{AB331DB0-765B-4BCA-91AD-0CC3EB7BC348}"/>
    <cellStyle name="20% - Accent6 5 2 2 3" xfId="2003" xr:uid="{00000000-0005-0000-0000-0000D2070000}"/>
    <cellStyle name="20% - Accent6 5 2 2 3 2" xfId="2004" xr:uid="{00000000-0005-0000-0000-0000D3070000}"/>
    <cellStyle name="20% - Accent6 5 2 2 3 2 2" xfId="33418" xr:uid="{DB3F4E0D-EC7D-4503-94FC-9CC3F444C3EE}"/>
    <cellStyle name="20% - Accent6 5 2 2 3 3" xfId="33417" xr:uid="{366CE80B-B62F-43A3-B2D6-8D42628486A2}"/>
    <cellStyle name="20% - Accent6 5 2 2 4" xfId="2005" xr:uid="{00000000-0005-0000-0000-0000D4070000}"/>
    <cellStyle name="20% - Accent6 5 2 2 4 2" xfId="33419" xr:uid="{8FCDFB0B-100D-4CB2-8C91-DFEAB133893B}"/>
    <cellStyle name="20% - Accent6 5 2 2 5" xfId="33412" xr:uid="{61293079-79E2-43CE-BFAE-F9196C21FDD8}"/>
    <cellStyle name="20% - Accent6 5 2 3" xfId="2006" xr:uid="{00000000-0005-0000-0000-0000D5070000}"/>
    <cellStyle name="20% - Accent6 5 2 3 2" xfId="2007" xr:uid="{00000000-0005-0000-0000-0000D6070000}"/>
    <cellStyle name="20% - Accent6 5 2 3 2 2" xfId="2008" xr:uid="{00000000-0005-0000-0000-0000D7070000}"/>
    <cellStyle name="20% - Accent6 5 2 3 2 2 2" xfId="33422" xr:uid="{25AF5F33-AE00-4275-A53C-36FD8BB2CFA8}"/>
    <cellStyle name="20% - Accent6 5 2 3 2 3" xfId="33421" xr:uid="{FE9BF307-6323-498D-9502-408F59A6971E}"/>
    <cellStyle name="20% - Accent6 5 2 3 3" xfId="2009" xr:uid="{00000000-0005-0000-0000-0000D8070000}"/>
    <cellStyle name="20% - Accent6 5 2 3 3 2" xfId="33423" xr:uid="{200386A9-4FB4-49CB-9DF1-5FE23D5CB5C1}"/>
    <cellStyle name="20% - Accent6 5 2 3 4" xfId="33420" xr:uid="{8F3E27B3-1B65-4F38-BD02-CD0ED045B1B1}"/>
    <cellStyle name="20% - Accent6 5 2 4" xfId="2010" xr:uid="{00000000-0005-0000-0000-0000D9070000}"/>
    <cellStyle name="20% - Accent6 5 2 4 2" xfId="2011" xr:uid="{00000000-0005-0000-0000-0000DA070000}"/>
    <cellStyle name="20% - Accent6 5 2 4 2 2" xfId="33425" xr:uid="{72CF0FE9-B3E0-49B7-A916-A17880274B9B}"/>
    <cellStyle name="20% - Accent6 5 2 4 3" xfId="33424" xr:uid="{A9902D0E-755F-41B8-BB4A-038E061F5310}"/>
    <cellStyle name="20% - Accent6 5 2 5" xfId="2012" xr:uid="{00000000-0005-0000-0000-0000DB070000}"/>
    <cellStyle name="20% - Accent6 5 2 5 2" xfId="33426" xr:uid="{C8F56485-D76B-4DA5-A21B-DCBAFA2209FE}"/>
    <cellStyle name="20% - Accent6 5 2 6" xfId="33411" xr:uid="{648D0832-A0E7-4370-A944-3A7B4D19B588}"/>
    <cellStyle name="20% - Accent6 5 3" xfId="2013" xr:uid="{00000000-0005-0000-0000-0000DC070000}"/>
    <cellStyle name="20% - Accent6 5 3 2" xfId="2014" xr:uid="{00000000-0005-0000-0000-0000DD070000}"/>
    <cellStyle name="20% - Accent6 5 3 2 2" xfId="2015" xr:uid="{00000000-0005-0000-0000-0000DE070000}"/>
    <cellStyle name="20% - Accent6 5 3 2 2 2" xfId="2016" xr:uid="{00000000-0005-0000-0000-0000DF070000}"/>
    <cellStyle name="20% - Accent6 5 3 2 2 2 2" xfId="33430" xr:uid="{7CB71BE3-078B-4477-B09C-360F5781DE17}"/>
    <cellStyle name="20% - Accent6 5 3 2 2 3" xfId="33429" xr:uid="{DFCB8E1B-5486-4A7F-8FCD-30627F9A5454}"/>
    <cellStyle name="20% - Accent6 5 3 2 3" xfId="2017" xr:uid="{00000000-0005-0000-0000-0000E0070000}"/>
    <cellStyle name="20% - Accent6 5 3 2 3 2" xfId="33431" xr:uid="{FD90767D-138D-4741-AB91-F24F3F739B4B}"/>
    <cellStyle name="20% - Accent6 5 3 2 4" xfId="33428" xr:uid="{B648D691-D456-4FF4-B659-2C72B19D2227}"/>
    <cellStyle name="20% - Accent6 5 3 3" xfId="2018" xr:uid="{00000000-0005-0000-0000-0000E1070000}"/>
    <cellStyle name="20% - Accent6 5 3 3 2" xfId="2019" xr:uid="{00000000-0005-0000-0000-0000E2070000}"/>
    <cellStyle name="20% - Accent6 5 3 3 2 2" xfId="33433" xr:uid="{12F0272E-80B6-4C70-B045-2A0DD0C7CF43}"/>
    <cellStyle name="20% - Accent6 5 3 3 3" xfId="33432" xr:uid="{05FDCB1B-B523-4DAB-84CE-A41C5B9C9924}"/>
    <cellStyle name="20% - Accent6 5 3 4" xfId="2020" xr:uid="{00000000-0005-0000-0000-0000E3070000}"/>
    <cellStyle name="20% - Accent6 5 3 4 2" xfId="33434" xr:uid="{38066535-85C1-4813-93B0-043596BE93F3}"/>
    <cellStyle name="20% - Accent6 5 3 5" xfId="33427" xr:uid="{9B665C77-4678-40FA-BC61-328904E2F80D}"/>
    <cellStyle name="20% - Accent6 5 4" xfId="2021" xr:uid="{00000000-0005-0000-0000-0000E4070000}"/>
    <cellStyle name="20% - Accent6 5 4 2" xfId="2022" xr:uid="{00000000-0005-0000-0000-0000E5070000}"/>
    <cellStyle name="20% - Accent6 5 4 2 2" xfId="2023" xr:uid="{00000000-0005-0000-0000-0000E6070000}"/>
    <cellStyle name="20% - Accent6 5 4 2 2 2" xfId="33437" xr:uid="{4F0F110E-D1E7-4080-8D10-7D3E2441B73C}"/>
    <cellStyle name="20% - Accent6 5 4 2 3" xfId="33436" xr:uid="{C2C95D96-0EF4-4AF2-9C53-FCC79F233C41}"/>
    <cellStyle name="20% - Accent6 5 4 3" xfId="2024" xr:uid="{00000000-0005-0000-0000-0000E7070000}"/>
    <cellStyle name="20% - Accent6 5 4 3 2" xfId="33438" xr:uid="{FCED5DD9-CA86-468E-88FE-8A2ADDC5BBDA}"/>
    <cellStyle name="20% - Accent6 5 4 4" xfId="33435" xr:uid="{BBB93250-861F-451C-A060-CDB75A73D234}"/>
    <cellStyle name="20% - Accent6 5 5" xfId="2025" xr:uid="{00000000-0005-0000-0000-0000E8070000}"/>
    <cellStyle name="20% - Accent6 5 5 2" xfId="2026" xr:uid="{00000000-0005-0000-0000-0000E9070000}"/>
    <cellStyle name="20% - Accent6 5 5 2 2" xfId="33440" xr:uid="{272BBA73-71E2-49B9-8823-D880048152D6}"/>
    <cellStyle name="20% - Accent6 5 5 3" xfId="33439" xr:uid="{7AFE72B8-078B-465C-BB95-5567DD999291}"/>
    <cellStyle name="20% - Accent6 5 6" xfId="2027" xr:uid="{00000000-0005-0000-0000-0000EA070000}"/>
    <cellStyle name="20% - Accent6 5 6 2" xfId="33441" xr:uid="{4661FCC5-4910-4CB7-A116-FF869D05C6ED}"/>
    <cellStyle name="20% - Accent6 5 7" xfId="33410" xr:uid="{8BF72CB5-A83E-44F7-B11D-0ECC0CB386D3}"/>
    <cellStyle name="20% - Accent6 6" xfId="2028" xr:uid="{00000000-0005-0000-0000-0000EB070000}"/>
    <cellStyle name="20% - Accent6 6 2" xfId="2029" xr:uid="{00000000-0005-0000-0000-0000EC070000}"/>
    <cellStyle name="20% - Accent6 6 2 2" xfId="2030" xr:uid="{00000000-0005-0000-0000-0000ED070000}"/>
    <cellStyle name="20% - Accent6 6 2 2 2" xfId="2031" xr:uid="{00000000-0005-0000-0000-0000EE070000}"/>
    <cellStyle name="20% - Accent6 6 2 2 2 2" xfId="2032" xr:uid="{00000000-0005-0000-0000-0000EF070000}"/>
    <cellStyle name="20% - Accent6 6 2 2 2 2 2" xfId="33446" xr:uid="{6AB15902-C2EA-4067-93A1-E6DAC86AB5EE}"/>
    <cellStyle name="20% - Accent6 6 2 2 2 3" xfId="33445" xr:uid="{34017BA6-CE08-469C-BAAF-0EA73B06AE30}"/>
    <cellStyle name="20% - Accent6 6 2 2 3" xfId="2033" xr:uid="{00000000-0005-0000-0000-0000F0070000}"/>
    <cellStyle name="20% - Accent6 6 2 2 3 2" xfId="33447" xr:uid="{C2F2D551-28D5-4249-9C1F-6B3B8FC24790}"/>
    <cellStyle name="20% - Accent6 6 2 2 4" xfId="33444" xr:uid="{52C13367-7BF5-448C-A7F8-37CE7E549C37}"/>
    <cellStyle name="20% - Accent6 6 2 3" xfId="2034" xr:uid="{00000000-0005-0000-0000-0000F1070000}"/>
    <cellStyle name="20% - Accent6 6 2 3 2" xfId="2035" xr:uid="{00000000-0005-0000-0000-0000F2070000}"/>
    <cellStyle name="20% - Accent6 6 2 3 2 2" xfId="33449" xr:uid="{F9CDF24A-0323-41E5-838D-F78158B9DFE0}"/>
    <cellStyle name="20% - Accent6 6 2 3 3" xfId="33448" xr:uid="{A2C1298D-631F-4480-9B90-87FE8761F30D}"/>
    <cellStyle name="20% - Accent6 6 2 4" xfId="2036" xr:uid="{00000000-0005-0000-0000-0000F3070000}"/>
    <cellStyle name="20% - Accent6 6 2 4 2" xfId="33450" xr:uid="{BAEB6481-44EF-4470-882D-8A0D51AEE0EE}"/>
    <cellStyle name="20% - Accent6 6 2 5" xfId="33443" xr:uid="{9D3CD4CB-1826-42C6-BFF6-BD581A4F8843}"/>
    <cellStyle name="20% - Accent6 6 3" xfId="2037" xr:uid="{00000000-0005-0000-0000-0000F4070000}"/>
    <cellStyle name="20% - Accent6 6 3 2" xfId="2038" xr:uid="{00000000-0005-0000-0000-0000F5070000}"/>
    <cellStyle name="20% - Accent6 6 3 2 2" xfId="2039" xr:uid="{00000000-0005-0000-0000-0000F6070000}"/>
    <cellStyle name="20% - Accent6 6 3 2 2 2" xfId="33453" xr:uid="{2BD00B7C-4FA2-4E44-92C3-C435022BC234}"/>
    <cellStyle name="20% - Accent6 6 3 2 3" xfId="33452" xr:uid="{7EA6244D-AED3-4E10-A24C-2D721DB3AFEF}"/>
    <cellStyle name="20% - Accent6 6 3 3" xfId="2040" xr:uid="{00000000-0005-0000-0000-0000F7070000}"/>
    <cellStyle name="20% - Accent6 6 3 3 2" xfId="33454" xr:uid="{FA54E67C-500E-4343-8426-8A981E0F9A7C}"/>
    <cellStyle name="20% - Accent6 6 3 4" xfId="33451" xr:uid="{7A8468AE-BC43-4E6F-90CC-352369B34020}"/>
    <cellStyle name="20% - Accent6 6 4" xfId="2041" xr:uid="{00000000-0005-0000-0000-0000F8070000}"/>
    <cellStyle name="20% - Accent6 6 4 2" xfId="2042" xr:uid="{00000000-0005-0000-0000-0000F9070000}"/>
    <cellStyle name="20% - Accent6 6 4 2 2" xfId="33456" xr:uid="{D4C0D89D-A01B-4B92-96CD-8B0A5472087B}"/>
    <cellStyle name="20% - Accent6 6 4 3" xfId="33455" xr:uid="{40A96013-CAB9-415E-9CBC-98B5D97BA397}"/>
    <cellStyle name="20% - Accent6 6 5" xfId="2043" xr:uid="{00000000-0005-0000-0000-0000FA070000}"/>
    <cellStyle name="20% - Accent6 6 5 2" xfId="33457" xr:uid="{7E67ED6E-AA43-4713-89A6-8D23F9B66284}"/>
    <cellStyle name="20% - Accent6 6 6" xfId="33442" xr:uid="{0310E2D3-D497-4322-AA4C-7A9A3DE01053}"/>
    <cellStyle name="20% - Ênfase1 10" xfId="2044" xr:uid="{00000000-0005-0000-0000-0000FB070000}"/>
    <cellStyle name="20% - Ênfase1 10 2" xfId="2045" xr:uid="{00000000-0005-0000-0000-0000FC070000}"/>
    <cellStyle name="20% - Ênfase1 11" xfId="2046" xr:uid="{00000000-0005-0000-0000-0000FD070000}"/>
    <cellStyle name="20% - Ênfase1 12" xfId="2047" xr:uid="{00000000-0005-0000-0000-0000FE070000}"/>
    <cellStyle name="20% - Ênfase1 13" xfId="2048" xr:uid="{00000000-0005-0000-0000-0000FF070000}"/>
    <cellStyle name="20% - Ênfase1 13 2" xfId="2049" xr:uid="{00000000-0005-0000-0000-000000080000}"/>
    <cellStyle name="20% - Ênfase1 14" xfId="2050" xr:uid="{00000000-0005-0000-0000-000001080000}"/>
    <cellStyle name="20% - Ênfase1 14 10" xfId="2051" xr:uid="{00000000-0005-0000-0000-000002080000}"/>
    <cellStyle name="20% - Ênfase1 14 2" xfId="2052" xr:uid="{00000000-0005-0000-0000-000003080000}"/>
    <cellStyle name="20% - Ênfase1 14 2 2" xfId="2053" xr:uid="{00000000-0005-0000-0000-000004080000}"/>
    <cellStyle name="20% - Ênfase1 14 2 3" xfId="2054" xr:uid="{00000000-0005-0000-0000-000005080000}"/>
    <cellStyle name="20% - Ênfase1 14 2 3 2" xfId="2055" xr:uid="{00000000-0005-0000-0000-000006080000}"/>
    <cellStyle name="20% - Ênfase1 14 3" xfId="2056" xr:uid="{00000000-0005-0000-0000-000007080000}"/>
    <cellStyle name="20% - Ênfase1 14 3 2" xfId="2057" xr:uid="{00000000-0005-0000-0000-000008080000}"/>
    <cellStyle name="20% - Ênfase1 14 3 3" xfId="2058" xr:uid="{00000000-0005-0000-0000-000009080000}"/>
    <cellStyle name="20% - Ênfase1 14 4" xfId="2059" xr:uid="{00000000-0005-0000-0000-00000A080000}"/>
    <cellStyle name="20% - Ênfase1 14 5" xfId="2060" xr:uid="{00000000-0005-0000-0000-00000B080000}"/>
    <cellStyle name="20% - Ênfase1 14 5 2" xfId="2061" xr:uid="{00000000-0005-0000-0000-00000C080000}"/>
    <cellStyle name="20% - Ênfase1 14 5 3" xfId="2062" xr:uid="{00000000-0005-0000-0000-00000D080000}"/>
    <cellStyle name="20% - Ênfase1 14 6" xfId="2063" xr:uid="{00000000-0005-0000-0000-00000E080000}"/>
    <cellStyle name="20% - Ênfase1 14 7" xfId="2064" xr:uid="{00000000-0005-0000-0000-00000F080000}"/>
    <cellStyle name="20% - Ênfase1 14 8" xfId="2065" xr:uid="{00000000-0005-0000-0000-000010080000}"/>
    <cellStyle name="20% - Ênfase1 14 8 2" xfId="2066" xr:uid="{00000000-0005-0000-0000-000011080000}"/>
    <cellStyle name="20% - Ênfase1 14 8 3" xfId="2067" xr:uid="{00000000-0005-0000-0000-000012080000}"/>
    <cellStyle name="20% - Ênfase1 14 9" xfId="2068" xr:uid="{00000000-0005-0000-0000-000013080000}"/>
    <cellStyle name="20% - Ênfase1 15" xfId="2069" xr:uid="{00000000-0005-0000-0000-000014080000}"/>
    <cellStyle name="20% - Ênfase1 15 2" xfId="2070" xr:uid="{00000000-0005-0000-0000-000015080000}"/>
    <cellStyle name="20% - Ênfase1 15 3" xfId="2071" xr:uid="{00000000-0005-0000-0000-000016080000}"/>
    <cellStyle name="20% - Ênfase1 15 4" xfId="2072" xr:uid="{00000000-0005-0000-0000-000017080000}"/>
    <cellStyle name="20% - Ênfase1 15 4 2" xfId="2073" xr:uid="{00000000-0005-0000-0000-000018080000}"/>
    <cellStyle name="20% - Ênfase1 15 4 3" xfId="2074" xr:uid="{00000000-0005-0000-0000-000019080000}"/>
    <cellStyle name="20% - Ênfase1 15 5" xfId="2075" xr:uid="{00000000-0005-0000-0000-00001A080000}"/>
    <cellStyle name="20% - Ênfase1 15 6" xfId="2076" xr:uid="{00000000-0005-0000-0000-00001B080000}"/>
    <cellStyle name="20% - Ênfase1 15 7" xfId="2077" xr:uid="{00000000-0005-0000-0000-00001C080000}"/>
    <cellStyle name="20% - Ênfase1 16" xfId="2078" xr:uid="{00000000-0005-0000-0000-00001D080000}"/>
    <cellStyle name="20% - Ênfase1 17" xfId="2079" xr:uid="{00000000-0005-0000-0000-00001E080000}"/>
    <cellStyle name="20% - Ênfase1 18" xfId="2080" xr:uid="{00000000-0005-0000-0000-00001F080000}"/>
    <cellStyle name="20% - Ênfase1 19" xfId="2081" xr:uid="{00000000-0005-0000-0000-000020080000}"/>
    <cellStyle name="20% - Ênfase1 2" xfId="2082" xr:uid="{00000000-0005-0000-0000-000021080000}"/>
    <cellStyle name="20% - Ênfase1 2 10" xfId="2083" xr:uid="{00000000-0005-0000-0000-000022080000}"/>
    <cellStyle name="20% - Ênfase1 2 11" xfId="2084" xr:uid="{00000000-0005-0000-0000-000023080000}"/>
    <cellStyle name="20% - Ênfase1 2 11 2" xfId="2085" xr:uid="{00000000-0005-0000-0000-000024080000}"/>
    <cellStyle name="20% - Ênfase1 2 12" xfId="2086" xr:uid="{00000000-0005-0000-0000-000025080000}"/>
    <cellStyle name="20% - Ênfase1 2 2" xfId="2087" xr:uid="{00000000-0005-0000-0000-000026080000}"/>
    <cellStyle name="20% - Ênfase1 2 2 2" xfId="2088" xr:uid="{00000000-0005-0000-0000-000027080000}"/>
    <cellStyle name="20% - Ênfase1 2 2 2 2" xfId="2089" xr:uid="{00000000-0005-0000-0000-000028080000}"/>
    <cellStyle name="20% - Ênfase1 2 2 2 2 2" xfId="2090" xr:uid="{00000000-0005-0000-0000-000029080000}"/>
    <cellStyle name="20% - Ênfase1 2 2 2 2 2 2" xfId="2091" xr:uid="{00000000-0005-0000-0000-00002A080000}"/>
    <cellStyle name="20% - Ênfase1 2 2 2 2 2 3" xfId="2092" xr:uid="{00000000-0005-0000-0000-00002B080000}"/>
    <cellStyle name="20% - Ênfase1 2 2 2 2 2 3 2" xfId="2093" xr:uid="{00000000-0005-0000-0000-00002C080000}"/>
    <cellStyle name="20% - Ênfase1 2 2 2 2 3" xfId="2094" xr:uid="{00000000-0005-0000-0000-00002D080000}"/>
    <cellStyle name="20% - Ênfase1 2 2 2 3" xfId="2095" xr:uid="{00000000-0005-0000-0000-00002E080000}"/>
    <cellStyle name="20% - Ênfase1 2 2 2 3 2" xfId="2096" xr:uid="{00000000-0005-0000-0000-00002F080000}"/>
    <cellStyle name="20% - Ênfase1 2 2 2 4" xfId="2097" xr:uid="{00000000-0005-0000-0000-000030080000}"/>
    <cellStyle name="20% - Ênfase1 2 2 3" xfId="2098" xr:uid="{00000000-0005-0000-0000-000031080000}"/>
    <cellStyle name="20% - Ênfase1 2 2 3 2" xfId="2099" xr:uid="{00000000-0005-0000-0000-000032080000}"/>
    <cellStyle name="20% - Ênfase1 2 2 3 3" xfId="2100" xr:uid="{00000000-0005-0000-0000-000033080000}"/>
    <cellStyle name="20% - Ênfase1 2 2 3 4" xfId="2101" xr:uid="{00000000-0005-0000-0000-000034080000}"/>
    <cellStyle name="20% - Ênfase1 2 2 3 5" xfId="2102" xr:uid="{00000000-0005-0000-0000-000035080000}"/>
    <cellStyle name="20% - Ênfase1 2 2 4" xfId="2103" xr:uid="{00000000-0005-0000-0000-000036080000}"/>
    <cellStyle name="20% - Ênfase1 2 2 5" xfId="2104" xr:uid="{00000000-0005-0000-0000-000037080000}"/>
    <cellStyle name="20% - Ênfase1 2 3" xfId="2105" xr:uid="{00000000-0005-0000-0000-000038080000}"/>
    <cellStyle name="20% - Ênfase1 2 3 2" xfId="2106" xr:uid="{00000000-0005-0000-0000-000039080000}"/>
    <cellStyle name="20% - Ênfase1 2 4" xfId="2107" xr:uid="{00000000-0005-0000-0000-00003A080000}"/>
    <cellStyle name="20% - Ênfase1 2 4 2" xfId="2108" xr:uid="{00000000-0005-0000-0000-00003B080000}"/>
    <cellStyle name="20% - Ênfase1 2 5" xfId="2109" xr:uid="{00000000-0005-0000-0000-00003C080000}"/>
    <cellStyle name="20% - Ênfase1 2 5 2" xfId="2110" xr:uid="{00000000-0005-0000-0000-00003D080000}"/>
    <cellStyle name="20% - Ênfase1 2 6" xfId="2111" xr:uid="{00000000-0005-0000-0000-00003E080000}"/>
    <cellStyle name="20% - Ênfase1 2 6 2" xfId="2112" xr:uid="{00000000-0005-0000-0000-00003F080000}"/>
    <cellStyle name="20% - Ênfase1 2 7" xfId="2113" xr:uid="{00000000-0005-0000-0000-000040080000}"/>
    <cellStyle name="20% - Ênfase1 2 8" xfId="2114" xr:uid="{00000000-0005-0000-0000-000041080000}"/>
    <cellStyle name="20% - Ênfase1 2 9" xfId="2115" xr:uid="{00000000-0005-0000-0000-000042080000}"/>
    <cellStyle name="20% - Ênfase1 2 9 2" xfId="2116" xr:uid="{00000000-0005-0000-0000-000043080000}"/>
    <cellStyle name="20% - Ênfase1 2 9 2 2" xfId="2117" xr:uid="{00000000-0005-0000-0000-000044080000}"/>
    <cellStyle name="20% - Ênfase1 3" xfId="2118" xr:uid="{00000000-0005-0000-0000-000045080000}"/>
    <cellStyle name="20% - Ênfase1 3 2" xfId="2119" xr:uid="{00000000-0005-0000-0000-000046080000}"/>
    <cellStyle name="20% - Ênfase1 3 3" xfId="2120" xr:uid="{00000000-0005-0000-0000-000047080000}"/>
    <cellStyle name="20% - Ênfase1 4" xfId="2121" xr:uid="{00000000-0005-0000-0000-000048080000}"/>
    <cellStyle name="20% - Ênfase1 4 2" xfId="2122" xr:uid="{00000000-0005-0000-0000-000049080000}"/>
    <cellStyle name="20% - Ênfase1 4 2 2" xfId="2123" xr:uid="{00000000-0005-0000-0000-00004A080000}"/>
    <cellStyle name="20% - Ênfase1 4 2 3" xfId="2124" xr:uid="{00000000-0005-0000-0000-00004B080000}"/>
    <cellStyle name="20% - Ênfase1 4 2 3 2" xfId="2125" xr:uid="{00000000-0005-0000-0000-00004C080000}"/>
    <cellStyle name="20% - Ênfase1 4 3" xfId="2126" xr:uid="{00000000-0005-0000-0000-00004D080000}"/>
    <cellStyle name="20% - Ênfase1 4 4" xfId="2127" xr:uid="{00000000-0005-0000-0000-00004E080000}"/>
    <cellStyle name="20% - Ênfase1 4 5" xfId="2128" xr:uid="{00000000-0005-0000-0000-00004F080000}"/>
    <cellStyle name="20% - Ênfase1 5" xfId="2129" xr:uid="{00000000-0005-0000-0000-000050080000}"/>
    <cellStyle name="20% - Ênfase1 6" xfId="2130" xr:uid="{00000000-0005-0000-0000-000051080000}"/>
    <cellStyle name="20% - Ênfase1 7" xfId="2131" xr:uid="{00000000-0005-0000-0000-000052080000}"/>
    <cellStyle name="20% - Ênfase1 8" xfId="2132" xr:uid="{00000000-0005-0000-0000-000053080000}"/>
    <cellStyle name="20% - Ênfase1 8 2" xfId="2133" xr:uid="{00000000-0005-0000-0000-000054080000}"/>
    <cellStyle name="20% - Ênfase1 9" xfId="2134" xr:uid="{00000000-0005-0000-0000-000055080000}"/>
    <cellStyle name="20% - Ênfase1 9 2" xfId="2135" xr:uid="{00000000-0005-0000-0000-000056080000}"/>
    <cellStyle name="20% - Ênfase2 10" xfId="2136" xr:uid="{00000000-0005-0000-0000-000057080000}"/>
    <cellStyle name="20% - Ênfase2 10 2" xfId="2137" xr:uid="{00000000-0005-0000-0000-000058080000}"/>
    <cellStyle name="20% - Ênfase2 11" xfId="2138" xr:uid="{00000000-0005-0000-0000-000059080000}"/>
    <cellStyle name="20% - Ênfase2 12" xfId="2139" xr:uid="{00000000-0005-0000-0000-00005A080000}"/>
    <cellStyle name="20% - Ênfase2 13" xfId="2140" xr:uid="{00000000-0005-0000-0000-00005B080000}"/>
    <cellStyle name="20% - Ênfase2 13 2" xfId="2141" xr:uid="{00000000-0005-0000-0000-00005C080000}"/>
    <cellStyle name="20% - Ênfase2 14" xfId="2142" xr:uid="{00000000-0005-0000-0000-00005D080000}"/>
    <cellStyle name="20% - Ênfase2 14 10" xfId="2143" xr:uid="{00000000-0005-0000-0000-00005E080000}"/>
    <cellStyle name="20% - Ênfase2 14 2" xfId="2144" xr:uid="{00000000-0005-0000-0000-00005F080000}"/>
    <cellStyle name="20% - Ênfase2 14 2 2" xfId="2145" xr:uid="{00000000-0005-0000-0000-000060080000}"/>
    <cellStyle name="20% - Ênfase2 14 2 3" xfId="2146" xr:uid="{00000000-0005-0000-0000-000061080000}"/>
    <cellStyle name="20% - Ênfase2 14 2 3 2" xfId="2147" xr:uid="{00000000-0005-0000-0000-000062080000}"/>
    <cellStyle name="20% - Ênfase2 14 2 4" xfId="2148" xr:uid="{00000000-0005-0000-0000-000063080000}"/>
    <cellStyle name="20% - Ênfase2 14 3" xfId="2149" xr:uid="{00000000-0005-0000-0000-000064080000}"/>
    <cellStyle name="20% - Ênfase2 14 3 2" xfId="2150" xr:uid="{00000000-0005-0000-0000-000065080000}"/>
    <cellStyle name="20% - Ênfase2 14 3 3" xfId="2151" xr:uid="{00000000-0005-0000-0000-000066080000}"/>
    <cellStyle name="20% - Ênfase2 14 4" xfId="2152" xr:uid="{00000000-0005-0000-0000-000067080000}"/>
    <cellStyle name="20% - Ênfase2 14 5" xfId="2153" xr:uid="{00000000-0005-0000-0000-000068080000}"/>
    <cellStyle name="20% - Ênfase2 14 5 2" xfId="2154" xr:uid="{00000000-0005-0000-0000-000069080000}"/>
    <cellStyle name="20% - Ênfase2 14 5 3" xfId="2155" xr:uid="{00000000-0005-0000-0000-00006A080000}"/>
    <cellStyle name="20% - Ênfase2 14 6" xfId="2156" xr:uid="{00000000-0005-0000-0000-00006B080000}"/>
    <cellStyle name="20% - Ênfase2 14 7" xfId="2157" xr:uid="{00000000-0005-0000-0000-00006C080000}"/>
    <cellStyle name="20% - Ênfase2 14 8" xfId="2158" xr:uid="{00000000-0005-0000-0000-00006D080000}"/>
    <cellStyle name="20% - Ênfase2 14 8 2" xfId="2159" xr:uid="{00000000-0005-0000-0000-00006E080000}"/>
    <cellStyle name="20% - Ênfase2 14 8 3" xfId="2160" xr:uid="{00000000-0005-0000-0000-00006F080000}"/>
    <cellStyle name="20% - Ênfase2 14 9" xfId="2161" xr:uid="{00000000-0005-0000-0000-000070080000}"/>
    <cellStyle name="20% - Ênfase2 15" xfId="2162" xr:uid="{00000000-0005-0000-0000-000071080000}"/>
    <cellStyle name="20% - Ênfase2 15 2" xfId="2163" xr:uid="{00000000-0005-0000-0000-000072080000}"/>
    <cellStyle name="20% - Ênfase2 15 3" xfId="2164" xr:uid="{00000000-0005-0000-0000-000073080000}"/>
    <cellStyle name="20% - Ênfase2 15 4" xfId="2165" xr:uid="{00000000-0005-0000-0000-000074080000}"/>
    <cellStyle name="20% - Ênfase2 15 4 2" xfId="2166" xr:uid="{00000000-0005-0000-0000-000075080000}"/>
    <cellStyle name="20% - Ênfase2 15 4 3" xfId="2167" xr:uid="{00000000-0005-0000-0000-000076080000}"/>
    <cellStyle name="20% - Ênfase2 15 5" xfId="2168" xr:uid="{00000000-0005-0000-0000-000077080000}"/>
    <cellStyle name="20% - Ênfase2 15 6" xfId="2169" xr:uid="{00000000-0005-0000-0000-000078080000}"/>
    <cellStyle name="20% - Ênfase2 15 7" xfId="2170" xr:uid="{00000000-0005-0000-0000-000079080000}"/>
    <cellStyle name="20% - Ênfase2 16" xfId="2171" xr:uid="{00000000-0005-0000-0000-00007A080000}"/>
    <cellStyle name="20% - Ênfase2 17" xfId="2172" xr:uid="{00000000-0005-0000-0000-00007B080000}"/>
    <cellStyle name="20% - Ênfase2 18" xfId="2173" xr:uid="{00000000-0005-0000-0000-00007C080000}"/>
    <cellStyle name="20% - Ênfase2 18 2" xfId="2174" xr:uid="{00000000-0005-0000-0000-00007D080000}"/>
    <cellStyle name="20% - Ênfase2 19" xfId="2175" xr:uid="{00000000-0005-0000-0000-00007E080000}"/>
    <cellStyle name="20% - Ênfase2 2" xfId="2176" xr:uid="{00000000-0005-0000-0000-00007F080000}"/>
    <cellStyle name="20% - Ênfase2 2 10" xfId="2177" xr:uid="{00000000-0005-0000-0000-000080080000}"/>
    <cellStyle name="20% - Ênfase2 2 10 2" xfId="2178" xr:uid="{00000000-0005-0000-0000-000081080000}"/>
    <cellStyle name="20% - Ênfase2 2 11" xfId="2179" xr:uid="{00000000-0005-0000-0000-000082080000}"/>
    <cellStyle name="20% - Ênfase2 2 2" xfId="2180" xr:uid="{00000000-0005-0000-0000-000083080000}"/>
    <cellStyle name="20% - Ênfase2 2 2 2" xfId="2181" xr:uid="{00000000-0005-0000-0000-000084080000}"/>
    <cellStyle name="20% - Ênfase2 2 2 2 2" xfId="2182" xr:uid="{00000000-0005-0000-0000-000085080000}"/>
    <cellStyle name="20% - Ênfase2 2 2 2 2 2" xfId="2183" xr:uid="{00000000-0005-0000-0000-000086080000}"/>
    <cellStyle name="20% - Ênfase2 2 2 2 2 2 2" xfId="2184" xr:uid="{00000000-0005-0000-0000-000087080000}"/>
    <cellStyle name="20% - Ênfase2 2 2 2 2 2 3" xfId="2185" xr:uid="{00000000-0005-0000-0000-000088080000}"/>
    <cellStyle name="20% - Ênfase2 2 2 2 2 2 3 2" xfId="2186" xr:uid="{00000000-0005-0000-0000-000089080000}"/>
    <cellStyle name="20% - Ênfase2 2 2 2 2 3" xfId="2187" xr:uid="{00000000-0005-0000-0000-00008A080000}"/>
    <cellStyle name="20% - Ênfase2 2 2 2 3" xfId="2188" xr:uid="{00000000-0005-0000-0000-00008B080000}"/>
    <cellStyle name="20% - Ênfase2 2 2 2 3 2" xfId="2189" xr:uid="{00000000-0005-0000-0000-00008C080000}"/>
    <cellStyle name="20% - Ênfase2 2 2 2 4" xfId="2190" xr:uid="{00000000-0005-0000-0000-00008D080000}"/>
    <cellStyle name="20% - Ênfase2 2 2 3" xfId="2191" xr:uid="{00000000-0005-0000-0000-00008E080000}"/>
    <cellStyle name="20% - Ênfase2 2 2 3 2" xfId="2192" xr:uid="{00000000-0005-0000-0000-00008F080000}"/>
    <cellStyle name="20% - Ênfase2 2 2 3 3" xfId="2193" xr:uid="{00000000-0005-0000-0000-000090080000}"/>
    <cellStyle name="20% - Ênfase2 2 2 3 4" xfId="2194" xr:uid="{00000000-0005-0000-0000-000091080000}"/>
    <cellStyle name="20% - Ênfase2 2 2 3 5" xfId="2195" xr:uid="{00000000-0005-0000-0000-000092080000}"/>
    <cellStyle name="20% - Ênfase2 2 2 4" xfId="2196" xr:uid="{00000000-0005-0000-0000-000093080000}"/>
    <cellStyle name="20% - Ênfase2 2 2 5" xfId="2197" xr:uid="{00000000-0005-0000-0000-000094080000}"/>
    <cellStyle name="20% - Ênfase2 2 3" xfId="2198" xr:uid="{00000000-0005-0000-0000-000095080000}"/>
    <cellStyle name="20% - Ênfase2 2 3 2" xfId="2199" xr:uid="{00000000-0005-0000-0000-000096080000}"/>
    <cellStyle name="20% - Ênfase2 2 4" xfId="2200" xr:uid="{00000000-0005-0000-0000-000097080000}"/>
    <cellStyle name="20% - Ênfase2 2 4 2" xfId="2201" xr:uid="{00000000-0005-0000-0000-000098080000}"/>
    <cellStyle name="20% - Ênfase2 2 5" xfId="2202" xr:uid="{00000000-0005-0000-0000-000099080000}"/>
    <cellStyle name="20% - Ênfase2 2 5 2" xfId="2203" xr:uid="{00000000-0005-0000-0000-00009A080000}"/>
    <cellStyle name="20% - Ênfase2 2 6" xfId="2204" xr:uid="{00000000-0005-0000-0000-00009B080000}"/>
    <cellStyle name="20% - Ênfase2 2 6 2" xfId="2205" xr:uid="{00000000-0005-0000-0000-00009C080000}"/>
    <cellStyle name="20% - Ênfase2 2 7" xfId="2206" xr:uid="{00000000-0005-0000-0000-00009D080000}"/>
    <cellStyle name="20% - Ênfase2 2 8" xfId="2207" xr:uid="{00000000-0005-0000-0000-00009E080000}"/>
    <cellStyle name="20% - Ênfase2 2 8 2" xfId="2208" xr:uid="{00000000-0005-0000-0000-00009F080000}"/>
    <cellStyle name="20% - Ênfase2 2 8 2 2" xfId="2209" xr:uid="{00000000-0005-0000-0000-0000A0080000}"/>
    <cellStyle name="20% - Ênfase2 2 9" xfId="2210" xr:uid="{00000000-0005-0000-0000-0000A1080000}"/>
    <cellStyle name="20% - Ênfase2 3" xfId="2211" xr:uid="{00000000-0005-0000-0000-0000A2080000}"/>
    <cellStyle name="20% - Ênfase2 3 2" xfId="2212" xr:uid="{00000000-0005-0000-0000-0000A3080000}"/>
    <cellStyle name="20% - Ênfase2 3 3" xfId="2213" xr:uid="{00000000-0005-0000-0000-0000A4080000}"/>
    <cellStyle name="20% - Ênfase2 4" xfId="2214" xr:uid="{00000000-0005-0000-0000-0000A5080000}"/>
    <cellStyle name="20% - Ênfase2 4 2" xfId="2215" xr:uid="{00000000-0005-0000-0000-0000A6080000}"/>
    <cellStyle name="20% - Ênfase2 4 2 2" xfId="2216" xr:uid="{00000000-0005-0000-0000-0000A7080000}"/>
    <cellStyle name="20% - Ênfase2 4 2 3" xfId="2217" xr:uid="{00000000-0005-0000-0000-0000A8080000}"/>
    <cellStyle name="20% - Ênfase2 4 2 3 2" xfId="2218" xr:uid="{00000000-0005-0000-0000-0000A9080000}"/>
    <cellStyle name="20% - Ênfase2 4 3" xfId="2219" xr:uid="{00000000-0005-0000-0000-0000AA080000}"/>
    <cellStyle name="20% - Ênfase2 4 4" xfId="2220" xr:uid="{00000000-0005-0000-0000-0000AB080000}"/>
    <cellStyle name="20% - Ênfase2 4 5" xfId="2221" xr:uid="{00000000-0005-0000-0000-0000AC080000}"/>
    <cellStyle name="20% - Ênfase2 5" xfId="2222" xr:uid="{00000000-0005-0000-0000-0000AD080000}"/>
    <cellStyle name="20% - Ênfase2 6" xfId="2223" xr:uid="{00000000-0005-0000-0000-0000AE080000}"/>
    <cellStyle name="20% - Ênfase2 7" xfId="2224" xr:uid="{00000000-0005-0000-0000-0000AF080000}"/>
    <cellStyle name="20% - Ênfase2 8" xfId="2225" xr:uid="{00000000-0005-0000-0000-0000B0080000}"/>
    <cellStyle name="20% - Ênfase2 8 2" xfId="2226" xr:uid="{00000000-0005-0000-0000-0000B1080000}"/>
    <cellStyle name="20% - Ênfase2 9" xfId="2227" xr:uid="{00000000-0005-0000-0000-0000B2080000}"/>
    <cellStyle name="20% - Ênfase2 9 2" xfId="2228" xr:uid="{00000000-0005-0000-0000-0000B3080000}"/>
    <cellStyle name="20% - Ênfase3 10" xfId="2229" xr:uid="{00000000-0005-0000-0000-0000B4080000}"/>
    <cellStyle name="20% - Ênfase3 10 2" xfId="2230" xr:uid="{00000000-0005-0000-0000-0000B5080000}"/>
    <cellStyle name="20% - Ênfase3 11" xfId="2231" xr:uid="{00000000-0005-0000-0000-0000B6080000}"/>
    <cellStyle name="20% - Ênfase3 2" xfId="2232" xr:uid="{00000000-0005-0000-0000-0000B7080000}"/>
    <cellStyle name="20% - Ênfase3 2 10" xfId="2233" xr:uid="{00000000-0005-0000-0000-0000B8080000}"/>
    <cellStyle name="20% - Ênfase3 2 11" xfId="2234" xr:uid="{00000000-0005-0000-0000-0000B9080000}"/>
    <cellStyle name="20% - Ênfase3 2 11 2" xfId="2235" xr:uid="{00000000-0005-0000-0000-0000BA080000}"/>
    <cellStyle name="20% - Ênfase3 2 12" xfId="2236" xr:uid="{00000000-0005-0000-0000-0000BB080000}"/>
    <cellStyle name="20% - Ênfase3 2 2" xfId="2237" xr:uid="{00000000-0005-0000-0000-0000BC080000}"/>
    <cellStyle name="20% - Ênfase3 2 2 2" xfId="2238" xr:uid="{00000000-0005-0000-0000-0000BD080000}"/>
    <cellStyle name="20% - Ênfase3 2 2 2 2" xfId="2239" xr:uid="{00000000-0005-0000-0000-0000BE080000}"/>
    <cellStyle name="20% - Ênfase3 2 2 2 3" xfId="2240" xr:uid="{00000000-0005-0000-0000-0000BF080000}"/>
    <cellStyle name="20% - Ênfase3 2 2 2 3 2" xfId="2241" xr:uid="{00000000-0005-0000-0000-0000C0080000}"/>
    <cellStyle name="20% - Ênfase3 2 2 3" xfId="2242" xr:uid="{00000000-0005-0000-0000-0000C1080000}"/>
    <cellStyle name="20% - Ênfase3 2 2 4" xfId="2243" xr:uid="{00000000-0005-0000-0000-0000C2080000}"/>
    <cellStyle name="20% - Ênfase3 2 3" xfId="2244" xr:uid="{00000000-0005-0000-0000-0000C3080000}"/>
    <cellStyle name="20% - Ênfase3 2 4" xfId="2245" xr:uid="{00000000-0005-0000-0000-0000C4080000}"/>
    <cellStyle name="20% - Ênfase3 2 5" xfId="2246" xr:uid="{00000000-0005-0000-0000-0000C5080000}"/>
    <cellStyle name="20% - Ênfase3 2 5 2" xfId="2247" xr:uid="{00000000-0005-0000-0000-0000C6080000}"/>
    <cellStyle name="20% - Ênfase3 2 6" xfId="2248" xr:uid="{00000000-0005-0000-0000-0000C7080000}"/>
    <cellStyle name="20% - Ênfase3 2 6 2" xfId="2249" xr:uid="{00000000-0005-0000-0000-0000C8080000}"/>
    <cellStyle name="20% - Ênfase3 2 7" xfId="2250" xr:uid="{00000000-0005-0000-0000-0000C9080000}"/>
    <cellStyle name="20% - Ênfase3 2 8" xfId="2251" xr:uid="{00000000-0005-0000-0000-0000CA080000}"/>
    <cellStyle name="20% - Ênfase3 2 9" xfId="2252" xr:uid="{00000000-0005-0000-0000-0000CB080000}"/>
    <cellStyle name="20% - Ênfase3 2 9 2" xfId="2253" xr:uid="{00000000-0005-0000-0000-0000CC080000}"/>
    <cellStyle name="20% - Ênfase3 2 9 2 2" xfId="2254" xr:uid="{00000000-0005-0000-0000-0000CD080000}"/>
    <cellStyle name="20% - Ênfase3 3" xfId="2255" xr:uid="{00000000-0005-0000-0000-0000CE080000}"/>
    <cellStyle name="20% - Ênfase3 3 2" xfId="2256" xr:uid="{00000000-0005-0000-0000-0000CF080000}"/>
    <cellStyle name="20% - Ênfase3 3 3" xfId="2257" xr:uid="{00000000-0005-0000-0000-0000D0080000}"/>
    <cellStyle name="20% - Ênfase3 4" xfId="2258" xr:uid="{00000000-0005-0000-0000-0000D1080000}"/>
    <cellStyle name="20% - Ênfase3 4 2" xfId="2259" xr:uid="{00000000-0005-0000-0000-0000D2080000}"/>
    <cellStyle name="20% - Ênfase3 4 3" xfId="2260" xr:uid="{00000000-0005-0000-0000-0000D3080000}"/>
    <cellStyle name="20% - Ênfase3 4 4" xfId="2261" xr:uid="{00000000-0005-0000-0000-0000D4080000}"/>
    <cellStyle name="20% - Ênfase3 4 5" xfId="2262" xr:uid="{00000000-0005-0000-0000-0000D5080000}"/>
    <cellStyle name="20% - Ênfase3 4 6" xfId="2263" xr:uid="{00000000-0005-0000-0000-0000D6080000}"/>
    <cellStyle name="20% - Ênfase3 5" xfId="2264" xr:uid="{00000000-0005-0000-0000-0000D7080000}"/>
    <cellStyle name="20% - Ênfase3 5 2" xfId="2265" xr:uid="{00000000-0005-0000-0000-0000D8080000}"/>
    <cellStyle name="20% - Ênfase3 6" xfId="2266" xr:uid="{00000000-0005-0000-0000-0000D9080000}"/>
    <cellStyle name="20% - Ênfase3 6 10" xfId="2267" xr:uid="{00000000-0005-0000-0000-0000DA080000}"/>
    <cellStyle name="20% - Ênfase3 6 2" xfId="2268" xr:uid="{00000000-0005-0000-0000-0000DB080000}"/>
    <cellStyle name="20% - Ênfase3 6 2 2" xfId="2269" xr:uid="{00000000-0005-0000-0000-0000DC080000}"/>
    <cellStyle name="20% - Ênfase3 6 2 3" xfId="2270" xr:uid="{00000000-0005-0000-0000-0000DD080000}"/>
    <cellStyle name="20% - Ênfase3 6 2 3 2" xfId="2271" xr:uid="{00000000-0005-0000-0000-0000DE080000}"/>
    <cellStyle name="20% - Ênfase3 6 2 4" xfId="2272" xr:uid="{00000000-0005-0000-0000-0000DF080000}"/>
    <cellStyle name="20% - Ênfase3 6 3" xfId="2273" xr:uid="{00000000-0005-0000-0000-0000E0080000}"/>
    <cellStyle name="20% - Ênfase3 6 3 2" xfId="2274" xr:uid="{00000000-0005-0000-0000-0000E1080000}"/>
    <cellStyle name="20% - Ênfase3 6 3 3" xfId="2275" xr:uid="{00000000-0005-0000-0000-0000E2080000}"/>
    <cellStyle name="20% - Ênfase3 6 4" xfId="2276" xr:uid="{00000000-0005-0000-0000-0000E3080000}"/>
    <cellStyle name="20% - Ênfase3 6 5" xfId="2277" xr:uid="{00000000-0005-0000-0000-0000E4080000}"/>
    <cellStyle name="20% - Ênfase3 6 5 2" xfId="2278" xr:uid="{00000000-0005-0000-0000-0000E5080000}"/>
    <cellStyle name="20% - Ênfase3 6 5 3" xfId="2279" xr:uid="{00000000-0005-0000-0000-0000E6080000}"/>
    <cellStyle name="20% - Ênfase3 6 6" xfId="2280" xr:uid="{00000000-0005-0000-0000-0000E7080000}"/>
    <cellStyle name="20% - Ênfase3 6 7" xfId="2281" xr:uid="{00000000-0005-0000-0000-0000E8080000}"/>
    <cellStyle name="20% - Ênfase3 6 8" xfId="2282" xr:uid="{00000000-0005-0000-0000-0000E9080000}"/>
    <cellStyle name="20% - Ênfase3 6 8 2" xfId="2283" xr:uid="{00000000-0005-0000-0000-0000EA080000}"/>
    <cellStyle name="20% - Ênfase3 6 8 3" xfId="2284" xr:uid="{00000000-0005-0000-0000-0000EB080000}"/>
    <cellStyle name="20% - Ênfase3 6 9" xfId="2285" xr:uid="{00000000-0005-0000-0000-0000EC080000}"/>
    <cellStyle name="20% - Ênfase3 7" xfId="2286" xr:uid="{00000000-0005-0000-0000-0000ED080000}"/>
    <cellStyle name="20% - Ênfase3 7 2" xfId="2287" xr:uid="{00000000-0005-0000-0000-0000EE080000}"/>
    <cellStyle name="20% - Ênfase3 7 3" xfId="2288" xr:uid="{00000000-0005-0000-0000-0000EF080000}"/>
    <cellStyle name="20% - Ênfase3 7 4" xfId="2289" xr:uid="{00000000-0005-0000-0000-0000F0080000}"/>
    <cellStyle name="20% - Ênfase3 7 4 2" xfId="2290" xr:uid="{00000000-0005-0000-0000-0000F1080000}"/>
    <cellStyle name="20% - Ênfase3 7 4 3" xfId="2291" xr:uid="{00000000-0005-0000-0000-0000F2080000}"/>
    <cellStyle name="20% - Ênfase3 7 5" xfId="2292" xr:uid="{00000000-0005-0000-0000-0000F3080000}"/>
    <cellStyle name="20% - Ênfase3 7 6" xfId="2293" xr:uid="{00000000-0005-0000-0000-0000F4080000}"/>
    <cellStyle name="20% - Ênfase3 7 7" xfId="2294" xr:uid="{00000000-0005-0000-0000-0000F5080000}"/>
    <cellStyle name="20% - Ênfase3 8" xfId="2295" xr:uid="{00000000-0005-0000-0000-0000F6080000}"/>
    <cellStyle name="20% - Ênfase3 9" xfId="2296" xr:uid="{00000000-0005-0000-0000-0000F7080000}"/>
    <cellStyle name="20% - Ênfase4 10" xfId="2297" xr:uid="{00000000-0005-0000-0000-0000F8080000}"/>
    <cellStyle name="20% - Ênfase4 10 2" xfId="2298" xr:uid="{00000000-0005-0000-0000-0000F9080000}"/>
    <cellStyle name="20% - Ênfase4 11" xfId="2299" xr:uid="{00000000-0005-0000-0000-0000FA080000}"/>
    <cellStyle name="20% - Ênfase4 12" xfId="2300" xr:uid="{00000000-0005-0000-0000-0000FB080000}"/>
    <cellStyle name="20% - Ênfase4 2" xfId="2301" xr:uid="{00000000-0005-0000-0000-0000FC080000}"/>
    <cellStyle name="20% - Ênfase4 2 10" xfId="2302" xr:uid="{00000000-0005-0000-0000-0000FD080000}"/>
    <cellStyle name="20% - Ênfase4 2 11" xfId="2303" xr:uid="{00000000-0005-0000-0000-0000FE080000}"/>
    <cellStyle name="20% - Ênfase4 2 11 2" xfId="2304" xr:uid="{00000000-0005-0000-0000-0000FF080000}"/>
    <cellStyle name="20% - Ênfase4 2 12" xfId="2305" xr:uid="{00000000-0005-0000-0000-000000090000}"/>
    <cellStyle name="20% - Ênfase4 2 2" xfId="2306" xr:uid="{00000000-0005-0000-0000-000001090000}"/>
    <cellStyle name="20% - Ênfase4 2 2 2" xfId="2307" xr:uid="{00000000-0005-0000-0000-000002090000}"/>
    <cellStyle name="20% - Ênfase4 2 2 2 2" xfId="2308" xr:uid="{00000000-0005-0000-0000-000003090000}"/>
    <cellStyle name="20% - Ênfase4 2 2 2 3" xfId="2309" xr:uid="{00000000-0005-0000-0000-000004090000}"/>
    <cellStyle name="20% - Ênfase4 2 2 2 3 2" xfId="2310" xr:uid="{00000000-0005-0000-0000-000005090000}"/>
    <cellStyle name="20% - Ênfase4 2 2 3" xfId="2311" xr:uid="{00000000-0005-0000-0000-000006090000}"/>
    <cellStyle name="20% - Ênfase4 2 2 4" xfId="2312" xr:uid="{00000000-0005-0000-0000-000007090000}"/>
    <cellStyle name="20% - Ênfase4 2 3" xfId="2313" xr:uid="{00000000-0005-0000-0000-000008090000}"/>
    <cellStyle name="20% - Ênfase4 2 4" xfId="2314" xr:uid="{00000000-0005-0000-0000-000009090000}"/>
    <cellStyle name="20% - Ênfase4 2 5" xfId="2315" xr:uid="{00000000-0005-0000-0000-00000A090000}"/>
    <cellStyle name="20% - Ênfase4 2 5 2" xfId="2316" xr:uid="{00000000-0005-0000-0000-00000B090000}"/>
    <cellStyle name="20% - Ênfase4 2 6" xfId="2317" xr:uid="{00000000-0005-0000-0000-00000C090000}"/>
    <cellStyle name="20% - Ênfase4 2 6 2" xfId="2318" xr:uid="{00000000-0005-0000-0000-00000D090000}"/>
    <cellStyle name="20% - Ênfase4 2 7" xfId="2319" xr:uid="{00000000-0005-0000-0000-00000E090000}"/>
    <cellStyle name="20% - Ênfase4 2 8" xfId="2320" xr:uid="{00000000-0005-0000-0000-00000F090000}"/>
    <cellStyle name="20% - Ênfase4 2 9" xfId="2321" xr:uid="{00000000-0005-0000-0000-000010090000}"/>
    <cellStyle name="20% - Ênfase4 3" xfId="2322" xr:uid="{00000000-0005-0000-0000-000011090000}"/>
    <cellStyle name="20% - Ênfase4 3 2" xfId="2323" xr:uid="{00000000-0005-0000-0000-000012090000}"/>
    <cellStyle name="20% - Ênfase4 3 3" xfId="2324" xr:uid="{00000000-0005-0000-0000-000013090000}"/>
    <cellStyle name="20% - Ênfase4 4" xfId="2325" xr:uid="{00000000-0005-0000-0000-000014090000}"/>
    <cellStyle name="20% - Ênfase4 4 2" xfId="2326" xr:uid="{00000000-0005-0000-0000-000015090000}"/>
    <cellStyle name="20% - Ênfase4 4 3" xfId="2327" xr:uid="{00000000-0005-0000-0000-000016090000}"/>
    <cellStyle name="20% - Ênfase4 4 4" xfId="2328" xr:uid="{00000000-0005-0000-0000-000017090000}"/>
    <cellStyle name="20% - Ênfase4 4 5" xfId="2329" xr:uid="{00000000-0005-0000-0000-000018090000}"/>
    <cellStyle name="20% - Ênfase4 4 6" xfId="2330" xr:uid="{00000000-0005-0000-0000-000019090000}"/>
    <cellStyle name="20% - Ênfase4 5" xfId="2331" xr:uid="{00000000-0005-0000-0000-00001A090000}"/>
    <cellStyle name="20% - Ênfase4 5 2" xfId="2332" xr:uid="{00000000-0005-0000-0000-00001B090000}"/>
    <cellStyle name="20% - Ênfase4 6" xfId="2333" xr:uid="{00000000-0005-0000-0000-00001C090000}"/>
    <cellStyle name="20% - Ênfase4 6 2" xfId="2334" xr:uid="{00000000-0005-0000-0000-00001D090000}"/>
    <cellStyle name="20% - Ênfase4 6 2 2" xfId="2335" xr:uid="{00000000-0005-0000-0000-00001E090000}"/>
    <cellStyle name="20% - Ênfase4 6 2 3" xfId="2336" xr:uid="{00000000-0005-0000-0000-00001F090000}"/>
    <cellStyle name="20% - Ênfase4 6 2 3 2" xfId="2337" xr:uid="{00000000-0005-0000-0000-000020090000}"/>
    <cellStyle name="20% - Ênfase4 6 2 4" xfId="2338" xr:uid="{00000000-0005-0000-0000-000021090000}"/>
    <cellStyle name="20% - Ênfase4 6 3" xfId="2339" xr:uid="{00000000-0005-0000-0000-000022090000}"/>
    <cellStyle name="20% - Ênfase4 6 4" xfId="2340" xr:uid="{00000000-0005-0000-0000-000023090000}"/>
    <cellStyle name="20% - Ênfase4 6 4 2" xfId="2341" xr:uid="{00000000-0005-0000-0000-000024090000}"/>
    <cellStyle name="20% - Ênfase4 6 4 3" xfId="2342" xr:uid="{00000000-0005-0000-0000-000025090000}"/>
    <cellStyle name="20% - Ênfase4 6 5" xfId="2343" xr:uid="{00000000-0005-0000-0000-000026090000}"/>
    <cellStyle name="20% - Ênfase4 6 6" xfId="2344" xr:uid="{00000000-0005-0000-0000-000027090000}"/>
    <cellStyle name="20% - Ênfase4 6 7" xfId="2345" xr:uid="{00000000-0005-0000-0000-000028090000}"/>
    <cellStyle name="20% - Ênfase4 7" xfId="2346" xr:uid="{00000000-0005-0000-0000-000029090000}"/>
    <cellStyle name="20% - Ênfase4 7 2" xfId="2347" xr:uid="{00000000-0005-0000-0000-00002A090000}"/>
    <cellStyle name="20% - Ênfase4 7 2 2" xfId="2348" xr:uid="{00000000-0005-0000-0000-00002B090000}"/>
    <cellStyle name="20% - Ênfase4 7 2 3" xfId="2349" xr:uid="{00000000-0005-0000-0000-00002C090000}"/>
    <cellStyle name="20% - Ênfase4 7 3" xfId="2350" xr:uid="{00000000-0005-0000-0000-00002D090000}"/>
    <cellStyle name="20% - Ênfase4 7 4" xfId="2351" xr:uid="{00000000-0005-0000-0000-00002E090000}"/>
    <cellStyle name="20% - Ênfase4 7 5" xfId="2352" xr:uid="{00000000-0005-0000-0000-00002F090000}"/>
    <cellStyle name="20% - Ênfase4 8" xfId="2353" xr:uid="{00000000-0005-0000-0000-000030090000}"/>
    <cellStyle name="20% - Ênfase4 9" xfId="2354" xr:uid="{00000000-0005-0000-0000-000031090000}"/>
    <cellStyle name="20% - Ênfase5 10" xfId="2355" xr:uid="{00000000-0005-0000-0000-000032090000}"/>
    <cellStyle name="20% - Ênfase5 11" xfId="2356" xr:uid="{00000000-0005-0000-0000-000033090000}"/>
    <cellStyle name="20% - Ênfase5 2" xfId="2357" xr:uid="{00000000-0005-0000-0000-000034090000}"/>
    <cellStyle name="20% - Ênfase5 2 10" xfId="2358" xr:uid="{00000000-0005-0000-0000-000035090000}"/>
    <cellStyle name="20% - Ênfase5 2 11" xfId="2359" xr:uid="{00000000-0005-0000-0000-000036090000}"/>
    <cellStyle name="20% - Ênfase5 2 11 2" xfId="2360" xr:uid="{00000000-0005-0000-0000-000037090000}"/>
    <cellStyle name="20% - Ênfase5 2 12" xfId="2361" xr:uid="{00000000-0005-0000-0000-000038090000}"/>
    <cellStyle name="20% - Ênfase5 2 2" xfId="2362" xr:uid="{00000000-0005-0000-0000-000039090000}"/>
    <cellStyle name="20% - Ênfase5 2 2 2" xfId="2363" xr:uid="{00000000-0005-0000-0000-00003A090000}"/>
    <cellStyle name="20% - Ênfase5 2 2 2 2" xfId="2364" xr:uid="{00000000-0005-0000-0000-00003B090000}"/>
    <cellStyle name="20% - Ênfase5 2 2 2 3" xfId="2365" xr:uid="{00000000-0005-0000-0000-00003C090000}"/>
    <cellStyle name="20% - Ênfase5 2 2 2 3 2" xfId="2366" xr:uid="{00000000-0005-0000-0000-00003D090000}"/>
    <cellStyle name="20% - Ênfase5 2 2 3" xfId="2367" xr:uid="{00000000-0005-0000-0000-00003E090000}"/>
    <cellStyle name="20% - Ênfase5 2 2 4" xfId="2368" xr:uid="{00000000-0005-0000-0000-00003F090000}"/>
    <cellStyle name="20% - Ênfase5 2 3" xfId="2369" xr:uid="{00000000-0005-0000-0000-000040090000}"/>
    <cellStyle name="20% - Ênfase5 2 4" xfId="2370" xr:uid="{00000000-0005-0000-0000-000041090000}"/>
    <cellStyle name="20% - Ênfase5 2 5" xfId="2371" xr:uid="{00000000-0005-0000-0000-000042090000}"/>
    <cellStyle name="20% - Ênfase5 2 5 2" xfId="2372" xr:uid="{00000000-0005-0000-0000-000043090000}"/>
    <cellStyle name="20% - Ênfase5 2 6" xfId="2373" xr:uid="{00000000-0005-0000-0000-000044090000}"/>
    <cellStyle name="20% - Ênfase5 2 6 2" xfId="2374" xr:uid="{00000000-0005-0000-0000-000045090000}"/>
    <cellStyle name="20% - Ênfase5 2 7" xfId="2375" xr:uid="{00000000-0005-0000-0000-000046090000}"/>
    <cellStyle name="20% - Ênfase5 2 8" xfId="2376" xr:uid="{00000000-0005-0000-0000-000047090000}"/>
    <cellStyle name="20% - Ênfase5 2 9" xfId="2377" xr:uid="{00000000-0005-0000-0000-000048090000}"/>
    <cellStyle name="20% - Ênfase5 2 9 2" xfId="2378" xr:uid="{00000000-0005-0000-0000-000049090000}"/>
    <cellStyle name="20% - Ênfase5 2 9 2 2" xfId="2379" xr:uid="{00000000-0005-0000-0000-00004A090000}"/>
    <cellStyle name="20% - Ênfase5 3" xfId="2380" xr:uid="{00000000-0005-0000-0000-00004B090000}"/>
    <cellStyle name="20% - Ênfase5 3 2" xfId="2381" xr:uid="{00000000-0005-0000-0000-00004C090000}"/>
    <cellStyle name="20% - Ênfase5 3 3" xfId="2382" xr:uid="{00000000-0005-0000-0000-00004D090000}"/>
    <cellStyle name="20% - Ênfase5 4" xfId="2383" xr:uid="{00000000-0005-0000-0000-00004E090000}"/>
    <cellStyle name="20% - Ênfase5 4 2" xfId="2384" xr:uid="{00000000-0005-0000-0000-00004F090000}"/>
    <cellStyle name="20% - Ênfase5 4 3" xfId="2385" xr:uid="{00000000-0005-0000-0000-000050090000}"/>
    <cellStyle name="20% - Ênfase5 4 4" xfId="2386" xr:uid="{00000000-0005-0000-0000-000051090000}"/>
    <cellStyle name="20% - Ênfase5 4 5" xfId="2387" xr:uid="{00000000-0005-0000-0000-000052090000}"/>
    <cellStyle name="20% - Ênfase5 4 6" xfId="2388" xr:uid="{00000000-0005-0000-0000-000053090000}"/>
    <cellStyle name="20% - Ênfase5 5" xfId="2389" xr:uid="{00000000-0005-0000-0000-000054090000}"/>
    <cellStyle name="20% - Ênfase5 5 2" xfId="2390" xr:uid="{00000000-0005-0000-0000-000055090000}"/>
    <cellStyle name="20% - Ênfase5 6" xfId="2391" xr:uid="{00000000-0005-0000-0000-000056090000}"/>
    <cellStyle name="20% - Ênfase5 6 10" xfId="2392" xr:uid="{00000000-0005-0000-0000-000057090000}"/>
    <cellStyle name="20% - Ênfase5 6 2" xfId="2393" xr:uid="{00000000-0005-0000-0000-000058090000}"/>
    <cellStyle name="20% - Ênfase5 6 2 2" xfId="2394" xr:uid="{00000000-0005-0000-0000-000059090000}"/>
    <cellStyle name="20% - Ênfase5 6 2 3" xfId="2395" xr:uid="{00000000-0005-0000-0000-00005A090000}"/>
    <cellStyle name="20% - Ênfase5 6 2 3 2" xfId="2396" xr:uid="{00000000-0005-0000-0000-00005B090000}"/>
    <cellStyle name="20% - Ênfase5 6 3" xfId="2397" xr:uid="{00000000-0005-0000-0000-00005C090000}"/>
    <cellStyle name="20% - Ênfase5 6 3 2" xfId="2398" xr:uid="{00000000-0005-0000-0000-00005D090000}"/>
    <cellStyle name="20% - Ênfase5 6 3 3" xfId="2399" xr:uid="{00000000-0005-0000-0000-00005E090000}"/>
    <cellStyle name="20% - Ênfase5 6 4" xfId="2400" xr:uid="{00000000-0005-0000-0000-00005F090000}"/>
    <cellStyle name="20% - Ênfase5 6 5" xfId="2401" xr:uid="{00000000-0005-0000-0000-000060090000}"/>
    <cellStyle name="20% - Ênfase5 6 5 2" xfId="2402" xr:uid="{00000000-0005-0000-0000-000061090000}"/>
    <cellStyle name="20% - Ênfase5 6 5 3" xfId="2403" xr:uid="{00000000-0005-0000-0000-000062090000}"/>
    <cellStyle name="20% - Ênfase5 6 6" xfId="2404" xr:uid="{00000000-0005-0000-0000-000063090000}"/>
    <cellStyle name="20% - Ênfase5 6 7" xfId="2405" xr:uid="{00000000-0005-0000-0000-000064090000}"/>
    <cellStyle name="20% - Ênfase5 6 8" xfId="2406" xr:uid="{00000000-0005-0000-0000-000065090000}"/>
    <cellStyle name="20% - Ênfase5 6 8 2" xfId="2407" xr:uid="{00000000-0005-0000-0000-000066090000}"/>
    <cellStyle name="20% - Ênfase5 6 8 3" xfId="2408" xr:uid="{00000000-0005-0000-0000-000067090000}"/>
    <cellStyle name="20% - Ênfase5 6 9" xfId="2409" xr:uid="{00000000-0005-0000-0000-000068090000}"/>
    <cellStyle name="20% - Ênfase5 7" xfId="2410" xr:uid="{00000000-0005-0000-0000-000069090000}"/>
    <cellStyle name="20% - Ênfase5 7 2" xfId="2411" xr:uid="{00000000-0005-0000-0000-00006A090000}"/>
    <cellStyle name="20% - Ênfase5 7 3" xfId="2412" xr:uid="{00000000-0005-0000-0000-00006B090000}"/>
    <cellStyle name="20% - Ênfase5 7 4" xfId="2413" xr:uid="{00000000-0005-0000-0000-00006C090000}"/>
    <cellStyle name="20% - Ênfase5 7 4 2" xfId="2414" xr:uid="{00000000-0005-0000-0000-00006D090000}"/>
    <cellStyle name="20% - Ênfase5 7 4 3" xfId="2415" xr:uid="{00000000-0005-0000-0000-00006E090000}"/>
    <cellStyle name="20% - Ênfase5 7 5" xfId="2416" xr:uid="{00000000-0005-0000-0000-00006F090000}"/>
    <cellStyle name="20% - Ênfase5 7 6" xfId="2417" xr:uid="{00000000-0005-0000-0000-000070090000}"/>
    <cellStyle name="20% - Ênfase5 7 7" xfId="2418" xr:uid="{00000000-0005-0000-0000-000071090000}"/>
    <cellStyle name="20% - Ênfase5 8" xfId="2419" xr:uid="{00000000-0005-0000-0000-000072090000}"/>
    <cellStyle name="20% - Ênfase5 9" xfId="2420" xr:uid="{00000000-0005-0000-0000-000073090000}"/>
    <cellStyle name="20% - Ênfase6 10" xfId="2421" xr:uid="{00000000-0005-0000-0000-000074090000}"/>
    <cellStyle name="20% - Ênfase6 10 2" xfId="2422" xr:uid="{00000000-0005-0000-0000-000075090000}"/>
    <cellStyle name="20% - Ênfase6 11" xfId="2423" xr:uid="{00000000-0005-0000-0000-000076090000}"/>
    <cellStyle name="20% - Ênfase6 2" xfId="2424" xr:uid="{00000000-0005-0000-0000-000077090000}"/>
    <cellStyle name="20% - Ênfase6 2 10" xfId="2425" xr:uid="{00000000-0005-0000-0000-000078090000}"/>
    <cellStyle name="20% - Ênfase6 2 11" xfId="2426" xr:uid="{00000000-0005-0000-0000-000079090000}"/>
    <cellStyle name="20% - Ênfase6 2 11 2" xfId="2427" xr:uid="{00000000-0005-0000-0000-00007A090000}"/>
    <cellStyle name="20% - Ênfase6 2 12" xfId="2428" xr:uid="{00000000-0005-0000-0000-00007B090000}"/>
    <cellStyle name="20% - Ênfase6 2 2" xfId="2429" xr:uid="{00000000-0005-0000-0000-00007C090000}"/>
    <cellStyle name="20% - Ênfase6 2 2 2" xfId="2430" xr:uid="{00000000-0005-0000-0000-00007D090000}"/>
    <cellStyle name="20% - Ênfase6 2 2 2 2" xfId="2431" xr:uid="{00000000-0005-0000-0000-00007E090000}"/>
    <cellStyle name="20% - Ênfase6 2 2 2 3" xfId="2432" xr:uid="{00000000-0005-0000-0000-00007F090000}"/>
    <cellStyle name="20% - Ênfase6 2 2 2 3 2" xfId="2433" xr:uid="{00000000-0005-0000-0000-000080090000}"/>
    <cellStyle name="20% - Ênfase6 2 2 3" xfId="2434" xr:uid="{00000000-0005-0000-0000-000081090000}"/>
    <cellStyle name="20% - Ênfase6 2 2 4" xfId="2435" xr:uid="{00000000-0005-0000-0000-000082090000}"/>
    <cellStyle name="20% - Ênfase6 2 3" xfId="2436" xr:uid="{00000000-0005-0000-0000-000083090000}"/>
    <cellStyle name="20% - Ênfase6 2 4" xfId="2437" xr:uid="{00000000-0005-0000-0000-000084090000}"/>
    <cellStyle name="20% - Ênfase6 2 5" xfId="2438" xr:uid="{00000000-0005-0000-0000-000085090000}"/>
    <cellStyle name="20% - Ênfase6 2 5 2" xfId="2439" xr:uid="{00000000-0005-0000-0000-000086090000}"/>
    <cellStyle name="20% - Ênfase6 2 6" xfId="2440" xr:uid="{00000000-0005-0000-0000-000087090000}"/>
    <cellStyle name="20% - Ênfase6 2 6 2" xfId="2441" xr:uid="{00000000-0005-0000-0000-000088090000}"/>
    <cellStyle name="20% - Ênfase6 2 7" xfId="2442" xr:uid="{00000000-0005-0000-0000-000089090000}"/>
    <cellStyle name="20% - Ênfase6 2 8" xfId="2443" xr:uid="{00000000-0005-0000-0000-00008A090000}"/>
    <cellStyle name="20% - Ênfase6 2 9" xfId="2444" xr:uid="{00000000-0005-0000-0000-00008B090000}"/>
    <cellStyle name="20% - Ênfase6 2 9 2" xfId="2445" xr:uid="{00000000-0005-0000-0000-00008C090000}"/>
    <cellStyle name="20% - Ênfase6 2 9 2 2" xfId="2446" xr:uid="{00000000-0005-0000-0000-00008D090000}"/>
    <cellStyle name="20% - Ênfase6 3" xfId="2447" xr:uid="{00000000-0005-0000-0000-00008E090000}"/>
    <cellStyle name="20% - Ênfase6 3 2" xfId="2448" xr:uid="{00000000-0005-0000-0000-00008F090000}"/>
    <cellStyle name="20% - Ênfase6 3 3" xfId="2449" xr:uid="{00000000-0005-0000-0000-000090090000}"/>
    <cellStyle name="20% - Ênfase6 4" xfId="2450" xr:uid="{00000000-0005-0000-0000-000091090000}"/>
    <cellStyle name="20% - Ênfase6 4 2" xfId="2451" xr:uid="{00000000-0005-0000-0000-000092090000}"/>
    <cellStyle name="20% - Ênfase6 4 3" xfId="2452" xr:uid="{00000000-0005-0000-0000-000093090000}"/>
    <cellStyle name="20% - Ênfase6 4 4" xfId="2453" xr:uid="{00000000-0005-0000-0000-000094090000}"/>
    <cellStyle name="20% - Ênfase6 4 5" xfId="2454" xr:uid="{00000000-0005-0000-0000-000095090000}"/>
    <cellStyle name="20% - Ênfase6 4 6" xfId="2455" xr:uid="{00000000-0005-0000-0000-000096090000}"/>
    <cellStyle name="20% - Ênfase6 5" xfId="2456" xr:uid="{00000000-0005-0000-0000-000097090000}"/>
    <cellStyle name="20% - Ênfase6 5 2" xfId="2457" xr:uid="{00000000-0005-0000-0000-000098090000}"/>
    <cellStyle name="20% - Ênfase6 6" xfId="2458" xr:uid="{00000000-0005-0000-0000-000099090000}"/>
    <cellStyle name="20% - Ênfase6 6 10" xfId="2459" xr:uid="{00000000-0005-0000-0000-00009A090000}"/>
    <cellStyle name="20% - Ênfase6 6 2" xfId="2460" xr:uid="{00000000-0005-0000-0000-00009B090000}"/>
    <cellStyle name="20% - Ênfase6 6 2 2" xfId="2461" xr:uid="{00000000-0005-0000-0000-00009C090000}"/>
    <cellStyle name="20% - Ênfase6 6 2 3" xfId="2462" xr:uid="{00000000-0005-0000-0000-00009D090000}"/>
    <cellStyle name="20% - Ênfase6 6 2 3 2" xfId="2463" xr:uid="{00000000-0005-0000-0000-00009E090000}"/>
    <cellStyle name="20% - Ênfase6 6 2 4" xfId="2464" xr:uid="{00000000-0005-0000-0000-00009F090000}"/>
    <cellStyle name="20% - Ênfase6 6 3" xfId="2465" xr:uid="{00000000-0005-0000-0000-0000A0090000}"/>
    <cellStyle name="20% - Ênfase6 6 3 2" xfId="2466" xr:uid="{00000000-0005-0000-0000-0000A1090000}"/>
    <cellStyle name="20% - Ênfase6 6 3 3" xfId="2467" xr:uid="{00000000-0005-0000-0000-0000A2090000}"/>
    <cellStyle name="20% - Ênfase6 6 4" xfId="2468" xr:uid="{00000000-0005-0000-0000-0000A3090000}"/>
    <cellStyle name="20% - Ênfase6 6 5" xfId="2469" xr:uid="{00000000-0005-0000-0000-0000A4090000}"/>
    <cellStyle name="20% - Ênfase6 6 5 2" xfId="2470" xr:uid="{00000000-0005-0000-0000-0000A5090000}"/>
    <cellStyle name="20% - Ênfase6 6 5 3" xfId="2471" xr:uid="{00000000-0005-0000-0000-0000A6090000}"/>
    <cellStyle name="20% - Ênfase6 6 6" xfId="2472" xr:uid="{00000000-0005-0000-0000-0000A7090000}"/>
    <cellStyle name="20% - Ênfase6 6 7" xfId="2473" xr:uid="{00000000-0005-0000-0000-0000A8090000}"/>
    <cellStyle name="20% - Ênfase6 6 8" xfId="2474" xr:uid="{00000000-0005-0000-0000-0000A9090000}"/>
    <cellStyle name="20% - Ênfase6 6 8 2" xfId="2475" xr:uid="{00000000-0005-0000-0000-0000AA090000}"/>
    <cellStyle name="20% - Ênfase6 6 8 3" xfId="2476" xr:uid="{00000000-0005-0000-0000-0000AB090000}"/>
    <cellStyle name="20% - Ênfase6 6 9" xfId="2477" xr:uid="{00000000-0005-0000-0000-0000AC090000}"/>
    <cellStyle name="20% - Ênfase6 7" xfId="2478" xr:uid="{00000000-0005-0000-0000-0000AD090000}"/>
    <cellStyle name="20% - Ênfase6 7 2" xfId="2479" xr:uid="{00000000-0005-0000-0000-0000AE090000}"/>
    <cellStyle name="20% - Ênfase6 7 3" xfId="2480" xr:uid="{00000000-0005-0000-0000-0000AF090000}"/>
    <cellStyle name="20% - Ênfase6 7 4" xfId="2481" xr:uid="{00000000-0005-0000-0000-0000B0090000}"/>
    <cellStyle name="20% - Ênfase6 7 4 2" xfId="2482" xr:uid="{00000000-0005-0000-0000-0000B1090000}"/>
    <cellStyle name="20% - Ênfase6 7 4 3" xfId="2483" xr:uid="{00000000-0005-0000-0000-0000B2090000}"/>
    <cellStyle name="20% - Ênfase6 7 5" xfId="2484" xr:uid="{00000000-0005-0000-0000-0000B3090000}"/>
    <cellStyle name="20% - Ênfase6 7 6" xfId="2485" xr:uid="{00000000-0005-0000-0000-0000B4090000}"/>
    <cellStyle name="20% - Ênfase6 7 7" xfId="2486" xr:uid="{00000000-0005-0000-0000-0000B5090000}"/>
    <cellStyle name="20% - Ênfase6 8" xfId="2487" xr:uid="{00000000-0005-0000-0000-0000B6090000}"/>
    <cellStyle name="20% - Ênfase6 9" xfId="2488" xr:uid="{00000000-0005-0000-0000-0000B7090000}"/>
    <cellStyle name="20% - Énfasis1" xfId="2489" xr:uid="{00000000-0005-0000-0000-0000B8090000}"/>
    <cellStyle name="20% - Énfasis1 2" xfId="2490" xr:uid="{00000000-0005-0000-0000-0000B9090000}"/>
    <cellStyle name="20% - Énfasis2" xfId="2491" xr:uid="{00000000-0005-0000-0000-0000BA090000}"/>
    <cellStyle name="20% - Énfasis2 2" xfId="2492" xr:uid="{00000000-0005-0000-0000-0000BB090000}"/>
    <cellStyle name="20% - Énfasis3" xfId="2493" xr:uid="{00000000-0005-0000-0000-0000BC090000}"/>
    <cellStyle name="20% - Énfasis3 2" xfId="2494" xr:uid="{00000000-0005-0000-0000-0000BD090000}"/>
    <cellStyle name="20% - Énfasis4" xfId="2495" xr:uid="{00000000-0005-0000-0000-0000BE090000}"/>
    <cellStyle name="20% - Énfasis4 2" xfId="2496" xr:uid="{00000000-0005-0000-0000-0000BF090000}"/>
    <cellStyle name="20% - Énfasis5" xfId="2497" xr:uid="{00000000-0005-0000-0000-0000C0090000}"/>
    <cellStyle name="20% - Énfasis5 2" xfId="2498" xr:uid="{00000000-0005-0000-0000-0000C1090000}"/>
    <cellStyle name="20% - Énfasis6" xfId="2499" xr:uid="{00000000-0005-0000-0000-0000C2090000}"/>
    <cellStyle name="20% - Énfasis6 2" xfId="2500" xr:uid="{00000000-0005-0000-0000-0000C3090000}"/>
    <cellStyle name="2DP" xfId="2501" xr:uid="{00000000-0005-0000-0000-0000C4090000}"/>
    <cellStyle name="2DP bold" xfId="2502" xr:uid="{00000000-0005-0000-0000-0000C5090000}"/>
    <cellStyle name="3DP" xfId="2503" xr:uid="{00000000-0005-0000-0000-0000C6090000}"/>
    <cellStyle name="4" xfId="2504" xr:uid="{00000000-0005-0000-0000-0000C7090000}"/>
    <cellStyle name="4_Integra JV pack Apr 07" xfId="2505" xr:uid="{00000000-0005-0000-0000-0000C8090000}"/>
    <cellStyle name="40 % - Accent1" xfId="2506" xr:uid="{00000000-0005-0000-0000-0000C9090000}"/>
    <cellStyle name="40 % - Accent2" xfId="2507" xr:uid="{00000000-0005-0000-0000-0000CA090000}"/>
    <cellStyle name="40 % - Accent3" xfId="2508" xr:uid="{00000000-0005-0000-0000-0000CB090000}"/>
    <cellStyle name="40 % - Accent4" xfId="2509" xr:uid="{00000000-0005-0000-0000-0000CC090000}"/>
    <cellStyle name="40 % - Accent5" xfId="2510" xr:uid="{00000000-0005-0000-0000-0000CD090000}"/>
    <cellStyle name="40 % - Accent6" xfId="2511" xr:uid="{00000000-0005-0000-0000-0000CE090000}"/>
    <cellStyle name="40% - Accent1" xfId="2512" xr:uid="{00000000-0005-0000-0000-0000CF090000}"/>
    <cellStyle name="40% - Accent1 2" xfId="2513" xr:uid="{00000000-0005-0000-0000-0000D0090000}"/>
    <cellStyle name="40% - Accent1 2 2" xfId="2514" xr:uid="{00000000-0005-0000-0000-0000D1090000}"/>
    <cellStyle name="40% - Accent1 2 2 2" xfId="2515" xr:uid="{00000000-0005-0000-0000-0000D2090000}"/>
    <cellStyle name="40% - Accent1 2 3" xfId="2516" xr:uid="{00000000-0005-0000-0000-0000D3090000}"/>
    <cellStyle name="40% - Accent1 2 3 2" xfId="2517" xr:uid="{00000000-0005-0000-0000-0000D4090000}"/>
    <cellStyle name="40% - Accent1 2 3 2 2" xfId="2518" xr:uid="{00000000-0005-0000-0000-0000D5090000}"/>
    <cellStyle name="40% - Accent1 2 3 2 2 2" xfId="2519" xr:uid="{00000000-0005-0000-0000-0000D6090000}"/>
    <cellStyle name="40% - Accent1 2 3 2 2 2 2" xfId="2520" xr:uid="{00000000-0005-0000-0000-0000D7090000}"/>
    <cellStyle name="40% - Accent1 2 3 2 2 2 2 2" xfId="2521" xr:uid="{00000000-0005-0000-0000-0000D8090000}"/>
    <cellStyle name="40% - Accent1 2 3 2 2 2 2 2 2" xfId="33463" xr:uid="{57F0DDB9-3D6E-4EB6-AF94-D5BBF0D48A93}"/>
    <cellStyle name="40% - Accent1 2 3 2 2 2 2 3" xfId="33462" xr:uid="{68DBF4CD-C567-4DD1-ABFE-195E70717B20}"/>
    <cellStyle name="40% - Accent1 2 3 2 2 2 3" xfId="2522" xr:uid="{00000000-0005-0000-0000-0000D9090000}"/>
    <cellStyle name="40% - Accent1 2 3 2 2 2 3 2" xfId="33464" xr:uid="{717037A1-7977-4585-84B4-89DBB54BB322}"/>
    <cellStyle name="40% - Accent1 2 3 2 2 2 4" xfId="33461" xr:uid="{C5738B2D-F502-4025-9945-4B4348855FBF}"/>
    <cellStyle name="40% - Accent1 2 3 2 2 3" xfId="2523" xr:uid="{00000000-0005-0000-0000-0000DA090000}"/>
    <cellStyle name="40% - Accent1 2 3 2 2 3 2" xfId="2524" xr:uid="{00000000-0005-0000-0000-0000DB090000}"/>
    <cellStyle name="40% - Accent1 2 3 2 2 3 2 2" xfId="33466" xr:uid="{AA84B4D5-6617-4FEF-9DE5-57F31C0AE08C}"/>
    <cellStyle name="40% - Accent1 2 3 2 2 3 3" xfId="33465" xr:uid="{75962867-4E2F-4B9C-B6C6-581B1C5F0020}"/>
    <cellStyle name="40% - Accent1 2 3 2 2 4" xfId="2525" xr:uid="{00000000-0005-0000-0000-0000DC090000}"/>
    <cellStyle name="40% - Accent1 2 3 2 2 4 2" xfId="33467" xr:uid="{9A168A2F-84B5-4437-B5DD-64D34023C3AE}"/>
    <cellStyle name="40% - Accent1 2 3 2 2 5" xfId="33460" xr:uid="{ED946F92-9875-44BA-A80A-7586B4324525}"/>
    <cellStyle name="40% - Accent1 2 3 2 3" xfId="2526" xr:uid="{00000000-0005-0000-0000-0000DD090000}"/>
    <cellStyle name="40% - Accent1 2 3 2 3 2" xfId="2527" xr:uid="{00000000-0005-0000-0000-0000DE090000}"/>
    <cellStyle name="40% - Accent1 2 3 2 3 2 2" xfId="2528" xr:uid="{00000000-0005-0000-0000-0000DF090000}"/>
    <cellStyle name="40% - Accent1 2 3 2 3 2 2 2" xfId="33470" xr:uid="{E1B4089F-0C6B-4A89-818E-57FFA29DD466}"/>
    <cellStyle name="40% - Accent1 2 3 2 3 2 3" xfId="33469" xr:uid="{7041F405-D39D-4471-B9BB-59C223980876}"/>
    <cellStyle name="40% - Accent1 2 3 2 3 3" xfId="2529" xr:uid="{00000000-0005-0000-0000-0000E0090000}"/>
    <cellStyle name="40% - Accent1 2 3 2 3 3 2" xfId="33471" xr:uid="{8AD462F0-0088-4800-9274-4CD11DE13F42}"/>
    <cellStyle name="40% - Accent1 2 3 2 3 4" xfId="33468" xr:uid="{CD8AAC32-9E96-4B44-B147-FECD6231788C}"/>
    <cellStyle name="40% - Accent1 2 3 2 4" xfId="2530" xr:uid="{00000000-0005-0000-0000-0000E1090000}"/>
    <cellStyle name="40% - Accent1 2 3 2 4 2" xfId="2531" xr:uid="{00000000-0005-0000-0000-0000E2090000}"/>
    <cellStyle name="40% - Accent1 2 3 2 4 2 2" xfId="33473" xr:uid="{729878E6-EB81-47C6-A49E-088154868CF8}"/>
    <cellStyle name="40% - Accent1 2 3 2 4 3" xfId="33472" xr:uid="{BC12E587-C8FE-4F14-8161-2C1EEB030A7E}"/>
    <cellStyle name="40% - Accent1 2 3 2 5" xfId="2532" xr:uid="{00000000-0005-0000-0000-0000E3090000}"/>
    <cellStyle name="40% - Accent1 2 3 2 5 2" xfId="33474" xr:uid="{B2FAAE1B-9E5C-4B08-9DA7-4F3AFB158377}"/>
    <cellStyle name="40% - Accent1 2 3 2 6" xfId="33459" xr:uid="{3F8A88A7-DA0B-4069-9940-3AFDBFE5AB57}"/>
    <cellStyle name="40% - Accent1 2 3 3" xfId="2533" xr:uid="{00000000-0005-0000-0000-0000E4090000}"/>
    <cellStyle name="40% - Accent1 2 3 3 2" xfId="2534" xr:uid="{00000000-0005-0000-0000-0000E5090000}"/>
    <cellStyle name="40% - Accent1 2 3 3 2 2" xfId="2535" xr:uid="{00000000-0005-0000-0000-0000E6090000}"/>
    <cellStyle name="40% - Accent1 2 3 3 2 2 2" xfId="2536" xr:uid="{00000000-0005-0000-0000-0000E7090000}"/>
    <cellStyle name="40% - Accent1 2 3 3 2 2 2 2" xfId="33478" xr:uid="{27150D23-4DA2-4E5F-8511-2BF63F9B2AA1}"/>
    <cellStyle name="40% - Accent1 2 3 3 2 2 3" xfId="33477" xr:uid="{AF0A5710-AC1C-437A-9C1F-B0D63B3E4054}"/>
    <cellStyle name="40% - Accent1 2 3 3 2 3" xfId="2537" xr:uid="{00000000-0005-0000-0000-0000E8090000}"/>
    <cellStyle name="40% - Accent1 2 3 3 2 3 2" xfId="33479" xr:uid="{ACEAC10E-D5EF-4368-A8F3-07A6BC9B939B}"/>
    <cellStyle name="40% - Accent1 2 3 3 2 4" xfId="33476" xr:uid="{9704FCDE-8676-4260-BA0A-5334215F90F5}"/>
    <cellStyle name="40% - Accent1 2 3 3 3" xfId="2538" xr:uid="{00000000-0005-0000-0000-0000E9090000}"/>
    <cellStyle name="40% - Accent1 2 3 3 3 2" xfId="2539" xr:uid="{00000000-0005-0000-0000-0000EA090000}"/>
    <cellStyle name="40% - Accent1 2 3 3 3 2 2" xfId="33481" xr:uid="{FD7E441B-F29F-48FF-A231-0BA2424E1492}"/>
    <cellStyle name="40% - Accent1 2 3 3 3 3" xfId="33480" xr:uid="{2E59A754-3B6B-4086-B7DF-D92AE009E9FF}"/>
    <cellStyle name="40% - Accent1 2 3 3 4" xfId="2540" xr:uid="{00000000-0005-0000-0000-0000EB090000}"/>
    <cellStyle name="40% - Accent1 2 3 3 4 2" xfId="33482" xr:uid="{0257BE97-C2BE-415C-8D91-0AA4D03BC685}"/>
    <cellStyle name="40% - Accent1 2 3 3 5" xfId="33475" xr:uid="{A2FCCA75-2B5A-4C53-A1CB-A8E3DCE08B3E}"/>
    <cellStyle name="40% - Accent1 2 3 4" xfId="2541" xr:uid="{00000000-0005-0000-0000-0000EC090000}"/>
    <cellStyle name="40% - Accent1 2 3 4 2" xfId="2542" xr:uid="{00000000-0005-0000-0000-0000ED090000}"/>
    <cellStyle name="40% - Accent1 2 3 4 2 2" xfId="2543" xr:uid="{00000000-0005-0000-0000-0000EE090000}"/>
    <cellStyle name="40% - Accent1 2 3 4 2 2 2" xfId="33485" xr:uid="{5287719D-8F81-4D20-8FEB-5BB118673C2F}"/>
    <cellStyle name="40% - Accent1 2 3 4 2 3" xfId="33484" xr:uid="{A11115DC-A249-43CA-9134-9BF63E96B9BC}"/>
    <cellStyle name="40% - Accent1 2 3 4 3" xfId="2544" xr:uid="{00000000-0005-0000-0000-0000EF090000}"/>
    <cellStyle name="40% - Accent1 2 3 4 3 2" xfId="33486" xr:uid="{9A4FA405-C4EA-4CFD-AFFB-8A0A95EDE6CB}"/>
    <cellStyle name="40% - Accent1 2 3 4 4" xfId="33483" xr:uid="{E7F9EE75-8DA4-426E-9139-DB7C40A66F74}"/>
    <cellStyle name="40% - Accent1 2 3 5" xfId="2545" xr:uid="{00000000-0005-0000-0000-0000F0090000}"/>
    <cellStyle name="40% - Accent1 2 3 5 2" xfId="2546" xr:uid="{00000000-0005-0000-0000-0000F1090000}"/>
    <cellStyle name="40% - Accent1 2 3 5 2 2" xfId="33488" xr:uid="{1957557A-70DC-477F-8B8E-454104CAC695}"/>
    <cellStyle name="40% - Accent1 2 3 5 3" xfId="33487" xr:uid="{C74D0B1B-87F4-437E-B2E8-7DFE301FDA81}"/>
    <cellStyle name="40% - Accent1 2 3 6" xfId="2547" xr:uid="{00000000-0005-0000-0000-0000F2090000}"/>
    <cellStyle name="40% - Accent1 2 3 6 2" xfId="33489" xr:uid="{4577D9BC-F26B-4FA3-AC7F-50BCA9465FB3}"/>
    <cellStyle name="40% - Accent1 2 3 7" xfId="33458" xr:uid="{1F009F45-6572-48AF-952B-CA971DC2A6B0}"/>
    <cellStyle name="40% - Accent1 2 4" xfId="2548" xr:uid="{00000000-0005-0000-0000-0000F3090000}"/>
    <cellStyle name="40% - Accent1 2 4 2" xfId="2549" xr:uid="{00000000-0005-0000-0000-0000F4090000}"/>
    <cellStyle name="40% - Accent1 2 4 2 2" xfId="2550" xr:uid="{00000000-0005-0000-0000-0000F5090000}"/>
    <cellStyle name="40% - Accent1 2 4 2 2 2" xfId="2551" xr:uid="{00000000-0005-0000-0000-0000F6090000}"/>
    <cellStyle name="40% - Accent1 2 4 2 2 2 2" xfId="2552" xr:uid="{00000000-0005-0000-0000-0000F7090000}"/>
    <cellStyle name="40% - Accent1 2 4 2 2 2 2 2" xfId="33494" xr:uid="{61827B34-4FA9-4578-B5A0-44A9FCB0ED21}"/>
    <cellStyle name="40% - Accent1 2 4 2 2 2 3" xfId="33493" xr:uid="{CA1A6A5F-CEDB-4A85-9378-6A9C011788C0}"/>
    <cellStyle name="40% - Accent1 2 4 2 2 3" xfId="2553" xr:uid="{00000000-0005-0000-0000-0000F8090000}"/>
    <cellStyle name="40% - Accent1 2 4 2 2 3 2" xfId="33495" xr:uid="{55EB3BF2-AB9E-43DF-8127-8AE69927DCA3}"/>
    <cellStyle name="40% - Accent1 2 4 2 2 4" xfId="33492" xr:uid="{7D7A15DC-C6E5-40A9-9A28-870E183DB09E}"/>
    <cellStyle name="40% - Accent1 2 4 2 3" xfId="2554" xr:uid="{00000000-0005-0000-0000-0000F9090000}"/>
    <cellStyle name="40% - Accent1 2 4 2 3 2" xfId="2555" xr:uid="{00000000-0005-0000-0000-0000FA090000}"/>
    <cellStyle name="40% - Accent1 2 4 2 3 2 2" xfId="33497" xr:uid="{2FD9BE4E-1D82-4EE4-BB97-3111FDE26F02}"/>
    <cellStyle name="40% - Accent1 2 4 2 3 3" xfId="33496" xr:uid="{422867C6-7DAB-47C1-9F7D-64CA14F4D07C}"/>
    <cellStyle name="40% - Accent1 2 4 2 4" xfId="2556" xr:uid="{00000000-0005-0000-0000-0000FB090000}"/>
    <cellStyle name="40% - Accent1 2 4 2 4 2" xfId="33498" xr:uid="{0E16CD84-A13C-4350-9821-AEA576F61CE3}"/>
    <cellStyle name="40% - Accent1 2 4 2 5" xfId="33491" xr:uid="{39E6A1CC-E065-4461-8338-FA2E8EFFE2EB}"/>
    <cellStyle name="40% - Accent1 2 4 3" xfId="2557" xr:uid="{00000000-0005-0000-0000-0000FC090000}"/>
    <cellStyle name="40% - Accent1 2 4 3 2" xfId="2558" xr:uid="{00000000-0005-0000-0000-0000FD090000}"/>
    <cellStyle name="40% - Accent1 2 4 3 2 2" xfId="2559" xr:uid="{00000000-0005-0000-0000-0000FE090000}"/>
    <cellStyle name="40% - Accent1 2 4 3 2 2 2" xfId="33501" xr:uid="{16ED2AF6-088F-44FC-96E7-E60C98CD3045}"/>
    <cellStyle name="40% - Accent1 2 4 3 2 3" xfId="33500" xr:uid="{F5536913-ACF3-44D3-8730-282F0A137730}"/>
    <cellStyle name="40% - Accent1 2 4 3 3" xfId="2560" xr:uid="{00000000-0005-0000-0000-0000FF090000}"/>
    <cellStyle name="40% - Accent1 2 4 3 3 2" xfId="33502" xr:uid="{C42336F0-B97F-46F1-8D21-6406BAD7E797}"/>
    <cellStyle name="40% - Accent1 2 4 3 4" xfId="33499" xr:uid="{4BDA1494-7205-4380-9575-DD88BF56F4BB}"/>
    <cellStyle name="40% - Accent1 2 4 4" xfId="2561" xr:uid="{00000000-0005-0000-0000-0000000A0000}"/>
    <cellStyle name="40% - Accent1 2 4 4 2" xfId="2562" xr:uid="{00000000-0005-0000-0000-0000010A0000}"/>
    <cellStyle name="40% - Accent1 2 4 4 2 2" xfId="33504" xr:uid="{0CA3E58A-6076-4AE3-B7A2-87042DD6AD10}"/>
    <cellStyle name="40% - Accent1 2 4 4 3" xfId="33503" xr:uid="{9CD6970D-C75F-493C-8A21-EC981360F542}"/>
    <cellStyle name="40% - Accent1 2 4 5" xfId="2563" xr:uid="{00000000-0005-0000-0000-0000020A0000}"/>
    <cellStyle name="40% - Accent1 2 4 5 2" xfId="33505" xr:uid="{B22DED16-A481-47FB-9F63-0FADE3367B7F}"/>
    <cellStyle name="40% - Accent1 2 4 6" xfId="33490" xr:uid="{EBC7D9D0-41E6-48E9-9193-A936D957E46C}"/>
    <cellStyle name="40% - Accent1 2 5" xfId="2564" xr:uid="{00000000-0005-0000-0000-0000030A0000}"/>
    <cellStyle name="40% - Accent1 3" xfId="2565" xr:uid="{00000000-0005-0000-0000-0000040A0000}"/>
    <cellStyle name="40% - Accent1 3 2" xfId="2566" xr:uid="{00000000-0005-0000-0000-0000050A0000}"/>
    <cellStyle name="40% - Accent1 3 3" xfId="2567" xr:uid="{00000000-0005-0000-0000-0000060A0000}"/>
    <cellStyle name="40% - Accent1 3 3 2" xfId="2568" xr:uid="{00000000-0005-0000-0000-0000070A0000}"/>
    <cellStyle name="40% - Accent1 3 3 2 2" xfId="2569" xr:uid="{00000000-0005-0000-0000-0000080A0000}"/>
    <cellStyle name="40% - Accent1 3 3 2 2 2" xfId="2570" xr:uid="{00000000-0005-0000-0000-0000090A0000}"/>
    <cellStyle name="40% - Accent1 3 3 2 2 2 2" xfId="2571" xr:uid="{00000000-0005-0000-0000-00000A0A0000}"/>
    <cellStyle name="40% - Accent1 3 3 2 2 2 2 2" xfId="2572" xr:uid="{00000000-0005-0000-0000-00000B0A0000}"/>
    <cellStyle name="40% - Accent1 3 3 2 2 2 2 2 2" xfId="33512" xr:uid="{91CB1B09-D98B-41D7-B2CD-8B86897C606A}"/>
    <cellStyle name="40% - Accent1 3 3 2 2 2 2 3" xfId="33511" xr:uid="{7B172091-51F8-4AA2-AE4D-262A84CAB22C}"/>
    <cellStyle name="40% - Accent1 3 3 2 2 2 3" xfId="2573" xr:uid="{00000000-0005-0000-0000-00000C0A0000}"/>
    <cellStyle name="40% - Accent1 3 3 2 2 2 3 2" xfId="33513" xr:uid="{5E3F5850-4F76-4069-B013-065481AFC966}"/>
    <cellStyle name="40% - Accent1 3 3 2 2 2 4" xfId="33510" xr:uid="{65519E4B-A0C2-447A-90DF-07B8DA329DA0}"/>
    <cellStyle name="40% - Accent1 3 3 2 2 3" xfId="2574" xr:uid="{00000000-0005-0000-0000-00000D0A0000}"/>
    <cellStyle name="40% - Accent1 3 3 2 2 3 2" xfId="2575" xr:uid="{00000000-0005-0000-0000-00000E0A0000}"/>
    <cellStyle name="40% - Accent1 3 3 2 2 3 2 2" xfId="33515" xr:uid="{513F46E4-EDE9-4F18-8EB4-8BEAC5543C9D}"/>
    <cellStyle name="40% - Accent1 3 3 2 2 3 3" xfId="33514" xr:uid="{FE88148B-900C-4A24-9263-C3BE66E4BB54}"/>
    <cellStyle name="40% - Accent1 3 3 2 2 4" xfId="2576" xr:uid="{00000000-0005-0000-0000-00000F0A0000}"/>
    <cellStyle name="40% - Accent1 3 3 2 2 4 2" xfId="33516" xr:uid="{C8854094-8870-45B0-8625-18D40722928E}"/>
    <cellStyle name="40% - Accent1 3 3 2 2 5" xfId="33509" xr:uid="{5E714A43-9AAC-403D-979C-BBDF3414C797}"/>
    <cellStyle name="40% - Accent1 3 3 2 3" xfId="2577" xr:uid="{00000000-0005-0000-0000-0000100A0000}"/>
    <cellStyle name="40% - Accent1 3 3 2 3 2" xfId="2578" xr:uid="{00000000-0005-0000-0000-0000110A0000}"/>
    <cellStyle name="40% - Accent1 3 3 2 3 2 2" xfId="2579" xr:uid="{00000000-0005-0000-0000-0000120A0000}"/>
    <cellStyle name="40% - Accent1 3 3 2 3 2 2 2" xfId="33519" xr:uid="{7E26084A-A6C3-4B9D-A6E1-C989D803B1C3}"/>
    <cellStyle name="40% - Accent1 3 3 2 3 2 3" xfId="33518" xr:uid="{6BF20D73-C126-432E-BD15-0FDF3C5C8344}"/>
    <cellStyle name="40% - Accent1 3 3 2 3 3" xfId="2580" xr:uid="{00000000-0005-0000-0000-0000130A0000}"/>
    <cellStyle name="40% - Accent1 3 3 2 3 3 2" xfId="33520" xr:uid="{414AEDD1-DA68-47DD-88F5-90E66BE27A98}"/>
    <cellStyle name="40% - Accent1 3 3 2 3 4" xfId="33517" xr:uid="{A0A5404B-6677-4A02-9612-21F7EB94DECA}"/>
    <cellStyle name="40% - Accent1 3 3 2 4" xfId="2581" xr:uid="{00000000-0005-0000-0000-0000140A0000}"/>
    <cellStyle name="40% - Accent1 3 3 2 4 2" xfId="2582" xr:uid="{00000000-0005-0000-0000-0000150A0000}"/>
    <cellStyle name="40% - Accent1 3 3 2 4 2 2" xfId="33522" xr:uid="{D50A5FC8-5E48-42F9-8AA2-98A038FFC6BA}"/>
    <cellStyle name="40% - Accent1 3 3 2 4 3" xfId="33521" xr:uid="{C7F962B6-7406-4B48-9F54-7ABC789BCE4A}"/>
    <cellStyle name="40% - Accent1 3 3 2 5" xfId="2583" xr:uid="{00000000-0005-0000-0000-0000160A0000}"/>
    <cellStyle name="40% - Accent1 3 3 2 5 2" xfId="33523" xr:uid="{836E641D-01FF-4FFF-A586-B7F0FC3E2178}"/>
    <cellStyle name="40% - Accent1 3 3 2 6" xfId="33508" xr:uid="{F36A2B23-D292-4E6E-AFCC-80CE678E494F}"/>
    <cellStyle name="40% - Accent1 3 3 3" xfId="2584" xr:uid="{00000000-0005-0000-0000-0000170A0000}"/>
    <cellStyle name="40% - Accent1 3 3 3 2" xfId="2585" xr:uid="{00000000-0005-0000-0000-0000180A0000}"/>
    <cellStyle name="40% - Accent1 3 3 3 2 2" xfId="2586" xr:uid="{00000000-0005-0000-0000-0000190A0000}"/>
    <cellStyle name="40% - Accent1 3 3 3 2 2 2" xfId="2587" xr:uid="{00000000-0005-0000-0000-00001A0A0000}"/>
    <cellStyle name="40% - Accent1 3 3 3 2 2 2 2" xfId="33527" xr:uid="{AAAFC1F5-7424-4D9D-B001-4CE77778D038}"/>
    <cellStyle name="40% - Accent1 3 3 3 2 2 3" xfId="33526" xr:uid="{5B3F5E88-35B6-47D7-9228-82682817FF03}"/>
    <cellStyle name="40% - Accent1 3 3 3 2 3" xfId="2588" xr:uid="{00000000-0005-0000-0000-00001B0A0000}"/>
    <cellStyle name="40% - Accent1 3 3 3 2 3 2" xfId="33528" xr:uid="{F1D4B876-CFD6-4D27-A178-8B2A71BBA19C}"/>
    <cellStyle name="40% - Accent1 3 3 3 2 4" xfId="33525" xr:uid="{7AAC00DB-3E2A-4AA8-B212-8CE21EC34B3A}"/>
    <cellStyle name="40% - Accent1 3 3 3 3" xfId="2589" xr:uid="{00000000-0005-0000-0000-00001C0A0000}"/>
    <cellStyle name="40% - Accent1 3 3 3 3 2" xfId="2590" xr:uid="{00000000-0005-0000-0000-00001D0A0000}"/>
    <cellStyle name="40% - Accent1 3 3 3 3 2 2" xfId="33530" xr:uid="{3EE7AD18-22EB-47EA-B25B-8DD1B843FE88}"/>
    <cellStyle name="40% - Accent1 3 3 3 3 3" xfId="33529" xr:uid="{985CD3AF-C595-4EAB-95AE-F61BFB8B753F}"/>
    <cellStyle name="40% - Accent1 3 3 3 4" xfId="2591" xr:uid="{00000000-0005-0000-0000-00001E0A0000}"/>
    <cellStyle name="40% - Accent1 3 3 3 4 2" xfId="33531" xr:uid="{44DEC757-4B66-4E34-9130-E369BA4E862B}"/>
    <cellStyle name="40% - Accent1 3 3 3 5" xfId="33524" xr:uid="{5AED63AB-9F18-4D4F-B117-488B66065266}"/>
    <cellStyle name="40% - Accent1 3 3 4" xfId="2592" xr:uid="{00000000-0005-0000-0000-00001F0A0000}"/>
    <cellStyle name="40% - Accent1 3 3 4 2" xfId="2593" xr:uid="{00000000-0005-0000-0000-0000200A0000}"/>
    <cellStyle name="40% - Accent1 3 3 4 2 2" xfId="2594" xr:uid="{00000000-0005-0000-0000-0000210A0000}"/>
    <cellStyle name="40% - Accent1 3 3 4 2 2 2" xfId="33534" xr:uid="{A1B363AF-7377-45C5-AC57-B1124F9E0DD3}"/>
    <cellStyle name="40% - Accent1 3 3 4 2 3" xfId="33533" xr:uid="{AA4A2F29-9543-4A93-9784-EC14BBB7FFDE}"/>
    <cellStyle name="40% - Accent1 3 3 4 3" xfId="2595" xr:uid="{00000000-0005-0000-0000-0000220A0000}"/>
    <cellStyle name="40% - Accent1 3 3 4 3 2" xfId="33535" xr:uid="{FE735C87-2AB7-4744-85C6-FD686607F3B1}"/>
    <cellStyle name="40% - Accent1 3 3 4 4" xfId="33532" xr:uid="{C6E09EDE-C1B9-4DD7-84AE-62AEAB52CD8D}"/>
    <cellStyle name="40% - Accent1 3 3 5" xfId="2596" xr:uid="{00000000-0005-0000-0000-0000230A0000}"/>
    <cellStyle name="40% - Accent1 3 3 5 2" xfId="2597" xr:uid="{00000000-0005-0000-0000-0000240A0000}"/>
    <cellStyle name="40% - Accent1 3 3 5 2 2" xfId="33537" xr:uid="{2C3C6D71-5AA9-4683-8306-36C16B92A3BE}"/>
    <cellStyle name="40% - Accent1 3 3 5 3" xfId="33536" xr:uid="{6CA373A1-8AF8-44AA-8488-40D23F4542D3}"/>
    <cellStyle name="40% - Accent1 3 3 6" xfId="2598" xr:uid="{00000000-0005-0000-0000-0000250A0000}"/>
    <cellStyle name="40% - Accent1 3 3 6 2" xfId="33538" xr:uid="{82A016A3-C09A-4963-9008-033D5020DB7F}"/>
    <cellStyle name="40% - Accent1 3 3 7" xfId="33507" xr:uid="{2558AA2B-B0FC-4D77-B579-AA484EC94285}"/>
    <cellStyle name="40% - Accent1 3 4" xfId="2599" xr:uid="{00000000-0005-0000-0000-0000260A0000}"/>
    <cellStyle name="40% - Accent1 3 4 2" xfId="2600" xr:uid="{00000000-0005-0000-0000-0000270A0000}"/>
    <cellStyle name="40% - Accent1 3 4 2 2" xfId="2601" xr:uid="{00000000-0005-0000-0000-0000280A0000}"/>
    <cellStyle name="40% - Accent1 3 4 2 2 2" xfId="2602" xr:uid="{00000000-0005-0000-0000-0000290A0000}"/>
    <cellStyle name="40% - Accent1 3 4 2 2 2 2" xfId="2603" xr:uid="{00000000-0005-0000-0000-00002A0A0000}"/>
    <cellStyle name="40% - Accent1 3 4 2 2 2 2 2" xfId="33543" xr:uid="{9DBC2046-52A0-4D63-9FB1-E65595A202CD}"/>
    <cellStyle name="40% - Accent1 3 4 2 2 2 3" xfId="33542" xr:uid="{5DA8D421-1230-4D59-BD07-0C293451FF9A}"/>
    <cellStyle name="40% - Accent1 3 4 2 2 3" xfId="2604" xr:uid="{00000000-0005-0000-0000-00002B0A0000}"/>
    <cellStyle name="40% - Accent1 3 4 2 2 3 2" xfId="33544" xr:uid="{3A8DA960-1BDC-43A0-B818-1BE772C15DF2}"/>
    <cellStyle name="40% - Accent1 3 4 2 2 4" xfId="33541" xr:uid="{7E3D670C-6011-41B6-99DB-8009EF5F1867}"/>
    <cellStyle name="40% - Accent1 3 4 2 3" xfId="2605" xr:uid="{00000000-0005-0000-0000-00002C0A0000}"/>
    <cellStyle name="40% - Accent1 3 4 2 3 2" xfId="2606" xr:uid="{00000000-0005-0000-0000-00002D0A0000}"/>
    <cellStyle name="40% - Accent1 3 4 2 3 2 2" xfId="33546" xr:uid="{D9EC47D5-DCB2-4E85-8904-89362889507C}"/>
    <cellStyle name="40% - Accent1 3 4 2 3 3" xfId="33545" xr:uid="{1D70039C-0CD5-4C58-B12D-BEEC763B1DDF}"/>
    <cellStyle name="40% - Accent1 3 4 2 4" xfId="2607" xr:uid="{00000000-0005-0000-0000-00002E0A0000}"/>
    <cellStyle name="40% - Accent1 3 4 2 4 2" xfId="33547" xr:uid="{DF4002EF-39FE-4870-B8AE-FD1539B1A9B6}"/>
    <cellStyle name="40% - Accent1 3 4 2 5" xfId="33540" xr:uid="{9C765C49-835F-4BCE-9A6F-F2A59E4AE243}"/>
    <cellStyle name="40% - Accent1 3 4 3" xfId="2608" xr:uid="{00000000-0005-0000-0000-00002F0A0000}"/>
    <cellStyle name="40% - Accent1 3 4 3 2" xfId="2609" xr:uid="{00000000-0005-0000-0000-0000300A0000}"/>
    <cellStyle name="40% - Accent1 3 4 3 2 2" xfId="2610" xr:uid="{00000000-0005-0000-0000-0000310A0000}"/>
    <cellStyle name="40% - Accent1 3 4 3 2 2 2" xfId="33550" xr:uid="{CF6F67DD-5941-4718-8907-775CFC490584}"/>
    <cellStyle name="40% - Accent1 3 4 3 2 3" xfId="33549" xr:uid="{659C94EE-FCDB-4701-B58A-661D209075E1}"/>
    <cellStyle name="40% - Accent1 3 4 3 3" xfId="2611" xr:uid="{00000000-0005-0000-0000-0000320A0000}"/>
    <cellStyle name="40% - Accent1 3 4 3 3 2" xfId="33551" xr:uid="{DC6006A5-D863-4BDA-9C7B-605055BEEE02}"/>
    <cellStyle name="40% - Accent1 3 4 3 4" xfId="33548" xr:uid="{6DD1CD4D-CF72-4CD8-9B25-41CCD0C7587D}"/>
    <cellStyle name="40% - Accent1 3 4 4" xfId="2612" xr:uid="{00000000-0005-0000-0000-0000330A0000}"/>
    <cellStyle name="40% - Accent1 3 4 4 2" xfId="2613" xr:uid="{00000000-0005-0000-0000-0000340A0000}"/>
    <cellStyle name="40% - Accent1 3 4 4 2 2" xfId="33553" xr:uid="{290A875F-91DB-461D-8E6F-7F775F55DCEF}"/>
    <cellStyle name="40% - Accent1 3 4 4 3" xfId="33552" xr:uid="{5976FF9F-33D9-4BED-A80A-F6C1EC194D13}"/>
    <cellStyle name="40% - Accent1 3 4 5" xfId="2614" xr:uid="{00000000-0005-0000-0000-0000350A0000}"/>
    <cellStyle name="40% - Accent1 3 4 5 2" xfId="33554" xr:uid="{EE00F878-0C5E-41F4-98D7-4777BB311F6D}"/>
    <cellStyle name="40% - Accent1 3 4 6" xfId="33539" xr:uid="{6A90731A-DDE9-4963-AD31-7FF6E19957C3}"/>
    <cellStyle name="40% - Accent1 3 5" xfId="2615" xr:uid="{00000000-0005-0000-0000-0000360A0000}"/>
    <cellStyle name="40% - Accent1 3 6" xfId="33506" xr:uid="{2C795F2A-DD4B-49EB-AEB9-0A808F7790BD}"/>
    <cellStyle name="40% - Accent1 4" xfId="2616" xr:uid="{00000000-0005-0000-0000-0000370A0000}"/>
    <cellStyle name="40% - Accent1 4 2" xfId="2617" xr:uid="{00000000-0005-0000-0000-0000380A0000}"/>
    <cellStyle name="40% - Accent1 4 2 2" xfId="2618" xr:uid="{00000000-0005-0000-0000-0000390A0000}"/>
    <cellStyle name="40% - Accent1 4 2 2 2" xfId="2619" xr:uid="{00000000-0005-0000-0000-00003A0A0000}"/>
    <cellStyle name="40% - Accent1 4 2 2 2 2" xfId="2620" xr:uid="{00000000-0005-0000-0000-00003B0A0000}"/>
    <cellStyle name="40% - Accent1 4 2 2 2 2 2" xfId="2621" xr:uid="{00000000-0005-0000-0000-00003C0A0000}"/>
    <cellStyle name="40% - Accent1 4 2 2 2 2 2 2" xfId="2622" xr:uid="{00000000-0005-0000-0000-00003D0A0000}"/>
    <cellStyle name="40% - Accent1 4 2 2 2 2 2 2 2" xfId="33561" xr:uid="{BE1A31BD-E6F0-4325-B95A-159CA3EAB4FB}"/>
    <cellStyle name="40% - Accent1 4 2 2 2 2 2 3" xfId="33560" xr:uid="{DCE4212F-37F4-45EB-A58C-2A3B9A01DE17}"/>
    <cellStyle name="40% - Accent1 4 2 2 2 2 3" xfId="2623" xr:uid="{00000000-0005-0000-0000-00003E0A0000}"/>
    <cellStyle name="40% - Accent1 4 2 2 2 2 3 2" xfId="33562" xr:uid="{0F21A41E-E950-4259-A97A-212688AC704A}"/>
    <cellStyle name="40% - Accent1 4 2 2 2 2 4" xfId="33559" xr:uid="{95DFD37E-2092-4C18-9B02-49245A44EC91}"/>
    <cellStyle name="40% - Accent1 4 2 2 2 3" xfId="2624" xr:uid="{00000000-0005-0000-0000-00003F0A0000}"/>
    <cellStyle name="40% - Accent1 4 2 2 2 3 2" xfId="2625" xr:uid="{00000000-0005-0000-0000-0000400A0000}"/>
    <cellStyle name="40% - Accent1 4 2 2 2 3 2 2" xfId="33564" xr:uid="{395D6574-030B-4BAE-BB33-CBE39BA308D9}"/>
    <cellStyle name="40% - Accent1 4 2 2 2 3 3" xfId="33563" xr:uid="{36CAF67A-52F7-46D9-87B4-78459CFBE952}"/>
    <cellStyle name="40% - Accent1 4 2 2 2 4" xfId="2626" xr:uid="{00000000-0005-0000-0000-0000410A0000}"/>
    <cellStyle name="40% - Accent1 4 2 2 2 4 2" xfId="33565" xr:uid="{ABDB7227-7DBF-44E5-8BBE-041DAF66159F}"/>
    <cellStyle name="40% - Accent1 4 2 2 2 5" xfId="33558" xr:uid="{87C95273-A471-407F-8589-B2EABA5E828F}"/>
    <cellStyle name="40% - Accent1 4 2 2 3" xfId="2627" xr:uid="{00000000-0005-0000-0000-0000420A0000}"/>
    <cellStyle name="40% - Accent1 4 2 2 3 2" xfId="2628" xr:uid="{00000000-0005-0000-0000-0000430A0000}"/>
    <cellStyle name="40% - Accent1 4 2 2 3 2 2" xfId="2629" xr:uid="{00000000-0005-0000-0000-0000440A0000}"/>
    <cellStyle name="40% - Accent1 4 2 2 3 2 2 2" xfId="33568" xr:uid="{EA15303A-FEB5-45F5-BB54-E7F8E8C2826A}"/>
    <cellStyle name="40% - Accent1 4 2 2 3 2 3" xfId="33567" xr:uid="{B06C2FD9-2F25-4DF1-8F02-CDD73FE263D4}"/>
    <cellStyle name="40% - Accent1 4 2 2 3 3" xfId="2630" xr:uid="{00000000-0005-0000-0000-0000450A0000}"/>
    <cellStyle name="40% - Accent1 4 2 2 3 3 2" xfId="33569" xr:uid="{74A0D0BC-6AE5-4E00-B87C-9B15338E6906}"/>
    <cellStyle name="40% - Accent1 4 2 2 3 4" xfId="33566" xr:uid="{DF091C9C-D9E1-484A-85F7-B4E8088B55F0}"/>
    <cellStyle name="40% - Accent1 4 2 2 4" xfId="2631" xr:uid="{00000000-0005-0000-0000-0000460A0000}"/>
    <cellStyle name="40% - Accent1 4 2 2 4 2" xfId="2632" xr:uid="{00000000-0005-0000-0000-0000470A0000}"/>
    <cellStyle name="40% - Accent1 4 2 2 4 2 2" xfId="33571" xr:uid="{6A9C8F4C-9C47-428C-864E-FC35F63B79E6}"/>
    <cellStyle name="40% - Accent1 4 2 2 4 3" xfId="33570" xr:uid="{0F9907B6-6FD7-4A8F-B75F-414D97101D4C}"/>
    <cellStyle name="40% - Accent1 4 2 2 5" xfId="2633" xr:uid="{00000000-0005-0000-0000-0000480A0000}"/>
    <cellStyle name="40% - Accent1 4 2 2 5 2" xfId="33572" xr:uid="{237610B8-01A7-47D5-B0D5-48E04ED6AA6B}"/>
    <cellStyle name="40% - Accent1 4 2 2 6" xfId="33557" xr:uid="{1C917EEB-4E0A-4BB1-89C6-3110824943D4}"/>
    <cellStyle name="40% - Accent1 4 2 3" xfId="2634" xr:uid="{00000000-0005-0000-0000-0000490A0000}"/>
    <cellStyle name="40% - Accent1 4 2 3 2" xfId="2635" xr:uid="{00000000-0005-0000-0000-00004A0A0000}"/>
    <cellStyle name="40% - Accent1 4 2 3 2 2" xfId="2636" xr:uid="{00000000-0005-0000-0000-00004B0A0000}"/>
    <cellStyle name="40% - Accent1 4 2 3 2 2 2" xfId="2637" xr:uid="{00000000-0005-0000-0000-00004C0A0000}"/>
    <cellStyle name="40% - Accent1 4 2 3 2 2 2 2" xfId="33576" xr:uid="{690685AF-53E1-4CEF-9279-6BF07B624132}"/>
    <cellStyle name="40% - Accent1 4 2 3 2 2 3" xfId="33575" xr:uid="{DCEA28D0-353A-4D42-A9B5-23951D067B69}"/>
    <cellStyle name="40% - Accent1 4 2 3 2 3" xfId="2638" xr:uid="{00000000-0005-0000-0000-00004D0A0000}"/>
    <cellStyle name="40% - Accent1 4 2 3 2 3 2" xfId="33577" xr:uid="{19FA628E-3C61-488A-ABB7-961C1CE7C258}"/>
    <cellStyle name="40% - Accent1 4 2 3 2 4" xfId="33574" xr:uid="{CAE03DA6-6CC3-4C28-9799-86B422534D65}"/>
    <cellStyle name="40% - Accent1 4 2 3 3" xfId="2639" xr:uid="{00000000-0005-0000-0000-00004E0A0000}"/>
    <cellStyle name="40% - Accent1 4 2 3 3 2" xfId="2640" xr:uid="{00000000-0005-0000-0000-00004F0A0000}"/>
    <cellStyle name="40% - Accent1 4 2 3 3 2 2" xfId="33579" xr:uid="{B4E6C249-4309-4F61-AE55-40A1C4E9DA5A}"/>
    <cellStyle name="40% - Accent1 4 2 3 3 3" xfId="33578" xr:uid="{57A49D92-97C5-4243-86A8-7D1C8848C60E}"/>
    <cellStyle name="40% - Accent1 4 2 3 4" xfId="2641" xr:uid="{00000000-0005-0000-0000-0000500A0000}"/>
    <cellStyle name="40% - Accent1 4 2 3 4 2" xfId="33580" xr:uid="{D1D9106D-6782-4AFA-810B-B3803B536CC5}"/>
    <cellStyle name="40% - Accent1 4 2 3 5" xfId="33573" xr:uid="{82984EA3-8F6C-4450-86FD-A1953C689EB9}"/>
    <cellStyle name="40% - Accent1 4 2 4" xfId="2642" xr:uid="{00000000-0005-0000-0000-0000510A0000}"/>
    <cellStyle name="40% - Accent1 4 2 4 2" xfId="2643" xr:uid="{00000000-0005-0000-0000-0000520A0000}"/>
    <cellStyle name="40% - Accent1 4 2 4 2 2" xfId="2644" xr:uid="{00000000-0005-0000-0000-0000530A0000}"/>
    <cellStyle name="40% - Accent1 4 2 4 2 2 2" xfId="33583" xr:uid="{5E0ADB4E-58AC-458C-BF26-286B87C10544}"/>
    <cellStyle name="40% - Accent1 4 2 4 2 3" xfId="33582" xr:uid="{7819AB79-57AC-4F79-A266-0BB010CDEDBE}"/>
    <cellStyle name="40% - Accent1 4 2 4 3" xfId="2645" xr:uid="{00000000-0005-0000-0000-0000540A0000}"/>
    <cellStyle name="40% - Accent1 4 2 4 3 2" xfId="33584" xr:uid="{9AA925B9-C45C-4E40-ACD4-B1F1C1FE33BF}"/>
    <cellStyle name="40% - Accent1 4 2 4 4" xfId="33581" xr:uid="{A283DDEB-0C9D-4D04-859D-0A1C55484FD4}"/>
    <cellStyle name="40% - Accent1 4 2 5" xfId="2646" xr:uid="{00000000-0005-0000-0000-0000550A0000}"/>
    <cellStyle name="40% - Accent1 4 2 5 2" xfId="2647" xr:uid="{00000000-0005-0000-0000-0000560A0000}"/>
    <cellStyle name="40% - Accent1 4 2 5 2 2" xfId="33586" xr:uid="{2690F4C6-ED97-4504-A56C-88B46CA707BF}"/>
    <cellStyle name="40% - Accent1 4 2 5 3" xfId="33585" xr:uid="{6FF9420D-7B9B-4544-9996-4633988D4504}"/>
    <cellStyle name="40% - Accent1 4 2 6" xfId="2648" xr:uid="{00000000-0005-0000-0000-0000570A0000}"/>
    <cellStyle name="40% - Accent1 4 2 6 2" xfId="33587" xr:uid="{CF6D2080-D028-44AD-AEFE-140153C07FDC}"/>
    <cellStyle name="40% - Accent1 4 2 7" xfId="33556" xr:uid="{7513338F-B4C0-4A1A-9D6D-E54FF00C5F18}"/>
    <cellStyle name="40% - Accent1 4 3" xfId="2649" xr:uid="{00000000-0005-0000-0000-0000580A0000}"/>
    <cellStyle name="40% - Accent1 4 3 2" xfId="2650" xr:uid="{00000000-0005-0000-0000-0000590A0000}"/>
    <cellStyle name="40% - Accent1 4 3 2 2" xfId="2651" xr:uid="{00000000-0005-0000-0000-00005A0A0000}"/>
    <cellStyle name="40% - Accent1 4 3 2 2 2" xfId="2652" xr:uid="{00000000-0005-0000-0000-00005B0A0000}"/>
    <cellStyle name="40% - Accent1 4 3 2 2 2 2" xfId="2653" xr:uid="{00000000-0005-0000-0000-00005C0A0000}"/>
    <cellStyle name="40% - Accent1 4 3 2 2 2 2 2" xfId="33592" xr:uid="{C5793781-AF8C-4531-9988-B5D2E2A35300}"/>
    <cellStyle name="40% - Accent1 4 3 2 2 2 3" xfId="33591" xr:uid="{74E60A82-623E-4736-BEBE-0E43FFF65FA7}"/>
    <cellStyle name="40% - Accent1 4 3 2 2 3" xfId="2654" xr:uid="{00000000-0005-0000-0000-00005D0A0000}"/>
    <cellStyle name="40% - Accent1 4 3 2 2 3 2" xfId="33593" xr:uid="{4DCE6854-67F0-4E2D-93F6-7A1E2DA5373D}"/>
    <cellStyle name="40% - Accent1 4 3 2 2 4" xfId="33590" xr:uid="{99E87DEE-27D8-4966-9878-C8E514788C9A}"/>
    <cellStyle name="40% - Accent1 4 3 2 3" xfId="2655" xr:uid="{00000000-0005-0000-0000-00005E0A0000}"/>
    <cellStyle name="40% - Accent1 4 3 2 3 2" xfId="2656" xr:uid="{00000000-0005-0000-0000-00005F0A0000}"/>
    <cellStyle name="40% - Accent1 4 3 2 3 2 2" xfId="33595" xr:uid="{1F0D21A6-5285-4004-B073-5ED545102FDC}"/>
    <cellStyle name="40% - Accent1 4 3 2 3 3" xfId="33594" xr:uid="{292CC308-C950-401D-B494-DB5DFD50C5A7}"/>
    <cellStyle name="40% - Accent1 4 3 2 4" xfId="2657" xr:uid="{00000000-0005-0000-0000-0000600A0000}"/>
    <cellStyle name="40% - Accent1 4 3 2 4 2" xfId="33596" xr:uid="{DCCBAD17-6D80-48DA-947E-C74E95D93A84}"/>
    <cellStyle name="40% - Accent1 4 3 2 5" xfId="33589" xr:uid="{844F9C0A-8FF3-4EE0-AC03-19454DECAC9D}"/>
    <cellStyle name="40% - Accent1 4 3 3" xfId="2658" xr:uid="{00000000-0005-0000-0000-0000610A0000}"/>
    <cellStyle name="40% - Accent1 4 3 3 2" xfId="2659" xr:uid="{00000000-0005-0000-0000-0000620A0000}"/>
    <cellStyle name="40% - Accent1 4 3 3 2 2" xfId="2660" xr:uid="{00000000-0005-0000-0000-0000630A0000}"/>
    <cellStyle name="40% - Accent1 4 3 3 2 2 2" xfId="33599" xr:uid="{F21DD1F9-EEDF-46A4-BAE2-DB3C48548633}"/>
    <cellStyle name="40% - Accent1 4 3 3 2 3" xfId="33598" xr:uid="{EFEFD9D5-B5C4-448D-BDA1-3BF8DB3D94D8}"/>
    <cellStyle name="40% - Accent1 4 3 3 3" xfId="2661" xr:uid="{00000000-0005-0000-0000-0000640A0000}"/>
    <cellStyle name="40% - Accent1 4 3 3 3 2" xfId="33600" xr:uid="{6383A75F-7729-465E-9FC4-47A424801B4C}"/>
    <cellStyle name="40% - Accent1 4 3 3 4" xfId="33597" xr:uid="{86A81D2C-1D96-46C4-85EC-2189EA31E369}"/>
    <cellStyle name="40% - Accent1 4 3 4" xfId="2662" xr:uid="{00000000-0005-0000-0000-0000650A0000}"/>
    <cellStyle name="40% - Accent1 4 3 4 2" xfId="2663" xr:uid="{00000000-0005-0000-0000-0000660A0000}"/>
    <cellStyle name="40% - Accent1 4 3 4 2 2" xfId="33602" xr:uid="{0B2EF4E3-42FD-4BE4-9493-B4F2EFF553B8}"/>
    <cellStyle name="40% - Accent1 4 3 4 3" xfId="33601" xr:uid="{BED2CF11-2355-43E5-A2B2-BE207D460C04}"/>
    <cellStyle name="40% - Accent1 4 3 5" xfId="2664" xr:uid="{00000000-0005-0000-0000-0000670A0000}"/>
    <cellStyle name="40% - Accent1 4 3 5 2" xfId="33603" xr:uid="{D6D0C35F-6497-4E7E-912B-96632BDF5623}"/>
    <cellStyle name="40% - Accent1 4 3 6" xfId="33588" xr:uid="{828774EE-3C9D-43A2-91A4-3CC3D1548D66}"/>
    <cellStyle name="40% - Accent1 4 4" xfId="2665" xr:uid="{00000000-0005-0000-0000-0000680A0000}"/>
    <cellStyle name="40% - Accent1 4 4 2" xfId="2666" xr:uid="{00000000-0005-0000-0000-0000690A0000}"/>
    <cellStyle name="40% - Accent1 4 4 2 2" xfId="2667" xr:uid="{00000000-0005-0000-0000-00006A0A0000}"/>
    <cellStyle name="40% - Accent1 4 4 2 2 2" xfId="2668" xr:uid="{00000000-0005-0000-0000-00006B0A0000}"/>
    <cellStyle name="40% - Accent1 4 4 2 2 2 2" xfId="33607" xr:uid="{D163C19F-655C-42A2-9338-B24C6B9BCEBC}"/>
    <cellStyle name="40% - Accent1 4 4 2 2 3" xfId="33606" xr:uid="{1EA05A72-6251-43A3-BCEE-F518616519C1}"/>
    <cellStyle name="40% - Accent1 4 4 2 3" xfId="2669" xr:uid="{00000000-0005-0000-0000-00006C0A0000}"/>
    <cellStyle name="40% - Accent1 4 4 2 3 2" xfId="33608" xr:uid="{C6646723-37D8-4D0B-B853-3B054664D7BF}"/>
    <cellStyle name="40% - Accent1 4 4 2 4" xfId="33605" xr:uid="{18FD57F6-7399-4598-BA4F-5FA44D4DE658}"/>
    <cellStyle name="40% - Accent1 4 4 3" xfId="2670" xr:uid="{00000000-0005-0000-0000-00006D0A0000}"/>
    <cellStyle name="40% - Accent1 4 4 3 2" xfId="2671" xr:uid="{00000000-0005-0000-0000-00006E0A0000}"/>
    <cellStyle name="40% - Accent1 4 4 3 2 2" xfId="33610" xr:uid="{C88D99F6-DC0B-4EA1-8437-48B5BA5F68E9}"/>
    <cellStyle name="40% - Accent1 4 4 3 3" xfId="33609" xr:uid="{34DEFA53-A65E-4CED-84FA-5A55222B8C94}"/>
    <cellStyle name="40% - Accent1 4 4 4" xfId="2672" xr:uid="{00000000-0005-0000-0000-00006F0A0000}"/>
    <cellStyle name="40% - Accent1 4 4 4 2" xfId="33611" xr:uid="{2B8FB8E2-AD44-4446-B214-26A7D05C2ED6}"/>
    <cellStyle name="40% - Accent1 4 4 5" xfId="33604" xr:uid="{EB25887D-FFD6-4788-8338-E0C16C4B4C74}"/>
    <cellStyle name="40% - Accent1 4 5" xfId="2673" xr:uid="{00000000-0005-0000-0000-0000700A0000}"/>
    <cellStyle name="40% - Accent1 4 5 2" xfId="2674" xr:uid="{00000000-0005-0000-0000-0000710A0000}"/>
    <cellStyle name="40% - Accent1 4 5 2 2" xfId="2675" xr:uid="{00000000-0005-0000-0000-0000720A0000}"/>
    <cellStyle name="40% - Accent1 4 5 2 2 2" xfId="33614" xr:uid="{5FC352AA-C526-4025-AFBA-BFB8AD561DAA}"/>
    <cellStyle name="40% - Accent1 4 5 2 3" xfId="33613" xr:uid="{8FB50EF2-705E-442E-8CC1-C1904F22F350}"/>
    <cellStyle name="40% - Accent1 4 5 3" xfId="2676" xr:uid="{00000000-0005-0000-0000-0000730A0000}"/>
    <cellStyle name="40% - Accent1 4 5 3 2" xfId="33615" xr:uid="{5BEE582C-C580-4051-A796-BC893D247034}"/>
    <cellStyle name="40% - Accent1 4 5 4" xfId="33612" xr:uid="{CF425A1A-8511-48E3-A3AA-5815EE0B1A04}"/>
    <cellStyle name="40% - Accent1 4 6" xfId="2677" xr:uid="{00000000-0005-0000-0000-0000740A0000}"/>
    <cellStyle name="40% - Accent1 4 6 2" xfId="2678" xr:uid="{00000000-0005-0000-0000-0000750A0000}"/>
    <cellStyle name="40% - Accent1 4 6 2 2" xfId="33617" xr:uid="{C9EAC46F-E565-4AFB-87D0-5C65B3C4BE16}"/>
    <cellStyle name="40% - Accent1 4 6 3" xfId="33616" xr:uid="{1466449C-C5B2-411C-8B56-053478B5BD55}"/>
    <cellStyle name="40% - Accent1 4 7" xfId="2679" xr:uid="{00000000-0005-0000-0000-0000760A0000}"/>
    <cellStyle name="40% - Accent1 4 7 2" xfId="33618" xr:uid="{E5F529A2-F920-4148-B4C4-E4B60ABE79DC}"/>
    <cellStyle name="40% - Accent1 4 8" xfId="33555" xr:uid="{3570F9E7-A040-492E-AA22-0AFAC7D47385}"/>
    <cellStyle name="40% - Accent1 5" xfId="2680" xr:uid="{00000000-0005-0000-0000-0000770A0000}"/>
    <cellStyle name="40% - Accent1 5 2" xfId="2681" xr:uid="{00000000-0005-0000-0000-0000780A0000}"/>
    <cellStyle name="40% - Accent1 5 2 2" xfId="2682" xr:uid="{00000000-0005-0000-0000-0000790A0000}"/>
    <cellStyle name="40% - Accent1 5 2 2 2" xfId="2683" xr:uid="{00000000-0005-0000-0000-00007A0A0000}"/>
    <cellStyle name="40% - Accent1 5 2 2 2 2" xfId="2684" xr:uid="{00000000-0005-0000-0000-00007B0A0000}"/>
    <cellStyle name="40% - Accent1 5 2 2 2 2 2" xfId="2685" xr:uid="{00000000-0005-0000-0000-00007C0A0000}"/>
    <cellStyle name="40% - Accent1 5 2 2 2 2 2 2" xfId="33624" xr:uid="{DD15FB35-881A-4F33-9C41-481D2ED2E808}"/>
    <cellStyle name="40% - Accent1 5 2 2 2 2 3" xfId="33623" xr:uid="{EE9AC064-F6CB-4D39-B511-730F26581D77}"/>
    <cellStyle name="40% - Accent1 5 2 2 2 3" xfId="2686" xr:uid="{00000000-0005-0000-0000-00007D0A0000}"/>
    <cellStyle name="40% - Accent1 5 2 2 2 3 2" xfId="33625" xr:uid="{3C4AB932-F02F-424D-BB69-61D5E9C62116}"/>
    <cellStyle name="40% - Accent1 5 2 2 2 4" xfId="33622" xr:uid="{C34838E6-9614-4999-9BE8-BD5940479F1F}"/>
    <cellStyle name="40% - Accent1 5 2 2 3" xfId="2687" xr:uid="{00000000-0005-0000-0000-00007E0A0000}"/>
    <cellStyle name="40% - Accent1 5 2 2 3 2" xfId="2688" xr:uid="{00000000-0005-0000-0000-00007F0A0000}"/>
    <cellStyle name="40% - Accent1 5 2 2 3 2 2" xfId="33627" xr:uid="{D921CE9B-12D4-4D8E-8639-299A68291611}"/>
    <cellStyle name="40% - Accent1 5 2 2 3 3" xfId="33626" xr:uid="{41B5E770-BE54-4811-B55C-E7AB47063C89}"/>
    <cellStyle name="40% - Accent1 5 2 2 4" xfId="2689" xr:uid="{00000000-0005-0000-0000-0000800A0000}"/>
    <cellStyle name="40% - Accent1 5 2 2 4 2" xfId="33628" xr:uid="{3041906C-F459-46DE-B2FA-287CCBFE1D16}"/>
    <cellStyle name="40% - Accent1 5 2 2 5" xfId="33621" xr:uid="{6DC4B5DF-9617-4BA8-8A10-CEB0FD4BD865}"/>
    <cellStyle name="40% - Accent1 5 2 3" xfId="2690" xr:uid="{00000000-0005-0000-0000-0000810A0000}"/>
    <cellStyle name="40% - Accent1 5 2 3 2" xfId="2691" xr:uid="{00000000-0005-0000-0000-0000820A0000}"/>
    <cellStyle name="40% - Accent1 5 2 3 2 2" xfId="2692" xr:uid="{00000000-0005-0000-0000-0000830A0000}"/>
    <cellStyle name="40% - Accent1 5 2 3 2 2 2" xfId="33631" xr:uid="{D7732F96-C716-4711-BC06-854E4D410055}"/>
    <cellStyle name="40% - Accent1 5 2 3 2 3" xfId="33630" xr:uid="{1F2191BE-7EC0-4676-AF66-066CC8422CA0}"/>
    <cellStyle name="40% - Accent1 5 2 3 3" xfId="2693" xr:uid="{00000000-0005-0000-0000-0000840A0000}"/>
    <cellStyle name="40% - Accent1 5 2 3 3 2" xfId="33632" xr:uid="{2A4C124F-B250-47A1-AAE8-685CCF9EFB65}"/>
    <cellStyle name="40% - Accent1 5 2 3 4" xfId="33629" xr:uid="{19C4B943-4B1A-477B-8481-9D2BEBAC1575}"/>
    <cellStyle name="40% - Accent1 5 2 4" xfId="2694" xr:uid="{00000000-0005-0000-0000-0000850A0000}"/>
    <cellStyle name="40% - Accent1 5 2 4 2" xfId="2695" xr:uid="{00000000-0005-0000-0000-0000860A0000}"/>
    <cellStyle name="40% - Accent1 5 2 4 2 2" xfId="33634" xr:uid="{6810DB02-F47F-423D-AD05-988CC98B558B}"/>
    <cellStyle name="40% - Accent1 5 2 4 3" xfId="33633" xr:uid="{20B63C54-7387-4A1A-A7A0-2532C58EAEBB}"/>
    <cellStyle name="40% - Accent1 5 2 5" xfId="2696" xr:uid="{00000000-0005-0000-0000-0000870A0000}"/>
    <cellStyle name="40% - Accent1 5 2 5 2" xfId="33635" xr:uid="{BFCEE54D-CECF-413D-AEB1-EAF677A701C6}"/>
    <cellStyle name="40% - Accent1 5 2 6" xfId="33620" xr:uid="{05DF90C8-D89E-4EEA-A311-388679FB6533}"/>
    <cellStyle name="40% - Accent1 5 3" xfId="2697" xr:uid="{00000000-0005-0000-0000-0000880A0000}"/>
    <cellStyle name="40% - Accent1 5 3 2" xfId="2698" xr:uid="{00000000-0005-0000-0000-0000890A0000}"/>
    <cellStyle name="40% - Accent1 5 3 2 2" xfId="2699" xr:uid="{00000000-0005-0000-0000-00008A0A0000}"/>
    <cellStyle name="40% - Accent1 5 3 2 2 2" xfId="2700" xr:uid="{00000000-0005-0000-0000-00008B0A0000}"/>
    <cellStyle name="40% - Accent1 5 3 2 2 2 2" xfId="33639" xr:uid="{85E70D3E-A5CA-43B7-9E3B-DD8189DE1B0C}"/>
    <cellStyle name="40% - Accent1 5 3 2 2 3" xfId="33638" xr:uid="{31416701-F324-4F12-8319-D6B9133C6E6D}"/>
    <cellStyle name="40% - Accent1 5 3 2 3" xfId="2701" xr:uid="{00000000-0005-0000-0000-00008C0A0000}"/>
    <cellStyle name="40% - Accent1 5 3 2 3 2" xfId="33640" xr:uid="{5857048C-4FC9-46B4-90BF-AF535434C38B}"/>
    <cellStyle name="40% - Accent1 5 3 2 4" xfId="33637" xr:uid="{BEF55062-C6A7-4FF4-98DE-4545F9D11A03}"/>
    <cellStyle name="40% - Accent1 5 3 3" xfId="2702" xr:uid="{00000000-0005-0000-0000-00008D0A0000}"/>
    <cellStyle name="40% - Accent1 5 3 3 2" xfId="2703" xr:uid="{00000000-0005-0000-0000-00008E0A0000}"/>
    <cellStyle name="40% - Accent1 5 3 3 2 2" xfId="33642" xr:uid="{5586DFD6-F024-4CC4-9AD6-CD2795A99C20}"/>
    <cellStyle name="40% - Accent1 5 3 3 3" xfId="33641" xr:uid="{FB287903-4051-4FA5-9D86-D371D556F22C}"/>
    <cellStyle name="40% - Accent1 5 3 4" xfId="2704" xr:uid="{00000000-0005-0000-0000-00008F0A0000}"/>
    <cellStyle name="40% - Accent1 5 3 4 2" xfId="33643" xr:uid="{9351DC18-0DBF-428D-9724-319DF2BF4FD6}"/>
    <cellStyle name="40% - Accent1 5 3 5" xfId="33636" xr:uid="{561B15FE-4D82-4124-8028-8BAD248A7933}"/>
    <cellStyle name="40% - Accent1 5 4" xfId="2705" xr:uid="{00000000-0005-0000-0000-0000900A0000}"/>
    <cellStyle name="40% - Accent1 5 4 2" xfId="2706" xr:uid="{00000000-0005-0000-0000-0000910A0000}"/>
    <cellStyle name="40% - Accent1 5 4 2 2" xfId="2707" xr:uid="{00000000-0005-0000-0000-0000920A0000}"/>
    <cellStyle name="40% - Accent1 5 4 2 2 2" xfId="33646" xr:uid="{BBF1DBCD-C60A-465C-BE9F-F2E50B9517DF}"/>
    <cellStyle name="40% - Accent1 5 4 2 3" xfId="33645" xr:uid="{F4689F35-E756-42B3-A5C8-832AB7A71304}"/>
    <cellStyle name="40% - Accent1 5 4 3" xfId="2708" xr:uid="{00000000-0005-0000-0000-0000930A0000}"/>
    <cellStyle name="40% - Accent1 5 4 3 2" xfId="33647" xr:uid="{F05E82BC-0E64-4AFA-A7FA-C1EB560A832A}"/>
    <cellStyle name="40% - Accent1 5 4 4" xfId="33644" xr:uid="{540AF40A-7B0D-43CD-8C44-EB8F2D7E211B}"/>
    <cellStyle name="40% - Accent1 5 5" xfId="2709" xr:uid="{00000000-0005-0000-0000-0000940A0000}"/>
    <cellStyle name="40% - Accent1 5 5 2" xfId="2710" xr:uid="{00000000-0005-0000-0000-0000950A0000}"/>
    <cellStyle name="40% - Accent1 5 5 2 2" xfId="33649" xr:uid="{0F106DE3-3C88-4F0C-85E6-0539D2ADE825}"/>
    <cellStyle name="40% - Accent1 5 5 3" xfId="33648" xr:uid="{CD135035-E99B-46CE-9EB3-80037401E4AF}"/>
    <cellStyle name="40% - Accent1 5 6" xfId="2711" xr:uid="{00000000-0005-0000-0000-0000960A0000}"/>
    <cellStyle name="40% - Accent1 5 6 2" xfId="33650" xr:uid="{484D9798-9982-4C80-A467-447957C5ED41}"/>
    <cellStyle name="40% - Accent1 5 7" xfId="33619" xr:uid="{DB36AE50-352C-41C3-9457-F83FB5A2E069}"/>
    <cellStyle name="40% - Accent1 6" xfId="2712" xr:uid="{00000000-0005-0000-0000-0000970A0000}"/>
    <cellStyle name="40% - Accent1 6 2" xfId="2713" xr:uid="{00000000-0005-0000-0000-0000980A0000}"/>
    <cellStyle name="40% - Accent1 6 2 2" xfId="2714" xr:uid="{00000000-0005-0000-0000-0000990A0000}"/>
    <cellStyle name="40% - Accent1 6 2 2 2" xfId="2715" xr:uid="{00000000-0005-0000-0000-00009A0A0000}"/>
    <cellStyle name="40% - Accent1 6 2 2 2 2" xfId="2716" xr:uid="{00000000-0005-0000-0000-00009B0A0000}"/>
    <cellStyle name="40% - Accent1 6 2 2 2 2 2" xfId="33655" xr:uid="{7458B8E7-8D3E-4F63-84AE-F3DE587890DE}"/>
    <cellStyle name="40% - Accent1 6 2 2 2 3" xfId="33654" xr:uid="{BD42CC5A-FC2E-4EB3-94FE-12424AEA198E}"/>
    <cellStyle name="40% - Accent1 6 2 2 3" xfId="2717" xr:uid="{00000000-0005-0000-0000-00009C0A0000}"/>
    <cellStyle name="40% - Accent1 6 2 2 3 2" xfId="33656" xr:uid="{AF4BF3D5-DF13-460A-B509-8BD2A77E1C18}"/>
    <cellStyle name="40% - Accent1 6 2 2 4" xfId="33653" xr:uid="{54471B12-CED9-46A4-BBC1-02A5C111228B}"/>
    <cellStyle name="40% - Accent1 6 2 3" xfId="2718" xr:uid="{00000000-0005-0000-0000-00009D0A0000}"/>
    <cellStyle name="40% - Accent1 6 2 3 2" xfId="2719" xr:uid="{00000000-0005-0000-0000-00009E0A0000}"/>
    <cellStyle name="40% - Accent1 6 2 3 2 2" xfId="33658" xr:uid="{E36BBFCC-0101-43D3-8F05-BE02017B0BD2}"/>
    <cellStyle name="40% - Accent1 6 2 3 3" xfId="33657" xr:uid="{5FEF1674-BE79-4183-98BA-8B8D25B8F9C2}"/>
    <cellStyle name="40% - Accent1 6 2 4" xfId="2720" xr:uid="{00000000-0005-0000-0000-00009F0A0000}"/>
    <cellStyle name="40% - Accent1 6 2 4 2" xfId="33659" xr:uid="{366966E0-E487-4172-B396-4A119FEBC380}"/>
    <cellStyle name="40% - Accent1 6 2 5" xfId="33652" xr:uid="{A51600B4-A8B0-4113-AD94-DB1D97265951}"/>
    <cellStyle name="40% - Accent1 6 3" xfId="2721" xr:uid="{00000000-0005-0000-0000-0000A00A0000}"/>
    <cellStyle name="40% - Accent1 6 3 2" xfId="2722" xr:uid="{00000000-0005-0000-0000-0000A10A0000}"/>
    <cellStyle name="40% - Accent1 6 3 2 2" xfId="2723" xr:uid="{00000000-0005-0000-0000-0000A20A0000}"/>
    <cellStyle name="40% - Accent1 6 3 2 2 2" xfId="33662" xr:uid="{098B3386-B503-4209-B363-FBD489A82001}"/>
    <cellStyle name="40% - Accent1 6 3 2 3" xfId="33661" xr:uid="{5795D13F-21A5-4770-BD92-E4141D01BD78}"/>
    <cellStyle name="40% - Accent1 6 3 3" xfId="2724" xr:uid="{00000000-0005-0000-0000-0000A30A0000}"/>
    <cellStyle name="40% - Accent1 6 3 3 2" xfId="33663" xr:uid="{831D9101-D24F-41F2-BDF6-E8FBEE9F1512}"/>
    <cellStyle name="40% - Accent1 6 3 4" xfId="33660" xr:uid="{2C195F84-D467-4763-BFF3-64BF14FA59F9}"/>
    <cellStyle name="40% - Accent1 6 4" xfId="2725" xr:uid="{00000000-0005-0000-0000-0000A40A0000}"/>
    <cellStyle name="40% - Accent1 6 4 2" xfId="2726" xr:uid="{00000000-0005-0000-0000-0000A50A0000}"/>
    <cellStyle name="40% - Accent1 6 4 2 2" xfId="33665" xr:uid="{67F99AB6-6D79-4BB0-B765-6CC270798835}"/>
    <cellStyle name="40% - Accent1 6 4 3" xfId="33664" xr:uid="{10C3AB5D-D408-4218-9B42-B22FC06BE542}"/>
    <cellStyle name="40% - Accent1 6 5" xfId="2727" xr:uid="{00000000-0005-0000-0000-0000A60A0000}"/>
    <cellStyle name="40% - Accent1 6 5 2" xfId="33666" xr:uid="{8D3621B5-3983-4575-A8B6-E51DF12506C8}"/>
    <cellStyle name="40% - Accent1 6 6" xfId="33651" xr:uid="{603090A5-1352-4383-B210-FD887D3F22F4}"/>
    <cellStyle name="40% - Accent2" xfId="2728" xr:uid="{00000000-0005-0000-0000-0000A70A0000}"/>
    <cellStyle name="40% - Accent2 2" xfId="2729" xr:uid="{00000000-0005-0000-0000-0000A80A0000}"/>
    <cellStyle name="40% - Accent2 2 2" xfId="2730" xr:uid="{00000000-0005-0000-0000-0000A90A0000}"/>
    <cellStyle name="40% - Accent2 2 2 2" xfId="2731" xr:uid="{00000000-0005-0000-0000-0000AA0A0000}"/>
    <cellStyle name="40% - Accent2 2 3" xfId="2732" xr:uid="{00000000-0005-0000-0000-0000AB0A0000}"/>
    <cellStyle name="40% - Accent2 2 3 2" xfId="2733" xr:uid="{00000000-0005-0000-0000-0000AC0A0000}"/>
    <cellStyle name="40% - Accent2 2 3 2 2" xfId="2734" xr:uid="{00000000-0005-0000-0000-0000AD0A0000}"/>
    <cellStyle name="40% - Accent2 2 3 2 2 2" xfId="2735" xr:uid="{00000000-0005-0000-0000-0000AE0A0000}"/>
    <cellStyle name="40% - Accent2 2 3 2 2 2 2" xfId="2736" xr:uid="{00000000-0005-0000-0000-0000AF0A0000}"/>
    <cellStyle name="40% - Accent2 2 3 2 2 2 2 2" xfId="2737" xr:uid="{00000000-0005-0000-0000-0000B00A0000}"/>
    <cellStyle name="40% - Accent2 2 3 2 2 2 2 2 2" xfId="33672" xr:uid="{E16A351E-A4C2-4D26-A724-12EE9B8C89BF}"/>
    <cellStyle name="40% - Accent2 2 3 2 2 2 2 3" xfId="33671" xr:uid="{F9E5D2FE-6077-46E9-9BD1-87E626A0BD23}"/>
    <cellStyle name="40% - Accent2 2 3 2 2 2 3" xfId="2738" xr:uid="{00000000-0005-0000-0000-0000B10A0000}"/>
    <cellStyle name="40% - Accent2 2 3 2 2 2 3 2" xfId="33673" xr:uid="{3FC21C4C-7EB1-4E5C-A3EA-64962DEF5E55}"/>
    <cellStyle name="40% - Accent2 2 3 2 2 2 4" xfId="33670" xr:uid="{FE942309-5EB6-4F9F-9402-C94E18814CF0}"/>
    <cellStyle name="40% - Accent2 2 3 2 2 3" xfId="2739" xr:uid="{00000000-0005-0000-0000-0000B20A0000}"/>
    <cellStyle name="40% - Accent2 2 3 2 2 3 2" xfId="2740" xr:uid="{00000000-0005-0000-0000-0000B30A0000}"/>
    <cellStyle name="40% - Accent2 2 3 2 2 3 2 2" xfId="33675" xr:uid="{C0987BEC-7E58-46EF-8875-BC344A87DBF0}"/>
    <cellStyle name="40% - Accent2 2 3 2 2 3 3" xfId="33674" xr:uid="{92E43206-30ED-4286-9818-65D5AD5BD9FC}"/>
    <cellStyle name="40% - Accent2 2 3 2 2 4" xfId="2741" xr:uid="{00000000-0005-0000-0000-0000B40A0000}"/>
    <cellStyle name="40% - Accent2 2 3 2 2 4 2" xfId="33676" xr:uid="{4166A1F6-0B92-4338-AD36-A7E32F1A1459}"/>
    <cellStyle name="40% - Accent2 2 3 2 2 5" xfId="33669" xr:uid="{C685A70B-52BB-4EEB-AC6B-444CC9FB285D}"/>
    <cellStyle name="40% - Accent2 2 3 2 3" xfId="2742" xr:uid="{00000000-0005-0000-0000-0000B50A0000}"/>
    <cellStyle name="40% - Accent2 2 3 2 3 2" xfId="2743" xr:uid="{00000000-0005-0000-0000-0000B60A0000}"/>
    <cellStyle name="40% - Accent2 2 3 2 3 2 2" xfId="2744" xr:uid="{00000000-0005-0000-0000-0000B70A0000}"/>
    <cellStyle name="40% - Accent2 2 3 2 3 2 2 2" xfId="33679" xr:uid="{87B78027-2451-48A5-8871-0B709E49AC25}"/>
    <cellStyle name="40% - Accent2 2 3 2 3 2 3" xfId="33678" xr:uid="{B744C53A-BC16-4E2D-B03B-0DBA27776DD1}"/>
    <cellStyle name="40% - Accent2 2 3 2 3 3" xfId="2745" xr:uid="{00000000-0005-0000-0000-0000B80A0000}"/>
    <cellStyle name="40% - Accent2 2 3 2 3 3 2" xfId="33680" xr:uid="{201664DE-509F-4434-B950-609D8307A74B}"/>
    <cellStyle name="40% - Accent2 2 3 2 3 4" xfId="33677" xr:uid="{1F6C429D-774F-4819-8A54-6648CE8C4516}"/>
    <cellStyle name="40% - Accent2 2 3 2 4" xfId="2746" xr:uid="{00000000-0005-0000-0000-0000B90A0000}"/>
    <cellStyle name="40% - Accent2 2 3 2 4 2" xfId="2747" xr:uid="{00000000-0005-0000-0000-0000BA0A0000}"/>
    <cellStyle name="40% - Accent2 2 3 2 4 2 2" xfId="33682" xr:uid="{C06B08AE-85BE-4C68-ABB8-B6344FEE6F9C}"/>
    <cellStyle name="40% - Accent2 2 3 2 4 3" xfId="33681" xr:uid="{4667DD9F-2105-47CE-9BDA-1A828892C97E}"/>
    <cellStyle name="40% - Accent2 2 3 2 5" xfId="2748" xr:uid="{00000000-0005-0000-0000-0000BB0A0000}"/>
    <cellStyle name="40% - Accent2 2 3 2 5 2" xfId="33683" xr:uid="{F23FCFB7-D6AA-4CD3-B6D3-F138251E0CDC}"/>
    <cellStyle name="40% - Accent2 2 3 2 6" xfId="33668" xr:uid="{D38E969B-45F0-4841-8636-5829CBF1E4BC}"/>
    <cellStyle name="40% - Accent2 2 3 3" xfId="2749" xr:uid="{00000000-0005-0000-0000-0000BC0A0000}"/>
    <cellStyle name="40% - Accent2 2 3 3 2" xfId="2750" xr:uid="{00000000-0005-0000-0000-0000BD0A0000}"/>
    <cellStyle name="40% - Accent2 2 3 3 2 2" xfId="2751" xr:uid="{00000000-0005-0000-0000-0000BE0A0000}"/>
    <cellStyle name="40% - Accent2 2 3 3 2 2 2" xfId="2752" xr:uid="{00000000-0005-0000-0000-0000BF0A0000}"/>
    <cellStyle name="40% - Accent2 2 3 3 2 2 2 2" xfId="33687" xr:uid="{835F3FB6-3377-40C3-8477-D76AF69CCB95}"/>
    <cellStyle name="40% - Accent2 2 3 3 2 2 3" xfId="33686" xr:uid="{81200F8F-540F-42E0-B532-CCD069742BAD}"/>
    <cellStyle name="40% - Accent2 2 3 3 2 3" xfId="2753" xr:uid="{00000000-0005-0000-0000-0000C00A0000}"/>
    <cellStyle name="40% - Accent2 2 3 3 2 3 2" xfId="33688" xr:uid="{9CF05567-98B8-44C8-9F75-6AFC3796829E}"/>
    <cellStyle name="40% - Accent2 2 3 3 2 4" xfId="33685" xr:uid="{4E2C515F-9E2D-419D-BA67-C98DFD80E02D}"/>
    <cellStyle name="40% - Accent2 2 3 3 3" xfId="2754" xr:uid="{00000000-0005-0000-0000-0000C10A0000}"/>
    <cellStyle name="40% - Accent2 2 3 3 3 2" xfId="2755" xr:uid="{00000000-0005-0000-0000-0000C20A0000}"/>
    <cellStyle name="40% - Accent2 2 3 3 3 2 2" xfId="33690" xr:uid="{3E87062A-C61A-4FF9-B9CB-11CB319955F5}"/>
    <cellStyle name="40% - Accent2 2 3 3 3 3" xfId="33689" xr:uid="{471D90B4-C27C-42C4-8406-51F70B0FB934}"/>
    <cellStyle name="40% - Accent2 2 3 3 4" xfId="2756" xr:uid="{00000000-0005-0000-0000-0000C30A0000}"/>
    <cellStyle name="40% - Accent2 2 3 3 4 2" xfId="33691" xr:uid="{D6DB038C-67E5-407C-85AF-30EA14489014}"/>
    <cellStyle name="40% - Accent2 2 3 3 5" xfId="33684" xr:uid="{8F4CC931-73B2-45DF-9F3B-7B5814486194}"/>
    <cellStyle name="40% - Accent2 2 3 4" xfId="2757" xr:uid="{00000000-0005-0000-0000-0000C40A0000}"/>
    <cellStyle name="40% - Accent2 2 3 4 2" xfId="2758" xr:uid="{00000000-0005-0000-0000-0000C50A0000}"/>
    <cellStyle name="40% - Accent2 2 3 4 2 2" xfId="2759" xr:uid="{00000000-0005-0000-0000-0000C60A0000}"/>
    <cellStyle name="40% - Accent2 2 3 4 2 2 2" xfId="33694" xr:uid="{2E414511-A4AD-4F01-9B15-EAE4DA2F841C}"/>
    <cellStyle name="40% - Accent2 2 3 4 2 3" xfId="33693" xr:uid="{B2EBFF67-49FD-4665-9678-4240186B5BE5}"/>
    <cellStyle name="40% - Accent2 2 3 4 3" xfId="2760" xr:uid="{00000000-0005-0000-0000-0000C70A0000}"/>
    <cellStyle name="40% - Accent2 2 3 4 3 2" xfId="33695" xr:uid="{015854BE-BABF-4F67-9D73-4DEFA64BB111}"/>
    <cellStyle name="40% - Accent2 2 3 4 4" xfId="33692" xr:uid="{659592BC-DCD8-4CF7-93CA-C750AD6CF833}"/>
    <cellStyle name="40% - Accent2 2 3 5" xfId="2761" xr:uid="{00000000-0005-0000-0000-0000C80A0000}"/>
    <cellStyle name="40% - Accent2 2 3 5 2" xfId="2762" xr:uid="{00000000-0005-0000-0000-0000C90A0000}"/>
    <cellStyle name="40% - Accent2 2 3 5 2 2" xfId="33697" xr:uid="{230CFCBC-7873-4309-82CF-FD2A0AC0A39C}"/>
    <cellStyle name="40% - Accent2 2 3 5 3" xfId="33696" xr:uid="{3779CD5E-2B03-4B20-99C5-DDAC14991DBB}"/>
    <cellStyle name="40% - Accent2 2 3 6" xfId="2763" xr:uid="{00000000-0005-0000-0000-0000CA0A0000}"/>
    <cellStyle name="40% - Accent2 2 3 6 2" xfId="33698" xr:uid="{ABF64147-16F7-40BC-B754-5972D759A559}"/>
    <cellStyle name="40% - Accent2 2 3 7" xfId="33667" xr:uid="{4F200A0C-E32E-4E25-BB77-4D40DC75D7D1}"/>
    <cellStyle name="40% - Accent2 2 4" xfId="2764" xr:uid="{00000000-0005-0000-0000-0000CB0A0000}"/>
    <cellStyle name="40% - Accent2 2 4 2" xfId="2765" xr:uid="{00000000-0005-0000-0000-0000CC0A0000}"/>
    <cellStyle name="40% - Accent2 2 4 2 2" xfId="2766" xr:uid="{00000000-0005-0000-0000-0000CD0A0000}"/>
    <cellStyle name="40% - Accent2 2 4 2 2 2" xfId="2767" xr:uid="{00000000-0005-0000-0000-0000CE0A0000}"/>
    <cellStyle name="40% - Accent2 2 4 2 2 2 2" xfId="2768" xr:uid="{00000000-0005-0000-0000-0000CF0A0000}"/>
    <cellStyle name="40% - Accent2 2 4 2 2 2 2 2" xfId="33703" xr:uid="{7B1EFCD1-7B19-41A7-8D4C-F1BAAF4F67FE}"/>
    <cellStyle name="40% - Accent2 2 4 2 2 2 3" xfId="33702" xr:uid="{7E0F223A-E12E-4B55-A0A8-D339008015AB}"/>
    <cellStyle name="40% - Accent2 2 4 2 2 3" xfId="2769" xr:uid="{00000000-0005-0000-0000-0000D00A0000}"/>
    <cellStyle name="40% - Accent2 2 4 2 2 3 2" xfId="33704" xr:uid="{E547BC6D-0D1B-465E-AADB-843521D01AC1}"/>
    <cellStyle name="40% - Accent2 2 4 2 2 4" xfId="33701" xr:uid="{19087233-C32E-4654-AE19-0F5C7241379C}"/>
    <cellStyle name="40% - Accent2 2 4 2 3" xfId="2770" xr:uid="{00000000-0005-0000-0000-0000D10A0000}"/>
    <cellStyle name="40% - Accent2 2 4 2 3 2" xfId="2771" xr:uid="{00000000-0005-0000-0000-0000D20A0000}"/>
    <cellStyle name="40% - Accent2 2 4 2 3 2 2" xfId="33706" xr:uid="{88A1FD96-A5D7-46EF-AEE0-94135F425357}"/>
    <cellStyle name="40% - Accent2 2 4 2 3 3" xfId="33705" xr:uid="{431C60F3-A45F-4A59-A216-E024B16FED05}"/>
    <cellStyle name="40% - Accent2 2 4 2 4" xfId="2772" xr:uid="{00000000-0005-0000-0000-0000D30A0000}"/>
    <cellStyle name="40% - Accent2 2 4 2 4 2" xfId="33707" xr:uid="{EBC18D3B-AC00-4CEF-840B-132CDB165FB2}"/>
    <cellStyle name="40% - Accent2 2 4 2 5" xfId="33700" xr:uid="{8353D350-1383-491A-B2FA-6125690DB7A6}"/>
    <cellStyle name="40% - Accent2 2 4 3" xfId="2773" xr:uid="{00000000-0005-0000-0000-0000D40A0000}"/>
    <cellStyle name="40% - Accent2 2 4 3 2" xfId="2774" xr:uid="{00000000-0005-0000-0000-0000D50A0000}"/>
    <cellStyle name="40% - Accent2 2 4 3 2 2" xfId="2775" xr:uid="{00000000-0005-0000-0000-0000D60A0000}"/>
    <cellStyle name="40% - Accent2 2 4 3 2 2 2" xfId="33710" xr:uid="{BAAAD596-6ABB-47D0-99BE-FA7CF66A75C6}"/>
    <cellStyle name="40% - Accent2 2 4 3 2 3" xfId="33709" xr:uid="{3712F99E-763E-4397-A88E-DE52CACD9739}"/>
    <cellStyle name="40% - Accent2 2 4 3 3" xfId="2776" xr:uid="{00000000-0005-0000-0000-0000D70A0000}"/>
    <cellStyle name="40% - Accent2 2 4 3 3 2" xfId="33711" xr:uid="{113D03C8-A46A-4E3A-80A5-D2CD6EFC92B6}"/>
    <cellStyle name="40% - Accent2 2 4 3 4" xfId="33708" xr:uid="{2DA56823-F4D8-40EC-9B1E-D12FEA61E703}"/>
    <cellStyle name="40% - Accent2 2 4 4" xfId="2777" xr:uid="{00000000-0005-0000-0000-0000D80A0000}"/>
    <cellStyle name="40% - Accent2 2 4 4 2" xfId="2778" xr:uid="{00000000-0005-0000-0000-0000D90A0000}"/>
    <cellStyle name="40% - Accent2 2 4 4 2 2" xfId="33713" xr:uid="{B8F743FD-75E1-44FD-9F73-F2C238D08AF7}"/>
    <cellStyle name="40% - Accent2 2 4 4 3" xfId="33712" xr:uid="{4734D813-C0C9-4502-A3E9-39A263B4FC8E}"/>
    <cellStyle name="40% - Accent2 2 4 5" xfId="2779" xr:uid="{00000000-0005-0000-0000-0000DA0A0000}"/>
    <cellStyle name="40% - Accent2 2 4 5 2" xfId="33714" xr:uid="{6C2498D1-03C4-41FB-9184-BE8404326200}"/>
    <cellStyle name="40% - Accent2 2 4 6" xfId="33699" xr:uid="{A8E72349-0BB2-4F2E-B3D7-741154C4D2E8}"/>
    <cellStyle name="40% - Accent2 2 5" xfId="2780" xr:uid="{00000000-0005-0000-0000-0000DB0A0000}"/>
    <cellStyle name="40% - Accent2 3" xfId="2781" xr:uid="{00000000-0005-0000-0000-0000DC0A0000}"/>
    <cellStyle name="40% - Accent2 3 2" xfId="2782" xr:uid="{00000000-0005-0000-0000-0000DD0A0000}"/>
    <cellStyle name="40% - Accent2 3 3" xfId="2783" xr:uid="{00000000-0005-0000-0000-0000DE0A0000}"/>
    <cellStyle name="40% - Accent2 3 3 2" xfId="2784" xr:uid="{00000000-0005-0000-0000-0000DF0A0000}"/>
    <cellStyle name="40% - Accent2 3 3 2 2" xfId="2785" xr:uid="{00000000-0005-0000-0000-0000E00A0000}"/>
    <cellStyle name="40% - Accent2 3 3 2 2 2" xfId="2786" xr:uid="{00000000-0005-0000-0000-0000E10A0000}"/>
    <cellStyle name="40% - Accent2 3 3 2 2 2 2" xfId="2787" xr:uid="{00000000-0005-0000-0000-0000E20A0000}"/>
    <cellStyle name="40% - Accent2 3 3 2 2 2 2 2" xfId="2788" xr:uid="{00000000-0005-0000-0000-0000E30A0000}"/>
    <cellStyle name="40% - Accent2 3 3 2 2 2 2 2 2" xfId="33721" xr:uid="{EB76B7F0-B112-4056-9C0D-4C24B9BFA971}"/>
    <cellStyle name="40% - Accent2 3 3 2 2 2 2 3" xfId="33720" xr:uid="{A8EAB752-6F71-4795-8402-1F1348BA621C}"/>
    <cellStyle name="40% - Accent2 3 3 2 2 2 3" xfId="2789" xr:uid="{00000000-0005-0000-0000-0000E40A0000}"/>
    <cellStyle name="40% - Accent2 3 3 2 2 2 3 2" xfId="33722" xr:uid="{B20EC250-8573-4C3B-B953-62D8E5C7ED2A}"/>
    <cellStyle name="40% - Accent2 3 3 2 2 2 4" xfId="33719" xr:uid="{148D426E-6BDD-46BF-8BFA-EEC0E66A4D1D}"/>
    <cellStyle name="40% - Accent2 3 3 2 2 3" xfId="2790" xr:uid="{00000000-0005-0000-0000-0000E50A0000}"/>
    <cellStyle name="40% - Accent2 3 3 2 2 3 2" xfId="2791" xr:uid="{00000000-0005-0000-0000-0000E60A0000}"/>
    <cellStyle name="40% - Accent2 3 3 2 2 3 2 2" xfId="33724" xr:uid="{A18C8717-E8A0-45A4-BDD6-224EBFC98F1A}"/>
    <cellStyle name="40% - Accent2 3 3 2 2 3 3" xfId="33723" xr:uid="{E4C9344D-BA52-4D57-9143-ADFEB2083A65}"/>
    <cellStyle name="40% - Accent2 3 3 2 2 4" xfId="2792" xr:uid="{00000000-0005-0000-0000-0000E70A0000}"/>
    <cellStyle name="40% - Accent2 3 3 2 2 4 2" xfId="33725" xr:uid="{027F71DD-5FFD-4E91-A6EE-3D7A500B735F}"/>
    <cellStyle name="40% - Accent2 3 3 2 2 5" xfId="33718" xr:uid="{770CDA94-4BB6-4622-BEE4-E4DE9D7FB89E}"/>
    <cellStyle name="40% - Accent2 3 3 2 3" xfId="2793" xr:uid="{00000000-0005-0000-0000-0000E80A0000}"/>
    <cellStyle name="40% - Accent2 3 3 2 3 2" xfId="2794" xr:uid="{00000000-0005-0000-0000-0000E90A0000}"/>
    <cellStyle name="40% - Accent2 3 3 2 3 2 2" xfId="2795" xr:uid="{00000000-0005-0000-0000-0000EA0A0000}"/>
    <cellStyle name="40% - Accent2 3 3 2 3 2 2 2" xfId="33728" xr:uid="{772F4BE9-BB6A-4165-ADBD-A842733A1F14}"/>
    <cellStyle name="40% - Accent2 3 3 2 3 2 3" xfId="33727" xr:uid="{D394E43E-ABAC-4C24-8B77-347DC92B4CAB}"/>
    <cellStyle name="40% - Accent2 3 3 2 3 3" xfId="2796" xr:uid="{00000000-0005-0000-0000-0000EB0A0000}"/>
    <cellStyle name="40% - Accent2 3 3 2 3 3 2" xfId="33729" xr:uid="{4F74AF21-93D1-4C1D-8385-CB9DA5F92725}"/>
    <cellStyle name="40% - Accent2 3 3 2 3 4" xfId="33726" xr:uid="{982AF215-351F-4A77-8BAC-50103833AF9D}"/>
    <cellStyle name="40% - Accent2 3 3 2 4" xfId="2797" xr:uid="{00000000-0005-0000-0000-0000EC0A0000}"/>
    <cellStyle name="40% - Accent2 3 3 2 4 2" xfId="2798" xr:uid="{00000000-0005-0000-0000-0000ED0A0000}"/>
    <cellStyle name="40% - Accent2 3 3 2 4 2 2" xfId="33731" xr:uid="{58530805-A485-49B3-A32C-3D0F573ED6E8}"/>
    <cellStyle name="40% - Accent2 3 3 2 4 3" xfId="33730" xr:uid="{6D10DEDE-CE37-4C11-8125-AB595FA5BBD0}"/>
    <cellStyle name="40% - Accent2 3 3 2 5" xfId="2799" xr:uid="{00000000-0005-0000-0000-0000EE0A0000}"/>
    <cellStyle name="40% - Accent2 3 3 2 5 2" xfId="33732" xr:uid="{124C84F6-0B4A-4A09-9C6F-1F58B1BBC22E}"/>
    <cellStyle name="40% - Accent2 3 3 2 6" xfId="33717" xr:uid="{0673B07D-C904-4A9E-BAB0-B4C12252BA5A}"/>
    <cellStyle name="40% - Accent2 3 3 3" xfId="2800" xr:uid="{00000000-0005-0000-0000-0000EF0A0000}"/>
    <cellStyle name="40% - Accent2 3 3 3 2" xfId="2801" xr:uid="{00000000-0005-0000-0000-0000F00A0000}"/>
    <cellStyle name="40% - Accent2 3 3 3 2 2" xfId="2802" xr:uid="{00000000-0005-0000-0000-0000F10A0000}"/>
    <cellStyle name="40% - Accent2 3 3 3 2 2 2" xfId="2803" xr:uid="{00000000-0005-0000-0000-0000F20A0000}"/>
    <cellStyle name="40% - Accent2 3 3 3 2 2 2 2" xfId="33736" xr:uid="{6886D8F7-7ED9-4EF8-BE34-97B8BEF94975}"/>
    <cellStyle name="40% - Accent2 3 3 3 2 2 3" xfId="33735" xr:uid="{EC8DA141-0154-42D6-9820-10D5EF15650C}"/>
    <cellStyle name="40% - Accent2 3 3 3 2 3" xfId="2804" xr:uid="{00000000-0005-0000-0000-0000F30A0000}"/>
    <cellStyle name="40% - Accent2 3 3 3 2 3 2" xfId="33737" xr:uid="{D2E92F8D-8883-4E69-927E-3BC2DC93403F}"/>
    <cellStyle name="40% - Accent2 3 3 3 2 4" xfId="33734" xr:uid="{827652F1-E90E-41C1-86CD-59CC3518FC19}"/>
    <cellStyle name="40% - Accent2 3 3 3 3" xfId="2805" xr:uid="{00000000-0005-0000-0000-0000F40A0000}"/>
    <cellStyle name="40% - Accent2 3 3 3 3 2" xfId="2806" xr:uid="{00000000-0005-0000-0000-0000F50A0000}"/>
    <cellStyle name="40% - Accent2 3 3 3 3 2 2" xfId="33739" xr:uid="{478E16A1-BC23-4E43-8308-4CF26236F35F}"/>
    <cellStyle name="40% - Accent2 3 3 3 3 3" xfId="33738" xr:uid="{89701FD3-F40C-4858-AE13-13213A6DE324}"/>
    <cellStyle name="40% - Accent2 3 3 3 4" xfId="2807" xr:uid="{00000000-0005-0000-0000-0000F60A0000}"/>
    <cellStyle name="40% - Accent2 3 3 3 4 2" xfId="33740" xr:uid="{446841EE-8491-42CB-A784-4182B09EA034}"/>
    <cellStyle name="40% - Accent2 3 3 3 5" xfId="33733" xr:uid="{F23D7AF5-46CE-4719-BC1E-EBACE57B88AF}"/>
    <cellStyle name="40% - Accent2 3 3 4" xfId="2808" xr:uid="{00000000-0005-0000-0000-0000F70A0000}"/>
    <cellStyle name="40% - Accent2 3 3 4 2" xfId="2809" xr:uid="{00000000-0005-0000-0000-0000F80A0000}"/>
    <cellStyle name="40% - Accent2 3 3 4 2 2" xfId="2810" xr:uid="{00000000-0005-0000-0000-0000F90A0000}"/>
    <cellStyle name="40% - Accent2 3 3 4 2 2 2" xfId="33743" xr:uid="{BBCADF76-B9F5-4F0D-BD87-2F5D26D24EBC}"/>
    <cellStyle name="40% - Accent2 3 3 4 2 3" xfId="33742" xr:uid="{97510C52-BFE9-4840-8E30-97213BE71205}"/>
    <cellStyle name="40% - Accent2 3 3 4 3" xfId="2811" xr:uid="{00000000-0005-0000-0000-0000FA0A0000}"/>
    <cellStyle name="40% - Accent2 3 3 4 3 2" xfId="33744" xr:uid="{244E026E-7B75-49A7-A2B2-8B7046AD8F71}"/>
    <cellStyle name="40% - Accent2 3 3 4 4" xfId="33741" xr:uid="{0C6CD472-823F-438D-8F55-F986158AE7CF}"/>
    <cellStyle name="40% - Accent2 3 3 5" xfId="2812" xr:uid="{00000000-0005-0000-0000-0000FB0A0000}"/>
    <cellStyle name="40% - Accent2 3 3 5 2" xfId="2813" xr:uid="{00000000-0005-0000-0000-0000FC0A0000}"/>
    <cellStyle name="40% - Accent2 3 3 5 2 2" xfId="33746" xr:uid="{FAC64F16-CFC6-442D-8A1C-A3AD1769420F}"/>
    <cellStyle name="40% - Accent2 3 3 5 3" xfId="33745" xr:uid="{892D0A19-3D8D-4926-8AB7-320CA02A6044}"/>
    <cellStyle name="40% - Accent2 3 3 6" xfId="2814" xr:uid="{00000000-0005-0000-0000-0000FD0A0000}"/>
    <cellStyle name="40% - Accent2 3 3 6 2" xfId="33747" xr:uid="{BD58E755-AF14-4210-92B1-7D65E0EA2DB3}"/>
    <cellStyle name="40% - Accent2 3 3 7" xfId="33716" xr:uid="{9655590D-1401-4D51-8F80-4134992272C8}"/>
    <cellStyle name="40% - Accent2 3 4" xfId="2815" xr:uid="{00000000-0005-0000-0000-0000FE0A0000}"/>
    <cellStyle name="40% - Accent2 3 4 2" xfId="2816" xr:uid="{00000000-0005-0000-0000-0000FF0A0000}"/>
    <cellStyle name="40% - Accent2 3 4 2 2" xfId="2817" xr:uid="{00000000-0005-0000-0000-0000000B0000}"/>
    <cellStyle name="40% - Accent2 3 4 2 2 2" xfId="2818" xr:uid="{00000000-0005-0000-0000-0000010B0000}"/>
    <cellStyle name="40% - Accent2 3 4 2 2 2 2" xfId="2819" xr:uid="{00000000-0005-0000-0000-0000020B0000}"/>
    <cellStyle name="40% - Accent2 3 4 2 2 2 2 2" xfId="33752" xr:uid="{F72AC578-D2BA-442E-8664-06E71AF73072}"/>
    <cellStyle name="40% - Accent2 3 4 2 2 2 3" xfId="33751" xr:uid="{90C8D83A-AAFA-489B-865A-7796D59ED420}"/>
    <cellStyle name="40% - Accent2 3 4 2 2 3" xfId="2820" xr:uid="{00000000-0005-0000-0000-0000030B0000}"/>
    <cellStyle name="40% - Accent2 3 4 2 2 3 2" xfId="33753" xr:uid="{82928A87-13D7-4AD9-95BF-B6A4D63B2678}"/>
    <cellStyle name="40% - Accent2 3 4 2 2 4" xfId="33750" xr:uid="{7DA94084-D663-45A3-8D7A-4880000D8E7C}"/>
    <cellStyle name="40% - Accent2 3 4 2 3" xfId="2821" xr:uid="{00000000-0005-0000-0000-0000040B0000}"/>
    <cellStyle name="40% - Accent2 3 4 2 3 2" xfId="2822" xr:uid="{00000000-0005-0000-0000-0000050B0000}"/>
    <cellStyle name="40% - Accent2 3 4 2 3 2 2" xfId="33755" xr:uid="{0598A857-888D-4502-BF90-C3082EFF4A0E}"/>
    <cellStyle name="40% - Accent2 3 4 2 3 3" xfId="33754" xr:uid="{8F1ED9DC-6118-4CF6-A662-51D5F73175F5}"/>
    <cellStyle name="40% - Accent2 3 4 2 4" xfId="2823" xr:uid="{00000000-0005-0000-0000-0000060B0000}"/>
    <cellStyle name="40% - Accent2 3 4 2 4 2" xfId="33756" xr:uid="{DD4D058E-27EA-4971-895A-A783B38BCCC5}"/>
    <cellStyle name="40% - Accent2 3 4 2 5" xfId="33749" xr:uid="{EECD7DA8-7305-45EA-8065-455561D7C9F5}"/>
    <cellStyle name="40% - Accent2 3 4 3" xfId="2824" xr:uid="{00000000-0005-0000-0000-0000070B0000}"/>
    <cellStyle name="40% - Accent2 3 4 3 2" xfId="2825" xr:uid="{00000000-0005-0000-0000-0000080B0000}"/>
    <cellStyle name="40% - Accent2 3 4 3 2 2" xfId="2826" xr:uid="{00000000-0005-0000-0000-0000090B0000}"/>
    <cellStyle name="40% - Accent2 3 4 3 2 2 2" xfId="33759" xr:uid="{177CDC8B-5497-4233-82BF-62F31F5164BB}"/>
    <cellStyle name="40% - Accent2 3 4 3 2 3" xfId="33758" xr:uid="{7BCD87CD-7730-485C-A60B-5A2784214E18}"/>
    <cellStyle name="40% - Accent2 3 4 3 3" xfId="2827" xr:uid="{00000000-0005-0000-0000-00000A0B0000}"/>
    <cellStyle name="40% - Accent2 3 4 3 3 2" xfId="33760" xr:uid="{47D9A5CF-3AC2-4917-A52B-D66432ABF566}"/>
    <cellStyle name="40% - Accent2 3 4 3 4" xfId="33757" xr:uid="{9CEFFB54-A217-43D0-A31C-131936BC90EE}"/>
    <cellStyle name="40% - Accent2 3 4 4" xfId="2828" xr:uid="{00000000-0005-0000-0000-00000B0B0000}"/>
    <cellStyle name="40% - Accent2 3 4 4 2" xfId="2829" xr:uid="{00000000-0005-0000-0000-00000C0B0000}"/>
    <cellStyle name="40% - Accent2 3 4 4 2 2" xfId="33762" xr:uid="{5359C55D-0940-4B68-88E5-21C12D8B0D3E}"/>
    <cellStyle name="40% - Accent2 3 4 4 3" xfId="33761" xr:uid="{BA6E6D5D-A0AD-4DC6-8F9D-8E975AE54E79}"/>
    <cellStyle name="40% - Accent2 3 4 5" xfId="2830" xr:uid="{00000000-0005-0000-0000-00000D0B0000}"/>
    <cellStyle name="40% - Accent2 3 4 5 2" xfId="33763" xr:uid="{66B14D8C-027E-4EB1-8853-DBAC6E3E8F24}"/>
    <cellStyle name="40% - Accent2 3 4 6" xfId="33748" xr:uid="{4AF9E413-034C-48B5-A7B7-DDC2B06AB5E7}"/>
    <cellStyle name="40% - Accent2 3 5" xfId="2831" xr:uid="{00000000-0005-0000-0000-00000E0B0000}"/>
    <cellStyle name="40% - Accent2 3 6" xfId="33715" xr:uid="{F1227B42-BC7A-4E77-9E65-75D9F1AAFA4D}"/>
    <cellStyle name="40% - Accent2 4" xfId="2832" xr:uid="{00000000-0005-0000-0000-00000F0B0000}"/>
    <cellStyle name="40% - Accent2 4 2" xfId="2833" xr:uid="{00000000-0005-0000-0000-0000100B0000}"/>
    <cellStyle name="40% - Accent2 4 2 2" xfId="2834" xr:uid="{00000000-0005-0000-0000-0000110B0000}"/>
    <cellStyle name="40% - Accent2 4 2 2 2" xfId="2835" xr:uid="{00000000-0005-0000-0000-0000120B0000}"/>
    <cellStyle name="40% - Accent2 4 2 2 2 2" xfId="2836" xr:uid="{00000000-0005-0000-0000-0000130B0000}"/>
    <cellStyle name="40% - Accent2 4 2 2 2 2 2" xfId="2837" xr:uid="{00000000-0005-0000-0000-0000140B0000}"/>
    <cellStyle name="40% - Accent2 4 2 2 2 2 2 2" xfId="2838" xr:uid="{00000000-0005-0000-0000-0000150B0000}"/>
    <cellStyle name="40% - Accent2 4 2 2 2 2 2 2 2" xfId="33770" xr:uid="{4CC9CD9E-DEBF-4EC2-AEF3-90971F7EB3FC}"/>
    <cellStyle name="40% - Accent2 4 2 2 2 2 2 3" xfId="33769" xr:uid="{9E7A37C3-2FDA-48C8-84DE-76468D45CAB9}"/>
    <cellStyle name="40% - Accent2 4 2 2 2 2 3" xfId="2839" xr:uid="{00000000-0005-0000-0000-0000160B0000}"/>
    <cellStyle name="40% - Accent2 4 2 2 2 2 3 2" xfId="33771" xr:uid="{99F5C019-77BD-4A7A-A753-45A5C1B944EB}"/>
    <cellStyle name="40% - Accent2 4 2 2 2 2 4" xfId="33768" xr:uid="{4B271973-0285-4F69-9AA2-7DD15CCA29D5}"/>
    <cellStyle name="40% - Accent2 4 2 2 2 3" xfId="2840" xr:uid="{00000000-0005-0000-0000-0000170B0000}"/>
    <cellStyle name="40% - Accent2 4 2 2 2 3 2" xfId="2841" xr:uid="{00000000-0005-0000-0000-0000180B0000}"/>
    <cellStyle name="40% - Accent2 4 2 2 2 3 2 2" xfId="33773" xr:uid="{8CAC344A-AEDF-40FD-861D-45814208E7C2}"/>
    <cellStyle name="40% - Accent2 4 2 2 2 3 3" xfId="33772" xr:uid="{1E9610C4-5E5D-4629-BF17-C38FF10B163B}"/>
    <cellStyle name="40% - Accent2 4 2 2 2 4" xfId="2842" xr:uid="{00000000-0005-0000-0000-0000190B0000}"/>
    <cellStyle name="40% - Accent2 4 2 2 2 4 2" xfId="33774" xr:uid="{AF2C6EFC-F396-49BF-A34D-796068E700E1}"/>
    <cellStyle name="40% - Accent2 4 2 2 2 5" xfId="33767" xr:uid="{F645AA70-BD10-4047-AA91-640C286DBEF9}"/>
    <cellStyle name="40% - Accent2 4 2 2 3" xfId="2843" xr:uid="{00000000-0005-0000-0000-00001A0B0000}"/>
    <cellStyle name="40% - Accent2 4 2 2 3 2" xfId="2844" xr:uid="{00000000-0005-0000-0000-00001B0B0000}"/>
    <cellStyle name="40% - Accent2 4 2 2 3 2 2" xfId="2845" xr:uid="{00000000-0005-0000-0000-00001C0B0000}"/>
    <cellStyle name="40% - Accent2 4 2 2 3 2 2 2" xfId="33777" xr:uid="{7A6EA4D5-5427-48B8-933B-A45B97ED087E}"/>
    <cellStyle name="40% - Accent2 4 2 2 3 2 3" xfId="33776" xr:uid="{84614618-17D6-45F2-AB6D-7030D57BC575}"/>
    <cellStyle name="40% - Accent2 4 2 2 3 3" xfId="2846" xr:uid="{00000000-0005-0000-0000-00001D0B0000}"/>
    <cellStyle name="40% - Accent2 4 2 2 3 3 2" xfId="33778" xr:uid="{BFAA5CAE-6CD3-4D40-9C45-CA2983D23E1F}"/>
    <cellStyle name="40% - Accent2 4 2 2 3 4" xfId="33775" xr:uid="{E76FFD45-92E3-46C7-AF66-FEE2ABB3EF61}"/>
    <cellStyle name="40% - Accent2 4 2 2 4" xfId="2847" xr:uid="{00000000-0005-0000-0000-00001E0B0000}"/>
    <cellStyle name="40% - Accent2 4 2 2 4 2" xfId="2848" xr:uid="{00000000-0005-0000-0000-00001F0B0000}"/>
    <cellStyle name="40% - Accent2 4 2 2 4 2 2" xfId="33780" xr:uid="{35D77D4D-4C82-4E9A-8C61-3DFAB6DD94AD}"/>
    <cellStyle name="40% - Accent2 4 2 2 4 3" xfId="33779" xr:uid="{11243725-EE3A-4F96-AF34-D7678C7394A8}"/>
    <cellStyle name="40% - Accent2 4 2 2 5" xfId="2849" xr:uid="{00000000-0005-0000-0000-0000200B0000}"/>
    <cellStyle name="40% - Accent2 4 2 2 5 2" xfId="33781" xr:uid="{57170B59-8A5A-46FE-9AC3-961578224F1A}"/>
    <cellStyle name="40% - Accent2 4 2 2 6" xfId="33766" xr:uid="{0255663D-F9CB-462D-BCFA-80DA7BAE88F2}"/>
    <cellStyle name="40% - Accent2 4 2 3" xfId="2850" xr:uid="{00000000-0005-0000-0000-0000210B0000}"/>
    <cellStyle name="40% - Accent2 4 2 3 2" xfId="2851" xr:uid="{00000000-0005-0000-0000-0000220B0000}"/>
    <cellStyle name="40% - Accent2 4 2 3 2 2" xfId="2852" xr:uid="{00000000-0005-0000-0000-0000230B0000}"/>
    <cellStyle name="40% - Accent2 4 2 3 2 2 2" xfId="2853" xr:uid="{00000000-0005-0000-0000-0000240B0000}"/>
    <cellStyle name="40% - Accent2 4 2 3 2 2 2 2" xfId="33785" xr:uid="{D59404DF-0FB7-4B2F-9DB2-C5BC94949F01}"/>
    <cellStyle name="40% - Accent2 4 2 3 2 2 3" xfId="33784" xr:uid="{9A4CAC95-623E-44C5-A8D9-667FD5E08DB8}"/>
    <cellStyle name="40% - Accent2 4 2 3 2 3" xfId="2854" xr:uid="{00000000-0005-0000-0000-0000250B0000}"/>
    <cellStyle name="40% - Accent2 4 2 3 2 3 2" xfId="33786" xr:uid="{267C2C13-5E58-49AB-B90D-9BB98D3885AB}"/>
    <cellStyle name="40% - Accent2 4 2 3 2 4" xfId="33783" xr:uid="{84519581-8B7A-4821-A0B0-CCFBA9A085AD}"/>
    <cellStyle name="40% - Accent2 4 2 3 3" xfId="2855" xr:uid="{00000000-0005-0000-0000-0000260B0000}"/>
    <cellStyle name="40% - Accent2 4 2 3 3 2" xfId="2856" xr:uid="{00000000-0005-0000-0000-0000270B0000}"/>
    <cellStyle name="40% - Accent2 4 2 3 3 2 2" xfId="33788" xr:uid="{D6EE55C1-05F2-4F4B-8720-0914E53D825C}"/>
    <cellStyle name="40% - Accent2 4 2 3 3 3" xfId="33787" xr:uid="{394E6657-A410-4410-AD1D-36E557D9E255}"/>
    <cellStyle name="40% - Accent2 4 2 3 4" xfId="2857" xr:uid="{00000000-0005-0000-0000-0000280B0000}"/>
    <cellStyle name="40% - Accent2 4 2 3 4 2" xfId="33789" xr:uid="{EDA56675-19EC-4A55-83E9-383B8D955A54}"/>
    <cellStyle name="40% - Accent2 4 2 3 5" xfId="33782" xr:uid="{ECB2804E-B1E5-4B64-B1C3-BFFB0355A652}"/>
    <cellStyle name="40% - Accent2 4 2 4" xfId="2858" xr:uid="{00000000-0005-0000-0000-0000290B0000}"/>
    <cellStyle name="40% - Accent2 4 2 4 2" xfId="2859" xr:uid="{00000000-0005-0000-0000-00002A0B0000}"/>
    <cellStyle name="40% - Accent2 4 2 4 2 2" xfId="2860" xr:uid="{00000000-0005-0000-0000-00002B0B0000}"/>
    <cellStyle name="40% - Accent2 4 2 4 2 2 2" xfId="33792" xr:uid="{7CF0363F-4685-4F43-9ABE-81E5BA2BD3AB}"/>
    <cellStyle name="40% - Accent2 4 2 4 2 3" xfId="33791" xr:uid="{7B1022FA-A6C4-4E03-90FC-8D753BB01B3C}"/>
    <cellStyle name="40% - Accent2 4 2 4 3" xfId="2861" xr:uid="{00000000-0005-0000-0000-00002C0B0000}"/>
    <cellStyle name="40% - Accent2 4 2 4 3 2" xfId="33793" xr:uid="{47972742-3F6F-457C-87F6-90A64E20729F}"/>
    <cellStyle name="40% - Accent2 4 2 4 4" xfId="33790" xr:uid="{A2CCF084-EA13-477B-8B3A-42EA9CF0A653}"/>
    <cellStyle name="40% - Accent2 4 2 5" xfId="2862" xr:uid="{00000000-0005-0000-0000-00002D0B0000}"/>
    <cellStyle name="40% - Accent2 4 2 5 2" xfId="2863" xr:uid="{00000000-0005-0000-0000-00002E0B0000}"/>
    <cellStyle name="40% - Accent2 4 2 5 2 2" xfId="33795" xr:uid="{0D1968CA-D45D-4E6E-8BBF-1BBA17B30AD9}"/>
    <cellStyle name="40% - Accent2 4 2 5 3" xfId="33794" xr:uid="{34309F79-7D4D-42E7-943B-116A280534B2}"/>
    <cellStyle name="40% - Accent2 4 2 6" xfId="2864" xr:uid="{00000000-0005-0000-0000-00002F0B0000}"/>
    <cellStyle name="40% - Accent2 4 2 6 2" xfId="33796" xr:uid="{CA684A65-DB0E-40E3-9D24-D5CD66DAAA16}"/>
    <cellStyle name="40% - Accent2 4 2 7" xfId="33765" xr:uid="{C81D5B83-D43C-4BE2-B839-929CD604FE52}"/>
    <cellStyle name="40% - Accent2 4 3" xfId="2865" xr:uid="{00000000-0005-0000-0000-0000300B0000}"/>
    <cellStyle name="40% - Accent2 4 3 2" xfId="2866" xr:uid="{00000000-0005-0000-0000-0000310B0000}"/>
    <cellStyle name="40% - Accent2 4 3 2 2" xfId="2867" xr:uid="{00000000-0005-0000-0000-0000320B0000}"/>
    <cellStyle name="40% - Accent2 4 3 2 2 2" xfId="2868" xr:uid="{00000000-0005-0000-0000-0000330B0000}"/>
    <cellStyle name="40% - Accent2 4 3 2 2 2 2" xfId="2869" xr:uid="{00000000-0005-0000-0000-0000340B0000}"/>
    <cellStyle name="40% - Accent2 4 3 2 2 2 2 2" xfId="33801" xr:uid="{1024C496-1620-44AB-9F5B-14D675F3176B}"/>
    <cellStyle name="40% - Accent2 4 3 2 2 2 3" xfId="33800" xr:uid="{B7638A2F-5CE5-4CF3-8004-49E2C4B37D56}"/>
    <cellStyle name="40% - Accent2 4 3 2 2 3" xfId="2870" xr:uid="{00000000-0005-0000-0000-0000350B0000}"/>
    <cellStyle name="40% - Accent2 4 3 2 2 3 2" xfId="33802" xr:uid="{A738482C-C1F3-44B8-8598-8866231AC2EC}"/>
    <cellStyle name="40% - Accent2 4 3 2 2 4" xfId="33799" xr:uid="{12C46D48-1FB2-4961-98BD-144736A0235D}"/>
    <cellStyle name="40% - Accent2 4 3 2 3" xfId="2871" xr:uid="{00000000-0005-0000-0000-0000360B0000}"/>
    <cellStyle name="40% - Accent2 4 3 2 3 2" xfId="2872" xr:uid="{00000000-0005-0000-0000-0000370B0000}"/>
    <cellStyle name="40% - Accent2 4 3 2 3 2 2" xfId="33804" xr:uid="{65D2BBBD-CB8C-4BAC-87E1-F073D8BAD58D}"/>
    <cellStyle name="40% - Accent2 4 3 2 3 3" xfId="33803" xr:uid="{3DA5F690-8069-414F-A9D4-CF12FD9F54CC}"/>
    <cellStyle name="40% - Accent2 4 3 2 4" xfId="2873" xr:uid="{00000000-0005-0000-0000-0000380B0000}"/>
    <cellStyle name="40% - Accent2 4 3 2 4 2" xfId="33805" xr:uid="{9054E2C0-03BF-4D56-B3D4-CBCAAD7BA066}"/>
    <cellStyle name="40% - Accent2 4 3 2 5" xfId="33798" xr:uid="{ECCFE1D8-D021-4E4E-91D0-378EBF9E72EC}"/>
    <cellStyle name="40% - Accent2 4 3 3" xfId="2874" xr:uid="{00000000-0005-0000-0000-0000390B0000}"/>
    <cellStyle name="40% - Accent2 4 3 3 2" xfId="2875" xr:uid="{00000000-0005-0000-0000-00003A0B0000}"/>
    <cellStyle name="40% - Accent2 4 3 3 2 2" xfId="2876" xr:uid="{00000000-0005-0000-0000-00003B0B0000}"/>
    <cellStyle name="40% - Accent2 4 3 3 2 2 2" xfId="33808" xr:uid="{0A12EDCB-E7F1-4825-A10F-45B5100EB8AA}"/>
    <cellStyle name="40% - Accent2 4 3 3 2 3" xfId="33807" xr:uid="{C7684DF4-706B-405B-A42E-6A2D74813E97}"/>
    <cellStyle name="40% - Accent2 4 3 3 3" xfId="2877" xr:uid="{00000000-0005-0000-0000-00003C0B0000}"/>
    <cellStyle name="40% - Accent2 4 3 3 3 2" xfId="33809" xr:uid="{2ACEEEAB-8059-4DA0-99B3-A7A22CBC85A6}"/>
    <cellStyle name="40% - Accent2 4 3 3 4" xfId="33806" xr:uid="{39BD4989-7AA1-4A66-93BF-665C279532DD}"/>
    <cellStyle name="40% - Accent2 4 3 4" xfId="2878" xr:uid="{00000000-0005-0000-0000-00003D0B0000}"/>
    <cellStyle name="40% - Accent2 4 3 4 2" xfId="2879" xr:uid="{00000000-0005-0000-0000-00003E0B0000}"/>
    <cellStyle name="40% - Accent2 4 3 4 2 2" xfId="33811" xr:uid="{07885C85-E635-41DD-A1AC-C137A98FAD98}"/>
    <cellStyle name="40% - Accent2 4 3 4 3" xfId="33810" xr:uid="{21087D9B-7268-456E-BA59-26A03DE781D6}"/>
    <cellStyle name="40% - Accent2 4 3 5" xfId="2880" xr:uid="{00000000-0005-0000-0000-00003F0B0000}"/>
    <cellStyle name="40% - Accent2 4 3 5 2" xfId="33812" xr:uid="{4C9B6014-830D-4DFD-9C88-79178AB0ED9E}"/>
    <cellStyle name="40% - Accent2 4 3 6" xfId="33797" xr:uid="{B260B985-02EE-4E64-8158-27711B87A0E4}"/>
    <cellStyle name="40% - Accent2 4 4" xfId="2881" xr:uid="{00000000-0005-0000-0000-0000400B0000}"/>
    <cellStyle name="40% - Accent2 4 4 2" xfId="2882" xr:uid="{00000000-0005-0000-0000-0000410B0000}"/>
    <cellStyle name="40% - Accent2 4 4 2 2" xfId="2883" xr:uid="{00000000-0005-0000-0000-0000420B0000}"/>
    <cellStyle name="40% - Accent2 4 4 2 2 2" xfId="2884" xr:uid="{00000000-0005-0000-0000-0000430B0000}"/>
    <cellStyle name="40% - Accent2 4 4 2 2 2 2" xfId="33816" xr:uid="{90683FB7-17F7-431A-8344-7298FA82D0BD}"/>
    <cellStyle name="40% - Accent2 4 4 2 2 3" xfId="33815" xr:uid="{EA870D87-193D-472A-A4AF-6ACB7789087C}"/>
    <cellStyle name="40% - Accent2 4 4 2 3" xfId="2885" xr:uid="{00000000-0005-0000-0000-0000440B0000}"/>
    <cellStyle name="40% - Accent2 4 4 2 3 2" xfId="33817" xr:uid="{C1664C7F-67A9-49D6-BD91-C4C8A90E0FF7}"/>
    <cellStyle name="40% - Accent2 4 4 2 4" xfId="33814" xr:uid="{27C208B3-2776-4ECE-9413-BF3CCD553FE3}"/>
    <cellStyle name="40% - Accent2 4 4 3" xfId="2886" xr:uid="{00000000-0005-0000-0000-0000450B0000}"/>
    <cellStyle name="40% - Accent2 4 4 3 2" xfId="2887" xr:uid="{00000000-0005-0000-0000-0000460B0000}"/>
    <cellStyle name="40% - Accent2 4 4 3 2 2" xfId="33819" xr:uid="{83E3ED53-0533-4397-A486-00A40913D64A}"/>
    <cellStyle name="40% - Accent2 4 4 3 3" xfId="33818" xr:uid="{705ECE85-8C49-4CA4-B661-45C1D4A78516}"/>
    <cellStyle name="40% - Accent2 4 4 4" xfId="2888" xr:uid="{00000000-0005-0000-0000-0000470B0000}"/>
    <cellStyle name="40% - Accent2 4 4 4 2" xfId="33820" xr:uid="{528BA603-E28E-4A3C-B187-2B87ED51DB8C}"/>
    <cellStyle name="40% - Accent2 4 4 5" xfId="33813" xr:uid="{4A4B954A-8A89-45A0-A520-7BCB7C111554}"/>
    <cellStyle name="40% - Accent2 4 5" xfId="2889" xr:uid="{00000000-0005-0000-0000-0000480B0000}"/>
    <cellStyle name="40% - Accent2 4 5 2" xfId="2890" xr:uid="{00000000-0005-0000-0000-0000490B0000}"/>
    <cellStyle name="40% - Accent2 4 5 2 2" xfId="2891" xr:uid="{00000000-0005-0000-0000-00004A0B0000}"/>
    <cellStyle name="40% - Accent2 4 5 2 2 2" xfId="33823" xr:uid="{D9EB3EAE-79AA-4729-92FD-904CABECCC33}"/>
    <cellStyle name="40% - Accent2 4 5 2 3" xfId="33822" xr:uid="{ED4FA578-ED74-4D31-9909-8276C701DE62}"/>
    <cellStyle name="40% - Accent2 4 5 3" xfId="2892" xr:uid="{00000000-0005-0000-0000-00004B0B0000}"/>
    <cellStyle name="40% - Accent2 4 5 3 2" xfId="33824" xr:uid="{089447BE-65C9-45E8-B74C-63A9AA79D827}"/>
    <cellStyle name="40% - Accent2 4 5 4" xfId="33821" xr:uid="{F75BA4C8-A86C-4FF0-AF90-3F5264B98A91}"/>
    <cellStyle name="40% - Accent2 4 6" xfId="2893" xr:uid="{00000000-0005-0000-0000-00004C0B0000}"/>
    <cellStyle name="40% - Accent2 4 6 2" xfId="2894" xr:uid="{00000000-0005-0000-0000-00004D0B0000}"/>
    <cellStyle name="40% - Accent2 4 6 2 2" xfId="33826" xr:uid="{51CD8B68-7FC1-47D5-B128-1C7E3A275421}"/>
    <cellStyle name="40% - Accent2 4 6 3" xfId="33825" xr:uid="{7B769564-E7E7-4AA5-B74B-E15EC5505D09}"/>
    <cellStyle name="40% - Accent2 4 7" xfId="2895" xr:uid="{00000000-0005-0000-0000-00004E0B0000}"/>
    <cellStyle name="40% - Accent2 4 7 2" xfId="33827" xr:uid="{9D452440-D2D4-4C7D-A54B-44ACC13C5137}"/>
    <cellStyle name="40% - Accent2 4 8" xfId="33764" xr:uid="{2F8CD7DF-1E50-4E03-9F1A-056C4E3ABEB9}"/>
    <cellStyle name="40% - Accent2 5" xfId="2896" xr:uid="{00000000-0005-0000-0000-00004F0B0000}"/>
    <cellStyle name="40% - Accent2 5 2" xfId="2897" xr:uid="{00000000-0005-0000-0000-0000500B0000}"/>
    <cellStyle name="40% - Accent2 5 2 2" xfId="2898" xr:uid="{00000000-0005-0000-0000-0000510B0000}"/>
    <cellStyle name="40% - Accent2 5 2 2 2" xfId="2899" xr:uid="{00000000-0005-0000-0000-0000520B0000}"/>
    <cellStyle name="40% - Accent2 5 2 2 2 2" xfId="2900" xr:uid="{00000000-0005-0000-0000-0000530B0000}"/>
    <cellStyle name="40% - Accent2 5 2 2 2 2 2" xfId="2901" xr:uid="{00000000-0005-0000-0000-0000540B0000}"/>
    <cellStyle name="40% - Accent2 5 2 2 2 2 2 2" xfId="33833" xr:uid="{D64C1B85-856A-4027-A39C-62940E1F407B}"/>
    <cellStyle name="40% - Accent2 5 2 2 2 2 3" xfId="33832" xr:uid="{F3C853BB-5842-4851-922D-48AD8E1715D5}"/>
    <cellStyle name="40% - Accent2 5 2 2 2 3" xfId="2902" xr:uid="{00000000-0005-0000-0000-0000550B0000}"/>
    <cellStyle name="40% - Accent2 5 2 2 2 3 2" xfId="33834" xr:uid="{797D5680-E095-44AE-BC12-904F79CC2646}"/>
    <cellStyle name="40% - Accent2 5 2 2 2 4" xfId="33831" xr:uid="{7133A549-E0AA-476E-A03F-E8507B195B2B}"/>
    <cellStyle name="40% - Accent2 5 2 2 3" xfId="2903" xr:uid="{00000000-0005-0000-0000-0000560B0000}"/>
    <cellStyle name="40% - Accent2 5 2 2 3 2" xfId="2904" xr:uid="{00000000-0005-0000-0000-0000570B0000}"/>
    <cellStyle name="40% - Accent2 5 2 2 3 2 2" xfId="33836" xr:uid="{79EEC236-3116-41C0-9178-FDE93AE88E85}"/>
    <cellStyle name="40% - Accent2 5 2 2 3 3" xfId="33835" xr:uid="{BF3C16FF-FC51-47F7-B3D2-E97F3A0D4C6D}"/>
    <cellStyle name="40% - Accent2 5 2 2 4" xfId="2905" xr:uid="{00000000-0005-0000-0000-0000580B0000}"/>
    <cellStyle name="40% - Accent2 5 2 2 4 2" xfId="33837" xr:uid="{A6D3A8B4-8896-4E41-9650-4D289FA28780}"/>
    <cellStyle name="40% - Accent2 5 2 2 5" xfId="33830" xr:uid="{00E8FE8E-0EDA-493A-9F0B-60023FE4B7B6}"/>
    <cellStyle name="40% - Accent2 5 2 3" xfId="2906" xr:uid="{00000000-0005-0000-0000-0000590B0000}"/>
    <cellStyle name="40% - Accent2 5 2 3 2" xfId="2907" xr:uid="{00000000-0005-0000-0000-00005A0B0000}"/>
    <cellStyle name="40% - Accent2 5 2 3 2 2" xfId="2908" xr:uid="{00000000-0005-0000-0000-00005B0B0000}"/>
    <cellStyle name="40% - Accent2 5 2 3 2 2 2" xfId="33840" xr:uid="{232CC1BD-5E2F-4FC9-BBDD-B692AB078523}"/>
    <cellStyle name="40% - Accent2 5 2 3 2 3" xfId="33839" xr:uid="{630C913B-B3AB-4EB5-905D-644D9CEFB9D4}"/>
    <cellStyle name="40% - Accent2 5 2 3 3" xfId="2909" xr:uid="{00000000-0005-0000-0000-00005C0B0000}"/>
    <cellStyle name="40% - Accent2 5 2 3 3 2" xfId="33841" xr:uid="{1A5325B0-D79B-44E8-87C6-E1DCB2FF8EE4}"/>
    <cellStyle name="40% - Accent2 5 2 3 4" xfId="33838" xr:uid="{521455E2-1E5C-4BA6-81D0-08D1D845AAE4}"/>
    <cellStyle name="40% - Accent2 5 2 4" xfId="2910" xr:uid="{00000000-0005-0000-0000-00005D0B0000}"/>
    <cellStyle name="40% - Accent2 5 2 4 2" xfId="2911" xr:uid="{00000000-0005-0000-0000-00005E0B0000}"/>
    <cellStyle name="40% - Accent2 5 2 4 2 2" xfId="33843" xr:uid="{F635BD5B-86A0-4F43-9959-71B5736238FE}"/>
    <cellStyle name="40% - Accent2 5 2 4 3" xfId="33842" xr:uid="{E6BCD964-41F2-4041-A21C-D71BD7A8C540}"/>
    <cellStyle name="40% - Accent2 5 2 5" xfId="2912" xr:uid="{00000000-0005-0000-0000-00005F0B0000}"/>
    <cellStyle name="40% - Accent2 5 2 5 2" xfId="33844" xr:uid="{44DA4AA2-F5AC-4E58-AF3E-BABB8C933BFD}"/>
    <cellStyle name="40% - Accent2 5 2 6" xfId="33829" xr:uid="{A90761DB-D026-4DA4-AC4A-B35A038149EC}"/>
    <cellStyle name="40% - Accent2 5 3" xfId="2913" xr:uid="{00000000-0005-0000-0000-0000600B0000}"/>
    <cellStyle name="40% - Accent2 5 3 2" xfId="2914" xr:uid="{00000000-0005-0000-0000-0000610B0000}"/>
    <cellStyle name="40% - Accent2 5 3 2 2" xfId="2915" xr:uid="{00000000-0005-0000-0000-0000620B0000}"/>
    <cellStyle name="40% - Accent2 5 3 2 2 2" xfId="2916" xr:uid="{00000000-0005-0000-0000-0000630B0000}"/>
    <cellStyle name="40% - Accent2 5 3 2 2 2 2" xfId="33848" xr:uid="{72A2166D-612F-48AE-8436-F1C6295FE0EA}"/>
    <cellStyle name="40% - Accent2 5 3 2 2 3" xfId="33847" xr:uid="{AE1FA59D-17CF-46E7-AB85-BFF4F9AD3C33}"/>
    <cellStyle name="40% - Accent2 5 3 2 3" xfId="2917" xr:uid="{00000000-0005-0000-0000-0000640B0000}"/>
    <cellStyle name="40% - Accent2 5 3 2 3 2" xfId="33849" xr:uid="{69DFC6A8-E70E-442E-A859-4A799EB9F110}"/>
    <cellStyle name="40% - Accent2 5 3 2 4" xfId="33846" xr:uid="{9F43A099-5475-4954-A0B4-4D344B7E9D6E}"/>
    <cellStyle name="40% - Accent2 5 3 3" xfId="2918" xr:uid="{00000000-0005-0000-0000-0000650B0000}"/>
    <cellStyle name="40% - Accent2 5 3 3 2" xfId="2919" xr:uid="{00000000-0005-0000-0000-0000660B0000}"/>
    <cellStyle name="40% - Accent2 5 3 3 2 2" xfId="33851" xr:uid="{5B16D463-0CFA-4572-A8C7-AF060BE0CDF4}"/>
    <cellStyle name="40% - Accent2 5 3 3 3" xfId="33850" xr:uid="{BF12EF35-A20F-4BCD-8809-248EE388349F}"/>
    <cellStyle name="40% - Accent2 5 3 4" xfId="2920" xr:uid="{00000000-0005-0000-0000-0000670B0000}"/>
    <cellStyle name="40% - Accent2 5 3 4 2" xfId="33852" xr:uid="{3905C76C-5D1E-4A1A-A8FB-4EA7692138F3}"/>
    <cellStyle name="40% - Accent2 5 3 5" xfId="33845" xr:uid="{A089D5EB-489C-402B-8EC2-1E85D0BD6FE9}"/>
    <cellStyle name="40% - Accent2 5 4" xfId="2921" xr:uid="{00000000-0005-0000-0000-0000680B0000}"/>
    <cellStyle name="40% - Accent2 5 4 2" xfId="2922" xr:uid="{00000000-0005-0000-0000-0000690B0000}"/>
    <cellStyle name="40% - Accent2 5 4 2 2" xfId="2923" xr:uid="{00000000-0005-0000-0000-00006A0B0000}"/>
    <cellStyle name="40% - Accent2 5 4 2 2 2" xfId="33855" xr:uid="{1C8078F2-2B07-432D-811E-BB1F31230CF9}"/>
    <cellStyle name="40% - Accent2 5 4 2 3" xfId="33854" xr:uid="{5E18692C-5260-4A8F-B91F-01BB5755E6C6}"/>
    <cellStyle name="40% - Accent2 5 4 3" xfId="2924" xr:uid="{00000000-0005-0000-0000-00006B0B0000}"/>
    <cellStyle name="40% - Accent2 5 4 3 2" xfId="33856" xr:uid="{6F41B9FF-56A1-4FFF-81AD-7495B899AB26}"/>
    <cellStyle name="40% - Accent2 5 4 4" xfId="33853" xr:uid="{C38838A0-76C6-4DA1-8037-40D13F76FCF6}"/>
    <cellStyle name="40% - Accent2 5 5" xfId="2925" xr:uid="{00000000-0005-0000-0000-00006C0B0000}"/>
    <cellStyle name="40% - Accent2 5 5 2" xfId="2926" xr:uid="{00000000-0005-0000-0000-00006D0B0000}"/>
    <cellStyle name="40% - Accent2 5 5 2 2" xfId="33858" xr:uid="{E8F19ABA-14D8-43D0-A273-08F41B7A5352}"/>
    <cellStyle name="40% - Accent2 5 5 3" xfId="33857" xr:uid="{10B459B6-37AA-4E88-97E2-086964E5FD49}"/>
    <cellStyle name="40% - Accent2 5 6" xfId="2927" xr:uid="{00000000-0005-0000-0000-00006E0B0000}"/>
    <cellStyle name="40% - Accent2 5 6 2" xfId="33859" xr:uid="{711DEEE2-E4FA-4F50-BED8-FFC1D0A9B12D}"/>
    <cellStyle name="40% - Accent2 5 7" xfId="33828" xr:uid="{1496783E-5818-473C-A205-4BE239734A1B}"/>
    <cellStyle name="40% - Accent2 6" xfId="2928" xr:uid="{00000000-0005-0000-0000-00006F0B0000}"/>
    <cellStyle name="40% - Accent2 6 2" xfId="2929" xr:uid="{00000000-0005-0000-0000-0000700B0000}"/>
    <cellStyle name="40% - Accent2 6 2 2" xfId="2930" xr:uid="{00000000-0005-0000-0000-0000710B0000}"/>
    <cellStyle name="40% - Accent2 6 2 2 2" xfId="2931" xr:uid="{00000000-0005-0000-0000-0000720B0000}"/>
    <cellStyle name="40% - Accent2 6 2 2 2 2" xfId="2932" xr:uid="{00000000-0005-0000-0000-0000730B0000}"/>
    <cellStyle name="40% - Accent2 6 2 2 2 2 2" xfId="33864" xr:uid="{EFF1F3CB-426B-4185-A4E4-88902356489E}"/>
    <cellStyle name="40% - Accent2 6 2 2 2 3" xfId="33863" xr:uid="{8A7B28DD-5C83-4C36-8B48-6D548DE9F3AC}"/>
    <cellStyle name="40% - Accent2 6 2 2 3" xfId="2933" xr:uid="{00000000-0005-0000-0000-0000740B0000}"/>
    <cellStyle name="40% - Accent2 6 2 2 3 2" xfId="33865" xr:uid="{8620A6B2-DA23-4207-9121-6F9DDED29819}"/>
    <cellStyle name="40% - Accent2 6 2 2 4" xfId="33862" xr:uid="{02574684-D0EA-4877-A0A2-EF473AB89C1C}"/>
    <cellStyle name="40% - Accent2 6 2 3" xfId="2934" xr:uid="{00000000-0005-0000-0000-0000750B0000}"/>
    <cellStyle name="40% - Accent2 6 2 3 2" xfId="2935" xr:uid="{00000000-0005-0000-0000-0000760B0000}"/>
    <cellStyle name="40% - Accent2 6 2 3 2 2" xfId="33867" xr:uid="{994487FD-8EB0-4D99-9EDA-A6BA4336FD4C}"/>
    <cellStyle name="40% - Accent2 6 2 3 3" xfId="33866" xr:uid="{5B2D7E28-AD2E-4E14-BC35-625521400B7B}"/>
    <cellStyle name="40% - Accent2 6 2 4" xfId="2936" xr:uid="{00000000-0005-0000-0000-0000770B0000}"/>
    <cellStyle name="40% - Accent2 6 2 4 2" xfId="33868" xr:uid="{36787664-F206-4758-B297-8F47A8ABA561}"/>
    <cellStyle name="40% - Accent2 6 2 5" xfId="33861" xr:uid="{CCAD542A-8A2F-4115-89B5-0B3063A3E810}"/>
    <cellStyle name="40% - Accent2 6 3" xfId="2937" xr:uid="{00000000-0005-0000-0000-0000780B0000}"/>
    <cellStyle name="40% - Accent2 6 3 2" xfId="2938" xr:uid="{00000000-0005-0000-0000-0000790B0000}"/>
    <cellStyle name="40% - Accent2 6 3 2 2" xfId="2939" xr:uid="{00000000-0005-0000-0000-00007A0B0000}"/>
    <cellStyle name="40% - Accent2 6 3 2 2 2" xfId="33871" xr:uid="{5C61BFAA-7CF1-43A6-9353-856B75F31C8F}"/>
    <cellStyle name="40% - Accent2 6 3 2 3" xfId="33870" xr:uid="{BB000B08-76CA-403D-ABCB-AC74F0283F29}"/>
    <cellStyle name="40% - Accent2 6 3 3" xfId="2940" xr:uid="{00000000-0005-0000-0000-00007B0B0000}"/>
    <cellStyle name="40% - Accent2 6 3 3 2" xfId="33872" xr:uid="{911709AE-8954-48E2-BCC3-4112424880C6}"/>
    <cellStyle name="40% - Accent2 6 3 4" xfId="33869" xr:uid="{BFE17A8C-B131-4D73-8525-F15FDB6C938D}"/>
    <cellStyle name="40% - Accent2 6 4" xfId="2941" xr:uid="{00000000-0005-0000-0000-00007C0B0000}"/>
    <cellStyle name="40% - Accent2 6 4 2" xfId="2942" xr:uid="{00000000-0005-0000-0000-00007D0B0000}"/>
    <cellStyle name="40% - Accent2 6 4 2 2" xfId="33874" xr:uid="{71B7286F-ECB4-487E-9F13-CE158C0B86A7}"/>
    <cellStyle name="40% - Accent2 6 4 3" xfId="33873" xr:uid="{D94F83C4-6802-4E0F-9B32-B0A2BB1D316B}"/>
    <cellStyle name="40% - Accent2 6 5" xfId="2943" xr:uid="{00000000-0005-0000-0000-00007E0B0000}"/>
    <cellStyle name="40% - Accent2 6 5 2" xfId="33875" xr:uid="{52EE7E00-32F9-4200-9C23-999BF7C7CD71}"/>
    <cellStyle name="40% - Accent2 6 6" xfId="33860" xr:uid="{5A5AC548-E606-4ECD-8187-4885CFC54354}"/>
    <cellStyle name="40% - Accent3" xfId="2944" xr:uid="{00000000-0005-0000-0000-00007F0B0000}"/>
    <cellStyle name="40% - Accent3 2" xfId="2945" xr:uid="{00000000-0005-0000-0000-0000800B0000}"/>
    <cellStyle name="40% - Accent3 2 2" xfId="2946" xr:uid="{00000000-0005-0000-0000-0000810B0000}"/>
    <cellStyle name="40% - Accent3 2 2 2" xfId="2947" xr:uid="{00000000-0005-0000-0000-0000820B0000}"/>
    <cellStyle name="40% - Accent3 2 3" xfId="2948" xr:uid="{00000000-0005-0000-0000-0000830B0000}"/>
    <cellStyle name="40% - Accent3 2 3 2" xfId="2949" xr:uid="{00000000-0005-0000-0000-0000840B0000}"/>
    <cellStyle name="40% - Accent3 2 3 2 2" xfId="2950" xr:uid="{00000000-0005-0000-0000-0000850B0000}"/>
    <cellStyle name="40% - Accent3 2 3 2 2 2" xfId="2951" xr:uid="{00000000-0005-0000-0000-0000860B0000}"/>
    <cellStyle name="40% - Accent3 2 3 2 2 2 2" xfId="2952" xr:uid="{00000000-0005-0000-0000-0000870B0000}"/>
    <cellStyle name="40% - Accent3 2 3 2 2 2 2 2" xfId="2953" xr:uid="{00000000-0005-0000-0000-0000880B0000}"/>
    <cellStyle name="40% - Accent3 2 3 2 2 2 2 2 2" xfId="33881" xr:uid="{C6562138-9C98-4D19-B532-B18C686034CF}"/>
    <cellStyle name="40% - Accent3 2 3 2 2 2 2 3" xfId="33880" xr:uid="{E76F7EB3-CB0E-4F37-AA95-28FB3FB9CB8C}"/>
    <cellStyle name="40% - Accent3 2 3 2 2 2 3" xfId="2954" xr:uid="{00000000-0005-0000-0000-0000890B0000}"/>
    <cellStyle name="40% - Accent3 2 3 2 2 2 3 2" xfId="33882" xr:uid="{F4B7CFD8-37BD-4CF9-86A8-3A138F2E5FDE}"/>
    <cellStyle name="40% - Accent3 2 3 2 2 2 4" xfId="33879" xr:uid="{3B9C68CD-21A1-4439-8096-4494922F6A52}"/>
    <cellStyle name="40% - Accent3 2 3 2 2 3" xfId="2955" xr:uid="{00000000-0005-0000-0000-00008A0B0000}"/>
    <cellStyle name="40% - Accent3 2 3 2 2 3 2" xfId="2956" xr:uid="{00000000-0005-0000-0000-00008B0B0000}"/>
    <cellStyle name="40% - Accent3 2 3 2 2 3 2 2" xfId="33884" xr:uid="{EA1B5D48-179C-4FAB-9C5E-C35897491EEF}"/>
    <cellStyle name="40% - Accent3 2 3 2 2 3 3" xfId="33883" xr:uid="{A3FC313E-557E-407A-8140-C363FEA1F641}"/>
    <cellStyle name="40% - Accent3 2 3 2 2 4" xfId="2957" xr:uid="{00000000-0005-0000-0000-00008C0B0000}"/>
    <cellStyle name="40% - Accent3 2 3 2 2 4 2" xfId="33885" xr:uid="{DDC7A270-0D04-4CFF-A90F-B4D76DC74B4A}"/>
    <cellStyle name="40% - Accent3 2 3 2 2 5" xfId="33878" xr:uid="{08D1806C-36A1-46E8-89CF-BA38D0458F4B}"/>
    <cellStyle name="40% - Accent3 2 3 2 3" xfId="2958" xr:uid="{00000000-0005-0000-0000-00008D0B0000}"/>
    <cellStyle name="40% - Accent3 2 3 2 3 2" xfId="2959" xr:uid="{00000000-0005-0000-0000-00008E0B0000}"/>
    <cellStyle name="40% - Accent3 2 3 2 3 2 2" xfId="2960" xr:uid="{00000000-0005-0000-0000-00008F0B0000}"/>
    <cellStyle name="40% - Accent3 2 3 2 3 2 2 2" xfId="33888" xr:uid="{AF3C1231-002E-428E-B387-416E9BCD4394}"/>
    <cellStyle name="40% - Accent3 2 3 2 3 2 3" xfId="33887" xr:uid="{CFA11B95-988B-4BFB-8198-D500DEF0179E}"/>
    <cellStyle name="40% - Accent3 2 3 2 3 3" xfId="2961" xr:uid="{00000000-0005-0000-0000-0000900B0000}"/>
    <cellStyle name="40% - Accent3 2 3 2 3 3 2" xfId="33889" xr:uid="{E7F77A7F-6658-4FB4-9D63-CB0D90E0FB84}"/>
    <cellStyle name="40% - Accent3 2 3 2 3 4" xfId="33886" xr:uid="{B1317FAC-C240-4BB6-B3AB-A596E6541F13}"/>
    <cellStyle name="40% - Accent3 2 3 2 4" xfId="2962" xr:uid="{00000000-0005-0000-0000-0000910B0000}"/>
    <cellStyle name="40% - Accent3 2 3 2 4 2" xfId="2963" xr:uid="{00000000-0005-0000-0000-0000920B0000}"/>
    <cellStyle name="40% - Accent3 2 3 2 4 2 2" xfId="33891" xr:uid="{74E77E82-B163-4825-9999-2216FC266973}"/>
    <cellStyle name="40% - Accent3 2 3 2 4 3" xfId="33890" xr:uid="{CA6650B1-FF15-4E0A-B290-D5D0E403365F}"/>
    <cellStyle name="40% - Accent3 2 3 2 5" xfId="2964" xr:uid="{00000000-0005-0000-0000-0000930B0000}"/>
    <cellStyle name="40% - Accent3 2 3 2 5 2" xfId="33892" xr:uid="{C34E75BE-90A8-4732-9924-B69355872CD4}"/>
    <cellStyle name="40% - Accent3 2 3 2 6" xfId="33877" xr:uid="{F70729B4-DC36-49FE-92CB-192FB2F5EE7E}"/>
    <cellStyle name="40% - Accent3 2 3 3" xfId="2965" xr:uid="{00000000-0005-0000-0000-0000940B0000}"/>
    <cellStyle name="40% - Accent3 2 3 3 2" xfId="2966" xr:uid="{00000000-0005-0000-0000-0000950B0000}"/>
    <cellStyle name="40% - Accent3 2 3 3 2 2" xfId="2967" xr:uid="{00000000-0005-0000-0000-0000960B0000}"/>
    <cellStyle name="40% - Accent3 2 3 3 2 2 2" xfId="2968" xr:uid="{00000000-0005-0000-0000-0000970B0000}"/>
    <cellStyle name="40% - Accent3 2 3 3 2 2 2 2" xfId="33896" xr:uid="{D36741D5-D9B8-443A-AF11-5618A239547E}"/>
    <cellStyle name="40% - Accent3 2 3 3 2 2 3" xfId="33895" xr:uid="{BBA5F0F5-4B51-4464-8D44-489FB4FE0ADB}"/>
    <cellStyle name="40% - Accent3 2 3 3 2 3" xfId="2969" xr:uid="{00000000-0005-0000-0000-0000980B0000}"/>
    <cellStyle name="40% - Accent3 2 3 3 2 3 2" xfId="33897" xr:uid="{7873DECF-E5DF-40FA-8BA0-625F88108959}"/>
    <cellStyle name="40% - Accent3 2 3 3 2 4" xfId="33894" xr:uid="{EB3AB865-FDA9-47B6-9C0A-1BF0337C7A2E}"/>
    <cellStyle name="40% - Accent3 2 3 3 3" xfId="2970" xr:uid="{00000000-0005-0000-0000-0000990B0000}"/>
    <cellStyle name="40% - Accent3 2 3 3 3 2" xfId="2971" xr:uid="{00000000-0005-0000-0000-00009A0B0000}"/>
    <cellStyle name="40% - Accent3 2 3 3 3 2 2" xfId="33899" xr:uid="{9E740AC0-8841-4599-BE69-CC8FEA28ADE6}"/>
    <cellStyle name="40% - Accent3 2 3 3 3 3" xfId="33898" xr:uid="{BB1B588B-6814-4820-A21B-AC769B420795}"/>
    <cellStyle name="40% - Accent3 2 3 3 4" xfId="2972" xr:uid="{00000000-0005-0000-0000-00009B0B0000}"/>
    <cellStyle name="40% - Accent3 2 3 3 4 2" xfId="33900" xr:uid="{77F1D69E-FAA6-4352-8270-0836668C908E}"/>
    <cellStyle name="40% - Accent3 2 3 3 5" xfId="33893" xr:uid="{3907CE9B-2D39-4CEF-B982-565239FE40CD}"/>
    <cellStyle name="40% - Accent3 2 3 4" xfId="2973" xr:uid="{00000000-0005-0000-0000-00009C0B0000}"/>
    <cellStyle name="40% - Accent3 2 3 4 2" xfId="2974" xr:uid="{00000000-0005-0000-0000-00009D0B0000}"/>
    <cellStyle name="40% - Accent3 2 3 4 2 2" xfId="2975" xr:uid="{00000000-0005-0000-0000-00009E0B0000}"/>
    <cellStyle name="40% - Accent3 2 3 4 2 2 2" xfId="33903" xr:uid="{81881167-79BA-4F9A-BE2D-817593D62C62}"/>
    <cellStyle name="40% - Accent3 2 3 4 2 3" xfId="33902" xr:uid="{A407E51B-1400-4081-857A-A2D6BF9A9BAB}"/>
    <cellStyle name="40% - Accent3 2 3 4 3" xfId="2976" xr:uid="{00000000-0005-0000-0000-00009F0B0000}"/>
    <cellStyle name="40% - Accent3 2 3 4 3 2" xfId="33904" xr:uid="{AD70CD05-9E7A-4830-A2C2-9EBBAF1E60CD}"/>
    <cellStyle name="40% - Accent3 2 3 4 4" xfId="33901" xr:uid="{8D5B6CBB-A512-456A-B282-A39CA1358955}"/>
    <cellStyle name="40% - Accent3 2 3 5" xfId="2977" xr:uid="{00000000-0005-0000-0000-0000A00B0000}"/>
    <cellStyle name="40% - Accent3 2 3 5 2" xfId="2978" xr:uid="{00000000-0005-0000-0000-0000A10B0000}"/>
    <cellStyle name="40% - Accent3 2 3 5 2 2" xfId="33906" xr:uid="{C8E891A1-66CF-4081-891A-AFF8AA2252FD}"/>
    <cellStyle name="40% - Accent3 2 3 5 3" xfId="33905" xr:uid="{D56DBA9E-A8DE-416B-85F7-A0ECF196DEAE}"/>
    <cellStyle name="40% - Accent3 2 3 6" xfId="2979" xr:uid="{00000000-0005-0000-0000-0000A20B0000}"/>
    <cellStyle name="40% - Accent3 2 3 6 2" xfId="33907" xr:uid="{251D32B8-7FE8-4EFD-B1E9-080800685DAF}"/>
    <cellStyle name="40% - Accent3 2 3 7" xfId="33876" xr:uid="{CDD14F23-9AB6-4700-B72D-38D087445D8B}"/>
    <cellStyle name="40% - Accent3 2 4" xfId="2980" xr:uid="{00000000-0005-0000-0000-0000A30B0000}"/>
    <cellStyle name="40% - Accent3 2 4 2" xfId="2981" xr:uid="{00000000-0005-0000-0000-0000A40B0000}"/>
    <cellStyle name="40% - Accent3 2 4 2 2" xfId="2982" xr:uid="{00000000-0005-0000-0000-0000A50B0000}"/>
    <cellStyle name="40% - Accent3 2 4 2 2 2" xfId="2983" xr:uid="{00000000-0005-0000-0000-0000A60B0000}"/>
    <cellStyle name="40% - Accent3 2 4 2 2 2 2" xfId="2984" xr:uid="{00000000-0005-0000-0000-0000A70B0000}"/>
    <cellStyle name="40% - Accent3 2 4 2 2 2 2 2" xfId="33912" xr:uid="{260FD97E-6A05-4614-B4BF-0165D7FA3A71}"/>
    <cellStyle name="40% - Accent3 2 4 2 2 2 3" xfId="33911" xr:uid="{3214F642-3E56-491D-B037-F10198CBEBFE}"/>
    <cellStyle name="40% - Accent3 2 4 2 2 3" xfId="2985" xr:uid="{00000000-0005-0000-0000-0000A80B0000}"/>
    <cellStyle name="40% - Accent3 2 4 2 2 3 2" xfId="33913" xr:uid="{0F244B7B-5F21-4A1A-883D-0C900378BCBE}"/>
    <cellStyle name="40% - Accent3 2 4 2 2 4" xfId="33910" xr:uid="{71A89991-52DE-4FC3-B196-8F44F7385DF8}"/>
    <cellStyle name="40% - Accent3 2 4 2 3" xfId="2986" xr:uid="{00000000-0005-0000-0000-0000A90B0000}"/>
    <cellStyle name="40% - Accent3 2 4 2 3 2" xfId="2987" xr:uid="{00000000-0005-0000-0000-0000AA0B0000}"/>
    <cellStyle name="40% - Accent3 2 4 2 3 2 2" xfId="33915" xr:uid="{0B214A9F-A072-425D-9CA5-ED4BB8B2B692}"/>
    <cellStyle name="40% - Accent3 2 4 2 3 3" xfId="33914" xr:uid="{C794AC83-8AB3-48C6-9150-A7DCF908B989}"/>
    <cellStyle name="40% - Accent3 2 4 2 4" xfId="2988" xr:uid="{00000000-0005-0000-0000-0000AB0B0000}"/>
    <cellStyle name="40% - Accent3 2 4 2 4 2" xfId="33916" xr:uid="{63B8E8B8-2D3C-492F-8CF9-216BD3162FAF}"/>
    <cellStyle name="40% - Accent3 2 4 2 5" xfId="33909" xr:uid="{AC08FAA2-0418-46CC-ACEC-11818CA9F206}"/>
    <cellStyle name="40% - Accent3 2 4 3" xfId="2989" xr:uid="{00000000-0005-0000-0000-0000AC0B0000}"/>
    <cellStyle name="40% - Accent3 2 4 3 2" xfId="2990" xr:uid="{00000000-0005-0000-0000-0000AD0B0000}"/>
    <cellStyle name="40% - Accent3 2 4 3 2 2" xfId="2991" xr:uid="{00000000-0005-0000-0000-0000AE0B0000}"/>
    <cellStyle name="40% - Accent3 2 4 3 2 2 2" xfId="33919" xr:uid="{61DA5CFA-D6D4-4052-BDF6-A666D8734FA5}"/>
    <cellStyle name="40% - Accent3 2 4 3 2 3" xfId="33918" xr:uid="{BB321057-1282-4FA2-8855-1CD055A57FD7}"/>
    <cellStyle name="40% - Accent3 2 4 3 3" xfId="2992" xr:uid="{00000000-0005-0000-0000-0000AF0B0000}"/>
    <cellStyle name="40% - Accent3 2 4 3 3 2" xfId="33920" xr:uid="{7D6C20AD-B85C-4264-9FCD-4E8121A4D1BF}"/>
    <cellStyle name="40% - Accent3 2 4 3 4" xfId="33917" xr:uid="{E114D734-6641-42E1-95B7-B955D4CC969F}"/>
    <cellStyle name="40% - Accent3 2 4 4" xfId="2993" xr:uid="{00000000-0005-0000-0000-0000B00B0000}"/>
    <cellStyle name="40% - Accent3 2 4 4 2" xfId="2994" xr:uid="{00000000-0005-0000-0000-0000B10B0000}"/>
    <cellStyle name="40% - Accent3 2 4 4 2 2" xfId="33922" xr:uid="{C742DA32-45A6-4A41-B9E1-1123A4705B0E}"/>
    <cellStyle name="40% - Accent3 2 4 4 3" xfId="33921" xr:uid="{187B5ED8-1500-4721-A00C-C964615E5FE0}"/>
    <cellStyle name="40% - Accent3 2 4 5" xfId="2995" xr:uid="{00000000-0005-0000-0000-0000B20B0000}"/>
    <cellStyle name="40% - Accent3 2 4 5 2" xfId="33923" xr:uid="{0BD4E434-7CE2-49F9-BA32-8709751AEF1B}"/>
    <cellStyle name="40% - Accent3 2 4 6" xfId="33908" xr:uid="{6009F9EA-F60E-44BF-975D-8F5352E89EFD}"/>
    <cellStyle name="40% - Accent3 2 5" xfId="2996" xr:uid="{00000000-0005-0000-0000-0000B30B0000}"/>
    <cellStyle name="40% - Accent3 3" xfId="2997" xr:uid="{00000000-0005-0000-0000-0000B40B0000}"/>
    <cellStyle name="40% - Accent3 3 2" xfId="2998" xr:uid="{00000000-0005-0000-0000-0000B50B0000}"/>
    <cellStyle name="40% - Accent3 3 3" xfId="2999" xr:uid="{00000000-0005-0000-0000-0000B60B0000}"/>
    <cellStyle name="40% - Accent3 3 3 2" xfId="3000" xr:uid="{00000000-0005-0000-0000-0000B70B0000}"/>
    <cellStyle name="40% - Accent3 3 3 2 2" xfId="3001" xr:uid="{00000000-0005-0000-0000-0000B80B0000}"/>
    <cellStyle name="40% - Accent3 3 3 2 2 2" xfId="3002" xr:uid="{00000000-0005-0000-0000-0000B90B0000}"/>
    <cellStyle name="40% - Accent3 3 3 2 2 2 2" xfId="3003" xr:uid="{00000000-0005-0000-0000-0000BA0B0000}"/>
    <cellStyle name="40% - Accent3 3 3 2 2 2 2 2" xfId="3004" xr:uid="{00000000-0005-0000-0000-0000BB0B0000}"/>
    <cellStyle name="40% - Accent3 3 3 2 2 2 2 2 2" xfId="33930" xr:uid="{3A155EF0-1FB6-4768-A1A6-326524760903}"/>
    <cellStyle name="40% - Accent3 3 3 2 2 2 2 3" xfId="33929" xr:uid="{B5A10C6E-07CE-4216-A0BC-460390429360}"/>
    <cellStyle name="40% - Accent3 3 3 2 2 2 3" xfId="3005" xr:uid="{00000000-0005-0000-0000-0000BC0B0000}"/>
    <cellStyle name="40% - Accent3 3 3 2 2 2 3 2" xfId="33931" xr:uid="{E91F61C3-9FE1-4999-AC99-C99747B6B1D5}"/>
    <cellStyle name="40% - Accent3 3 3 2 2 2 4" xfId="33928" xr:uid="{75219B5A-2BE1-48A4-BD39-9DF9CB6CAD85}"/>
    <cellStyle name="40% - Accent3 3 3 2 2 3" xfId="3006" xr:uid="{00000000-0005-0000-0000-0000BD0B0000}"/>
    <cellStyle name="40% - Accent3 3 3 2 2 3 2" xfId="3007" xr:uid="{00000000-0005-0000-0000-0000BE0B0000}"/>
    <cellStyle name="40% - Accent3 3 3 2 2 3 2 2" xfId="33933" xr:uid="{62DA5329-D722-4A1F-8153-3B5D1F6747C1}"/>
    <cellStyle name="40% - Accent3 3 3 2 2 3 3" xfId="33932" xr:uid="{BC292760-6D75-4394-9639-601B60158529}"/>
    <cellStyle name="40% - Accent3 3 3 2 2 4" xfId="3008" xr:uid="{00000000-0005-0000-0000-0000BF0B0000}"/>
    <cellStyle name="40% - Accent3 3 3 2 2 4 2" xfId="33934" xr:uid="{40E0017D-959C-405B-8124-AF9D534ED068}"/>
    <cellStyle name="40% - Accent3 3 3 2 2 5" xfId="33927" xr:uid="{55CE376F-E3EF-4CD8-89D9-50103957ADA3}"/>
    <cellStyle name="40% - Accent3 3 3 2 3" xfId="3009" xr:uid="{00000000-0005-0000-0000-0000C00B0000}"/>
    <cellStyle name="40% - Accent3 3 3 2 3 2" xfId="3010" xr:uid="{00000000-0005-0000-0000-0000C10B0000}"/>
    <cellStyle name="40% - Accent3 3 3 2 3 2 2" xfId="3011" xr:uid="{00000000-0005-0000-0000-0000C20B0000}"/>
    <cellStyle name="40% - Accent3 3 3 2 3 2 2 2" xfId="33937" xr:uid="{20E1226D-D6A2-40B4-8EE1-3A07EDDC66BA}"/>
    <cellStyle name="40% - Accent3 3 3 2 3 2 3" xfId="33936" xr:uid="{210FE71E-56EA-420B-9C45-00531FEA49EF}"/>
    <cellStyle name="40% - Accent3 3 3 2 3 3" xfId="3012" xr:uid="{00000000-0005-0000-0000-0000C30B0000}"/>
    <cellStyle name="40% - Accent3 3 3 2 3 3 2" xfId="33938" xr:uid="{F2EAE5E7-6D34-4E87-BF78-EBF96A2F9B4B}"/>
    <cellStyle name="40% - Accent3 3 3 2 3 4" xfId="33935" xr:uid="{4AF8AD4E-6E2D-42B2-B0ED-8EC1A2AA7FE2}"/>
    <cellStyle name="40% - Accent3 3 3 2 4" xfId="3013" xr:uid="{00000000-0005-0000-0000-0000C40B0000}"/>
    <cellStyle name="40% - Accent3 3 3 2 4 2" xfId="3014" xr:uid="{00000000-0005-0000-0000-0000C50B0000}"/>
    <cellStyle name="40% - Accent3 3 3 2 4 2 2" xfId="33940" xr:uid="{57AE9403-5CD0-4C6C-B74D-E77019594289}"/>
    <cellStyle name="40% - Accent3 3 3 2 4 3" xfId="33939" xr:uid="{B3FEA8D2-19EF-4031-9DF8-AA4779F716FF}"/>
    <cellStyle name="40% - Accent3 3 3 2 5" xfId="3015" xr:uid="{00000000-0005-0000-0000-0000C60B0000}"/>
    <cellStyle name="40% - Accent3 3 3 2 5 2" xfId="33941" xr:uid="{E71088AF-2CF9-44E9-9258-2A59AB6988B5}"/>
    <cellStyle name="40% - Accent3 3 3 2 6" xfId="33926" xr:uid="{FFD78D3F-D814-40F7-9500-BA6710CC7602}"/>
    <cellStyle name="40% - Accent3 3 3 3" xfId="3016" xr:uid="{00000000-0005-0000-0000-0000C70B0000}"/>
    <cellStyle name="40% - Accent3 3 3 3 2" xfId="3017" xr:uid="{00000000-0005-0000-0000-0000C80B0000}"/>
    <cellStyle name="40% - Accent3 3 3 3 2 2" xfId="3018" xr:uid="{00000000-0005-0000-0000-0000C90B0000}"/>
    <cellStyle name="40% - Accent3 3 3 3 2 2 2" xfId="3019" xr:uid="{00000000-0005-0000-0000-0000CA0B0000}"/>
    <cellStyle name="40% - Accent3 3 3 3 2 2 2 2" xfId="33945" xr:uid="{A7F3D020-FA2B-45E8-A468-F743D12F71B0}"/>
    <cellStyle name="40% - Accent3 3 3 3 2 2 3" xfId="33944" xr:uid="{DD47BF65-66C4-47E1-9987-3805DA180C9E}"/>
    <cellStyle name="40% - Accent3 3 3 3 2 3" xfId="3020" xr:uid="{00000000-0005-0000-0000-0000CB0B0000}"/>
    <cellStyle name="40% - Accent3 3 3 3 2 3 2" xfId="33946" xr:uid="{5A0E5BE4-F206-4281-B2CE-9D45027100AF}"/>
    <cellStyle name="40% - Accent3 3 3 3 2 4" xfId="33943" xr:uid="{32FBDDE0-5FAA-4630-8F6C-E5C6F6A9B6D7}"/>
    <cellStyle name="40% - Accent3 3 3 3 3" xfId="3021" xr:uid="{00000000-0005-0000-0000-0000CC0B0000}"/>
    <cellStyle name="40% - Accent3 3 3 3 3 2" xfId="3022" xr:uid="{00000000-0005-0000-0000-0000CD0B0000}"/>
    <cellStyle name="40% - Accent3 3 3 3 3 2 2" xfId="33948" xr:uid="{BF51BA59-81D8-42A2-B142-B592EF6C88C2}"/>
    <cellStyle name="40% - Accent3 3 3 3 3 3" xfId="33947" xr:uid="{71061A71-535B-4788-9E1A-6E9369ABC1CA}"/>
    <cellStyle name="40% - Accent3 3 3 3 4" xfId="3023" xr:uid="{00000000-0005-0000-0000-0000CE0B0000}"/>
    <cellStyle name="40% - Accent3 3 3 3 4 2" xfId="33949" xr:uid="{B1755445-1CD6-40D7-9304-92AF4260738F}"/>
    <cellStyle name="40% - Accent3 3 3 3 5" xfId="33942" xr:uid="{92DC3049-40AC-4088-B7F5-8B6515E61C46}"/>
    <cellStyle name="40% - Accent3 3 3 4" xfId="3024" xr:uid="{00000000-0005-0000-0000-0000CF0B0000}"/>
    <cellStyle name="40% - Accent3 3 3 4 2" xfId="3025" xr:uid="{00000000-0005-0000-0000-0000D00B0000}"/>
    <cellStyle name="40% - Accent3 3 3 4 2 2" xfId="3026" xr:uid="{00000000-0005-0000-0000-0000D10B0000}"/>
    <cellStyle name="40% - Accent3 3 3 4 2 2 2" xfId="33952" xr:uid="{3250D5AE-E7FD-44DC-9C46-F86CB404275E}"/>
    <cellStyle name="40% - Accent3 3 3 4 2 3" xfId="33951" xr:uid="{377C318E-A13C-445D-BFEF-3F05D0AFE567}"/>
    <cellStyle name="40% - Accent3 3 3 4 3" xfId="3027" xr:uid="{00000000-0005-0000-0000-0000D20B0000}"/>
    <cellStyle name="40% - Accent3 3 3 4 3 2" xfId="33953" xr:uid="{B67E1C43-5631-4CFA-97EE-8BC8FCD9C950}"/>
    <cellStyle name="40% - Accent3 3 3 4 4" xfId="33950" xr:uid="{2694A07F-7AAF-4169-AD48-21801414E921}"/>
    <cellStyle name="40% - Accent3 3 3 5" xfId="3028" xr:uid="{00000000-0005-0000-0000-0000D30B0000}"/>
    <cellStyle name="40% - Accent3 3 3 5 2" xfId="3029" xr:uid="{00000000-0005-0000-0000-0000D40B0000}"/>
    <cellStyle name="40% - Accent3 3 3 5 2 2" xfId="33955" xr:uid="{C0EB3D0B-17DF-400B-82EB-DD7F4F426B4F}"/>
    <cellStyle name="40% - Accent3 3 3 5 3" xfId="33954" xr:uid="{6E08B5C1-C147-4BCB-9ED5-D05D3B379D06}"/>
    <cellStyle name="40% - Accent3 3 3 6" xfId="3030" xr:uid="{00000000-0005-0000-0000-0000D50B0000}"/>
    <cellStyle name="40% - Accent3 3 3 6 2" xfId="33956" xr:uid="{3EE0199F-A794-48A7-A8ED-66227B20E825}"/>
    <cellStyle name="40% - Accent3 3 3 7" xfId="33925" xr:uid="{7420EFE8-E7D7-4842-8C7A-2503EDC4B78F}"/>
    <cellStyle name="40% - Accent3 3 4" xfId="3031" xr:uid="{00000000-0005-0000-0000-0000D60B0000}"/>
    <cellStyle name="40% - Accent3 3 4 2" xfId="3032" xr:uid="{00000000-0005-0000-0000-0000D70B0000}"/>
    <cellStyle name="40% - Accent3 3 4 2 2" xfId="3033" xr:uid="{00000000-0005-0000-0000-0000D80B0000}"/>
    <cellStyle name="40% - Accent3 3 4 2 2 2" xfId="3034" xr:uid="{00000000-0005-0000-0000-0000D90B0000}"/>
    <cellStyle name="40% - Accent3 3 4 2 2 2 2" xfId="3035" xr:uid="{00000000-0005-0000-0000-0000DA0B0000}"/>
    <cellStyle name="40% - Accent3 3 4 2 2 2 2 2" xfId="33961" xr:uid="{714EE08F-28C9-4498-B950-537F1E037CD2}"/>
    <cellStyle name="40% - Accent3 3 4 2 2 2 3" xfId="33960" xr:uid="{A853BD9E-D129-4AB4-8D06-2D54EDE12045}"/>
    <cellStyle name="40% - Accent3 3 4 2 2 3" xfId="3036" xr:uid="{00000000-0005-0000-0000-0000DB0B0000}"/>
    <cellStyle name="40% - Accent3 3 4 2 2 3 2" xfId="33962" xr:uid="{865A4C76-6C7F-4BD0-9D19-DDAF6861CD7F}"/>
    <cellStyle name="40% - Accent3 3 4 2 2 4" xfId="33959" xr:uid="{61EFD7F9-A2C1-45F8-8D7F-1541DC6C5041}"/>
    <cellStyle name="40% - Accent3 3 4 2 3" xfId="3037" xr:uid="{00000000-0005-0000-0000-0000DC0B0000}"/>
    <cellStyle name="40% - Accent3 3 4 2 3 2" xfId="3038" xr:uid="{00000000-0005-0000-0000-0000DD0B0000}"/>
    <cellStyle name="40% - Accent3 3 4 2 3 2 2" xfId="33964" xr:uid="{E3DB0113-54BC-45B0-8F2E-4633E097F0F4}"/>
    <cellStyle name="40% - Accent3 3 4 2 3 3" xfId="33963" xr:uid="{8A96CA2E-3788-47A8-BFF8-959C69A3848E}"/>
    <cellStyle name="40% - Accent3 3 4 2 4" xfId="3039" xr:uid="{00000000-0005-0000-0000-0000DE0B0000}"/>
    <cellStyle name="40% - Accent3 3 4 2 4 2" xfId="33965" xr:uid="{2A110F81-1446-4BF0-BD66-4E52209966D4}"/>
    <cellStyle name="40% - Accent3 3 4 2 5" xfId="33958" xr:uid="{6097DAEE-1CB1-4DE9-A899-0EBB16E4078A}"/>
    <cellStyle name="40% - Accent3 3 4 3" xfId="3040" xr:uid="{00000000-0005-0000-0000-0000DF0B0000}"/>
    <cellStyle name="40% - Accent3 3 4 3 2" xfId="3041" xr:uid="{00000000-0005-0000-0000-0000E00B0000}"/>
    <cellStyle name="40% - Accent3 3 4 3 2 2" xfId="3042" xr:uid="{00000000-0005-0000-0000-0000E10B0000}"/>
    <cellStyle name="40% - Accent3 3 4 3 2 2 2" xfId="33968" xr:uid="{F3DEA427-893E-41C0-BAB1-1ECD20838DA6}"/>
    <cellStyle name="40% - Accent3 3 4 3 2 3" xfId="33967" xr:uid="{0CD5D20C-B389-4F16-9DC8-BE12A716292B}"/>
    <cellStyle name="40% - Accent3 3 4 3 3" xfId="3043" xr:uid="{00000000-0005-0000-0000-0000E20B0000}"/>
    <cellStyle name="40% - Accent3 3 4 3 3 2" xfId="33969" xr:uid="{69DDA71B-BD77-463E-BE1C-03D0EEFAE563}"/>
    <cellStyle name="40% - Accent3 3 4 3 4" xfId="33966" xr:uid="{54759703-B3C7-4879-80C3-5966E94C708F}"/>
    <cellStyle name="40% - Accent3 3 4 4" xfId="3044" xr:uid="{00000000-0005-0000-0000-0000E30B0000}"/>
    <cellStyle name="40% - Accent3 3 4 4 2" xfId="3045" xr:uid="{00000000-0005-0000-0000-0000E40B0000}"/>
    <cellStyle name="40% - Accent3 3 4 4 2 2" xfId="33971" xr:uid="{100CCA0E-169B-4759-9DEF-465FBC1EC59C}"/>
    <cellStyle name="40% - Accent3 3 4 4 3" xfId="33970" xr:uid="{0AEFCEC7-9FA1-4296-9AAA-53F85571B4B1}"/>
    <cellStyle name="40% - Accent3 3 4 5" xfId="3046" xr:uid="{00000000-0005-0000-0000-0000E50B0000}"/>
    <cellStyle name="40% - Accent3 3 4 5 2" xfId="33972" xr:uid="{6D2E45C4-F0E3-46C4-8770-39635034C905}"/>
    <cellStyle name="40% - Accent3 3 4 6" xfId="33957" xr:uid="{0A15432D-2026-454A-BE44-55EFEF3BDB67}"/>
    <cellStyle name="40% - Accent3 3 5" xfId="3047" xr:uid="{00000000-0005-0000-0000-0000E60B0000}"/>
    <cellStyle name="40% - Accent3 3 6" xfId="33924" xr:uid="{96E8E5E5-CC37-4A4C-8805-481547A40375}"/>
    <cellStyle name="40% - Accent3 4" xfId="3048" xr:uid="{00000000-0005-0000-0000-0000E70B0000}"/>
    <cellStyle name="40% - Accent3 4 2" xfId="3049" xr:uid="{00000000-0005-0000-0000-0000E80B0000}"/>
    <cellStyle name="40% - Accent3 4 2 2" xfId="3050" xr:uid="{00000000-0005-0000-0000-0000E90B0000}"/>
    <cellStyle name="40% - Accent3 4 2 2 2" xfId="3051" xr:uid="{00000000-0005-0000-0000-0000EA0B0000}"/>
    <cellStyle name="40% - Accent3 4 2 2 2 2" xfId="3052" xr:uid="{00000000-0005-0000-0000-0000EB0B0000}"/>
    <cellStyle name="40% - Accent3 4 2 2 2 2 2" xfId="3053" xr:uid="{00000000-0005-0000-0000-0000EC0B0000}"/>
    <cellStyle name="40% - Accent3 4 2 2 2 2 2 2" xfId="3054" xr:uid="{00000000-0005-0000-0000-0000ED0B0000}"/>
    <cellStyle name="40% - Accent3 4 2 2 2 2 2 2 2" xfId="33979" xr:uid="{15033FE1-D2C8-4A7B-8873-D6A620BA68D7}"/>
    <cellStyle name="40% - Accent3 4 2 2 2 2 2 3" xfId="33978" xr:uid="{6A8E9049-31BB-47AE-B0CF-614E2B90876D}"/>
    <cellStyle name="40% - Accent3 4 2 2 2 2 3" xfId="3055" xr:uid="{00000000-0005-0000-0000-0000EE0B0000}"/>
    <cellStyle name="40% - Accent3 4 2 2 2 2 3 2" xfId="33980" xr:uid="{08EDFCCF-8A13-4AE2-8483-BF986A9D8CF5}"/>
    <cellStyle name="40% - Accent3 4 2 2 2 2 4" xfId="33977" xr:uid="{1C60885B-D399-4C22-AE50-3F17A432142E}"/>
    <cellStyle name="40% - Accent3 4 2 2 2 3" xfId="3056" xr:uid="{00000000-0005-0000-0000-0000EF0B0000}"/>
    <cellStyle name="40% - Accent3 4 2 2 2 3 2" xfId="3057" xr:uid="{00000000-0005-0000-0000-0000F00B0000}"/>
    <cellStyle name="40% - Accent3 4 2 2 2 3 2 2" xfId="33982" xr:uid="{8B74C362-C4CE-4401-A41F-07FD0DB0558E}"/>
    <cellStyle name="40% - Accent3 4 2 2 2 3 3" xfId="33981" xr:uid="{3BE1FBC9-B5F2-4BC4-B9F4-B807835B92C6}"/>
    <cellStyle name="40% - Accent3 4 2 2 2 4" xfId="3058" xr:uid="{00000000-0005-0000-0000-0000F10B0000}"/>
    <cellStyle name="40% - Accent3 4 2 2 2 4 2" xfId="33983" xr:uid="{71482A0D-C0EB-46BC-BD72-4A53F98D40A0}"/>
    <cellStyle name="40% - Accent3 4 2 2 2 5" xfId="33976" xr:uid="{6E68594E-EDFA-4BCA-9D90-84F9890B738C}"/>
    <cellStyle name="40% - Accent3 4 2 2 3" xfId="3059" xr:uid="{00000000-0005-0000-0000-0000F20B0000}"/>
    <cellStyle name="40% - Accent3 4 2 2 3 2" xfId="3060" xr:uid="{00000000-0005-0000-0000-0000F30B0000}"/>
    <cellStyle name="40% - Accent3 4 2 2 3 2 2" xfId="3061" xr:uid="{00000000-0005-0000-0000-0000F40B0000}"/>
    <cellStyle name="40% - Accent3 4 2 2 3 2 2 2" xfId="33986" xr:uid="{4884250A-148E-4168-8417-C81BDEC413EA}"/>
    <cellStyle name="40% - Accent3 4 2 2 3 2 3" xfId="33985" xr:uid="{93F7D4A6-FE10-4E44-9874-0856FAA7D1C7}"/>
    <cellStyle name="40% - Accent3 4 2 2 3 3" xfId="3062" xr:uid="{00000000-0005-0000-0000-0000F50B0000}"/>
    <cellStyle name="40% - Accent3 4 2 2 3 3 2" xfId="33987" xr:uid="{CDAD2EE7-6076-463A-9059-5BE1462A0BEB}"/>
    <cellStyle name="40% - Accent3 4 2 2 3 4" xfId="33984" xr:uid="{A25B9C7D-48E2-4CD7-AA99-3D9D62C3BBA2}"/>
    <cellStyle name="40% - Accent3 4 2 2 4" xfId="3063" xr:uid="{00000000-0005-0000-0000-0000F60B0000}"/>
    <cellStyle name="40% - Accent3 4 2 2 4 2" xfId="3064" xr:uid="{00000000-0005-0000-0000-0000F70B0000}"/>
    <cellStyle name="40% - Accent3 4 2 2 4 2 2" xfId="33989" xr:uid="{98A9E07A-93E6-4F4C-AFD5-43D97BA81C1C}"/>
    <cellStyle name="40% - Accent3 4 2 2 4 3" xfId="33988" xr:uid="{1B217CD2-A46A-4E6C-8C55-458B6503470F}"/>
    <cellStyle name="40% - Accent3 4 2 2 5" xfId="3065" xr:uid="{00000000-0005-0000-0000-0000F80B0000}"/>
    <cellStyle name="40% - Accent3 4 2 2 5 2" xfId="33990" xr:uid="{87983ABC-CED8-4B1B-87B5-5EE3994155C3}"/>
    <cellStyle name="40% - Accent3 4 2 2 6" xfId="33975" xr:uid="{2DA905B2-7614-40F0-A155-BF5AD9E7222B}"/>
    <cellStyle name="40% - Accent3 4 2 3" xfId="3066" xr:uid="{00000000-0005-0000-0000-0000F90B0000}"/>
    <cellStyle name="40% - Accent3 4 2 3 2" xfId="3067" xr:uid="{00000000-0005-0000-0000-0000FA0B0000}"/>
    <cellStyle name="40% - Accent3 4 2 3 2 2" xfId="3068" xr:uid="{00000000-0005-0000-0000-0000FB0B0000}"/>
    <cellStyle name="40% - Accent3 4 2 3 2 2 2" xfId="3069" xr:uid="{00000000-0005-0000-0000-0000FC0B0000}"/>
    <cellStyle name="40% - Accent3 4 2 3 2 2 2 2" xfId="33994" xr:uid="{D49E3553-1785-43AF-B1C4-66E35C9DE85E}"/>
    <cellStyle name="40% - Accent3 4 2 3 2 2 3" xfId="33993" xr:uid="{47F1F56E-29E0-4579-B546-3F6B176ABCAB}"/>
    <cellStyle name="40% - Accent3 4 2 3 2 3" xfId="3070" xr:uid="{00000000-0005-0000-0000-0000FD0B0000}"/>
    <cellStyle name="40% - Accent3 4 2 3 2 3 2" xfId="33995" xr:uid="{43DFDADD-36C7-43A5-84EC-8C83F7BEF757}"/>
    <cellStyle name="40% - Accent3 4 2 3 2 4" xfId="33992" xr:uid="{BAD26E2A-FAA9-4CE8-9511-67C59BF2CA85}"/>
    <cellStyle name="40% - Accent3 4 2 3 3" xfId="3071" xr:uid="{00000000-0005-0000-0000-0000FE0B0000}"/>
    <cellStyle name="40% - Accent3 4 2 3 3 2" xfId="3072" xr:uid="{00000000-0005-0000-0000-0000FF0B0000}"/>
    <cellStyle name="40% - Accent3 4 2 3 3 2 2" xfId="33997" xr:uid="{3F80904D-1AB9-40B2-B186-9D0684A8E969}"/>
    <cellStyle name="40% - Accent3 4 2 3 3 3" xfId="33996" xr:uid="{A7C5D618-9318-4DF0-9437-EB9A7327D67C}"/>
    <cellStyle name="40% - Accent3 4 2 3 4" xfId="3073" xr:uid="{00000000-0005-0000-0000-0000000C0000}"/>
    <cellStyle name="40% - Accent3 4 2 3 4 2" xfId="33998" xr:uid="{E6583781-0AB2-472D-AAFA-1B1A7F12BD77}"/>
    <cellStyle name="40% - Accent3 4 2 3 5" xfId="33991" xr:uid="{557BBF35-9FE9-4015-9365-0AAE348F1BF3}"/>
    <cellStyle name="40% - Accent3 4 2 4" xfId="3074" xr:uid="{00000000-0005-0000-0000-0000010C0000}"/>
    <cellStyle name="40% - Accent3 4 2 4 2" xfId="3075" xr:uid="{00000000-0005-0000-0000-0000020C0000}"/>
    <cellStyle name="40% - Accent3 4 2 4 2 2" xfId="3076" xr:uid="{00000000-0005-0000-0000-0000030C0000}"/>
    <cellStyle name="40% - Accent3 4 2 4 2 2 2" xfId="34001" xr:uid="{96575489-7E70-4B57-ABF0-C0D840B165DC}"/>
    <cellStyle name="40% - Accent3 4 2 4 2 3" xfId="34000" xr:uid="{B65AB124-C6CF-458F-807A-46C9E8F99543}"/>
    <cellStyle name="40% - Accent3 4 2 4 3" xfId="3077" xr:uid="{00000000-0005-0000-0000-0000040C0000}"/>
    <cellStyle name="40% - Accent3 4 2 4 3 2" xfId="34002" xr:uid="{F3C3E123-0494-4621-8AC8-14461EDB95C3}"/>
    <cellStyle name="40% - Accent3 4 2 4 4" xfId="33999" xr:uid="{A76FFBE2-2047-46B9-85A9-7F999CD804B5}"/>
    <cellStyle name="40% - Accent3 4 2 5" xfId="3078" xr:uid="{00000000-0005-0000-0000-0000050C0000}"/>
    <cellStyle name="40% - Accent3 4 2 5 2" xfId="3079" xr:uid="{00000000-0005-0000-0000-0000060C0000}"/>
    <cellStyle name="40% - Accent3 4 2 5 2 2" xfId="34004" xr:uid="{DFBCF99F-6681-4B22-83AD-A449EFA8D0B3}"/>
    <cellStyle name="40% - Accent3 4 2 5 3" xfId="34003" xr:uid="{034E46F6-20C4-49B3-B811-BB526657C86D}"/>
    <cellStyle name="40% - Accent3 4 2 6" xfId="3080" xr:uid="{00000000-0005-0000-0000-0000070C0000}"/>
    <cellStyle name="40% - Accent3 4 2 6 2" xfId="34005" xr:uid="{60E99495-935A-4D3F-9638-4F1C93750A51}"/>
    <cellStyle name="40% - Accent3 4 2 7" xfId="33974" xr:uid="{D4FCEDEC-4AF3-4F01-A419-0A23060347D8}"/>
    <cellStyle name="40% - Accent3 4 3" xfId="3081" xr:uid="{00000000-0005-0000-0000-0000080C0000}"/>
    <cellStyle name="40% - Accent3 4 3 2" xfId="3082" xr:uid="{00000000-0005-0000-0000-0000090C0000}"/>
    <cellStyle name="40% - Accent3 4 3 2 2" xfId="3083" xr:uid="{00000000-0005-0000-0000-00000A0C0000}"/>
    <cellStyle name="40% - Accent3 4 3 2 2 2" xfId="3084" xr:uid="{00000000-0005-0000-0000-00000B0C0000}"/>
    <cellStyle name="40% - Accent3 4 3 2 2 2 2" xfId="3085" xr:uid="{00000000-0005-0000-0000-00000C0C0000}"/>
    <cellStyle name="40% - Accent3 4 3 2 2 2 2 2" xfId="34010" xr:uid="{9B411677-4303-4E27-9923-1C1F427DD1DF}"/>
    <cellStyle name="40% - Accent3 4 3 2 2 2 3" xfId="34009" xr:uid="{E5AB73CD-A75D-4123-BD73-165725F831D9}"/>
    <cellStyle name="40% - Accent3 4 3 2 2 3" xfId="3086" xr:uid="{00000000-0005-0000-0000-00000D0C0000}"/>
    <cellStyle name="40% - Accent3 4 3 2 2 3 2" xfId="34011" xr:uid="{2E7CBEDC-F567-4AA3-938E-13D19B15E1B6}"/>
    <cellStyle name="40% - Accent3 4 3 2 2 4" xfId="34008" xr:uid="{50EFBAC0-8230-4FEC-8BD0-E2327B8B4296}"/>
    <cellStyle name="40% - Accent3 4 3 2 3" xfId="3087" xr:uid="{00000000-0005-0000-0000-00000E0C0000}"/>
    <cellStyle name="40% - Accent3 4 3 2 3 2" xfId="3088" xr:uid="{00000000-0005-0000-0000-00000F0C0000}"/>
    <cellStyle name="40% - Accent3 4 3 2 3 2 2" xfId="34013" xr:uid="{010C1F27-1990-49AF-8019-4F1D78473003}"/>
    <cellStyle name="40% - Accent3 4 3 2 3 3" xfId="34012" xr:uid="{7E252C8D-9C6D-40A4-8F8D-51437C7756C0}"/>
    <cellStyle name="40% - Accent3 4 3 2 4" xfId="3089" xr:uid="{00000000-0005-0000-0000-0000100C0000}"/>
    <cellStyle name="40% - Accent3 4 3 2 4 2" xfId="34014" xr:uid="{56F42FD9-D523-44B1-BF6C-DCC22FD5392F}"/>
    <cellStyle name="40% - Accent3 4 3 2 5" xfId="34007" xr:uid="{8FCC5656-CAA8-49E6-AAB2-F604F279B57E}"/>
    <cellStyle name="40% - Accent3 4 3 3" xfId="3090" xr:uid="{00000000-0005-0000-0000-0000110C0000}"/>
    <cellStyle name="40% - Accent3 4 3 3 2" xfId="3091" xr:uid="{00000000-0005-0000-0000-0000120C0000}"/>
    <cellStyle name="40% - Accent3 4 3 3 2 2" xfId="3092" xr:uid="{00000000-0005-0000-0000-0000130C0000}"/>
    <cellStyle name="40% - Accent3 4 3 3 2 2 2" xfId="34017" xr:uid="{B445A361-5C22-4688-A333-C83CE1C1238D}"/>
    <cellStyle name="40% - Accent3 4 3 3 2 3" xfId="34016" xr:uid="{FFAC46D7-ED55-435A-A78A-26D4EC64FBB5}"/>
    <cellStyle name="40% - Accent3 4 3 3 3" xfId="3093" xr:uid="{00000000-0005-0000-0000-0000140C0000}"/>
    <cellStyle name="40% - Accent3 4 3 3 3 2" xfId="34018" xr:uid="{9767718B-D7BC-48DE-A81E-47E61B259B6F}"/>
    <cellStyle name="40% - Accent3 4 3 3 4" xfId="34015" xr:uid="{82217497-20CD-4D59-BE25-E8DE3D0B7288}"/>
    <cellStyle name="40% - Accent3 4 3 4" xfId="3094" xr:uid="{00000000-0005-0000-0000-0000150C0000}"/>
    <cellStyle name="40% - Accent3 4 3 4 2" xfId="3095" xr:uid="{00000000-0005-0000-0000-0000160C0000}"/>
    <cellStyle name="40% - Accent3 4 3 4 2 2" xfId="34020" xr:uid="{F5AFFF27-9404-43CE-81A3-301190DA7278}"/>
    <cellStyle name="40% - Accent3 4 3 4 3" xfId="34019" xr:uid="{96C37C87-19E7-4C96-8C89-AC8C753AF02A}"/>
    <cellStyle name="40% - Accent3 4 3 5" xfId="3096" xr:uid="{00000000-0005-0000-0000-0000170C0000}"/>
    <cellStyle name="40% - Accent3 4 3 5 2" xfId="34021" xr:uid="{FBABB6D7-F424-4762-AADD-C2C46E0BF3EC}"/>
    <cellStyle name="40% - Accent3 4 3 6" xfId="34006" xr:uid="{128E7340-A6A4-4462-960C-773072EC0F95}"/>
    <cellStyle name="40% - Accent3 4 4" xfId="3097" xr:uid="{00000000-0005-0000-0000-0000180C0000}"/>
    <cellStyle name="40% - Accent3 4 4 2" xfId="3098" xr:uid="{00000000-0005-0000-0000-0000190C0000}"/>
    <cellStyle name="40% - Accent3 4 4 2 2" xfId="3099" xr:uid="{00000000-0005-0000-0000-00001A0C0000}"/>
    <cellStyle name="40% - Accent3 4 4 2 2 2" xfId="3100" xr:uid="{00000000-0005-0000-0000-00001B0C0000}"/>
    <cellStyle name="40% - Accent3 4 4 2 2 2 2" xfId="34025" xr:uid="{678D8E3E-392C-49C7-B6E2-1CCD5C7E0E68}"/>
    <cellStyle name="40% - Accent3 4 4 2 2 3" xfId="34024" xr:uid="{2C88A881-0102-46D7-98C5-D8B22400BC24}"/>
    <cellStyle name="40% - Accent3 4 4 2 3" xfId="3101" xr:uid="{00000000-0005-0000-0000-00001C0C0000}"/>
    <cellStyle name="40% - Accent3 4 4 2 3 2" xfId="34026" xr:uid="{3077A439-F16A-473D-82FE-3B385F36AD5F}"/>
    <cellStyle name="40% - Accent3 4 4 2 4" xfId="34023" xr:uid="{21BE367D-B8F1-411E-8E35-2D804593054C}"/>
    <cellStyle name="40% - Accent3 4 4 3" xfId="3102" xr:uid="{00000000-0005-0000-0000-00001D0C0000}"/>
    <cellStyle name="40% - Accent3 4 4 3 2" xfId="3103" xr:uid="{00000000-0005-0000-0000-00001E0C0000}"/>
    <cellStyle name="40% - Accent3 4 4 3 2 2" xfId="34028" xr:uid="{3CC64B97-0565-429D-B7A7-B8AB7DF9A030}"/>
    <cellStyle name="40% - Accent3 4 4 3 3" xfId="34027" xr:uid="{EE6F91F5-BBD3-4817-84A2-DB73DDA7B50F}"/>
    <cellStyle name="40% - Accent3 4 4 4" xfId="3104" xr:uid="{00000000-0005-0000-0000-00001F0C0000}"/>
    <cellStyle name="40% - Accent3 4 4 4 2" xfId="34029" xr:uid="{5F2B14B1-0B39-4B12-85ED-E985E64E261A}"/>
    <cellStyle name="40% - Accent3 4 4 5" xfId="34022" xr:uid="{8A84FCC6-E482-4192-B59F-C59708186BFC}"/>
    <cellStyle name="40% - Accent3 4 5" xfId="3105" xr:uid="{00000000-0005-0000-0000-0000200C0000}"/>
    <cellStyle name="40% - Accent3 4 5 2" xfId="3106" xr:uid="{00000000-0005-0000-0000-0000210C0000}"/>
    <cellStyle name="40% - Accent3 4 5 2 2" xfId="3107" xr:uid="{00000000-0005-0000-0000-0000220C0000}"/>
    <cellStyle name="40% - Accent3 4 5 2 2 2" xfId="34032" xr:uid="{C84D546B-CD0B-437C-AAC0-58DDCD567AAA}"/>
    <cellStyle name="40% - Accent3 4 5 2 3" xfId="34031" xr:uid="{AD0C597F-62DD-406C-9A4A-C24CE653FF6F}"/>
    <cellStyle name="40% - Accent3 4 5 3" xfId="3108" xr:uid="{00000000-0005-0000-0000-0000230C0000}"/>
    <cellStyle name="40% - Accent3 4 5 3 2" xfId="34033" xr:uid="{7F520A47-8F33-4BCF-B1D3-F10FDEDEE5E3}"/>
    <cellStyle name="40% - Accent3 4 5 4" xfId="34030" xr:uid="{8F410D6C-EBBE-42A7-A1E0-501C52837CA0}"/>
    <cellStyle name="40% - Accent3 4 6" xfId="3109" xr:uid="{00000000-0005-0000-0000-0000240C0000}"/>
    <cellStyle name="40% - Accent3 4 6 2" xfId="3110" xr:uid="{00000000-0005-0000-0000-0000250C0000}"/>
    <cellStyle name="40% - Accent3 4 6 2 2" xfId="34035" xr:uid="{D01E5BA4-D051-4606-AD87-B2FEE728D0B4}"/>
    <cellStyle name="40% - Accent3 4 6 3" xfId="34034" xr:uid="{F5C3A9D1-8254-43BC-90DD-83D1F4F4407B}"/>
    <cellStyle name="40% - Accent3 4 7" xfId="3111" xr:uid="{00000000-0005-0000-0000-0000260C0000}"/>
    <cellStyle name="40% - Accent3 4 7 2" xfId="34036" xr:uid="{A2524BE9-DEB9-4C24-99AD-12E8E20662AF}"/>
    <cellStyle name="40% - Accent3 4 8" xfId="33973" xr:uid="{C10E5BA6-8B8B-4E85-AE9F-92023315C154}"/>
    <cellStyle name="40% - Accent3 5" xfId="3112" xr:uid="{00000000-0005-0000-0000-0000270C0000}"/>
    <cellStyle name="40% - Accent3 5 2" xfId="3113" xr:uid="{00000000-0005-0000-0000-0000280C0000}"/>
    <cellStyle name="40% - Accent3 5 2 2" xfId="3114" xr:uid="{00000000-0005-0000-0000-0000290C0000}"/>
    <cellStyle name="40% - Accent3 5 2 2 2" xfId="3115" xr:uid="{00000000-0005-0000-0000-00002A0C0000}"/>
    <cellStyle name="40% - Accent3 5 2 2 2 2" xfId="3116" xr:uid="{00000000-0005-0000-0000-00002B0C0000}"/>
    <cellStyle name="40% - Accent3 5 2 2 2 2 2" xfId="3117" xr:uid="{00000000-0005-0000-0000-00002C0C0000}"/>
    <cellStyle name="40% - Accent3 5 2 2 2 2 2 2" xfId="34042" xr:uid="{33673FBE-0165-4659-9E63-4F54A2E884DA}"/>
    <cellStyle name="40% - Accent3 5 2 2 2 2 3" xfId="34041" xr:uid="{EE6EF29F-7BCE-448F-A007-C56E0E7E2541}"/>
    <cellStyle name="40% - Accent3 5 2 2 2 3" xfId="3118" xr:uid="{00000000-0005-0000-0000-00002D0C0000}"/>
    <cellStyle name="40% - Accent3 5 2 2 2 3 2" xfId="34043" xr:uid="{1E411682-A4E1-46F5-943D-038DE50586B8}"/>
    <cellStyle name="40% - Accent3 5 2 2 2 4" xfId="34040" xr:uid="{458E43E8-3031-4723-AFE9-334F282067E8}"/>
    <cellStyle name="40% - Accent3 5 2 2 3" xfId="3119" xr:uid="{00000000-0005-0000-0000-00002E0C0000}"/>
    <cellStyle name="40% - Accent3 5 2 2 3 2" xfId="3120" xr:uid="{00000000-0005-0000-0000-00002F0C0000}"/>
    <cellStyle name="40% - Accent3 5 2 2 3 2 2" xfId="34045" xr:uid="{C1EBA6B6-4ED1-4584-A553-BE078A7F7CA7}"/>
    <cellStyle name="40% - Accent3 5 2 2 3 3" xfId="34044" xr:uid="{DBE83272-097C-4469-A1D9-D0CB88CC9E63}"/>
    <cellStyle name="40% - Accent3 5 2 2 4" xfId="3121" xr:uid="{00000000-0005-0000-0000-0000300C0000}"/>
    <cellStyle name="40% - Accent3 5 2 2 4 2" xfId="34046" xr:uid="{7785B543-5FE2-47F5-965F-1C55FB2E61D7}"/>
    <cellStyle name="40% - Accent3 5 2 2 5" xfId="34039" xr:uid="{00F79F65-0190-43C2-8C74-AB8CEB68570F}"/>
    <cellStyle name="40% - Accent3 5 2 3" xfId="3122" xr:uid="{00000000-0005-0000-0000-0000310C0000}"/>
    <cellStyle name="40% - Accent3 5 2 3 2" xfId="3123" xr:uid="{00000000-0005-0000-0000-0000320C0000}"/>
    <cellStyle name="40% - Accent3 5 2 3 2 2" xfId="3124" xr:uid="{00000000-0005-0000-0000-0000330C0000}"/>
    <cellStyle name="40% - Accent3 5 2 3 2 2 2" xfId="34049" xr:uid="{A4BB3477-1C5D-463C-B7A5-940C0C03FBC1}"/>
    <cellStyle name="40% - Accent3 5 2 3 2 3" xfId="34048" xr:uid="{EFA28CD7-3B66-4D1F-9920-C2F07ECCB289}"/>
    <cellStyle name="40% - Accent3 5 2 3 3" xfId="3125" xr:uid="{00000000-0005-0000-0000-0000340C0000}"/>
    <cellStyle name="40% - Accent3 5 2 3 3 2" xfId="34050" xr:uid="{330E57E6-7408-4ADB-B785-D909AA1B7BF9}"/>
    <cellStyle name="40% - Accent3 5 2 3 4" xfId="34047" xr:uid="{BBCA0AAC-3CCC-4F74-B5E6-8D096B3BD8BC}"/>
    <cellStyle name="40% - Accent3 5 2 4" xfId="3126" xr:uid="{00000000-0005-0000-0000-0000350C0000}"/>
    <cellStyle name="40% - Accent3 5 2 4 2" xfId="3127" xr:uid="{00000000-0005-0000-0000-0000360C0000}"/>
    <cellStyle name="40% - Accent3 5 2 4 2 2" xfId="34052" xr:uid="{1F54ED34-BAF2-41BA-8083-CE54DDBB7309}"/>
    <cellStyle name="40% - Accent3 5 2 4 3" xfId="34051" xr:uid="{D9854EAE-ED21-462F-A8CD-90F110F4A4B5}"/>
    <cellStyle name="40% - Accent3 5 2 5" xfId="3128" xr:uid="{00000000-0005-0000-0000-0000370C0000}"/>
    <cellStyle name="40% - Accent3 5 2 5 2" xfId="34053" xr:uid="{0D6729A3-5C20-4CB7-A4C0-540099E20442}"/>
    <cellStyle name="40% - Accent3 5 2 6" xfId="34038" xr:uid="{BC55AA38-994B-4350-859F-2BC202A59C15}"/>
    <cellStyle name="40% - Accent3 5 3" xfId="3129" xr:uid="{00000000-0005-0000-0000-0000380C0000}"/>
    <cellStyle name="40% - Accent3 5 3 2" xfId="3130" xr:uid="{00000000-0005-0000-0000-0000390C0000}"/>
    <cellStyle name="40% - Accent3 5 3 2 2" xfId="3131" xr:uid="{00000000-0005-0000-0000-00003A0C0000}"/>
    <cellStyle name="40% - Accent3 5 3 2 2 2" xfId="3132" xr:uid="{00000000-0005-0000-0000-00003B0C0000}"/>
    <cellStyle name="40% - Accent3 5 3 2 2 2 2" xfId="34057" xr:uid="{AF067F59-6014-495D-9E10-20697240E8E3}"/>
    <cellStyle name="40% - Accent3 5 3 2 2 3" xfId="34056" xr:uid="{1FAE8434-7118-4241-B4B7-291E905ECD8C}"/>
    <cellStyle name="40% - Accent3 5 3 2 3" xfId="3133" xr:uid="{00000000-0005-0000-0000-00003C0C0000}"/>
    <cellStyle name="40% - Accent3 5 3 2 3 2" xfId="34058" xr:uid="{51FD616E-2040-426C-92AA-9322BB69D975}"/>
    <cellStyle name="40% - Accent3 5 3 2 4" xfId="34055" xr:uid="{7BEFECBF-3383-4E2D-B92A-B29CD3406F54}"/>
    <cellStyle name="40% - Accent3 5 3 3" xfId="3134" xr:uid="{00000000-0005-0000-0000-00003D0C0000}"/>
    <cellStyle name="40% - Accent3 5 3 3 2" xfId="3135" xr:uid="{00000000-0005-0000-0000-00003E0C0000}"/>
    <cellStyle name="40% - Accent3 5 3 3 2 2" xfId="34060" xr:uid="{C0906D0C-7D39-4089-9294-C21AC9161B86}"/>
    <cellStyle name="40% - Accent3 5 3 3 3" xfId="34059" xr:uid="{8510A632-C1DA-4362-96B6-31F470FD0EAF}"/>
    <cellStyle name="40% - Accent3 5 3 4" xfId="3136" xr:uid="{00000000-0005-0000-0000-00003F0C0000}"/>
    <cellStyle name="40% - Accent3 5 3 4 2" xfId="34061" xr:uid="{55E1FB87-AD3F-4750-8A94-E930D3E3061C}"/>
    <cellStyle name="40% - Accent3 5 3 5" xfId="34054" xr:uid="{87AD1847-F077-498F-B164-06A0B840A1E8}"/>
    <cellStyle name="40% - Accent3 5 4" xfId="3137" xr:uid="{00000000-0005-0000-0000-0000400C0000}"/>
    <cellStyle name="40% - Accent3 5 4 2" xfId="3138" xr:uid="{00000000-0005-0000-0000-0000410C0000}"/>
    <cellStyle name="40% - Accent3 5 4 2 2" xfId="3139" xr:uid="{00000000-0005-0000-0000-0000420C0000}"/>
    <cellStyle name="40% - Accent3 5 4 2 2 2" xfId="34064" xr:uid="{83A4C9BA-C13C-400D-822C-F82A1F15482E}"/>
    <cellStyle name="40% - Accent3 5 4 2 3" xfId="34063" xr:uid="{EF3CA18E-B7D9-40E6-962C-940A02BDBCC2}"/>
    <cellStyle name="40% - Accent3 5 4 3" xfId="3140" xr:uid="{00000000-0005-0000-0000-0000430C0000}"/>
    <cellStyle name="40% - Accent3 5 4 3 2" xfId="34065" xr:uid="{8EE21C1C-0A18-4F7F-B22F-C5A22F91EF6F}"/>
    <cellStyle name="40% - Accent3 5 4 4" xfId="34062" xr:uid="{894D5EA4-65EC-4046-9CF1-E37C97297409}"/>
    <cellStyle name="40% - Accent3 5 5" xfId="3141" xr:uid="{00000000-0005-0000-0000-0000440C0000}"/>
    <cellStyle name="40% - Accent3 5 5 2" xfId="3142" xr:uid="{00000000-0005-0000-0000-0000450C0000}"/>
    <cellStyle name="40% - Accent3 5 5 2 2" xfId="34067" xr:uid="{5F0786F3-4DBE-42F2-BC41-BDC7A510E313}"/>
    <cellStyle name="40% - Accent3 5 5 3" xfId="34066" xr:uid="{3D0FF97E-E62B-4988-84D4-1B84C8FF7FB6}"/>
    <cellStyle name="40% - Accent3 5 6" xfId="3143" xr:uid="{00000000-0005-0000-0000-0000460C0000}"/>
    <cellStyle name="40% - Accent3 5 6 2" xfId="34068" xr:uid="{DA3E9FDC-A063-4149-B4AF-C250CF17BF0C}"/>
    <cellStyle name="40% - Accent3 5 7" xfId="34037" xr:uid="{EF5A0A22-43DB-4773-8844-4BE2A5943D44}"/>
    <cellStyle name="40% - Accent3 6" xfId="3144" xr:uid="{00000000-0005-0000-0000-0000470C0000}"/>
    <cellStyle name="40% - Accent3 6 2" xfId="3145" xr:uid="{00000000-0005-0000-0000-0000480C0000}"/>
    <cellStyle name="40% - Accent3 6 2 2" xfId="3146" xr:uid="{00000000-0005-0000-0000-0000490C0000}"/>
    <cellStyle name="40% - Accent3 6 2 2 2" xfId="3147" xr:uid="{00000000-0005-0000-0000-00004A0C0000}"/>
    <cellStyle name="40% - Accent3 6 2 2 2 2" xfId="3148" xr:uid="{00000000-0005-0000-0000-00004B0C0000}"/>
    <cellStyle name="40% - Accent3 6 2 2 2 2 2" xfId="34073" xr:uid="{5F9C240C-3C79-4CBE-B489-6FB3A663B53A}"/>
    <cellStyle name="40% - Accent3 6 2 2 2 3" xfId="34072" xr:uid="{A156DA5E-9B10-4358-9194-BF24D52C43D5}"/>
    <cellStyle name="40% - Accent3 6 2 2 3" xfId="3149" xr:uid="{00000000-0005-0000-0000-00004C0C0000}"/>
    <cellStyle name="40% - Accent3 6 2 2 3 2" xfId="34074" xr:uid="{6BBAFCE5-33F1-4A6E-A32D-179923356D99}"/>
    <cellStyle name="40% - Accent3 6 2 2 4" xfId="34071" xr:uid="{7BF55847-E682-49A1-A9FD-56ACAA465D8E}"/>
    <cellStyle name="40% - Accent3 6 2 3" xfId="3150" xr:uid="{00000000-0005-0000-0000-00004D0C0000}"/>
    <cellStyle name="40% - Accent3 6 2 3 2" xfId="3151" xr:uid="{00000000-0005-0000-0000-00004E0C0000}"/>
    <cellStyle name="40% - Accent3 6 2 3 2 2" xfId="34076" xr:uid="{F8E77C8E-AAA1-44CF-92AE-9B9EF99A942B}"/>
    <cellStyle name="40% - Accent3 6 2 3 3" xfId="34075" xr:uid="{4ED0690C-1ACF-4CE3-86D6-1C094E94DD6F}"/>
    <cellStyle name="40% - Accent3 6 2 4" xfId="3152" xr:uid="{00000000-0005-0000-0000-00004F0C0000}"/>
    <cellStyle name="40% - Accent3 6 2 4 2" xfId="34077" xr:uid="{F5413AC5-C8C7-4341-82DD-BC09537AFB67}"/>
    <cellStyle name="40% - Accent3 6 2 5" xfId="34070" xr:uid="{A060FC93-B58F-4B12-A5CD-457DD9716550}"/>
    <cellStyle name="40% - Accent3 6 3" xfId="3153" xr:uid="{00000000-0005-0000-0000-0000500C0000}"/>
    <cellStyle name="40% - Accent3 6 3 2" xfId="3154" xr:uid="{00000000-0005-0000-0000-0000510C0000}"/>
    <cellStyle name="40% - Accent3 6 3 2 2" xfId="3155" xr:uid="{00000000-0005-0000-0000-0000520C0000}"/>
    <cellStyle name="40% - Accent3 6 3 2 2 2" xfId="34080" xr:uid="{BE9A894B-0BB6-46B5-BFE4-9529C5B908FB}"/>
    <cellStyle name="40% - Accent3 6 3 2 3" xfId="34079" xr:uid="{EAE80683-5242-40C0-BCFD-A142FD02367F}"/>
    <cellStyle name="40% - Accent3 6 3 3" xfId="3156" xr:uid="{00000000-0005-0000-0000-0000530C0000}"/>
    <cellStyle name="40% - Accent3 6 3 3 2" xfId="34081" xr:uid="{FF4EBED8-E101-46D5-BF25-AF047B4A9A8A}"/>
    <cellStyle name="40% - Accent3 6 3 4" xfId="34078" xr:uid="{273E1C5B-899D-4D1B-8E8C-E9969A1A9681}"/>
    <cellStyle name="40% - Accent3 6 4" xfId="3157" xr:uid="{00000000-0005-0000-0000-0000540C0000}"/>
    <cellStyle name="40% - Accent3 6 4 2" xfId="3158" xr:uid="{00000000-0005-0000-0000-0000550C0000}"/>
    <cellStyle name="40% - Accent3 6 4 2 2" xfId="34083" xr:uid="{4A482FB1-484D-46DD-B65F-5B61A8588AE3}"/>
    <cellStyle name="40% - Accent3 6 4 3" xfId="34082" xr:uid="{110DED3E-F991-45A3-9CD8-E8451CCD018D}"/>
    <cellStyle name="40% - Accent3 6 5" xfId="3159" xr:uid="{00000000-0005-0000-0000-0000560C0000}"/>
    <cellStyle name="40% - Accent3 6 5 2" xfId="34084" xr:uid="{1BF63E45-F083-4317-8CA5-E8704E3E457F}"/>
    <cellStyle name="40% - Accent3 6 6" xfId="34069" xr:uid="{16C67606-E4DC-4C62-8899-CC1223B84C44}"/>
    <cellStyle name="40% - Accent4" xfId="3160" xr:uid="{00000000-0005-0000-0000-0000570C0000}"/>
    <cellStyle name="40% - Accent4 2" xfId="3161" xr:uid="{00000000-0005-0000-0000-0000580C0000}"/>
    <cellStyle name="40% - Accent4 2 2" xfId="3162" xr:uid="{00000000-0005-0000-0000-0000590C0000}"/>
    <cellStyle name="40% - Accent4 2 2 2" xfId="3163" xr:uid="{00000000-0005-0000-0000-00005A0C0000}"/>
    <cellStyle name="40% - Accent4 2 3" xfId="3164" xr:uid="{00000000-0005-0000-0000-00005B0C0000}"/>
    <cellStyle name="40% - Accent4 2 3 2" xfId="3165" xr:uid="{00000000-0005-0000-0000-00005C0C0000}"/>
    <cellStyle name="40% - Accent4 2 3 2 2" xfId="3166" xr:uid="{00000000-0005-0000-0000-00005D0C0000}"/>
    <cellStyle name="40% - Accent4 2 3 2 2 2" xfId="3167" xr:uid="{00000000-0005-0000-0000-00005E0C0000}"/>
    <cellStyle name="40% - Accent4 2 3 2 2 2 2" xfId="3168" xr:uid="{00000000-0005-0000-0000-00005F0C0000}"/>
    <cellStyle name="40% - Accent4 2 3 2 2 2 2 2" xfId="3169" xr:uid="{00000000-0005-0000-0000-0000600C0000}"/>
    <cellStyle name="40% - Accent4 2 3 2 2 2 2 2 2" xfId="34090" xr:uid="{9AAADE0D-ED08-4D09-898B-A6ED79B8A5F1}"/>
    <cellStyle name="40% - Accent4 2 3 2 2 2 2 3" xfId="34089" xr:uid="{36D08B38-F636-4275-B6D9-D56D9A20B8C2}"/>
    <cellStyle name="40% - Accent4 2 3 2 2 2 3" xfId="3170" xr:uid="{00000000-0005-0000-0000-0000610C0000}"/>
    <cellStyle name="40% - Accent4 2 3 2 2 2 3 2" xfId="34091" xr:uid="{D8747118-020C-452E-A742-8D4984AB8172}"/>
    <cellStyle name="40% - Accent4 2 3 2 2 2 4" xfId="34088" xr:uid="{CB42AA44-34AC-48C4-962A-483B1B99F467}"/>
    <cellStyle name="40% - Accent4 2 3 2 2 3" xfId="3171" xr:uid="{00000000-0005-0000-0000-0000620C0000}"/>
    <cellStyle name="40% - Accent4 2 3 2 2 3 2" xfId="3172" xr:uid="{00000000-0005-0000-0000-0000630C0000}"/>
    <cellStyle name="40% - Accent4 2 3 2 2 3 2 2" xfId="34093" xr:uid="{1D7A5318-4E3C-4771-80FD-2516446F5B70}"/>
    <cellStyle name="40% - Accent4 2 3 2 2 3 3" xfId="34092" xr:uid="{46FF860E-F969-4D96-8A09-3DF6DB52CB10}"/>
    <cellStyle name="40% - Accent4 2 3 2 2 4" xfId="3173" xr:uid="{00000000-0005-0000-0000-0000640C0000}"/>
    <cellStyle name="40% - Accent4 2 3 2 2 4 2" xfId="34094" xr:uid="{F76B1561-80A3-495B-8F97-69E3D0860A90}"/>
    <cellStyle name="40% - Accent4 2 3 2 2 5" xfId="34087" xr:uid="{288FC606-3BC8-4A90-A1B1-678BEA106C46}"/>
    <cellStyle name="40% - Accent4 2 3 2 3" xfId="3174" xr:uid="{00000000-0005-0000-0000-0000650C0000}"/>
    <cellStyle name="40% - Accent4 2 3 2 3 2" xfId="3175" xr:uid="{00000000-0005-0000-0000-0000660C0000}"/>
    <cellStyle name="40% - Accent4 2 3 2 3 2 2" xfId="3176" xr:uid="{00000000-0005-0000-0000-0000670C0000}"/>
    <cellStyle name="40% - Accent4 2 3 2 3 2 2 2" xfId="34097" xr:uid="{BC0A89A9-6A4C-4216-8CB1-28962C5F7B82}"/>
    <cellStyle name="40% - Accent4 2 3 2 3 2 3" xfId="34096" xr:uid="{5EC259A2-69CA-4176-BDFA-DDBD797C245E}"/>
    <cellStyle name="40% - Accent4 2 3 2 3 3" xfId="3177" xr:uid="{00000000-0005-0000-0000-0000680C0000}"/>
    <cellStyle name="40% - Accent4 2 3 2 3 3 2" xfId="34098" xr:uid="{9F1D4D63-2B58-4A4B-85F8-F8ED73A2A55F}"/>
    <cellStyle name="40% - Accent4 2 3 2 3 4" xfId="34095" xr:uid="{90C94967-8EFF-440C-AF58-F7B0DFC0C0D6}"/>
    <cellStyle name="40% - Accent4 2 3 2 4" xfId="3178" xr:uid="{00000000-0005-0000-0000-0000690C0000}"/>
    <cellStyle name="40% - Accent4 2 3 2 4 2" xfId="3179" xr:uid="{00000000-0005-0000-0000-00006A0C0000}"/>
    <cellStyle name="40% - Accent4 2 3 2 4 2 2" xfId="34100" xr:uid="{E9E445B9-6038-48C9-ADE8-AB5F5AF6003B}"/>
    <cellStyle name="40% - Accent4 2 3 2 4 3" xfId="34099" xr:uid="{030FE002-14C3-4C99-A44F-707E170A31BE}"/>
    <cellStyle name="40% - Accent4 2 3 2 5" xfId="3180" xr:uid="{00000000-0005-0000-0000-00006B0C0000}"/>
    <cellStyle name="40% - Accent4 2 3 2 5 2" xfId="34101" xr:uid="{29D3C97F-2FD3-40AA-8C2B-1E956BF44463}"/>
    <cellStyle name="40% - Accent4 2 3 2 6" xfId="34086" xr:uid="{77E3F5BA-46D3-46F0-9E3C-8201814ACC72}"/>
    <cellStyle name="40% - Accent4 2 3 3" xfId="3181" xr:uid="{00000000-0005-0000-0000-00006C0C0000}"/>
    <cellStyle name="40% - Accent4 2 3 3 2" xfId="3182" xr:uid="{00000000-0005-0000-0000-00006D0C0000}"/>
    <cellStyle name="40% - Accent4 2 3 3 2 2" xfId="3183" xr:uid="{00000000-0005-0000-0000-00006E0C0000}"/>
    <cellStyle name="40% - Accent4 2 3 3 2 2 2" xfId="3184" xr:uid="{00000000-0005-0000-0000-00006F0C0000}"/>
    <cellStyle name="40% - Accent4 2 3 3 2 2 2 2" xfId="34105" xr:uid="{76344032-97B3-420A-A93C-69B51EA94EB2}"/>
    <cellStyle name="40% - Accent4 2 3 3 2 2 3" xfId="34104" xr:uid="{D2E8B14A-108F-471C-AE01-A12BAF0A1D19}"/>
    <cellStyle name="40% - Accent4 2 3 3 2 3" xfId="3185" xr:uid="{00000000-0005-0000-0000-0000700C0000}"/>
    <cellStyle name="40% - Accent4 2 3 3 2 3 2" xfId="34106" xr:uid="{40070542-E005-42DD-A572-61965436DC99}"/>
    <cellStyle name="40% - Accent4 2 3 3 2 4" xfId="34103" xr:uid="{C5EA7D5A-6E83-47E6-835F-2BBFC08F9520}"/>
    <cellStyle name="40% - Accent4 2 3 3 3" xfId="3186" xr:uid="{00000000-0005-0000-0000-0000710C0000}"/>
    <cellStyle name="40% - Accent4 2 3 3 3 2" xfId="3187" xr:uid="{00000000-0005-0000-0000-0000720C0000}"/>
    <cellStyle name="40% - Accent4 2 3 3 3 2 2" xfId="34108" xr:uid="{146B22B5-D9D5-44EB-BF1D-72CE7EC375D0}"/>
    <cellStyle name="40% - Accent4 2 3 3 3 3" xfId="34107" xr:uid="{F6CDCCC9-E90F-440D-B2D0-71FEC346DCB4}"/>
    <cellStyle name="40% - Accent4 2 3 3 4" xfId="3188" xr:uid="{00000000-0005-0000-0000-0000730C0000}"/>
    <cellStyle name="40% - Accent4 2 3 3 4 2" xfId="34109" xr:uid="{5C918D82-F6F4-4CDE-BE0B-82307623B0E7}"/>
    <cellStyle name="40% - Accent4 2 3 3 5" xfId="34102" xr:uid="{2A58EE54-A6B8-4112-AEA1-6E4CD5ADC2C5}"/>
    <cellStyle name="40% - Accent4 2 3 4" xfId="3189" xr:uid="{00000000-0005-0000-0000-0000740C0000}"/>
    <cellStyle name="40% - Accent4 2 3 4 2" xfId="3190" xr:uid="{00000000-0005-0000-0000-0000750C0000}"/>
    <cellStyle name="40% - Accent4 2 3 4 2 2" xfId="3191" xr:uid="{00000000-0005-0000-0000-0000760C0000}"/>
    <cellStyle name="40% - Accent4 2 3 4 2 2 2" xfId="34112" xr:uid="{7DD61E3B-6F91-414C-94F4-CCE1E23ACC88}"/>
    <cellStyle name="40% - Accent4 2 3 4 2 3" xfId="34111" xr:uid="{9E9ACCD3-39E8-4899-9174-C19980A2E4CA}"/>
    <cellStyle name="40% - Accent4 2 3 4 3" xfId="3192" xr:uid="{00000000-0005-0000-0000-0000770C0000}"/>
    <cellStyle name="40% - Accent4 2 3 4 3 2" xfId="34113" xr:uid="{F45BAD13-1A79-4AD1-A3A9-31CC084BE4D0}"/>
    <cellStyle name="40% - Accent4 2 3 4 4" xfId="34110" xr:uid="{BE52B62C-519A-4C3D-99F4-FB4CCA2EB8E4}"/>
    <cellStyle name="40% - Accent4 2 3 5" xfId="3193" xr:uid="{00000000-0005-0000-0000-0000780C0000}"/>
    <cellStyle name="40% - Accent4 2 3 5 2" xfId="3194" xr:uid="{00000000-0005-0000-0000-0000790C0000}"/>
    <cellStyle name="40% - Accent4 2 3 5 2 2" xfId="34115" xr:uid="{7CCE3DB4-7217-46C5-9D4D-773C745A70F8}"/>
    <cellStyle name="40% - Accent4 2 3 5 3" xfId="34114" xr:uid="{DD23B191-5813-4E70-858E-DB65FEB564A7}"/>
    <cellStyle name="40% - Accent4 2 3 6" xfId="3195" xr:uid="{00000000-0005-0000-0000-00007A0C0000}"/>
    <cellStyle name="40% - Accent4 2 3 6 2" xfId="34116" xr:uid="{F87901DD-4560-4645-AB9D-0108EEEEE84B}"/>
    <cellStyle name="40% - Accent4 2 3 7" xfId="34085" xr:uid="{9F68B2DF-ECEF-4F99-A2AE-CFF4B59A0C1B}"/>
    <cellStyle name="40% - Accent4 2 4" xfId="3196" xr:uid="{00000000-0005-0000-0000-00007B0C0000}"/>
    <cellStyle name="40% - Accent4 2 4 2" xfId="3197" xr:uid="{00000000-0005-0000-0000-00007C0C0000}"/>
    <cellStyle name="40% - Accent4 2 4 2 2" xfId="3198" xr:uid="{00000000-0005-0000-0000-00007D0C0000}"/>
    <cellStyle name="40% - Accent4 2 4 2 2 2" xfId="3199" xr:uid="{00000000-0005-0000-0000-00007E0C0000}"/>
    <cellStyle name="40% - Accent4 2 4 2 2 2 2" xfId="3200" xr:uid="{00000000-0005-0000-0000-00007F0C0000}"/>
    <cellStyle name="40% - Accent4 2 4 2 2 2 2 2" xfId="34121" xr:uid="{E714D8BC-7B3C-4EDC-A350-A683B8A04F72}"/>
    <cellStyle name="40% - Accent4 2 4 2 2 2 3" xfId="34120" xr:uid="{D2D96C43-4C4E-471F-AEAD-931B62E45D2A}"/>
    <cellStyle name="40% - Accent4 2 4 2 2 3" xfId="3201" xr:uid="{00000000-0005-0000-0000-0000800C0000}"/>
    <cellStyle name="40% - Accent4 2 4 2 2 3 2" xfId="34122" xr:uid="{F46523E9-9F4C-4F01-BE5D-0A33D11AF81A}"/>
    <cellStyle name="40% - Accent4 2 4 2 2 4" xfId="34119" xr:uid="{79F9C1D2-EFFF-42AD-8BD3-4916B14A7B8F}"/>
    <cellStyle name="40% - Accent4 2 4 2 3" xfId="3202" xr:uid="{00000000-0005-0000-0000-0000810C0000}"/>
    <cellStyle name="40% - Accent4 2 4 2 3 2" xfId="3203" xr:uid="{00000000-0005-0000-0000-0000820C0000}"/>
    <cellStyle name="40% - Accent4 2 4 2 3 2 2" xfId="34124" xr:uid="{40E8D88D-3472-4F3A-983A-AF296C343CE1}"/>
    <cellStyle name="40% - Accent4 2 4 2 3 3" xfId="34123" xr:uid="{C67C817E-78BC-4CCA-A87B-89911CD1CEEE}"/>
    <cellStyle name="40% - Accent4 2 4 2 4" xfId="3204" xr:uid="{00000000-0005-0000-0000-0000830C0000}"/>
    <cellStyle name="40% - Accent4 2 4 2 4 2" xfId="34125" xr:uid="{E5474F01-E5A8-4CD7-A896-A4286C076E6B}"/>
    <cellStyle name="40% - Accent4 2 4 2 5" xfId="34118" xr:uid="{D5C9F287-A3BC-4C7F-B620-CE6B88896342}"/>
    <cellStyle name="40% - Accent4 2 4 3" xfId="3205" xr:uid="{00000000-0005-0000-0000-0000840C0000}"/>
    <cellStyle name="40% - Accent4 2 4 3 2" xfId="3206" xr:uid="{00000000-0005-0000-0000-0000850C0000}"/>
    <cellStyle name="40% - Accent4 2 4 3 2 2" xfId="3207" xr:uid="{00000000-0005-0000-0000-0000860C0000}"/>
    <cellStyle name="40% - Accent4 2 4 3 2 2 2" xfId="34128" xr:uid="{1313A67C-6C95-4272-B523-DB6D848CD416}"/>
    <cellStyle name="40% - Accent4 2 4 3 2 3" xfId="34127" xr:uid="{F63949C2-E801-4EFA-820D-87BAA9CDBA16}"/>
    <cellStyle name="40% - Accent4 2 4 3 3" xfId="3208" xr:uid="{00000000-0005-0000-0000-0000870C0000}"/>
    <cellStyle name="40% - Accent4 2 4 3 3 2" xfId="34129" xr:uid="{5159E24C-6FF0-47E2-A7A2-7FACACD4714A}"/>
    <cellStyle name="40% - Accent4 2 4 3 4" xfId="34126" xr:uid="{B551DD7C-F02F-4F8D-B5DC-323A56B078C0}"/>
    <cellStyle name="40% - Accent4 2 4 4" xfId="3209" xr:uid="{00000000-0005-0000-0000-0000880C0000}"/>
    <cellStyle name="40% - Accent4 2 4 4 2" xfId="3210" xr:uid="{00000000-0005-0000-0000-0000890C0000}"/>
    <cellStyle name="40% - Accent4 2 4 4 2 2" xfId="34131" xr:uid="{10196C74-0F89-4F12-AF07-E1EA9DDD1F71}"/>
    <cellStyle name="40% - Accent4 2 4 4 3" xfId="34130" xr:uid="{8F18F814-813E-48C3-AEF9-DEDEE3440A76}"/>
    <cellStyle name="40% - Accent4 2 4 5" xfId="3211" xr:uid="{00000000-0005-0000-0000-00008A0C0000}"/>
    <cellStyle name="40% - Accent4 2 4 5 2" xfId="34132" xr:uid="{044FEF4E-0EDB-41EE-82AD-B8815F7DCAEA}"/>
    <cellStyle name="40% - Accent4 2 4 6" xfId="34117" xr:uid="{C272BA70-3436-4765-B404-638BA913EE97}"/>
    <cellStyle name="40% - Accent4 2 5" xfId="3212" xr:uid="{00000000-0005-0000-0000-00008B0C0000}"/>
    <cellStyle name="40% - Accent4 3" xfId="3213" xr:uid="{00000000-0005-0000-0000-00008C0C0000}"/>
    <cellStyle name="40% - Accent4 3 2" xfId="3214" xr:uid="{00000000-0005-0000-0000-00008D0C0000}"/>
    <cellStyle name="40% - Accent4 3 3" xfId="3215" xr:uid="{00000000-0005-0000-0000-00008E0C0000}"/>
    <cellStyle name="40% - Accent4 3 3 2" xfId="3216" xr:uid="{00000000-0005-0000-0000-00008F0C0000}"/>
    <cellStyle name="40% - Accent4 3 3 2 2" xfId="3217" xr:uid="{00000000-0005-0000-0000-0000900C0000}"/>
    <cellStyle name="40% - Accent4 3 3 2 2 2" xfId="3218" xr:uid="{00000000-0005-0000-0000-0000910C0000}"/>
    <cellStyle name="40% - Accent4 3 3 2 2 2 2" xfId="3219" xr:uid="{00000000-0005-0000-0000-0000920C0000}"/>
    <cellStyle name="40% - Accent4 3 3 2 2 2 2 2" xfId="3220" xr:uid="{00000000-0005-0000-0000-0000930C0000}"/>
    <cellStyle name="40% - Accent4 3 3 2 2 2 2 2 2" xfId="34139" xr:uid="{EE5A38BD-5A26-499E-96A7-19E7861111EB}"/>
    <cellStyle name="40% - Accent4 3 3 2 2 2 2 3" xfId="34138" xr:uid="{4A5F1E70-09B9-43DF-AC99-23C78A659498}"/>
    <cellStyle name="40% - Accent4 3 3 2 2 2 3" xfId="3221" xr:uid="{00000000-0005-0000-0000-0000940C0000}"/>
    <cellStyle name="40% - Accent4 3 3 2 2 2 3 2" xfId="34140" xr:uid="{1A2E1DB4-7329-4729-87BC-19DE87DEA323}"/>
    <cellStyle name="40% - Accent4 3 3 2 2 2 4" xfId="34137" xr:uid="{6816FFBF-07B7-487F-9680-EDF908C6C370}"/>
    <cellStyle name="40% - Accent4 3 3 2 2 3" xfId="3222" xr:uid="{00000000-0005-0000-0000-0000950C0000}"/>
    <cellStyle name="40% - Accent4 3 3 2 2 3 2" xfId="3223" xr:uid="{00000000-0005-0000-0000-0000960C0000}"/>
    <cellStyle name="40% - Accent4 3 3 2 2 3 2 2" xfId="34142" xr:uid="{B068870B-735A-40CF-81EC-D15BE49C3F02}"/>
    <cellStyle name="40% - Accent4 3 3 2 2 3 3" xfId="34141" xr:uid="{9F874E30-BB5C-468A-9994-86FD172D03FA}"/>
    <cellStyle name="40% - Accent4 3 3 2 2 4" xfId="3224" xr:uid="{00000000-0005-0000-0000-0000970C0000}"/>
    <cellStyle name="40% - Accent4 3 3 2 2 4 2" xfId="34143" xr:uid="{F3C66956-BBF9-445B-98E5-B533EE5BC1E0}"/>
    <cellStyle name="40% - Accent4 3 3 2 2 5" xfId="34136" xr:uid="{7D7C6DCB-F508-4451-A1F1-3751E8D5378E}"/>
    <cellStyle name="40% - Accent4 3 3 2 3" xfId="3225" xr:uid="{00000000-0005-0000-0000-0000980C0000}"/>
    <cellStyle name="40% - Accent4 3 3 2 3 2" xfId="3226" xr:uid="{00000000-0005-0000-0000-0000990C0000}"/>
    <cellStyle name="40% - Accent4 3 3 2 3 2 2" xfId="3227" xr:uid="{00000000-0005-0000-0000-00009A0C0000}"/>
    <cellStyle name="40% - Accent4 3 3 2 3 2 2 2" xfId="34146" xr:uid="{80500CE1-4C69-4608-A6E8-D8B7E0CE9AB9}"/>
    <cellStyle name="40% - Accent4 3 3 2 3 2 3" xfId="34145" xr:uid="{F7C42E0F-D2AC-48F9-9AF5-CCEC99DF7117}"/>
    <cellStyle name="40% - Accent4 3 3 2 3 3" xfId="3228" xr:uid="{00000000-0005-0000-0000-00009B0C0000}"/>
    <cellStyle name="40% - Accent4 3 3 2 3 3 2" xfId="34147" xr:uid="{2A4A6D2D-F2A9-4471-88D3-320D7A079F49}"/>
    <cellStyle name="40% - Accent4 3 3 2 3 4" xfId="34144" xr:uid="{90C843EF-A9BC-4D27-8874-D1139E253E54}"/>
    <cellStyle name="40% - Accent4 3 3 2 4" xfId="3229" xr:uid="{00000000-0005-0000-0000-00009C0C0000}"/>
    <cellStyle name="40% - Accent4 3 3 2 4 2" xfId="3230" xr:uid="{00000000-0005-0000-0000-00009D0C0000}"/>
    <cellStyle name="40% - Accent4 3 3 2 4 2 2" xfId="34149" xr:uid="{E2ECC974-86D3-461E-8EC3-29CAC7342021}"/>
    <cellStyle name="40% - Accent4 3 3 2 4 3" xfId="34148" xr:uid="{E917C41A-F4A5-4C51-BB4F-256BC359632B}"/>
    <cellStyle name="40% - Accent4 3 3 2 5" xfId="3231" xr:uid="{00000000-0005-0000-0000-00009E0C0000}"/>
    <cellStyle name="40% - Accent4 3 3 2 5 2" xfId="34150" xr:uid="{DCF84058-86C8-4DC1-8ADE-57557CEF65E9}"/>
    <cellStyle name="40% - Accent4 3 3 2 6" xfId="34135" xr:uid="{C7D1392F-2151-4690-BAC2-057EBF4389C9}"/>
    <cellStyle name="40% - Accent4 3 3 3" xfId="3232" xr:uid="{00000000-0005-0000-0000-00009F0C0000}"/>
    <cellStyle name="40% - Accent4 3 3 3 2" xfId="3233" xr:uid="{00000000-0005-0000-0000-0000A00C0000}"/>
    <cellStyle name="40% - Accent4 3 3 3 2 2" xfId="3234" xr:uid="{00000000-0005-0000-0000-0000A10C0000}"/>
    <cellStyle name="40% - Accent4 3 3 3 2 2 2" xfId="3235" xr:uid="{00000000-0005-0000-0000-0000A20C0000}"/>
    <cellStyle name="40% - Accent4 3 3 3 2 2 2 2" xfId="34154" xr:uid="{5C4B2BC5-B91B-4FB4-91F8-05452EDBBEEC}"/>
    <cellStyle name="40% - Accent4 3 3 3 2 2 3" xfId="34153" xr:uid="{F408975B-DDAD-44ED-B31E-44E0D6C43B3B}"/>
    <cellStyle name="40% - Accent4 3 3 3 2 3" xfId="3236" xr:uid="{00000000-0005-0000-0000-0000A30C0000}"/>
    <cellStyle name="40% - Accent4 3 3 3 2 3 2" xfId="34155" xr:uid="{B6511392-12EC-4764-AD97-CEBAE84982E5}"/>
    <cellStyle name="40% - Accent4 3 3 3 2 4" xfId="34152" xr:uid="{A79E1B90-44F0-4813-9A1C-763B4ECCE7A6}"/>
    <cellStyle name="40% - Accent4 3 3 3 3" xfId="3237" xr:uid="{00000000-0005-0000-0000-0000A40C0000}"/>
    <cellStyle name="40% - Accent4 3 3 3 3 2" xfId="3238" xr:uid="{00000000-0005-0000-0000-0000A50C0000}"/>
    <cellStyle name="40% - Accent4 3 3 3 3 2 2" xfId="34157" xr:uid="{8FFED850-049C-4404-B302-E3A7324E7549}"/>
    <cellStyle name="40% - Accent4 3 3 3 3 3" xfId="34156" xr:uid="{1AD8DB69-7C3C-4959-BE0B-608C37B2CFDE}"/>
    <cellStyle name="40% - Accent4 3 3 3 4" xfId="3239" xr:uid="{00000000-0005-0000-0000-0000A60C0000}"/>
    <cellStyle name="40% - Accent4 3 3 3 4 2" xfId="34158" xr:uid="{101C642C-17F7-406F-A79F-BC14023BCDBC}"/>
    <cellStyle name="40% - Accent4 3 3 3 5" xfId="34151" xr:uid="{118B5AAE-3EC8-4D7A-A35A-514949B2D699}"/>
    <cellStyle name="40% - Accent4 3 3 4" xfId="3240" xr:uid="{00000000-0005-0000-0000-0000A70C0000}"/>
    <cellStyle name="40% - Accent4 3 3 4 2" xfId="3241" xr:uid="{00000000-0005-0000-0000-0000A80C0000}"/>
    <cellStyle name="40% - Accent4 3 3 4 2 2" xfId="3242" xr:uid="{00000000-0005-0000-0000-0000A90C0000}"/>
    <cellStyle name="40% - Accent4 3 3 4 2 2 2" xfId="34161" xr:uid="{80D2ADF3-0448-4E5D-A0D5-BADF15D34F8E}"/>
    <cellStyle name="40% - Accent4 3 3 4 2 3" xfId="34160" xr:uid="{B71C6441-C5BC-4810-A50C-E6662CCC4EFB}"/>
    <cellStyle name="40% - Accent4 3 3 4 3" xfId="3243" xr:uid="{00000000-0005-0000-0000-0000AA0C0000}"/>
    <cellStyle name="40% - Accent4 3 3 4 3 2" xfId="34162" xr:uid="{691D78C3-3117-432A-AAC0-33DBCC9BC555}"/>
    <cellStyle name="40% - Accent4 3 3 4 4" xfId="34159" xr:uid="{9B63109D-9B2D-4BFA-9505-916775524EAE}"/>
    <cellStyle name="40% - Accent4 3 3 5" xfId="3244" xr:uid="{00000000-0005-0000-0000-0000AB0C0000}"/>
    <cellStyle name="40% - Accent4 3 3 5 2" xfId="3245" xr:uid="{00000000-0005-0000-0000-0000AC0C0000}"/>
    <cellStyle name="40% - Accent4 3 3 5 2 2" xfId="34164" xr:uid="{261ABCC4-7C26-4AA1-A9F1-65294CACB266}"/>
    <cellStyle name="40% - Accent4 3 3 5 3" xfId="34163" xr:uid="{FA3C7566-FE1A-4DD0-927E-F0AB9A0E17D7}"/>
    <cellStyle name="40% - Accent4 3 3 6" xfId="3246" xr:uid="{00000000-0005-0000-0000-0000AD0C0000}"/>
    <cellStyle name="40% - Accent4 3 3 6 2" xfId="34165" xr:uid="{C3A3C122-9196-4EA3-BF55-2BC762B5B89F}"/>
    <cellStyle name="40% - Accent4 3 3 7" xfId="34134" xr:uid="{619CEC11-90FF-4C9C-B851-39F9B55C70E3}"/>
    <cellStyle name="40% - Accent4 3 4" xfId="3247" xr:uid="{00000000-0005-0000-0000-0000AE0C0000}"/>
    <cellStyle name="40% - Accent4 3 4 2" xfId="3248" xr:uid="{00000000-0005-0000-0000-0000AF0C0000}"/>
    <cellStyle name="40% - Accent4 3 4 2 2" xfId="3249" xr:uid="{00000000-0005-0000-0000-0000B00C0000}"/>
    <cellStyle name="40% - Accent4 3 4 2 2 2" xfId="3250" xr:uid="{00000000-0005-0000-0000-0000B10C0000}"/>
    <cellStyle name="40% - Accent4 3 4 2 2 2 2" xfId="3251" xr:uid="{00000000-0005-0000-0000-0000B20C0000}"/>
    <cellStyle name="40% - Accent4 3 4 2 2 2 2 2" xfId="34170" xr:uid="{CDF1E142-2C7E-4B3C-963A-D989A2D9A55D}"/>
    <cellStyle name="40% - Accent4 3 4 2 2 2 3" xfId="34169" xr:uid="{3EC98D2C-2EE3-4F38-9FFB-6C3FFF66B85B}"/>
    <cellStyle name="40% - Accent4 3 4 2 2 3" xfId="3252" xr:uid="{00000000-0005-0000-0000-0000B30C0000}"/>
    <cellStyle name="40% - Accent4 3 4 2 2 3 2" xfId="34171" xr:uid="{42DBFEAB-B55A-4B4D-926A-431381DD0158}"/>
    <cellStyle name="40% - Accent4 3 4 2 2 4" xfId="34168" xr:uid="{7E8691EA-E759-4FFF-92FE-ABDF758CB22C}"/>
    <cellStyle name="40% - Accent4 3 4 2 3" xfId="3253" xr:uid="{00000000-0005-0000-0000-0000B40C0000}"/>
    <cellStyle name="40% - Accent4 3 4 2 3 2" xfId="3254" xr:uid="{00000000-0005-0000-0000-0000B50C0000}"/>
    <cellStyle name="40% - Accent4 3 4 2 3 2 2" xfId="34173" xr:uid="{DED0E9E3-8BEC-44F4-9545-465F6F026C59}"/>
    <cellStyle name="40% - Accent4 3 4 2 3 3" xfId="34172" xr:uid="{392C6839-94CB-469C-B4DE-F90BE1EED945}"/>
    <cellStyle name="40% - Accent4 3 4 2 4" xfId="3255" xr:uid="{00000000-0005-0000-0000-0000B60C0000}"/>
    <cellStyle name="40% - Accent4 3 4 2 4 2" xfId="34174" xr:uid="{6960F0FF-4FF4-4931-AE0E-5A804EC2F7DD}"/>
    <cellStyle name="40% - Accent4 3 4 2 5" xfId="34167" xr:uid="{F7B7F395-B124-414D-BA7F-DAE0124BE78E}"/>
    <cellStyle name="40% - Accent4 3 4 3" xfId="3256" xr:uid="{00000000-0005-0000-0000-0000B70C0000}"/>
    <cellStyle name="40% - Accent4 3 4 3 2" xfId="3257" xr:uid="{00000000-0005-0000-0000-0000B80C0000}"/>
    <cellStyle name="40% - Accent4 3 4 3 2 2" xfId="3258" xr:uid="{00000000-0005-0000-0000-0000B90C0000}"/>
    <cellStyle name="40% - Accent4 3 4 3 2 2 2" xfId="34177" xr:uid="{97F62DA6-ECD0-40A4-A1D7-F8CB283926BE}"/>
    <cellStyle name="40% - Accent4 3 4 3 2 3" xfId="34176" xr:uid="{99CFD48D-9B71-473F-86D2-DCB857629781}"/>
    <cellStyle name="40% - Accent4 3 4 3 3" xfId="3259" xr:uid="{00000000-0005-0000-0000-0000BA0C0000}"/>
    <cellStyle name="40% - Accent4 3 4 3 3 2" xfId="34178" xr:uid="{188573F8-78A5-4635-8AAB-72BA97F35409}"/>
    <cellStyle name="40% - Accent4 3 4 3 4" xfId="34175" xr:uid="{F16F65A3-F481-4E83-8571-D1DC0302D87D}"/>
    <cellStyle name="40% - Accent4 3 4 4" xfId="3260" xr:uid="{00000000-0005-0000-0000-0000BB0C0000}"/>
    <cellStyle name="40% - Accent4 3 4 4 2" xfId="3261" xr:uid="{00000000-0005-0000-0000-0000BC0C0000}"/>
    <cellStyle name="40% - Accent4 3 4 4 2 2" xfId="34180" xr:uid="{9D251EF8-A580-48C2-BA43-7A82BB61FC10}"/>
    <cellStyle name="40% - Accent4 3 4 4 3" xfId="34179" xr:uid="{87CD37CE-ECD0-43C7-90DF-F4D303BA66BB}"/>
    <cellStyle name="40% - Accent4 3 4 5" xfId="3262" xr:uid="{00000000-0005-0000-0000-0000BD0C0000}"/>
    <cellStyle name="40% - Accent4 3 4 5 2" xfId="34181" xr:uid="{7EB3DFD5-7AC4-4EC8-9A3D-FA5FCC4CC474}"/>
    <cellStyle name="40% - Accent4 3 4 6" xfId="34166" xr:uid="{4A2E681F-A143-4C43-AA84-D3B9A5297232}"/>
    <cellStyle name="40% - Accent4 3 5" xfId="3263" xr:uid="{00000000-0005-0000-0000-0000BE0C0000}"/>
    <cellStyle name="40% - Accent4 3 6" xfId="34133" xr:uid="{50612294-9E79-4D86-957E-1B6D16F13BB3}"/>
    <cellStyle name="40% - Accent4 4" xfId="3264" xr:uid="{00000000-0005-0000-0000-0000BF0C0000}"/>
    <cellStyle name="40% - Accent4 4 2" xfId="3265" xr:uid="{00000000-0005-0000-0000-0000C00C0000}"/>
    <cellStyle name="40% - Accent4 4 2 2" xfId="3266" xr:uid="{00000000-0005-0000-0000-0000C10C0000}"/>
    <cellStyle name="40% - Accent4 4 2 2 2" xfId="3267" xr:uid="{00000000-0005-0000-0000-0000C20C0000}"/>
    <cellStyle name="40% - Accent4 4 2 2 2 2" xfId="3268" xr:uid="{00000000-0005-0000-0000-0000C30C0000}"/>
    <cellStyle name="40% - Accent4 4 2 2 2 2 2" xfId="3269" xr:uid="{00000000-0005-0000-0000-0000C40C0000}"/>
    <cellStyle name="40% - Accent4 4 2 2 2 2 2 2" xfId="3270" xr:uid="{00000000-0005-0000-0000-0000C50C0000}"/>
    <cellStyle name="40% - Accent4 4 2 2 2 2 2 2 2" xfId="34188" xr:uid="{C0DAE3A2-B54D-4C4B-8255-9351386B7B2F}"/>
    <cellStyle name="40% - Accent4 4 2 2 2 2 2 3" xfId="34187" xr:uid="{7239E958-6F52-4445-966C-4DDF6B6D46F3}"/>
    <cellStyle name="40% - Accent4 4 2 2 2 2 3" xfId="3271" xr:uid="{00000000-0005-0000-0000-0000C60C0000}"/>
    <cellStyle name="40% - Accent4 4 2 2 2 2 3 2" xfId="34189" xr:uid="{6B01ED3B-AD11-49D0-ACE0-D42D4B176EB5}"/>
    <cellStyle name="40% - Accent4 4 2 2 2 2 4" xfId="34186" xr:uid="{67B9B9EE-F76B-4793-80A2-235D14390718}"/>
    <cellStyle name="40% - Accent4 4 2 2 2 3" xfId="3272" xr:uid="{00000000-0005-0000-0000-0000C70C0000}"/>
    <cellStyle name="40% - Accent4 4 2 2 2 3 2" xfId="3273" xr:uid="{00000000-0005-0000-0000-0000C80C0000}"/>
    <cellStyle name="40% - Accent4 4 2 2 2 3 2 2" xfId="34191" xr:uid="{CFAE902D-56B6-4C79-AE53-851844A041AA}"/>
    <cellStyle name="40% - Accent4 4 2 2 2 3 3" xfId="34190" xr:uid="{0ECDBF82-569B-4D97-BC78-68FDC9F59235}"/>
    <cellStyle name="40% - Accent4 4 2 2 2 4" xfId="3274" xr:uid="{00000000-0005-0000-0000-0000C90C0000}"/>
    <cellStyle name="40% - Accent4 4 2 2 2 4 2" xfId="34192" xr:uid="{A97AB4AD-47FF-4012-9B71-BE85C588510B}"/>
    <cellStyle name="40% - Accent4 4 2 2 2 5" xfId="34185" xr:uid="{0E3B1BA1-BA4C-4894-B775-91C06C5D2CBF}"/>
    <cellStyle name="40% - Accent4 4 2 2 3" xfId="3275" xr:uid="{00000000-0005-0000-0000-0000CA0C0000}"/>
    <cellStyle name="40% - Accent4 4 2 2 3 2" xfId="3276" xr:uid="{00000000-0005-0000-0000-0000CB0C0000}"/>
    <cellStyle name="40% - Accent4 4 2 2 3 2 2" xfId="3277" xr:uid="{00000000-0005-0000-0000-0000CC0C0000}"/>
    <cellStyle name="40% - Accent4 4 2 2 3 2 2 2" xfId="34195" xr:uid="{26978026-8651-4032-8B8C-EFD6E3A58583}"/>
    <cellStyle name="40% - Accent4 4 2 2 3 2 3" xfId="34194" xr:uid="{070DDD7E-7CB0-41E8-A2FA-C75FFAF27BE2}"/>
    <cellStyle name="40% - Accent4 4 2 2 3 3" xfId="3278" xr:uid="{00000000-0005-0000-0000-0000CD0C0000}"/>
    <cellStyle name="40% - Accent4 4 2 2 3 3 2" xfId="34196" xr:uid="{8B396BDA-4894-4904-88AA-FA02479C87E4}"/>
    <cellStyle name="40% - Accent4 4 2 2 3 4" xfId="34193" xr:uid="{33FEE641-602E-4460-B2E6-EB211B8944E9}"/>
    <cellStyle name="40% - Accent4 4 2 2 4" xfId="3279" xr:uid="{00000000-0005-0000-0000-0000CE0C0000}"/>
    <cellStyle name="40% - Accent4 4 2 2 4 2" xfId="3280" xr:uid="{00000000-0005-0000-0000-0000CF0C0000}"/>
    <cellStyle name="40% - Accent4 4 2 2 4 2 2" xfId="34198" xr:uid="{D2E9D18E-CF99-45C5-B890-9E31B9A06C9B}"/>
    <cellStyle name="40% - Accent4 4 2 2 4 3" xfId="34197" xr:uid="{93C17BB6-C977-47B4-877C-BC38DDD28683}"/>
    <cellStyle name="40% - Accent4 4 2 2 5" xfId="3281" xr:uid="{00000000-0005-0000-0000-0000D00C0000}"/>
    <cellStyle name="40% - Accent4 4 2 2 5 2" xfId="34199" xr:uid="{2D264257-F0DB-46F4-B9E2-78817F2D35E8}"/>
    <cellStyle name="40% - Accent4 4 2 2 6" xfId="34184" xr:uid="{6B80BD42-AD69-4BD6-BD7D-A2C2AAD9771C}"/>
    <cellStyle name="40% - Accent4 4 2 3" xfId="3282" xr:uid="{00000000-0005-0000-0000-0000D10C0000}"/>
    <cellStyle name="40% - Accent4 4 2 3 2" xfId="3283" xr:uid="{00000000-0005-0000-0000-0000D20C0000}"/>
    <cellStyle name="40% - Accent4 4 2 3 2 2" xfId="3284" xr:uid="{00000000-0005-0000-0000-0000D30C0000}"/>
    <cellStyle name="40% - Accent4 4 2 3 2 2 2" xfId="3285" xr:uid="{00000000-0005-0000-0000-0000D40C0000}"/>
    <cellStyle name="40% - Accent4 4 2 3 2 2 2 2" xfId="34203" xr:uid="{6B32F39D-702F-45FC-A880-EE46CF1F6B8E}"/>
    <cellStyle name="40% - Accent4 4 2 3 2 2 3" xfId="34202" xr:uid="{A9850005-7698-4D01-B6C3-94489C1AE24D}"/>
    <cellStyle name="40% - Accent4 4 2 3 2 3" xfId="3286" xr:uid="{00000000-0005-0000-0000-0000D50C0000}"/>
    <cellStyle name="40% - Accent4 4 2 3 2 3 2" xfId="34204" xr:uid="{57A3656E-5827-44DF-BBFC-9B0AB29ADDB3}"/>
    <cellStyle name="40% - Accent4 4 2 3 2 4" xfId="34201" xr:uid="{CBE11CF7-73D7-4DF9-9FA8-9E7EDAE2104D}"/>
    <cellStyle name="40% - Accent4 4 2 3 3" xfId="3287" xr:uid="{00000000-0005-0000-0000-0000D60C0000}"/>
    <cellStyle name="40% - Accent4 4 2 3 3 2" xfId="3288" xr:uid="{00000000-0005-0000-0000-0000D70C0000}"/>
    <cellStyle name="40% - Accent4 4 2 3 3 2 2" xfId="34206" xr:uid="{231E53BD-2EC6-43C5-802E-C76E861A9A5D}"/>
    <cellStyle name="40% - Accent4 4 2 3 3 3" xfId="34205" xr:uid="{DCA50C7B-B41D-49F9-8A08-23C36A2DEC6C}"/>
    <cellStyle name="40% - Accent4 4 2 3 4" xfId="3289" xr:uid="{00000000-0005-0000-0000-0000D80C0000}"/>
    <cellStyle name="40% - Accent4 4 2 3 4 2" xfId="34207" xr:uid="{C74C4DCD-5C25-4800-8C65-22E8F1BF1AE9}"/>
    <cellStyle name="40% - Accent4 4 2 3 5" xfId="34200" xr:uid="{EC9A8FB7-0423-4653-86B0-C14C2BE1F1D6}"/>
    <cellStyle name="40% - Accent4 4 2 4" xfId="3290" xr:uid="{00000000-0005-0000-0000-0000D90C0000}"/>
    <cellStyle name="40% - Accent4 4 2 4 2" xfId="3291" xr:uid="{00000000-0005-0000-0000-0000DA0C0000}"/>
    <cellStyle name="40% - Accent4 4 2 4 2 2" xfId="3292" xr:uid="{00000000-0005-0000-0000-0000DB0C0000}"/>
    <cellStyle name="40% - Accent4 4 2 4 2 2 2" xfId="34210" xr:uid="{7E760227-6206-41C9-BE03-A55D629BAE1D}"/>
    <cellStyle name="40% - Accent4 4 2 4 2 3" xfId="34209" xr:uid="{4CFE1819-59C3-4091-93E3-6531271A3953}"/>
    <cellStyle name="40% - Accent4 4 2 4 3" xfId="3293" xr:uid="{00000000-0005-0000-0000-0000DC0C0000}"/>
    <cellStyle name="40% - Accent4 4 2 4 3 2" xfId="34211" xr:uid="{F50D7C52-F174-4BDE-A469-BDB0C299CF39}"/>
    <cellStyle name="40% - Accent4 4 2 4 4" xfId="34208" xr:uid="{FE1698B5-10C9-4911-80E4-D2BACA22EEEB}"/>
    <cellStyle name="40% - Accent4 4 2 5" xfId="3294" xr:uid="{00000000-0005-0000-0000-0000DD0C0000}"/>
    <cellStyle name="40% - Accent4 4 2 5 2" xfId="3295" xr:uid="{00000000-0005-0000-0000-0000DE0C0000}"/>
    <cellStyle name="40% - Accent4 4 2 5 2 2" xfId="34213" xr:uid="{AFC5F13C-880A-468F-9969-A0B478375D5A}"/>
    <cellStyle name="40% - Accent4 4 2 5 3" xfId="34212" xr:uid="{2B5BAD8B-A292-4A0F-B3F1-CB53E13F14E4}"/>
    <cellStyle name="40% - Accent4 4 2 6" xfId="3296" xr:uid="{00000000-0005-0000-0000-0000DF0C0000}"/>
    <cellStyle name="40% - Accent4 4 2 6 2" xfId="34214" xr:uid="{F0D29D1F-F29E-4815-A29C-48331517E33C}"/>
    <cellStyle name="40% - Accent4 4 2 7" xfId="34183" xr:uid="{0259EB6B-C80E-4924-879F-3C682B033D4F}"/>
    <cellStyle name="40% - Accent4 4 3" xfId="3297" xr:uid="{00000000-0005-0000-0000-0000E00C0000}"/>
    <cellStyle name="40% - Accent4 4 3 2" xfId="3298" xr:uid="{00000000-0005-0000-0000-0000E10C0000}"/>
    <cellStyle name="40% - Accent4 4 3 2 2" xfId="3299" xr:uid="{00000000-0005-0000-0000-0000E20C0000}"/>
    <cellStyle name="40% - Accent4 4 3 2 2 2" xfId="3300" xr:uid="{00000000-0005-0000-0000-0000E30C0000}"/>
    <cellStyle name="40% - Accent4 4 3 2 2 2 2" xfId="3301" xr:uid="{00000000-0005-0000-0000-0000E40C0000}"/>
    <cellStyle name="40% - Accent4 4 3 2 2 2 2 2" xfId="34219" xr:uid="{F8D8F796-B528-4D30-9826-758A29040F18}"/>
    <cellStyle name="40% - Accent4 4 3 2 2 2 3" xfId="34218" xr:uid="{0812AFA2-DB3D-46CD-B3D7-36C5E2B820B6}"/>
    <cellStyle name="40% - Accent4 4 3 2 2 3" xfId="3302" xr:uid="{00000000-0005-0000-0000-0000E50C0000}"/>
    <cellStyle name="40% - Accent4 4 3 2 2 3 2" xfId="34220" xr:uid="{227CAE2D-565A-4D68-8B31-B23E2D185678}"/>
    <cellStyle name="40% - Accent4 4 3 2 2 4" xfId="34217" xr:uid="{0AEFB13C-64BD-4102-81F6-C7DAB77AEA97}"/>
    <cellStyle name="40% - Accent4 4 3 2 3" xfId="3303" xr:uid="{00000000-0005-0000-0000-0000E60C0000}"/>
    <cellStyle name="40% - Accent4 4 3 2 3 2" xfId="3304" xr:uid="{00000000-0005-0000-0000-0000E70C0000}"/>
    <cellStyle name="40% - Accent4 4 3 2 3 2 2" xfId="34222" xr:uid="{1A01EFD1-8863-4011-BE95-2887E417D814}"/>
    <cellStyle name="40% - Accent4 4 3 2 3 3" xfId="34221" xr:uid="{ACA9D750-FE39-4949-918E-9ADC5FCA6B50}"/>
    <cellStyle name="40% - Accent4 4 3 2 4" xfId="3305" xr:uid="{00000000-0005-0000-0000-0000E80C0000}"/>
    <cellStyle name="40% - Accent4 4 3 2 4 2" xfId="34223" xr:uid="{0FB6C61D-CC47-48E0-8608-3DBF21B81469}"/>
    <cellStyle name="40% - Accent4 4 3 2 5" xfId="34216" xr:uid="{056F7577-694F-4B19-8066-56F247E660E2}"/>
    <cellStyle name="40% - Accent4 4 3 3" xfId="3306" xr:uid="{00000000-0005-0000-0000-0000E90C0000}"/>
    <cellStyle name="40% - Accent4 4 3 3 2" xfId="3307" xr:uid="{00000000-0005-0000-0000-0000EA0C0000}"/>
    <cellStyle name="40% - Accent4 4 3 3 2 2" xfId="3308" xr:uid="{00000000-0005-0000-0000-0000EB0C0000}"/>
    <cellStyle name="40% - Accent4 4 3 3 2 2 2" xfId="34226" xr:uid="{258AB4D9-A933-4549-9BA8-3B959FF613AA}"/>
    <cellStyle name="40% - Accent4 4 3 3 2 3" xfId="34225" xr:uid="{87ED3955-A85B-4F00-A8B9-F273960D49AD}"/>
    <cellStyle name="40% - Accent4 4 3 3 3" xfId="3309" xr:uid="{00000000-0005-0000-0000-0000EC0C0000}"/>
    <cellStyle name="40% - Accent4 4 3 3 3 2" xfId="34227" xr:uid="{7F9D593E-865E-4C34-B1FD-EC577CAB0910}"/>
    <cellStyle name="40% - Accent4 4 3 3 4" xfId="34224" xr:uid="{7B174E5D-B611-4BBA-9700-67E6D992860A}"/>
    <cellStyle name="40% - Accent4 4 3 4" xfId="3310" xr:uid="{00000000-0005-0000-0000-0000ED0C0000}"/>
    <cellStyle name="40% - Accent4 4 3 4 2" xfId="3311" xr:uid="{00000000-0005-0000-0000-0000EE0C0000}"/>
    <cellStyle name="40% - Accent4 4 3 4 2 2" xfId="34229" xr:uid="{FEC1550A-FD89-4828-8DA1-C2422A5C0506}"/>
    <cellStyle name="40% - Accent4 4 3 4 3" xfId="34228" xr:uid="{2AB0F43F-4701-4F58-AD3D-61AC00A08039}"/>
    <cellStyle name="40% - Accent4 4 3 5" xfId="3312" xr:uid="{00000000-0005-0000-0000-0000EF0C0000}"/>
    <cellStyle name="40% - Accent4 4 3 5 2" xfId="34230" xr:uid="{B7099E0E-D032-45E6-950E-48264893DC0C}"/>
    <cellStyle name="40% - Accent4 4 3 6" xfId="34215" xr:uid="{EFBCDAC3-FF73-4D84-AFB1-8137C803FDC4}"/>
    <cellStyle name="40% - Accent4 4 4" xfId="3313" xr:uid="{00000000-0005-0000-0000-0000F00C0000}"/>
    <cellStyle name="40% - Accent4 4 4 2" xfId="3314" xr:uid="{00000000-0005-0000-0000-0000F10C0000}"/>
    <cellStyle name="40% - Accent4 4 4 2 2" xfId="3315" xr:uid="{00000000-0005-0000-0000-0000F20C0000}"/>
    <cellStyle name="40% - Accent4 4 4 2 2 2" xfId="3316" xr:uid="{00000000-0005-0000-0000-0000F30C0000}"/>
    <cellStyle name="40% - Accent4 4 4 2 2 2 2" xfId="34234" xr:uid="{7D225F9F-7026-42F7-AD86-C2E0513E512B}"/>
    <cellStyle name="40% - Accent4 4 4 2 2 3" xfId="34233" xr:uid="{101CBF99-C5BD-42AA-895C-4FF12E069E82}"/>
    <cellStyle name="40% - Accent4 4 4 2 3" xfId="3317" xr:uid="{00000000-0005-0000-0000-0000F40C0000}"/>
    <cellStyle name="40% - Accent4 4 4 2 3 2" xfId="34235" xr:uid="{9F71F536-0119-486E-8F95-6469FCAE0B87}"/>
    <cellStyle name="40% - Accent4 4 4 2 4" xfId="34232" xr:uid="{A42EDC4D-4753-4470-ACD4-EF6500DABB9A}"/>
    <cellStyle name="40% - Accent4 4 4 3" xfId="3318" xr:uid="{00000000-0005-0000-0000-0000F50C0000}"/>
    <cellStyle name="40% - Accent4 4 4 3 2" xfId="3319" xr:uid="{00000000-0005-0000-0000-0000F60C0000}"/>
    <cellStyle name="40% - Accent4 4 4 3 2 2" xfId="34237" xr:uid="{9A083201-2B27-4FED-9C78-8852F9E65C4C}"/>
    <cellStyle name="40% - Accent4 4 4 3 3" xfId="34236" xr:uid="{CB929B2A-38D0-4A58-8DCF-8E9403A67036}"/>
    <cellStyle name="40% - Accent4 4 4 4" xfId="3320" xr:uid="{00000000-0005-0000-0000-0000F70C0000}"/>
    <cellStyle name="40% - Accent4 4 4 4 2" xfId="34238" xr:uid="{C1274701-B3F0-4695-A40B-61FA9B7BFC69}"/>
    <cellStyle name="40% - Accent4 4 4 5" xfId="34231" xr:uid="{578AC1AB-4330-48FD-9294-653AB738747D}"/>
    <cellStyle name="40% - Accent4 4 5" xfId="3321" xr:uid="{00000000-0005-0000-0000-0000F80C0000}"/>
    <cellStyle name="40% - Accent4 4 5 2" xfId="3322" xr:uid="{00000000-0005-0000-0000-0000F90C0000}"/>
    <cellStyle name="40% - Accent4 4 5 2 2" xfId="3323" xr:uid="{00000000-0005-0000-0000-0000FA0C0000}"/>
    <cellStyle name="40% - Accent4 4 5 2 2 2" xfId="34241" xr:uid="{17074509-4CE6-4354-8057-DEACE58E98A1}"/>
    <cellStyle name="40% - Accent4 4 5 2 3" xfId="34240" xr:uid="{5A17CCBE-EA29-4119-BCA9-04A33603EB8C}"/>
    <cellStyle name="40% - Accent4 4 5 3" xfId="3324" xr:uid="{00000000-0005-0000-0000-0000FB0C0000}"/>
    <cellStyle name="40% - Accent4 4 5 3 2" xfId="34242" xr:uid="{385CF8ED-E050-4825-A78D-1871E839F06F}"/>
    <cellStyle name="40% - Accent4 4 5 4" xfId="34239" xr:uid="{B3B03258-3D70-45B5-A276-26F658240AC0}"/>
    <cellStyle name="40% - Accent4 4 6" xfId="3325" xr:uid="{00000000-0005-0000-0000-0000FC0C0000}"/>
    <cellStyle name="40% - Accent4 4 6 2" xfId="3326" xr:uid="{00000000-0005-0000-0000-0000FD0C0000}"/>
    <cellStyle name="40% - Accent4 4 6 2 2" xfId="34244" xr:uid="{B8D3E4C8-B224-41E9-ABDD-7BEE6FA31050}"/>
    <cellStyle name="40% - Accent4 4 6 3" xfId="34243" xr:uid="{0768EA2D-E307-4019-BA88-C30BDE618B3A}"/>
    <cellStyle name="40% - Accent4 4 7" xfId="3327" xr:uid="{00000000-0005-0000-0000-0000FE0C0000}"/>
    <cellStyle name="40% - Accent4 4 7 2" xfId="34245" xr:uid="{BA20CC77-05EB-45D7-A443-E555D2156702}"/>
    <cellStyle name="40% - Accent4 4 8" xfId="34182" xr:uid="{BB5CD2AB-0197-41C5-B0B7-E8FAD5701CC9}"/>
    <cellStyle name="40% - Accent4 5" xfId="3328" xr:uid="{00000000-0005-0000-0000-0000FF0C0000}"/>
    <cellStyle name="40% - Accent4 5 2" xfId="3329" xr:uid="{00000000-0005-0000-0000-0000000D0000}"/>
    <cellStyle name="40% - Accent4 5 2 2" xfId="3330" xr:uid="{00000000-0005-0000-0000-0000010D0000}"/>
    <cellStyle name="40% - Accent4 5 2 2 2" xfId="3331" xr:uid="{00000000-0005-0000-0000-0000020D0000}"/>
    <cellStyle name="40% - Accent4 5 2 2 2 2" xfId="3332" xr:uid="{00000000-0005-0000-0000-0000030D0000}"/>
    <cellStyle name="40% - Accent4 5 2 2 2 2 2" xfId="3333" xr:uid="{00000000-0005-0000-0000-0000040D0000}"/>
    <cellStyle name="40% - Accent4 5 2 2 2 2 2 2" xfId="34251" xr:uid="{5CC15DFA-A5CD-4B8D-A985-CBCFCAD1BA68}"/>
    <cellStyle name="40% - Accent4 5 2 2 2 2 3" xfId="34250" xr:uid="{379B995C-361B-45C5-9A44-E5862055D0B9}"/>
    <cellStyle name="40% - Accent4 5 2 2 2 3" xfId="3334" xr:uid="{00000000-0005-0000-0000-0000050D0000}"/>
    <cellStyle name="40% - Accent4 5 2 2 2 3 2" xfId="34252" xr:uid="{221A982D-E6DE-4719-9E82-44DE3203D3E4}"/>
    <cellStyle name="40% - Accent4 5 2 2 2 4" xfId="34249" xr:uid="{F30C0780-3F5A-4D3A-99ED-E3D795331C1E}"/>
    <cellStyle name="40% - Accent4 5 2 2 3" xfId="3335" xr:uid="{00000000-0005-0000-0000-0000060D0000}"/>
    <cellStyle name="40% - Accent4 5 2 2 3 2" xfId="3336" xr:uid="{00000000-0005-0000-0000-0000070D0000}"/>
    <cellStyle name="40% - Accent4 5 2 2 3 2 2" xfId="34254" xr:uid="{2E9CBC26-2F80-4B01-AAE9-6E7BDC485B98}"/>
    <cellStyle name="40% - Accent4 5 2 2 3 3" xfId="34253" xr:uid="{52CEEABB-02A8-4013-BDBA-72ECFED4E329}"/>
    <cellStyle name="40% - Accent4 5 2 2 4" xfId="3337" xr:uid="{00000000-0005-0000-0000-0000080D0000}"/>
    <cellStyle name="40% - Accent4 5 2 2 4 2" xfId="34255" xr:uid="{8A0ABCC3-0B45-482D-BD21-5A3C4262D4EF}"/>
    <cellStyle name="40% - Accent4 5 2 2 5" xfId="34248" xr:uid="{76044B39-B4A1-4439-9F61-C404C0286B77}"/>
    <cellStyle name="40% - Accent4 5 2 3" xfId="3338" xr:uid="{00000000-0005-0000-0000-0000090D0000}"/>
    <cellStyle name="40% - Accent4 5 2 3 2" xfId="3339" xr:uid="{00000000-0005-0000-0000-00000A0D0000}"/>
    <cellStyle name="40% - Accent4 5 2 3 2 2" xfId="3340" xr:uid="{00000000-0005-0000-0000-00000B0D0000}"/>
    <cellStyle name="40% - Accent4 5 2 3 2 2 2" xfId="34258" xr:uid="{2E6A8472-5114-42C5-A0C8-8B8AE052B28A}"/>
    <cellStyle name="40% - Accent4 5 2 3 2 3" xfId="34257" xr:uid="{45B1D16B-0EC4-4396-8CFE-87ACA8DC5127}"/>
    <cellStyle name="40% - Accent4 5 2 3 3" xfId="3341" xr:uid="{00000000-0005-0000-0000-00000C0D0000}"/>
    <cellStyle name="40% - Accent4 5 2 3 3 2" xfId="34259" xr:uid="{ED3DA4BF-803B-441A-96F4-67F4D856050A}"/>
    <cellStyle name="40% - Accent4 5 2 3 4" xfId="34256" xr:uid="{DC640C35-74DC-446B-B996-58C3A65CAFA4}"/>
    <cellStyle name="40% - Accent4 5 2 4" xfId="3342" xr:uid="{00000000-0005-0000-0000-00000D0D0000}"/>
    <cellStyle name="40% - Accent4 5 2 4 2" xfId="3343" xr:uid="{00000000-0005-0000-0000-00000E0D0000}"/>
    <cellStyle name="40% - Accent4 5 2 4 2 2" xfId="34261" xr:uid="{D532BE33-AED0-4679-ACA1-86FC432D0AAA}"/>
    <cellStyle name="40% - Accent4 5 2 4 3" xfId="34260" xr:uid="{68B576DE-B690-4390-9572-9BCEE69FEC83}"/>
    <cellStyle name="40% - Accent4 5 2 5" xfId="3344" xr:uid="{00000000-0005-0000-0000-00000F0D0000}"/>
    <cellStyle name="40% - Accent4 5 2 5 2" xfId="34262" xr:uid="{B9722C6A-5DAD-4AA4-9E5F-AD20B287610E}"/>
    <cellStyle name="40% - Accent4 5 2 6" xfId="34247" xr:uid="{66769415-BD60-4493-98AD-CDC2494EE440}"/>
    <cellStyle name="40% - Accent4 5 3" xfId="3345" xr:uid="{00000000-0005-0000-0000-0000100D0000}"/>
    <cellStyle name="40% - Accent4 5 3 2" xfId="3346" xr:uid="{00000000-0005-0000-0000-0000110D0000}"/>
    <cellStyle name="40% - Accent4 5 3 2 2" xfId="3347" xr:uid="{00000000-0005-0000-0000-0000120D0000}"/>
    <cellStyle name="40% - Accent4 5 3 2 2 2" xfId="3348" xr:uid="{00000000-0005-0000-0000-0000130D0000}"/>
    <cellStyle name="40% - Accent4 5 3 2 2 2 2" xfId="34266" xr:uid="{3455E73B-94FA-47CF-B681-5CA292A19305}"/>
    <cellStyle name="40% - Accent4 5 3 2 2 3" xfId="34265" xr:uid="{5FB7DF3F-974B-49E9-B103-FD5153C4489C}"/>
    <cellStyle name="40% - Accent4 5 3 2 3" xfId="3349" xr:uid="{00000000-0005-0000-0000-0000140D0000}"/>
    <cellStyle name="40% - Accent4 5 3 2 3 2" xfId="34267" xr:uid="{8FBFAA60-7FCB-442F-B9AA-BA92BD07EB24}"/>
    <cellStyle name="40% - Accent4 5 3 2 4" xfId="34264" xr:uid="{196C83CC-1219-441A-86E2-22DFEEDBF94E}"/>
    <cellStyle name="40% - Accent4 5 3 3" xfId="3350" xr:uid="{00000000-0005-0000-0000-0000150D0000}"/>
    <cellStyle name="40% - Accent4 5 3 3 2" xfId="3351" xr:uid="{00000000-0005-0000-0000-0000160D0000}"/>
    <cellStyle name="40% - Accent4 5 3 3 2 2" xfId="34269" xr:uid="{0514BFB4-E70A-4154-938F-4274BE3A3642}"/>
    <cellStyle name="40% - Accent4 5 3 3 3" xfId="34268" xr:uid="{509608F9-9B91-40F0-AF63-9E7CF136D225}"/>
    <cellStyle name="40% - Accent4 5 3 4" xfId="3352" xr:uid="{00000000-0005-0000-0000-0000170D0000}"/>
    <cellStyle name="40% - Accent4 5 3 4 2" xfId="34270" xr:uid="{92AAA90F-41F1-4130-8B25-5E27EEDDE83D}"/>
    <cellStyle name="40% - Accent4 5 3 5" xfId="34263" xr:uid="{0359790E-310A-4513-9895-5DB3204F1414}"/>
    <cellStyle name="40% - Accent4 5 4" xfId="3353" xr:uid="{00000000-0005-0000-0000-0000180D0000}"/>
    <cellStyle name="40% - Accent4 5 4 2" xfId="3354" xr:uid="{00000000-0005-0000-0000-0000190D0000}"/>
    <cellStyle name="40% - Accent4 5 4 2 2" xfId="3355" xr:uid="{00000000-0005-0000-0000-00001A0D0000}"/>
    <cellStyle name="40% - Accent4 5 4 2 2 2" xfId="34273" xr:uid="{86FAE77B-31AB-46F4-B9E8-1F86C25AA027}"/>
    <cellStyle name="40% - Accent4 5 4 2 3" xfId="34272" xr:uid="{4FA4D192-8C09-4328-88BA-BD2BD7E9EE14}"/>
    <cellStyle name="40% - Accent4 5 4 3" xfId="3356" xr:uid="{00000000-0005-0000-0000-00001B0D0000}"/>
    <cellStyle name="40% - Accent4 5 4 3 2" xfId="34274" xr:uid="{6602BADB-8525-471E-A674-162CB8EEBA1B}"/>
    <cellStyle name="40% - Accent4 5 4 4" xfId="34271" xr:uid="{221AC21E-20B6-4E7C-AF9A-B1D6FADA7C94}"/>
    <cellStyle name="40% - Accent4 5 5" xfId="3357" xr:uid="{00000000-0005-0000-0000-00001C0D0000}"/>
    <cellStyle name="40% - Accent4 5 5 2" xfId="3358" xr:uid="{00000000-0005-0000-0000-00001D0D0000}"/>
    <cellStyle name="40% - Accent4 5 5 2 2" xfId="34276" xr:uid="{477641C5-73EE-48BD-B018-FD57D28C435C}"/>
    <cellStyle name="40% - Accent4 5 5 3" xfId="34275" xr:uid="{FC181AF6-5D02-4902-B6ED-77C1C7CA8516}"/>
    <cellStyle name="40% - Accent4 5 6" xfId="3359" xr:uid="{00000000-0005-0000-0000-00001E0D0000}"/>
    <cellStyle name="40% - Accent4 5 6 2" xfId="34277" xr:uid="{3BED423A-7EF6-4404-899A-5C23E3986FDF}"/>
    <cellStyle name="40% - Accent4 5 7" xfId="34246" xr:uid="{1AEBF03E-0B48-4E14-9AB5-E8ED63C9391B}"/>
    <cellStyle name="40% - Accent4 6" xfId="3360" xr:uid="{00000000-0005-0000-0000-00001F0D0000}"/>
    <cellStyle name="40% - Accent4 6 2" xfId="3361" xr:uid="{00000000-0005-0000-0000-0000200D0000}"/>
    <cellStyle name="40% - Accent4 6 2 2" xfId="3362" xr:uid="{00000000-0005-0000-0000-0000210D0000}"/>
    <cellStyle name="40% - Accent4 6 2 2 2" xfId="3363" xr:uid="{00000000-0005-0000-0000-0000220D0000}"/>
    <cellStyle name="40% - Accent4 6 2 2 2 2" xfId="3364" xr:uid="{00000000-0005-0000-0000-0000230D0000}"/>
    <cellStyle name="40% - Accent4 6 2 2 2 2 2" xfId="34282" xr:uid="{200FD31C-66C7-4458-8CF7-A6764EB383C3}"/>
    <cellStyle name="40% - Accent4 6 2 2 2 3" xfId="34281" xr:uid="{3C4895D0-41F0-45C2-9F7C-923DEC7B7043}"/>
    <cellStyle name="40% - Accent4 6 2 2 3" xfId="3365" xr:uid="{00000000-0005-0000-0000-0000240D0000}"/>
    <cellStyle name="40% - Accent4 6 2 2 3 2" xfId="34283" xr:uid="{E95F4939-1D8C-4C16-89A6-6BE9A85D6FF9}"/>
    <cellStyle name="40% - Accent4 6 2 2 4" xfId="34280" xr:uid="{6F2B71BD-14E1-44E4-9D60-2999B52B8B7A}"/>
    <cellStyle name="40% - Accent4 6 2 3" xfId="3366" xr:uid="{00000000-0005-0000-0000-0000250D0000}"/>
    <cellStyle name="40% - Accent4 6 2 3 2" xfId="3367" xr:uid="{00000000-0005-0000-0000-0000260D0000}"/>
    <cellStyle name="40% - Accent4 6 2 3 2 2" xfId="34285" xr:uid="{FF22CDE0-2806-4619-8ADD-CDB3DE5AEA47}"/>
    <cellStyle name="40% - Accent4 6 2 3 3" xfId="34284" xr:uid="{F1C6A723-3B09-440F-844C-4C2A4B262224}"/>
    <cellStyle name="40% - Accent4 6 2 4" xfId="3368" xr:uid="{00000000-0005-0000-0000-0000270D0000}"/>
    <cellStyle name="40% - Accent4 6 2 4 2" xfId="34286" xr:uid="{EFC46832-1CEF-4273-913F-D9B6110FD5CC}"/>
    <cellStyle name="40% - Accent4 6 2 5" xfId="34279" xr:uid="{7536EA22-06B9-4220-A931-8AE2F59B89CD}"/>
    <cellStyle name="40% - Accent4 6 3" xfId="3369" xr:uid="{00000000-0005-0000-0000-0000280D0000}"/>
    <cellStyle name="40% - Accent4 6 3 2" xfId="3370" xr:uid="{00000000-0005-0000-0000-0000290D0000}"/>
    <cellStyle name="40% - Accent4 6 3 2 2" xfId="3371" xr:uid="{00000000-0005-0000-0000-00002A0D0000}"/>
    <cellStyle name="40% - Accent4 6 3 2 2 2" xfId="34289" xr:uid="{9B65FA38-9FF4-4D20-A2D4-29E3BD8CF691}"/>
    <cellStyle name="40% - Accent4 6 3 2 3" xfId="34288" xr:uid="{D6F14FCD-F27F-4495-A9EA-F4D04BA3A915}"/>
    <cellStyle name="40% - Accent4 6 3 3" xfId="3372" xr:uid="{00000000-0005-0000-0000-00002B0D0000}"/>
    <cellStyle name="40% - Accent4 6 3 3 2" xfId="34290" xr:uid="{61A8C168-D94C-4066-BA6B-FB83EDFD6C75}"/>
    <cellStyle name="40% - Accent4 6 3 4" xfId="34287" xr:uid="{1921F1AD-8365-4DE2-8AD3-E5CAB82FFF5B}"/>
    <cellStyle name="40% - Accent4 6 4" xfId="3373" xr:uid="{00000000-0005-0000-0000-00002C0D0000}"/>
    <cellStyle name="40% - Accent4 6 4 2" xfId="3374" xr:uid="{00000000-0005-0000-0000-00002D0D0000}"/>
    <cellStyle name="40% - Accent4 6 4 2 2" xfId="34292" xr:uid="{36A9BE93-AFE0-4B6A-AF7F-7D3B8BAB997F}"/>
    <cellStyle name="40% - Accent4 6 4 3" xfId="34291" xr:uid="{F2E8B48B-61FB-4960-8864-C5D8E029689D}"/>
    <cellStyle name="40% - Accent4 6 5" xfId="3375" xr:uid="{00000000-0005-0000-0000-00002E0D0000}"/>
    <cellStyle name="40% - Accent4 6 5 2" xfId="34293" xr:uid="{8F484BA7-64B3-47A6-9CBD-0E4166E4F0A3}"/>
    <cellStyle name="40% - Accent4 6 6" xfId="34278" xr:uid="{2D4355C2-7CB7-4586-B87E-3BC1E62A46AA}"/>
    <cellStyle name="40% - Accent5" xfId="3376" xr:uid="{00000000-0005-0000-0000-00002F0D0000}"/>
    <cellStyle name="40% - Accent5 2" xfId="3377" xr:uid="{00000000-0005-0000-0000-0000300D0000}"/>
    <cellStyle name="40% - Accent5 2 2" xfId="3378" xr:uid="{00000000-0005-0000-0000-0000310D0000}"/>
    <cellStyle name="40% - Accent5 2 2 2" xfId="3379" xr:uid="{00000000-0005-0000-0000-0000320D0000}"/>
    <cellStyle name="40% - Accent5 2 3" xfId="3380" xr:uid="{00000000-0005-0000-0000-0000330D0000}"/>
    <cellStyle name="40% - Accent5 2 3 2" xfId="3381" xr:uid="{00000000-0005-0000-0000-0000340D0000}"/>
    <cellStyle name="40% - Accent5 2 3 2 2" xfId="3382" xr:uid="{00000000-0005-0000-0000-0000350D0000}"/>
    <cellStyle name="40% - Accent5 2 3 2 2 2" xfId="3383" xr:uid="{00000000-0005-0000-0000-0000360D0000}"/>
    <cellStyle name="40% - Accent5 2 3 2 2 2 2" xfId="3384" xr:uid="{00000000-0005-0000-0000-0000370D0000}"/>
    <cellStyle name="40% - Accent5 2 3 2 2 2 2 2" xfId="3385" xr:uid="{00000000-0005-0000-0000-0000380D0000}"/>
    <cellStyle name="40% - Accent5 2 3 2 2 2 2 2 2" xfId="34299" xr:uid="{19EB93E8-C284-4E69-9051-F14E999DC078}"/>
    <cellStyle name="40% - Accent5 2 3 2 2 2 2 3" xfId="34298" xr:uid="{5B7D821E-FFE8-460D-9249-D6C7283327C4}"/>
    <cellStyle name="40% - Accent5 2 3 2 2 2 3" xfId="3386" xr:uid="{00000000-0005-0000-0000-0000390D0000}"/>
    <cellStyle name="40% - Accent5 2 3 2 2 2 3 2" xfId="34300" xr:uid="{C3C78B59-1E6B-4E1D-864D-EE1E57C09238}"/>
    <cellStyle name="40% - Accent5 2 3 2 2 2 4" xfId="34297" xr:uid="{E53E93B5-9A78-4452-8ED5-DB96A4784F9E}"/>
    <cellStyle name="40% - Accent5 2 3 2 2 3" xfId="3387" xr:uid="{00000000-0005-0000-0000-00003A0D0000}"/>
    <cellStyle name="40% - Accent5 2 3 2 2 3 2" xfId="3388" xr:uid="{00000000-0005-0000-0000-00003B0D0000}"/>
    <cellStyle name="40% - Accent5 2 3 2 2 3 2 2" xfId="34302" xr:uid="{42622CEA-76CB-4D37-9A73-746E84895927}"/>
    <cellStyle name="40% - Accent5 2 3 2 2 3 3" xfId="34301" xr:uid="{4E09898D-9A01-422C-8BBA-0CB1098DF605}"/>
    <cellStyle name="40% - Accent5 2 3 2 2 4" xfId="3389" xr:uid="{00000000-0005-0000-0000-00003C0D0000}"/>
    <cellStyle name="40% - Accent5 2 3 2 2 4 2" xfId="34303" xr:uid="{90201342-369A-4810-A9FC-79C060EDEEF9}"/>
    <cellStyle name="40% - Accent5 2 3 2 2 5" xfId="34296" xr:uid="{8DA65F34-9FD1-4469-9579-E900DF680C7B}"/>
    <cellStyle name="40% - Accent5 2 3 2 3" xfId="3390" xr:uid="{00000000-0005-0000-0000-00003D0D0000}"/>
    <cellStyle name="40% - Accent5 2 3 2 3 2" xfId="3391" xr:uid="{00000000-0005-0000-0000-00003E0D0000}"/>
    <cellStyle name="40% - Accent5 2 3 2 3 2 2" xfId="3392" xr:uid="{00000000-0005-0000-0000-00003F0D0000}"/>
    <cellStyle name="40% - Accent5 2 3 2 3 2 2 2" xfId="34306" xr:uid="{808971E7-F875-4152-999F-A6A5C6011797}"/>
    <cellStyle name="40% - Accent5 2 3 2 3 2 3" xfId="34305" xr:uid="{EDDBBD14-F838-41F8-B1D4-892551855D14}"/>
    <cellStyle name="40% - Accent5 2 3 2 3 3" xfId="3393" xr:uid="{00000000-0005-0000-0000-0000400D0000}"/>
    <cellStyle name="40% - Accent5 2 3 2 3 3 2" xfId="34307" xr:uid="{73FF18FC-9100-4F6D-9669-2614F8EDF71B}"/>
    <cellStyle name="40% - Accent5 2 3 2 3 4" xfId="34304" xr:uid="{1A006F3E-C040-44F1-BE5C-8D3C68B49063}"/>
    <cellStyle name="40% - Accent5 2 3 2 4" xfId="3394" xr:uid="{00000000-0005-0000-0000-0000410D0000}"/>
    <cellStyle name="40% - Accent5 2 3 2 4 2" xfId="3395" xr:uid="{00000000-0005-0000-0000-0000420D0000}"/>
    <cellStyle name="40% - Accent5 2 3 2 4 2 2" xfId="34309" xr:uid="{9D04F802-5704-4A8D-B8C1-56F636192FD7}"/>
    <cellStyle name="40% - Accent5 2 3 2 4 3" xfId="34308" xr:uid="{016AD929-0E2A-497E-89E2-5131BC52810D}"/>
    <cellStyle name="40% - Accent5 2 3 2 5" xfId="3396" xr:uid="{00000000-0005-0000-0000-0000430D0000}"/>
    <cellStyle name="40% - Accent5 2 3 2 5 2" xfId="34310" xr:uid="{3BA05CC1-871E-4979-9302-1722A61F2812}"/>
    <cellStyle name="40% - Accent5 2 3 2 6" xfId="34295" xr:uid="{E0C5AEB0-F2E2-41CF-9398-95BBDF074D2C}"/>
    <cellStyle name="40% - Accent5 2 3 3" xfId="3397" xr:uid="{00000000-0005-0000-0000-0000440D0000}"/>
    <cellStyle name="40% - Accent5 2 3 3 2" xfId="3398" xr:uid="{00000000-0005-0000-0000-0000450D0000}"/>
    <cellStyle name="40% - Accent5 2 3 3 2 2" xfId="3399" xr:uid="{00000000-0005-0000-0000-0000460D0000}"/>
    <cellStyle name="40% - Accent5 2 3 3 2 2 2" xfId="3400" xr:uid="{00000000-0005-0000-0000-0000470D0000}"/>
    <cellStyle name="40% - Accent5 2 3 3 2 2 2 2" xfId="34314" xr:uid="{9111BF9D-099A-4E74-8495-67134814DD09}"/>
    <cellStyle name="40% - Accent5 2 3 3 2 2 3" xfId="34313" xr:uid="{DC794BD0-ED38-4C1B-BC0A-45E19E79E4FD}"/>
    <cellStyle name="40% - Accent5 2 3 3 2 3" xfId="3401" xr:uid="{00000000-0005-0000-0000-0000480D0000}"/>
    <cellStyle name="40% - Accent5 2 3 3 2 3 2" xfId="34315" xr:uid="{0D6532A3-C4AB-42F2-AB0D-31403AEBE9F2}"/>
    <cellStyle name="40% - Accent5 2 3 3 2 4" xfId="34312" xr:uid="{C77DE36B-2EF5-419E-AFC6-4F62F7C44FFB}"/>
    <cellStyle name="40% - Accent5 2 3 3 3" xfId="3402" xr:uid="{00000000-0005-0000-0000-0000490D0000}"/>
    <cellStyle name="40% - Accent5 2 3 3 3 2" xfId="3403" xr:uid="{00000000-0005-0000-0000-00004A0D0000}"/>
    <cellStyle name="40% - Accent5 2 3 3 3 2 2" xfId="34317" xr:uid="{9CD94F4E-140C-4648-9BE4-85E8C7A314F9}"/>
    <cellStyle name="40% - Accent5 2 3 3 3 3" xfId="34316" xr:uid="{38858F05-7EC9-498A-93A7-C95ED9247FFF}"/>
    <cellStyle name="40% - Accent5 2 3 3 4" xfId="3404" xr:uid="{00000000-0005-0000-0000-00004B0D0000}"/>
    <cellStyle name="40% - Accent5 2 3 3 4 2" xfId="34318" xr:uid="{971982CF-6430-4375-8579-2D409E66CC7E}"/>
    <cellStyle name="40% - Accent5 2 3 3 5" xfId="34311" xr:uid="{8C128119-1FF5-4375-8699-8A07A908E00C}"/>
    <cellStyle name="40% - Accent5 2 3 4" xfId="3405" xr:uid="{00000000-0005-0000-0000-00004C0D0000}"/>
    <cellStyle name="40% - Accent5 2 3 4 2" xfId="3406" xr:uid="{00000000-0005-0000-0000-00004D0D0000}"/>
    <cellStyle name="40% - Accent5 2 3 4 2 2" xfId="3407" xr:uid="{00000000-0005-0000-0000-00004E0D0000}"/>
    <cellStyle name="40% - Accent5 2 3 4 2 2 2" xfId="34321" xr:uid="{03AAC69F-88F1-49E3-8E4E-6CE641927B96}"/>
    <cellStyle name="40% - Accent5 2 3 4 2 3" xfId="34320" xr:uid="{129E5613-8E18-4DBC-B05B-34544B3C8D36}"/>
    <cellStyle name="40% - Accent5 2 3 4 3" xfId="3408" xr:uid="{00000000-0005-0000-0000-00004F0D0000}"/>
    <cellStyle name="40% - Accent5 2 3 4 3 2" xfId="34322" xr:uid="{0BBED62F-9696-4247-816D-D6416076FF36}"/>
    <cellStyle name="40% - Accent5 2 3 4 4" xfId="34319" xr:uid="{468E4946-752C-466E-8DEA-473B4740F6CD}"/>
    <cellStyle name="40% - Accent5 2 3 5" xfId="3409" xr:uid="{00000000-0005-0000-0000-0000500D0000}"/>
    <cellStyle name="40% - Accent5 2 3 5 2" xfId="3410" xr:uid="{00000000-0005-0000-0000-0000510D0000}"/>
    <cellStyle name="40% - Accent5 2 3 5 2 2" xfId="34324" xr:uid="{B00C8D73-66B9-4FE2-AC3E-35868E21605E}"/>
    <cellStyle name="40% - Accent5 2 3 5 3" xfId="34323" xr:uid="{8DA4A365-12FC-4EB7-99AF-B6407362A1B2}"/>
    <cellStyle name="40% - Accent5 2 3 6" xfId="3411" xr:uid="{00000000-0005-0000-0000-0000520D0000}"/>
    <cellStyle name="40% - Accent5 2 3 6 2" xfId="34325" xr:uid="{1DB7CB21-7F8A-4D2B-BE14-70039F855D5D}"/>
    <cellStyle name="40% - Accent5 2 3 7" xfId="34294" xr:uid="{A483862B-5929-4A9F-869D-74785F38F6E6}"/>
    <cellStyle name="40% - Accent5 2 4" xfId="3412" xr:uid="{00000000-0005-0000-0000-0000530D0000}"/>
    <cellStyle name="40% - Accent5 2 4 2" xfId="3413" xr:uid="{00000000-0005-0000-0000-0000540D0000}"/>
    <cellStyle name="40% - Accent5 2 4 2 2" xfId="3414" xr:uid="{00000000-0005-0000-0000-0000550D0000}"/>
    <cellStyle name="40% - Accent5 2 4 2 2 2" xfId="3415" xr:uid="{00000000-0005-0000-0000-0000560D0000}"/>
    <cellStyle name="40% - Accent5 2 4 2 2 2 2" xfId="3416" xr:uid="{00000000-0005-0000-0000-0000570D0000}"/>
    <cellStyle name="40% - Accent5 2 4 2 2 2 2 2" xfId="34330" xr:uid="{8BFA663B-ED1E-43D4-9C51-FB679E20DF48}"/>
    <cellStyle name="40% - Accent5 2 4 2 2 2 3" xfId="34329" xr:uid="{B400AAC0-CD7F-4BC9-9124-46394ED85B5A}"/>
    <cellStyle name="40% - Accent5 2 4 2 2 3" xfId="3417" xr:uid="{00000000-0005-0000-0000-0000580D0000}"/>
    <cellStyle name="40% - Accent5 2 4 2 2 3 2" xfId="34331" xr:uid="{DBCD95CD-2BB5-4B33-A50D-10ADB42A239E}"/>
    <cellStyle name="40% - Accent5 2 4 2 2 4" xfId="34328" xr:uid="{0C205AC7-1DF3-413E-AAA8-532BDE2A0CF5}"/>
    <cellStyle name="40% - Accent5 2 4 2 3" xfId="3418" xr:uid="{00000000-0005-0000-0000-0000590D0000}"/>
    <cellStyle name="40% - Accent5 2 4 2 3 2" xfId="3419" xr:uid="{00000000-0005-0000-0000-00005A0D0000}"/>
    <cellStyle name="40% - Accent5 2 4 2 3 2 2" xfId="34333" xr:uid="{05FB82C2-3629-45AE-99AB-0E46B8CD0A12}"/>
    <cellStyle name="40% - Accent5 2 4 2 3 3" xfId="34332" xr:uid="{D23134D3-BF59-48BC-A725-6844660A6484}"/>
    <cellStyle name="40% - Accent5 2 4 2 4" xfId="3420" xr:uid="{00000000-0005-0000-0000-00005B0D0000}"/>
    <cellStyle name="40% - Accent5 2 4 2 4 2" xfId="34334" xr:uid="{3AF43E6F-ACA3-4F3F-8149-514BFBE40ABD}"/>
    <cellStyle name="40% - Accent5 2 4 2 5" xfId="34327" xr:uid="{B9B4623F-6A81-4D2B-A2D2-B5F4F463D8C8}"/>
    <cellStyle name="40% - Accent5 2 4 3" xfId="3421" xr:uid="{00000000-0005-0000-0000-00005C0D0000}"/>
    <cellStyle name="40% - Accent5 2 4 3 2" xfId="3422" xr:uid="{00000000-0005-0000-0000-00005D0D0000}"/>
    <cellStyle name="40% - Accent5 2 4 3 2 2" xfId="3423" xr:uid="{00000000-0005-0000-0000-00005E0D0000}"/>
    <cellStyle name="40% - Accent5 2 4 3 2 2 2" xfId="34337" xr:uid="{C6CB8D09-BA49-44C0-BEA9-1F5FCC6BC11A}"/>
    <cellStyle name="40% - Accent5 2 4 3 2 3" xfId="34336" xr:uid="{BAC74607-EDF0-4712-87F9-4570840DF157}"/>
    <cellStyle name="40% - Accent5 2 4 3 3" xfId="3424" xr:uid="{00000000-0005-0000-0000-00005F0D0000}"/>
    <cellStyle name="40% - Accent5 2 4 3 3 2" xfId="34338" xr:uid="{6702867F-3370-4E43-B956-42A60B35FF3B}"/>
    <cellStyle name="40% - Accent5 2 4 3 4" xfId="34335" xr:uid="{8B9DF5AA-2036-40A5-B79F-5E15EF0505B5}"/>
    <cellStyle name="40% - Accent5 2 4 4" xfId="3425" xr:uid="{00000000-0005-0000-0000-0000600D0000}"/>
    <cellStyle name="40% - Accent5 2 4 4 2" xfId="3426" xr:uid="{00000000-0005-0000-0000-0000610D0000}"/>
    <cellStyle name="40% - Accent5 2 4 4 2 2" xfId="34340" xr:uid="{AAA3040D-DF34-48E0-B88B-D1D3EF815CE1}"/>
    <cellStyle name="40% - Accent5 2 4 4 3" xfId="34339" xr:uid="{F7FF3D4B-63ED-4894-A917-1DD08081F730}"/>
    <cellStyle name="40% - Accent5 2 4 5" xfId="3427" xr:uid="{00000000-0005-0000-0000-0000620D0000}"/>
    <cellStyle name="40% - Accent5 2 4 5 2" xfId="34341" xr:uid="{085B61D0-131F-49F5-B808-2CAD498A4531}"/>
    <cellStyle name="40% - Accent5 2 4 6" xfId="34326" xr:uid="{1E12F741-684C-4260-88C3-B5966419ECA7}"/>
    <cellStyle name="40% - Accent5 2 5" xfId="3428" xr:uid="{00000000-0005-0000-0000-0000630D0000}"/>
    <cellStyle name="40% - Accent5 3" xfId="3429" xr:uid="{00000000-0005-0000-0000-0000640D0000}"/>
    <cellStyle name="40% - Accent5 3 2" xfId="3430" xr:uid="{00000000-0005-0000-0000-0000650D0000}"/>
    <cellStyle name="40% - Accent5 3 3" xfId="3431" xr:uid="{00000000-0005-0000-0000-0000660D0000}"/>
    <cellStyle name="40% - Accent5 3 3 2" xfId="3432" xr:uid="{00000000-0005-0000-0000-0000670D0000}"/>
    <cellStyle name="40% - Accent5 3 3 2 2" xfId="3433" xr:uid="{00000000-0005-0000-0000-0000680D0000}"/>
    <cellStyle name="40% - Accent5 3 3 2 2 2" xfId="3434" xr:uid="{00000000-0005-0000-0000-0000690D0000}"/>
    <cellStyle name="40% - Accent5 3 3 2 2 2 2" xfId="3435" xr:uid="{00000000-0005-0000-0000-00006A0D0000}"/>
    <cellStyle name="40% - Accent5 3 3 2 2 2 2 2" xfId="3436" xr:uid="{00000000-0005-0000-0000-00006B0D0000}"/>
    <cellStyle name="40% - Accent5 3 3 2 2 2 2 2 2" xfId="34348" xr:uid="{2EE6E7A4-7DC2-41E2-B498-2EAF58C8A38F}"/>
    <cellStyle name="40% - Accent5 3 3 2 2 2 2 3" xfId="34347" xr:uid="{3FA4D625-9891-447B-A2D2-2E72B0544368}"/>
    <cellStyle name="40% - Accent5 3 3 2 2 2 3" xfId="3437" xr:uid="{00000000-0005-0000-0000-00006C0D0000}"/>
    <cellStyle name="40% - Accent5 3 3 2 2 2 3 2" xfId="34349" xr:uid="{E4F4F503-8493-4BE5-AFE0-936054A5898D}"/>
    <cellStyle name="40% - Accent5 3 3 2 2 2 4" xfId="34346" xr:uid="{4668640C-773D-41D9-A14C-4E3358F13051}"/>
    <cellStyle name="40% - Accent5 3 3 2 2 3" xfId="3438" xr:uid="{00000000-0005-0000-0000-00006D0D0000}"/>
    <cellStyle name="40% - Accent5 3 3 2 2 3 2" xfId="3439" xr:uid="{00000000-0005-0000-0000-00006E0D0000}"/>
    <cellStyle name="40% - Accent5 3 3 2 2 3 2 2" xfId="34351" xr:uid="{08562873-47C7-4347-BD63-C9EA86B7C232}"/>
    <cellStyle name="40% - Accent5 3 3 2 2 3 3" xfId="34350" xr:uid="{1E7562D2-B514-4CB5-9F76-066ECED3288A}"/>
    <cellStyle name="40% - Accent5 3 3 2 2 4" xfId="3440" xr:uid="{00000000-0005-0000-0000-00006F0D0000}"/>
    <cellStyle name="40% - Accent5 3 3 2 2 4 2" xfId="34352" xr:uid="{728CA370-9407-45A3-ADE2-6FBAF30E9850}"/>
    <cellStyle name="40% - Accent5 3 3 2 2 5" xfId="34345" xr:uid="{8145182F-CA03-497B-8CE2-8A6096FDCB37}"/>
    <cellStyle name="40% - Accent5 3 3 2 3" xfId="3441" xr:uid="{00000000-0005-0000-0000-0000700D0000}"/>
    <cellStyle name="40% - Accent5 3 3 2 3 2" xfId="3442" xr:uid="{00000000-0005-0000-0000-0000710D0000}"/>
    <cellStyle name="40% - Accent5 3 3 2 3 2 2" xfId="3443" xr:uid="{00000000-0005-0000-0000-0000720D0000}"/>
    <cellStyle name="40% - Accent5 3 3 2 3 2 2 2" xfId="34355" xr:uid="{4351AEDA-24C4-4C75-B444-B5FAFA2E1A37}"/>
    <cellStyle name="40% - Accent5 3 3 2 3 2 3" xfId="34354" xr:uid="{BE7983E3-1F7B-4929-B327-D0F15050862F}"/>
    <cellStyle name="40% - Accent5 3 3 2 3 3" xfId="3444" xr:uid="{00000000-0005-0000-0000-0000730D0000}"/>
    <cellStyle name="40% - Accent5 3 3 2 3 3 2" xfId="34356" xr:uid="{F743CAB8-9701-4011-8821-0F4198D7BA59}"/>
    <cellStyle name="40% - Accent5 3 3 2 3 4" xfId="34353" xr:uid="{1795E4B8-FBC2-48A3-835E-8EBD8C0A6A65}"/>
    <cellStyle name="40% - Accent5 3 3 2 4" xfId="3445" xr:uid="{00000000-0005-0000-0000-0000740D0000}"/>
    <cellStyle name="40% - Accent5 3 3 2 4 2" xfId="3446" xr:uid="{00000000-0005-0000-0000-0000750D0000}"/>
    <cellStyle name="40% - Accent5 3 3 2 4 2 2" xfId="34358" xr:uid="{B38A1B8D-80B5-4CF6-9DD8-4D06A554F23C}"/>
    <cellStyle name="40% - Accent5 3 3 2 4 3" xfId="34357" xr:uid="{ED7BD2D8-59CD-402C-8C26-5F8F6E81C4E4}"/>
    <cellStyle name="40% - Accent5 3 3 2 5" xfId="3447" xr:uid="{00000000-0005-0000-0000-0000760D0000}"/>
    <cellStyle name="40% - Accent5 3 3 2 5 2" xfId="34359" xr:uid="{90764919-85E5-48E6-B723-0AB98A71AA9C}"/>
    <cellStyle name="40% - Accent5 3 3 2 6" xfId="34344" xr:uid="{FC509C75-27AA-4D44-A6DC-93A03E3323CC}"/>
    <cellStyle name="40% - Accent5 3 3 3" xfId="3448" xr:uid="{00000000-0005-0000-0000-0000770D0000}"/>
    <cellStyle name="40% - Accent5 3 3 3 2" xfId="3449" xr:uid="{00000000-0005-0000-0000-0000780D0000}"/>
    <cellStyle name="40% - Accent5 3 3 3 2 2" xfId="3450" xr:uid="{00000000-0005-0000-0000-0000790D0000}"/>
    <cellStyle name="40% - Accent5 3 3 3 2 2 2" xfId="3451" xr:uid="{00000000-0005-0000-0000-00007A0D0000}"/>
    <cellStyle name="40% - Accent5 3 3 3 2 2 2 2" xfId="34363" xr:uid="{E012DC49-B087-4828-A267-5CC0C6DF88CF}"/>
    <cellStyle name="40% - Accent5 3 3 3 2 2 3" xfId="34362" xr:uid="{CECD2B4F-D825-4A3C-AB13-5D093B7D63AF}"/>
    <cellStyle name="40% - Accent5 3 3 3 2 3" xfId="3452" xr:uid="{00000000-0005-0000-0000-00007B0D0000}"/>
    <cellStyle name="40% - Accent5 3 3 3 2 3 2" xfId="34364" xr:uid="{29FDCA3D-53BD-4038-92F0-F2922089CF73}"/>
    <cellStyle name="40% - Accent5 3 3 3 2 4" xfId="34361" xr:uid="{0BF420FC-69A5-4BB4-97E2-1D41B6287F7A}"/>
    <cellStyle name="40% - Accent5 3 3 3 3" xfId="3453" xr:uid="{00000000-0005-0000-0000-00007C0D0000}"/>
    <cellStyle name="40% - Accent5 3 3 3 3 2" xfId="3454" xr:uid="{00000000-0005-0000-0000-00007D0D0000}"/>
    <cellStyle name="40% - Accent5 3 3 3 3 2 2" xfId="34366" xr:uid="{887A7B7D-CA56-4C7B-8427-75886CBA0D98}"/>
    <cellStyle name="40% - Accent5 3 3 3 3 3" xfId="34365" xr:uid="{04F98CB2-C52F-4334-940C-D20894068602}"/>
    <cellStyle name="40% - Accent5 3 3 3 4" xfId="3455" xr:uid="{00000000-0005-0000-0000-00007E0D0000}"/>
    <cellStyle name="40% - Accent5 3 3 3 4 2" xfId="34367" xr:uid="{8116E7C5-F3F8-4EE5-8396-322E14D39760}"/>
    <cellStyle name="40% - Accent5 3 3 3 5" xfId="34360" xr:uid="{549D190A-5F39-4C98-A88E-9CFE9C959FA9}"/>
    <cellStyle name="40% - Accent5 3 3 4" xfId="3456" xr:uid="{00000000-0005-0000-0000-00007F0D0000}"/>
    <cellStyle name="40% - Accent5 3 3 4 2" xfId="3457" xr:uid="{00000000-0005-0000-0000-0000800D0000}"/>
    <cellStyle name="40% - Accent5 3 3 4 2 2" xfId="3458" xr:uid="{00000000-0005-0000-0000-0000810D0000}"/>
    <cellStyle name="40% - Accent5 3 3 4 2 2 2" xfId="34370" xr:uid="{F9206887-AB1D-436D-8EAC-8E70255E6154}"/>
    <cellStyle name="40% - Accent5 3 3 4 2 3" xfId="34369" xr:uid="{F51270B0-BDDE-423B-B3BA-483DD456ABA3}"/>
    <cellStyle name="40% - Accent5 3 3 4 3" xfId="3459" xr:uid="{00000000-0005-0000-0000-0000820D0000}"/>
    <cellStyle name="40% - Accent5 3 3 4 3 2" xfId="34371" xr:uid="{F2BF732D-752A-4227-B4A1-B974F15751F5}"/>
    <cellStyle name="40% - Accent5 3 3 4 4" xfId="34368" xr:uid="{44C0D95A-E068-465B-925A-D54F56880DA2}"/>
    <cellStyle name="40% - Accent5 3 3 5" xfId="3460" xr:uid="{00000000-0005-0000-0000-0000830D0000}"/>
    <cellStyle name="40% - Accent5 3 3 5 2" xfId="3461" xr:uid="{00000000-0005-0000-0000-0000840D0000}"/>
    <cellStyle name="40% - Accent5 3 3 5 2 2" xfId="34373" xr:uid="{20E1D62A-59B5-4285-AB7C-0E7B5DF1A527}"/>
    <cellStyle name="40% - Accent5 3 3 5 3" xfId="34372" xr:uid="{2E9834EE-64DE-498E-8FED-C47F8E80C4CF}"/>
    <cellStyle name="40% - Accent5 3 3 6" xfId="3462" xr:uid="{00000000-0005-0000-0000-0000850D0000}"/>
    <cellStyle name="40% - Accent5 3 3 6 2" xfId="34374" xr:uid="{F5D3A913-A6AA-4E79-8C3D-BE6A1D626385}"/>
    <cellStyle name="40% - Accent5 3 3 7" xfId="34343" xr:uid="{1427F3D4-87BB-415D-807E-3B5132ED038C}"/>
    <cellStyle name="40% - Accent5 3 4" xfId="3463" xr:uid="{00000000-0005-0000-0000-0000860D0000}"/>
    <cellStyle name="40% - Accent5 3 4 2" xfId="3464" xr:uid="{00000000-0005-0000-0000-0000870D0000}"/>
    <cellStyle name="40% - Accent5 3 4 2 2" xfId="3465" xr:uid="{00000000-0005-0000-0000-0000880D0000}"/>
    <cellStyle name="40% - Accent5 3 4 2 2 2" xfId="3466" xr:uid="{00000000-0005-0000-0000-0000890D0000}"/>
    <cellStyle name="40% - Accent5 3 4 2 2 2 2" xfId="3467" xr:uid="{00000000-0005-0000-0000-00008A0D0000}"/>
    <cellStyle name="40% - Accent5 3 4 2 2 2 2 2" xfId="34379" xr:uid="{74A75AC5-D68B-48F1-BB4B-02B2190B9890}"/>
    <cellStyle name="40% - Accent5 3 4 2 2 2 3" xfId="34378" xr:uid="{D0924AD3-3627-4619-80DC-25028773DBE4}"/>
    <cellStyle name="40% - Accent5 3 4 2 2 3" xfId="3468" xr:uid="{00000000-0005-0000-0000-00008B0D0000}"/>
    <cellStyle name="40% - Accent5 3 4 2 2 3 2" xfId="34380" xr:uid="{16939D1D-72A7-465C-9417-BB7984C54205}"/>
    <cellStyle name="40% - Accent5 3 4 2 2 4" xfId="34377" xr:uid="{97B25590-C29A-44B0-AEBA-761111CCDAB5}"/>
    <cellStyle name="40% - Accent5 3 4 2 3" xfId="3469" xr:uid="{00000000-0005-0000-0000-00008C0D0000}"/>
    <cellStyle name="40% - Accent5 3 4 2 3 2" xfId="3470" xr:uid="{00000000-0005-0000-0000-00008D0D0000}"/>
    <cellStyle name="40% - Accent5 3 4 2 3 2 2" xfId="34382" xr:uid="{BC840147-D209-4968-9D81-130F73819173}"/>
    <cellStyle name="40% - Accent5 3 4 2 3 3" xfId="34381" xr:uid="{EBEB1351-150D-43C3-84E7-AB3678659F3E}"/>
    <cellStyle name="40% - Accent5 3 4 2 4" xfId="3471" xr:uid="{00000000-0005-0000-0000-00008E0D0000}"/>
    <cellStyle name="40% - Accent5 3 4 2 4 2" xfId="34383" xr:uid="{471E6751-7EE6-4FB2-87C6-3950C8EEACA0}"/>
    <cellStyle name="40% - Accent5 3 4 2 5" xfId="34376" xr:uid="{E961EE5F-1948-4648-9CB9-DEEBDEF4367F}"/>
    <cellStyle name="40% - Accent5 3 4 3" xfId="3472" xr:uid="{00000000-0005-0000-0000-00008F0D0000}"/>
    <cellStyle name="40% - Accent5 3 4 3 2" xfId="3473" xr:uid="{00000000-0005-0000-0000-0000900D0000}"/>
    <cellStyle name="40% - Accent5 3 4 3 2 2" xfId="3474" xr:uid="{00000000-0005-0000-0000-0000910D0000}"/>
    <cellStyle name="40% - Accent5 3 4 3 2 2 2" xfId="34386" xr:uid="{3DB39FA9-74EF-4E66-A64D-BC783BC1D4F9}"/>
    <cellStyle name="40% - Accent5 3 4 3 2 3" xfId="34385" xr:uid="{734EC80F-EC4D-4584-BD82-59770556DC80}"/>
    <cellStyle name="40% - Accent5 3 4 3 3" xfId="3475" xr:uid="{00000000-0005-0000-0000-0000920D0000}"/>
    <cellStyle name="40% - Accent5 3 4 3 3 2" xfId="34387" xr:uid="{7435D258-5FDF-4CF8-A7FB-24099B09EF06}"/>
    <cellStyle name="40% - Accent5 3 4 3 4" xfId="34384" xr:uid="{C6C2A972-2B78-48AF-B83D-20A384098C58}"/>
    <cellStyle name="40% - Accent5 3 4 4" xfId="3476" xr:uid="{00000000-0005-0000-0000-0000930D0000}"/>
    <cellStyle name="40% - Accent5 3 4 4 2" xfId="3477" xr:uid="{00000000-0005-0000-0000-0000940D0000}"/>
    <cellStyle name="40% - Accent5 3 4 4 2 2" xfId="34389" xr:uid="{9BFF27DD-C080-4398-8FC8-5FAB7BA33D41}"/>
    <cellStyle name="40% - Accent5 3 4 4 3" xfId="34388" xr:uid="{0F4D1174-C8FA-486B-B55B-87256509ED2B}"/>
    <cellStyle name="40% - Accent5 3 4 5" xfId="3478" xr:uid="{00000000-0005-0000-0000-0000950D0000}"/>
    <cellStyle name="40% - Accent5 3 4 5 2" xfId="34390" xr:uid="{203DBC96-3468-4A7B-9790-1A0231385E17}"/>
    <cellStyle name="40% - Accent5 3 4 6" xfId="34375" xr:uid="{F5BEBCC0-A10F-4D88-8226-F0E7E7F14CB4}"/>
    <cellStyle name="40% - Accent5 3 5" xfId="3479" xr:uid="{00000000-0005-0000-0000-0000960D0000}"/>
    <cellStyle name="40% - Accent5 3 6" xfId="34342" xr:uid="{F51D88BB-E968-49FF-A9B8-360B81E74CAF}"/>
    <cellStyle name="40% - Accent5 4" xfId="3480" xr:uid="{00000000-0005-0000-0000-0000970D0000}"/>
    <cellStyle name="40% - Accent5 4 2" xfId="3481" xr:uid="{00000000-0005-0000-0000-0000980D0000}"/>
    <cellStyle name="40% - Accent5 4 2 2" xfId="3482" xr:uid="{00000000-0005-0000-0000-0000990D0000}"/>
    <cellStyle name="40% - Accent5 4 2 2 2" xfId="3483" xr:uid="{00000000-0005-0000-0000-00009A0D0000}"/>
    <cellStyle name="40% - Accent5 4 2 2 2 2" xfId="3484" xr:uid="{00000000-0005-0000-0000-00009B0D0000}"/>
    <cellStyle name="40% - Accent5 4 2 2 2 2 2" xfId="3485" xr:uid="{00000000-0005-0000-0000-00009C0D0000}"/>
    <cellStyle name="40% - Accent5 4 2 2 2 2 2 2" xfId="3486" xr:uid="{00000000-0005-0000-0000-00009D0D0000}"/>
    <cellStyle name="40% - Accent5 4 2 2 2 2 2 2 2" xfId="34397" xr:uid="{7075D05E-FD02-49A0-9E3C-7B37553F2795}"/>
    <cellStyle name="40% - Accent5 4 2 2 2 2 2 3" xfId="34396" xr:uid="{76233894-CC13-44AE-9050-E8F8641663A3}"/>
    <cellStyle name="40% - Accent5 4 2 2 2 2 3" xfId="3487" xr:uid="{00000000-0005-0000-0000-00009E0D0000}"/>
    <cellStyle name="40% - Accent5 4 2 2 2 2 3 2" xfId="34398" xr:uid="{6F66F106-968C-49D4-BC91-C7780F00E49E}"/>
    <cellStyle name="40% - Accent5 4 2 2 2 2 4" xfId="34395" xr:uid="{ED5B6CEE-6361-4D82-98BE-165B6576E7F8}"/>
    <cellStyle name="40% - Accent5 4 2 2 2 3" xfId="3488" xr:uid="{00000000-0005-0000-0000-00009F0D0000}"/>
    <cellStyle name="40% - Accent5 4 2 2 2 3 2" xfId="3489" xr:uid="{00000000-0005-0000-0000-0000A00D0000}"/>
    <cellStyle name="40% - Accent5 4 2 2 2 3 2 2" xfId="34400" xr:uid="{7F614858-8C9E-4C36-B937-1B9B2E1AF535}"/>
    <cellStyle name="40% - Accent5 4 2 2 2 3 3" xfId="34399" xr:uid="{6404F5CF-82B3-4605-9D56-2097F47FA312}"/>
    <cellStyle name="40% - Accent5 4 2 2 2 4" xfId="3490" xr:uid="{00000000-0005-0000-0000-0000A10D0000}"/>
    <cellStyle name="40% - Accent5 4 2 2 2 4 2" xfId="34401" xr:uid="{49B27961-2EF0-458A-A515-741C0F8BD842}"/>
    <cellStyle name="40% - Accent5 4 2 2 2 5" xfId="34394" xr:uid="{AC3CA45A-12B8-446B-9C73-E5E601461093}"/>
    <cellStyle name="40% - Accent5 4 2 2 3" xfId="3491" xr:uid="{00000000-0005-0000-0000-0000A20D0000}"/>
    <cellStyle name="40% - Accent5 4 2 2 3 2" xfId="3492" xr:uid="{00000000-0005-0000-0000-0000A30D0000}"/>
    <cellStyle name="40% - Accent5 4 2 2 3 2 2" xfId="3493" xr:uid="{00000000-0005-0000-0000-0000A40D0000}"/>
    <cellStyle name="40% - Accent5 4 2 2 3 2 2 2" xfId="34404" xr:uid="{5FC2AF01-C4EA-471C-8789-522684EB8B2A}"/>
    <cellStyle name="40% - Accent5 4 2 2 3 2 3" xfId="34403" xr:uid="{03C2AF61-E4C3-4E72-B092-8A6B7051A2F7}"/>
    <cellStyle name="40% - Accent5 4 2 2 3 3" xfId="3494" xr:uid="{00000000-0005-0000-0000-0000A50D0000}"/>
    <cellStyle name="40% - Accent5 4 2 2 3 3 2" xfId="34405" xr:uid="{F1958533-B541-42E7-A30A-265FB8E6E049}"/>
    <cellStyle name="40% - Accent5 4 2 2 3 4" xfId="34402" xr:uid="{F2E97D15-EF88-4436-A5E0-388FD7D33891}"/>
    <cellStyle name="40% - Accent5 4 2 2 4" xfId="3495" xr:uid="{00000000-0005-0000-0000-0000A60D0000}"/>
    <cellStyle name="40% - Accent5 4 2 2 4 2" xfId="3496" xr:uid="{00000000-0005-0000-0000-0000A70D0000}"/>
    <cellStyle name="40% - Accent5 4 2 2 4 2 2" xfId="34407" xr:uid="{96B414B6-095A-4688-827C-5AA0FB539A7C}"/>
    <cellStyle name="40% - Accent5 4 2 2 4 3" xfId="34406" xr:uid="{06DA7DF1-DBA7-4057-8E1A-AE7AF3871BA3}"/>
    <cellStyle name="40% - Accent5 4 2 2 5" xfId="3497" xr:uid="{00000000-0005-0000-0000-0000A80D0000}"/>
    <cellStyle name="40% - Accent5 4 2 2 5 2" xfId="34408" xr:uid="{302CAE2F-FDD0-40E6-9DAA-4E5E80CEE175}"/>
    <cellStyle name="40% - Accent5 4 2 2 6" xfId="34393" xr:uid="{5E26A8B2-D495-4A6D-8ADC-37FD4050C93F}"/>
    <cellStyle name="40% - Accent5 4 2 3" xfId="3498" xr:uid="{00000000-0005-0000-0000-0000A90D0000}"/>
    <cellStyle name="40% - Accent5 4 2 3 2" xfId="3499" xr:uid="{00000000-0005-0000-0000-0000AA0D0000}"/>
    <cellStyle name="40% - Accent5 4 2 3 2 2" xfId="3500" xr:uid="{00000000-0005-0000-0000-0000AB0D0000}"/>
    <cellStyle name="40% - Accent5 4 2 3 2 2 2" xfId="3501" xr:uid="{00000000-0005-0000-0000-0000AC0D0000}"/>
    <cellStyle name="40% - Accent5 4 2 3 2 2 2 2" xfId="34412" xr:uid="{B2809DD8-0A5E-48CD-8A8D-E51C0973827C}"/>
    <cellStyle name="40% - Accent5 4 2 3 2 2 3" xfId="34411" xr:uid="{61531483-B515-4562-9232-A0A399213F3C}"/>
    <cellStyle name="40% - Accent5 4 2 3 2 3" xfId="3502" xr:uid="{00000000-0005-0000-0000-0000AD0D0000}"/>
    <cellStyle name="40% - Accent5 4 2 3 2 3 2" xfId="34413" xr:uid="{37609FE2-3268-42EA-B4FC-FA4C033F57A2}"/>
    <cellStyle name="40% - Accent5 4 2 3 2 4" xfId="34410" xr:uid="{8514B765-02F7-4D75-BC81-041BE6809268}"/>
    <cellStyle name="40% - Accent5 4 2 3 3" xfId="3503" xr:uid="{00000000-0005-0000-0000-0000AE0D0000}"/>
    <cellStyle name="40% - Accent5 4 2 3 3 2" xfId="3504" xr:uid="{00000000-0005-0000-0000-0000AF0D0000}"/>
    <cellStyle name="40% - Accent5 4 2 3 3 2 2" xfId="34415" xr:uid="{F9980F38-C85D-492E-9830-5B408BCEC9A6}"/>
    <cellStyle name="40% - Accent5 4 2 3 3 3" xfId="34414" xr:uid="{544E2DE8-4D07-4239-8B6D-BE3F7A5E5C67}"/>
    <cellStyle name="40% - Accent5 4 2 3 4" xfId="3505" xr:uid="{00000000-0005-0000-0000-0000B00D0000}"/>
    <cellStyle name="40% - Accent5 4 2 3 4 2" xfId="34416" xr:uid="{5A60AFFB-9AA5-466B-BCDE-9FD226F7951B}"/>
    <cellStyle name="40% - Accent5 4 2 3 5" xfId="34409" xr:uid="{34A2BB1F-A456-453E-8595-0DB8B48085E2}"/>
    <cellStyle name="40% - Accent5 4 2 4" xfId="3506" xr:uid="{00000000-0005-0000-0000-0000B10D0000}"/>
    <cellStyle name="40% - Accent5 4 2 4 2" xfId="3507" xr:uid="{00000000-0005-0000-0000-0000B20D0000}"/>
    <cellStyle name="40% - Accent5 4 2 4 2 2" xfId="3508" xr:uid="{00000000-0005-0000-0000-0000B30D0000}"/>
    <cellStyle name="40% - Accent5 4 2 4 2 2 2" xfId="34419" xr:uid="{BF837CF2-25A1-4091-81F5-2E2CF3E61317}"/>
    <cellStyle name="40% - Accent5 4 2 4 2 3" xfId="34418" xr:uid="{51BB1587-CA54-46B7-B006-27D17BDF5B04}"/>
    <cellStyle name="40% - Accent5 4 2 4 3" xfId="3509" xr:uid="{00000000-0005-0000-0000-0000B40D0000}"/>
    <cellStyle name="40% - Accent5 4 2 4 3 2" xfId="34420" xr:uid="{0B615359-410C-4387-A173-D91AFA6B5B2F}"/>
    <cellStyle name="40% - Accent5 4 2 4 4" xfId="34417" xr:uid="{0F063DA4-C3C9-4499-BE11-773F7099295B}"/>
    <cellStyle name="40% - Accent5 4 2 5" xfId="3510" xr:uid="{00000000-0005-0000-0000-0000B50D0000}"/>
    <cellStyle name="40% - Accent5 4 2 5 2" xfId="3511" xr:uid="{00000000-0005-0000-0000-0000B60D0000}"/>
    <cellStyle name="40% - Accent5 4 2 5 2 2" xfId="34422" xr:uid="{ECB97485-48C6-4A48-8C8C-117827CE02C9}"/>
    <cellStyle name="40% - Accent5 4 2 5 3" xfId="34421" xr:uid="{B2F42E4D-7EC8-4DCD-B200-EA1E5DF9BC04}"/>
    <cellStyle name="40% - Accent5 4 2 6" xfId="3512" xr:uid="{00000000-0005-0000-0000-0000B70D0000}"/>
    <cellStyle name="40% - Accent5 4 2 6 2" xfId="34423" xr:uid="{36E2C8B7-4A97-45ED-B2CA-02605EAB4A2A}"/>
    <cellStyle name="40% - Accent5 4 2 7" xfId="34392" xr:uid="{73CF02D7-11B2-45F0-9F67-9164925E31FC}"/>
    <cellStyle name="40% - Accent5 4 3" xfId="3513" xr:uid="{00000000-0005-0000-0000-0000B80D0000}"/>
    <cellStyle name="40% - Accent5 4 3 2" xfId="3514" xr:uid="{00000000-0005-0000-0000-0000B90D0000}"/>
    <cellStyle name="40% - Accent5 4 3 2 2" xfId="3515" xr:uid="{00000000-0005-0000-0000-0000BA0D0000}"/>
    <cellStyle name="40% - Accent5 4 3 2 2 2" xfId="3516" xr:uid="{00000000-0005-0000-0000-0000BB0D0000}"/>
    <cellStyle name="40% - Accent5 4 3 2 2 2 2" xfId="3517" xr:uid="{00000000-0005-0000-0000-0000BC0D0000}"/>
    <cellStyle name="40% - Accent5 4 3 2 2 2 2 2" xfId="34428" xr:uid="{71BA19AA-FF2B-4C66-8F70-E3BA1B7567F2}"/>
    <cellStyle name="40% - Accent5 4 3 2 2 2 3" xfId="34427" xr:uid="{56200AEB-88F7-4DDA-8297-F270976E0C15}"/>
    <cellStyle name="40% - Accent5 4 3 2 2 3" xfId="3518" xr:uid="{00000000-0005-0000-0000-0000BD0D0000}"/>
    <cellStyle name="40% - Accent5 4 3 2 2 3 2" xfId="34429" xr:uid="{DA939FB6-A241-42B6-8C68-A84C04C29BE6}"/>
    <cellStyle name="40% - Accent5 4 3 2 2 4" xfId="34426" xr:uid="{5D919FD6-A30C-44A3-9F8F-0AAA12C45956}"/>
    <cellStyle name="40% - Accent5 4 3 2 3" xfId="3519" xr:uid="{00000000-0005-0000-0000-0000BE0D0000}"/>
    <cellStyle name="40% - Accent5 4 3 2 3 2" xfId="3520" xr:uid="{00000000-0005-0000-0000-0000BF0D0000}"/>
    <cellStyle name="40% - Accent5 4 3 2 3 2 2" xfId="34431" xr:uid="{4429CCCA-53EA-4CA5-A6AF-50C0BBCA0F08}"/>
    <cellStyle name="40% - Accent5 4 3 2 3 3" xfId="34430" xr:uid="{11F101BD-1D9A-4FED-AD27-59EB50C3D99E}"/>
    <cellStyle name="40% - Accent5 4 3 2 4" xfId="3521" xr:uid="{00000000-0005-0000-0000-0000C00D0000}"/>
    <cellStyle name="40% - Accent5 4 3 2 4 2" xfId="34432" xr:uid="{3F1ED8C3-21C2-41EE-81F8-CDB734766C43}"/>
    <cellStyle name="40% - Accent5 4 3 2 5" xfId="34425" xr:uid="{FB160EDF-E745-4EBE-8890-6AA712201D86}"/>
    <cellStyle name="40% - Accent5 4 3 3" xfId="3522" xr:uid="{00000000-0005-0000-0000-0000C10D0000}"/>
    <cellStyle name="40% - Accent5 4 3 3 2" xfId="3523" xr:uid="{00000000-0005-0000-0000-0000C20D0000}"/>
    <cellStyle name="40% - Accent5 4 3 3 2 2" xfId="3524" xr:uid="{00000000-0005-0000-0000-0000C30D0000}"/>
    <cellStyle name="40% - Accent5 4 3 3 2 2 2" xfId="34435" xr:uid="{AB212B77-151C-456E-A145-619478A46647}"/>
    <cellStyle name="40% - Accent5 4 3 3 2 3" xfId="34434" xr:uid="{41A0181F-2F6F-422B-A491-640BEA06CDFA}"/>
    <cellStyle name="40% - Accent5 4 3 3 3" xfId="3525" xr:uid="{00000000-0005-0000-0000-0000C40D0000}"/>
    <cellStyle name="40% - Accent5 4 3 3 3 2" xfId="34436" xr:uid="{E05D8504-D4E2-44A2-9EAA-5063B28ECB09}"/>
    <cellStyle name="40% - Accent5 4 3 3 4" xfId="34433" xr:uid="{186911A1-D09B-4396-8350-EF4A9372E62C}"/>
    <cellStyle name="40% - Accent5 4 3 4" xfId="3526" xr:uid="{00000000-0005-0000-0000-0000C50D0000}"/>
    <cellStyle name="40% - Accent5 4 3 4 2" xfId="3527" xr:uid="{00000000-0005-0000-0000-0000C60D0000}"/>
    <cellStyle name="40% - Accent5 4 3 4 2 2" xfId="34438" xr:uid="{EB675121-0A95-401C-AF56-859FDAEC8E99}"/>
    <cellStyle name="40% - Accent5 4 3 4 3" xfId="34437" xr:uid="{1DD9BE80-4B5F-4C69-B5EE-3496C6D691D9}"/>
    <cellStyle name="40% - Accent5 4 3 5" xfId="3528" xr:uid="{00000000-0005-0000-0000-0000C70D0000}"/>
    <cellStyle name="40% - Accent5 4 3 5 2" xfId="34439" xr:uid="{E98A9365-4F87-4705-BBA6-E4F5FE9BBC5D}"/>
    <cellStyle name="40% - Accent5 4 3 6" xfId="34424" xr:uid="{B7656067-ABC0-42FE-826C-2F29AB875835}"/>
    <cellStyle name="40% - Accent5 4 4" xfId="3529" xr:uid="{00000000-0005-0000-0000-0000C80D0000}"/>
    <cellStyle name="40% - Accent5 4 4 2" xfId="3530" xr:uid="{00000000-0005-0000-0000-0000C90D0000}"/>
    <cellStyle name="40% - Accent5 4 4 2 2" xfId="3531" xr:uid="{00000000-0005-0000-0000-0000CA0D0000}"/>
    <cellStyle name="40% - Accent5 4 4 2 2 2" xfId="3532" xr:uid="{00000000-0005-0000-0000-0000CB0D0000}"/>
    <cellStyle name="40% - Accent5 4 4 2 2 2 2" xfId="34443" xr:uid="{ED7BB5BE-34C1-46E1-B4AE-01BDD2584986}"/>
    <cellStyle name="40% - Accent5 4 4 2 2 3" xfId="34442" xr:uid="{48544FA4-DE75-43B4-8CE7-3F4EF0EC69F4}"/>
    <cellStyle name="40% - Accent5 4 4 2 3" xfId="3533" xr:uid="{00000000-0005-0000-0000-0000CC0D0000}"/>
    <cellStyle name="40% - Accent5 4 4 2 3 2" xfId="34444" xr:uid="{B78282D9-63C4-46FB-8401-59A1B90759BE}"/>
    <cellStyle name="40% - Accent5 4 4 2 4" xfId="34441" xr:uid="{81370911-D39F-4FE0-B685-43D4D3B348A0}"/>
    <cellStyle name="40% - Accent5 4 4 3" xfId="3534" xr:uid="{00000000-0005-0000-0000-0000CD0D0000}"/>
    <cellStyle name="40% - Accent5 4 4 3 2" xfId="3535" xr:uid="{00000000-0005-0000-0000-0000CE0D0000}"/>
    <cellStyle name="40% - Accent5 4 4 3 2 2" xfId="34446" xr:uid="{F6E3948C-BE36-4FD4-9B99-A29B7978C03C}"/>
    <cellStyle name="40% - Accent5 4 4 3 3" xfId="34445" xr:uid="{6AFBE70F-5157-4077-9A5B-EE1F746BED15}"/>
    <cellStyle name="40% - Accent5 4 4 4" xfId="3536" xr:uid="{00000000-0005-0000-0000-0000CF0D0000}"/>
    <cellStyle name="40% - Accent5 4 4 4 2" xfId="34447" xr:uid="{26925692-98FB-46D2-B4BB-5D6A967F4793}"/>
    <cellStyle name="40% - Accent5 4 4 5" xfId="34440" xr:uid="{1718EE30-4028-4AF6-9618-44F9F918D1F0}"/>
    <cellStyle name="40% - Accent5 4 5" xfId="3537" xr:uid="{00000000-0005-0000-0000-0000D00D0000}"/>
    <cellStyle name="40% - Accent5 4 5 2" xfId="3538" xr:uid="{00000000-0005-0000-0000-0000D10D0000}"/>
    <cellStyle name="40% - Accent5 4 5 2 2" xfId="3539" xr:uid="{00000000-0005-0000-0000-0000D20D0000}"/>
    <cellStyle name="40% - Accent5 4 5 2 2 2" xfId="34450" xr:uid="{602B326F-44A0-4D14-944D-DC207B9C5381}"/>
    <cellStyle name="40% - Accent5 4 5 2 3" xfId="34449" xr:uid="{FE0146A9-486E-4A7A-BE1D-F5AC599A9411}"/>
    <cellStyle name="40% - Accent5 4 5 3" xfId="3540" xr:uid="{00000000-0005-0000-0000-0000D30D0000}"/>
    <cellStyle name="40% - Accent5 4 5 3 2" xfId="34451" xr:uid="{E23B594A-FE71-4694-9315-19CC8EAC9A7A}"/>
    <cellStyle name="40% - Accent5 4 5 4" xfId="34448" xr:uid="{F8A16FC5-4CD7-40E8-AC99-23EC2414A6B0}"/>
    <cellStyle name="40% - Accent5 4 6" xfId="3541" xr:uid="{00000000-0005-0000-0000-0000D40D0000}"/>
    <cellStyle name="40% - Accent5 4 6 2" xfId="3542" xr:uid="{00000000-0005-0000-0000-0000D50D0000}"/>
    <cellStyle name="40% - Accent5 4 6 2 2" xfId="34453" xr:uid="{825D8AB5-CF15-4E27-A505-01E3CA939545}"/>
    <cellStyle name="40% - Accent5 4 6 3" xfId="34452" xr:uid="{7F609A36-65F8-471D-804A-2AF53244CADE}"/>
    <cellStyle name="40% - Accent5 4 7" xfId="3543" xr:uid="{00000000-0005-0000-0000-0000D60D0000}"/>
    <cellStyle name="40% - Accent5 4 7 2" xfId="34454" xr:uid="{B81C97DE-4554-43D5-8739-14015A001B7A}"/>
    <cellStyle name="40% - Accent5 4 8" xfId="34391" xr:uid="{45D83EC0-E695-4F95-BC72-DE329D729050}"/>
    <cellStyle name="40% - Accent5 5" xfId="3544" xr:uid="{00000000-0005-0000-0000-0000D70D0000}"/>
    <cellStyle name="40% - Accent5 5 2" xfId="3545" xr:uid="{00000000-0005-0000-0000-0000D80D0000}"/>
    <cellStyle name="40% - Accent5 5 2 2" xfId="3546" xr:uid="{00000000-0005-0000-0000-0000D90D0000}"/>
    <cellStyle name="40% - Accent5 5 2 2 2" xfId="3547" xr:uid="{00000000-0005-0000-0000-0000DA0D0000}"/>
    <cellStyle name="40% - Accent5 5 2 2 2 2" xfId="3548" xr:uid="{00000000-0005-0000-0000-0000DB0D0000}"/>
    <cellStyle name="40% - Accent5 5 2 2 2 2 2" xfId="3549" xr:uid="{00000000-0005-0000-0000-0000DC0D0000}"/>
    <cellStyle name="40% - Accent5 5 2 2 2 2 2 2" xfId="34460" xr:uid="{E5726340-6131-4473-B8AE-2D4933827196}"/>
    <cellStyle name="40% - Accent5 5 2 2 2 2 3" xfId="34459" xr:uid="{9DBA1406-4578-4B81-8223-34420F5E1301}"/>
    <cellStyle name="40% - Accent5 5 2 2 2 3" xfId="3550" xr:uid="{00000000-0005-0000-0000-0000DD0D0000}"/>
    <cellStyle name="40% - Accent5 5 2 2 2 3 2" xfId="34461" xr:uid="{36BFFCC4-0726-450F-A86F-B42C17CC2252}"/>
    <cellStyle name="40% - Accent5 5 2 2 2 4" xfId="34458" xr:uid="{63370A58-2359-4C29-819A-30CACE448D5D}"/>
    <cellStyle name="40% - Accent5 5 2 2 3" xfId="3551" xr:uid="{00000000-0005-0000-0000-0000DE0D0000}"/>
    <cellStyle name="40% - Accent5 5 2 2 3 2" xfId="3552" xr:uid="{00000000-0005-0000-0000-0000DF0D0000}"/>
    <cellStyle name="40% - Accent5 5 2 2 3 2 2" xfId="34463" xr:uid="{575ED815-94C1-4CF0-BDFA-DEB9E47CF7D4}"/>
    <cellStyle name="40% - Accent5 5 2 2 3 3" xfId="34462" xr:uid="{B0DE35A2-DEAC-40F2-ACC2-BF1EE1BF4B5D}"/>
    <cellStyle name="40% - Accent5 5 2 2 4" xfId="3553" xr:uid="{00000000-0005-0000-0000-0000E00D0000}"/>
    <cellStyle name="40% - Accent5 5 2 2 4 2" xfId="34464" xr:uid="{AE00809A-DE07-4BAF-AC4B-2F3B652F0556}"/>
    <cellStyle name="40% - Accent5 5 2 2 5" xfId="34457" xr:uid="{1222EB26-DA05-4BAD-8149-553ECD33AD98}"/>
    <cellStyle name="40% - Accent5 5 2 3" xfId="3554" xr:uid="{00000000-0005-0000-0000-0000E10D0000}"/>
    <cellStyle name="40% - Accent5 5 2 3 2" xfId="3555" xr:uid="{00000000-0005-0000-0000-0000E20D0000}"/>
    <cellStyle name="40% - Accent5 5 2 3 2 2" xfId="3556" xr:uid="{00000000-0005-0000-0000-0000E30D0000}"/>
    <cellStyle name="40% - Accent5 5 2 3 2 2 2" xfId="34467" xr:uid="{5F1CD66E-A507-4572-AB4A-B6E3FDAD2F01}"/>
    <cellStyle name="40% - Accent5 5 2 3 2 3" xfId="34466" xr:uid="{4CC99917-D3FA-40D9-AB2E-FC76F979522C}"/>
    <cellStyle name="40% - Accent5 5 2 3 3" xfId="3557" xr:uid="{00000000-0005-0000-0000-0000E40D0000}"/>
    <cellStyle name="40% - Accent5 5 2 3 3 2" xfId="34468" xr:uid="{241DB200-2DAF-4A9E-961A-94CA7795378F}"/>
    <cellStyle name="40% - Accent5 5 2 3 4" xfId="34465" xr:uid="{D087B433-EA77-421A-8A89-16FD507B0F2A}"/>
    <cellStyle name="40% - Accent5 5 2 4" xfId="3558" xr:uid="{00000000-0005-0000-0000-0000E50D0000}"/>
    <cellStyle name="40% - Accent5 5 2 4 2" xfId="3559" xr:uid="{00000000-0005-0000-0000-0000E60D0000}"/>
    <cellStyle name="40% - Accent5 5 2 4 2 2" xfId="34470" xr:uid="{67DB3430-1707-4F22-B663-467738AE9CDA}"/>
    <cellStyle name="40% - Accent5 5 2 4 3" xfId="34469" xr:uid="{53CDAED0-3F97-4509-9CEC-00A2AA789FD6}"/>
    <cellStyle name="40% - Accent5 5 2 5" xfId="3560" xr:uid="{00000000-0005-0000-0000-0000E70D0000}"/>
    <cellStyle name="40% - Accent5 5 2 5 2" xfId="34471" xr:uid="{1F6C9ED9-12E6-4036-A157-4C78C25FA63D}"/>
    <cellStyle name="40% - Accent5 5 2 6" xfId="34456" xr:uid="{C234BE77-E6A9-46DA-8A14-EDED0833A384}"/>
    <cellStyle name="40% - Accent5 5 3" xfId="3561" xr:uid="{00000000-0005-0000-0000-0000E80D0000}"/>
    <cellStyle name="40% - Accent5 5 3 2" xfId="3562" xr:uid="{00000000-0005-0000-0000-0000E90D0000}"/>
    <cellStyle name="40% - Accent5 5 3 2 2" xfId="3563" xr:uid="{00000000-0005-0000-0000-0000EA0D0000}"/>
    <cellStyle name="40% - Accent5 5 3 2 2 2" xfId="3564" xr:uid="{00000000-0005-0000-0000-0000EB0D0000}"/>
    <cellStyle name="40% - Accent5 5 3 2 2 2 2" xfId="34475" xr:uid="{6E4773A9-9006-4B94-A5EB-F904A371B3F0}"/>
    <cellStyle name="40% - Accent5 5 3 2 2 3" xfId="34474" xr:uid="{96B659E1-8613-4079-90DF-7D71810B9C7B}"/>
    <cellStyle name="40% - Accent5 5 3 2 3" xfId="3565" xr:uid="{00000000-0005-0000-0000-0000EC0D0000}"/>
    <cellStyle name="40% - Accent5 5 3 2 3 2" xfId="34476" xr:uid="{67F3E07C-EC19-47C0-81E8-CB9FF8E9077D}"/>
    <cellStyle name="40% - Accent5 5 3 2 4" xfId="34473" xr:uid="{36507081-C188-4F6E-95C3-B3EEA3088DC6}"/>
    <cellStyle name="40% - Accent5 5 3 3" xfId="3566" xr:uid="{00000000-0005-0000-0000-0000ED0D0000}"/>
    <cellStyle name="40% - Accent5 5 3 3 2" xfId="3567" xr:uid="{00000000-0005-0000-0000-0000EE0D0000}"/>
    <cellStyle name="40% - Accent5 5 3 3 2 2" xfId="34478" xr:uid="{7A3B05ED-2F59-4235-B646-2823821EF86C}"/>
    <cellStyle name="40% - Accent5 5 3 3 3" xfId="34477" xr:uid="{23C77725-5095-440C-A432-DB6E5BA31279}"/>
    <cellStyle name="40% - Accent5 5 3 4" xfId="3568" xr:uid="{00000000-0005-0000-0000-0000EF0D0000}"/>
    <cellStyle name="40% - Accent5 5 3 4 2" xfId="34479" xr:uid="{956FDCA4-AD52-47B7-B320-4766687A3136}"/>
    <cellStyle name="40% - Accent5 5 3 5" xfId="34472" xr:uid="{2275B9D5-122A-4209-B4B5-1D12A5A5D0A9}"/>
    <cellStyle name="40% - Accent5 5 4" xfId="3569" xr:uid="{00000000-0005-0000-0000-0000F00D0000}"/>
    <cellStyle name="40% - Accent5 5 4 2" xfId="3570" xr:uid="{00000000-0005-0000-0000-0000F10D0000}"/>
    <cellStyle name="40% - Accent5 5 4 2 2" xfId="3571" xr:uid="{00000000-0005-0000-0000-0000F20D0000}"/>
    <cellStyle name="40% - Accent5 5 4 2 2 2" xfId="34482" xr:uid="{EFB7CF3C-9E28-4E41-BAE7-61C15AAA71BE}"/>
    <cellStyle name="40% - Accent5 5 4 2 3" xfId="34481" xr:uid="{B598FAD1-059E-4132-958C-849D4989838A}"/>
    <cellStyle name="40% - Accent5 5 4 3" xfId="3572" xr:uid="{00000000-0005-0000-0000-0000F30D0000}"/>
    <cellStyle name="40% - Accent5 5 4 3 2" xfId="34483" xr:uid="{5DE63EE9-805C-44D9-AA3C-A37A41A855FC}"/>
    <cellStyle name="40% - Accent5 5 4 4" xfId="34480" xr:uid="{8530A02D-ECB9-45AB-8DD4-ED93E6BA12B4}"/>
    <cellStyle name="40% - Accent5 5 5" xfId="3573" xr:uid="{00000000-0005-0000-0000-0000F40D0000}"/>
    <cellStyle name="40% - Accent5 5 5 2" xfId="3574" xr:uid="{00000000-0005-0000-0000-0000F50D0000}"/>
    <cellStyle name="40% - Accent5 5 5 2 2" xfId="34485" xr:uid="{9A1E5912-BB64-47E8-88E0-F0FA250C7E7F}"/>
    <cellStyle name="40% - Accent5 5 5 3" xfId="34484" xr:uid="{00BABFAF-9D3B-43BC-8C20-8ED50D985FFD}"/>
    <cellStyle name="40% - Accent5 5 6" xfId="3575" xr:uid="{00000000-0005-0000-0000-0000F60D0000}"/>
    <cellStyle name="40% - Accent5 5 6 2" xfId="34486" xr:uid="{E761AD45-A46C-4409-A93B-285D91DC039D}"/>
    <cellStyle name="40% - Accent5 5 7" xfId="34455" xr:uid="{009AA577-5A14-4C91-8898-6DA53FF5EFEB}"/>
    <cellStyle name="40% - Accent5 6" xfId="3576" xr:uid="{00000000-0005-0000-0000-0000F70D0000}"/>
    <cellStyle name="40% - Accent5 6 2" xfId="3577" xr:uid="{00000000-0005-0000-0000-0000F80D0000}"/>
    <cellStyle name="40% - Accent5 6 2 2" xfId="3578" xr:uid="{00000000-0005-0000-0000-0000F90D0000}"/>
    <cellStyle name="40% - Accent5 6 2 2 2" xfId="3579" xr:uid="{00000000-0005-0000-0000-0000FA0D0000}"/>
    <cellStyle name="40% - Accent5 6 2 2 2 2" xfId="3580" xr:uid="{00000000-0005-0000-0000-0000FB0D0000}"/>
    <cellStyle name="40% - Accent5 6 2 2 2 2 2" xfId="34491" xr:uid="{B7C1FB24-171D-4696-AC85-F2ACA3B23B5A}"/>
    <cellStyle name="40% - Accent5 6 2 2 2 3" xfId="34490" xr:uid="{A296D130-A12F-49E0-98ED-EBBBCE1C52B7}"/>
    <cellStyle name="40% - Accent5 6 2 2 3" xfId="3581" xr:uid="{00000000-0005-0000-0000-0000FC0D0000}"/>
    <cellStyle name="40% - Accent5 6 2 2 3 2" xfId="34492" xr:uid="{D78628A8-3D52-4513-AB4F-CF0791363E55}"/>
    <cellStyle name="40% - Accent5 6 2 2 4" xfId="34489" xr:uid="{43F6FA28-6947-4FCF-AE0C-51BDB6AA79CE}"/>
    <cellStyle name="40% - Accent5 6 2 3" xfId="3582" xr:uid="{00000000-0005-0000-0000-0000FD0D0000}"/>
    <cellStyle name="40% - Accent5 6 2 3 2" xfId="3583" xr:uid="{00000000-0005-0000-0000-0000FE0D0000}"/>
    <cellStyle name="40% - Accent5 6 2 3 2 2" xfId="34494" xr:uid="{98C62C3F-7945-4527-B24F-F154C244F715}"/>
    <cellStyle name="40% - Accent5 6 2 3 3" xfId="34493" xr:uid="{DC3A4679-1E79-4959-BE28-88A324C9AE1F}"/>
    <cellStyle name="40% - Accent5 6 2 4" xfId="3584" xr:uid="{00000000-0005-0000-0000-0000FF0D0000}"/>
    <cellStyle name="40% - Accent5 6 2 4 2" xfId="34495" xr:uid="{534F97F5-CF2C-41B8-9411-6C7684C2E270}"/>
    <cellStyle name="40% - Accent5 6 2 5" xfId="34488" xr:uid="{03441117-23E4-49C1-B143-ACE0245CE839}"/>
    <cellStyle name="40% - Accent5 6 3" xfId="3585" xr:uid="{00000000-0005-0000-0000-0000000E0000}"/>
    <cellStyle name="40% - Accent5 6 3 2" xfId="3586" xr:uid="{00000000-0005-0000-0000-0000010E0000}"/>
    <cellStyle name="40% - Accent5 6 3 2 2" xfId="3587" xr:uid="{00000000-0005-0000-0000-0000020E0000}"/>
    <cellStyle name="40% - Accent5 6 3 2 2 2" xfId="34498" xr:uid="{BF44DC4A-9CD3-4BBE-A996-CE8245029FCB}"/>
    <cellStyle name="40% - Accent5 6 3 2 3" xfId="34497" xr:uid="{7194817E-F28D-4931-B22A-1D7D0D7B0788}"/>
    <cellStyle name="40% - Accent5 6 3 3" xfId="3588" xr:uid="{00000000-0005-0000-0000-0000030E0000}"/>
    <cellStyle name="40% - Accent5 6 3 3 2" xfId="34499" xr:uid="{5EEDA603-A359-46F3-BD2E-65432855922C}"/>
    <cellStyle name="40% - Accent5 6 3 4" xfId="34496" xr:uid="{737F63A7-7290-4B75-8BBB-C10301EDB4C7}"/>
    <cellStyle name="40% - Accent5 6 4" xfId="3589" xr:uid="{00000000-0005-0000-0000-0000040E0000}"/>
    <cellStyle name="40% - Accent5 6 4 2" xfId="3590" xr:uid="{00000000-0005-0000-0000-0000050E0000}"/>
    <cellStyle name="40% - Accent5 6 4 2 2" xfId="34501" xr:uid="{7341DB8C-79AB-4433-A1B8-DEA8E11ABD5E}"/>
    <cellStyle name="40% - Accent5 6 4 3" xfId="34500" xr:uid="{425837FB-0841-4D8A-A1EA-5A8B7DA27385}"/>
    <cellStyle name="40% - Accent5 6 5" xfId="3591" xr:uid="{00000000-0005-0000-0000-0000060E0000}"/>
    <cellStyle name="40% - Accent5 6 5 2" xfId="34502" xr:uid="{2A57DAB3-ED24-4F94-9D2B-C4D01BB678CE}"/>
    <cellStyle name="40% - Accent5 6 6" xfId="34487" xr:uid="{0F98C509-A4AF-412F-8A00-6E94752DB08F}"/>
    <cellStyle name="40% - Accent6" xfId="3592" xr:uid="{00000000-0005-0000-0000-0000070E0000}"/>
    <cellStyle name="40% - Accent6 2" xfId="3593" xr:uid="{00000000-0005-0000-0000-0000080E0000}"/>
    <cellStyle name="40% - Accent6 2 2" xfId="3594" xr:uid="{00000000-0005-0000-0000-0000090E0000}"/>
    <cellStyle name="40% - Accent6 2 2 2" xfId="3595" xr:uid="{00000000-0005-0000-0000-00000A0E0000}"/>
    <cellStyle name="40% - Accent6 2 3" xfId="3596" xr:uid="{00000000-0005-0000-0000-00000B0E0000}"/>
    <cellStyle name="40% - Accent6 2 3 2" xfId="3597" xr:uid="{00000000-0005-0000-0000-00000C0E0000}"/>
    <cellStyle name="40% - Accent6 2 3 2 2" xfId="3598" xr:uid="{00000000-0005-0000-0000-00000D0E0000}"/>
    <cellStyle name="40% - Accent6 2 3 2 2 2" xfId="3599" xr:uid="{00000000-0005-0000-0000-00000E0E0000}"/>
    <cellStyle name="40% - Accent6 2 3 2 2 2 2" xfId="3600" xr:uid="{00000000-0005-0000-0000-00000F0E0000}"/>
    <cellStyle name="40% - Accent6 2 3 2 2 2 2 2" xfId="3601" xr:uid="{00000000-0005-0000-0000-0000100E0000}"/>
    <cellStyle name="40% - Accent6 2 3 2 2 2 2 2 2" xfId="34508" xr:uid="{2D99F85A-B82E-49BF-A1B7-4454470A5FF1}"/>
    <cellStyle name="40% - Accent6 2 3 2 2 2 2 3" xfId="34507" xr:uid="{17BDD870-5BDA-45FE-B279-DCAEA6D6712A}"/>
    <cellStyle name="40% - Accent6 2 3 2 2 2 3" xfId="3602" xr:uid="{00000000-0005-0000-0000-0000110E0000}"/>
    <cellStyle name="40% - Accent6 2 3 2 2 2 3 2" xfId="34509" xr:uid="{1C34DE38-4E74-4699-9664-CBC4093D9C84}"/>
    <cellStyle name="40% - Accent6 2 3 2 2 2 4" xfId="34506" xr:uid="{831B9ABC-385E-4689-8600-43AE0D9B463B}"/>
    <cellStyle name="40% - Accent6 2 3 2 2 3" xfId="3603" xr:uid="{00000000-0005-0000-0000-0000120E0000}"/>
    <cellStyle name="40% - Accent6 2 3 2 2 3 2" xfId="3604" xr:uid="{00000000-0005-0000-0000-0000130E0000}"/>
    <cellStyle name="40% - Accent6 2 3 2 2 3 2 2" xfId="34511" xr:uid="{F7A9A5D0-8380-4647-99B4-1FFB59B4D784}"/>
    <cellStyle name="40% - Accent6 2 3 2 2 3 3" xfId="34510" xr:uid="{66512F5D-C153-452A-A548-20AEF326A8CA}"/>
    <cellStyle name="40% - Accent6 2 3 2 2 4" xfId="3605" xr:uid="{00000000-0005-0000-0000-0000140E0000}"/>
    <cellStyle name="40% - Accent6 2 3 2 2 4 2" xfId="34512" xr:uid="{27D182F7-30AF-47F2-9E44-4DF186205C70}"/>
    <cellStyle name="40% - Accent6 2 3 2 2 5" xfId="34505" xr:uid="{CF629453-EE9E-490E-AEAB-1F3F358E7D02}"/>
    <cellStyle name="40% - Accent6 2 3 2 3" xfId="3606" xr:uid="{00000000-0005-0000-0000-0000150E0000}"/>
    <cellStyle name="40% - Accent6 2 3 2 3 2" xfId="3607" xr:uid="{00000000-0005-0000-0000-0000160E0000}"/>
    <cellStyle name="40% - Accent6 2 3 2 3 2 2" xfId="3608" xr:uid="{00000000-0005-0000-0000-0000170E0000}"/>
    <cellStyle name="40% - Accent6 2 3 2 3 2 2 2" xfId="34515" xr:uid="{B16571EB-AC0F-4087-AE06-E724D5D9AFBF}"/>
    <cellStyle name="40% - Accent6 2 3 2 3 2 3" xfId="34514" xr:uid="{113841AD-B360-41AD-91E9-A2A1154C2859}"/>
    <cellStyle name="40% - Accent6 2 3 2 3 3" xfId="3609" xr:uid="{00000000-0005-0000-0000-0000180E0000}"/>
    <cellStyle name="40% - Accent6 2 3 2 3 3 2" xfId="34516" xr:uid="{FCB8FC9E-92C4-4227-BC66-212B671A496B}"/>
    <cellStyle name="40% - Accent6 2 3 2 3 4" xfId="34513" xr:uid="{EAD9BBE6-C4D5-435E-8112-4C1A0E2E67F6}"/>
    <cellStyle name="40% - Accent6 2 3 2 4" xfId="3610" xr:uid="{00000000-0005-0000-0000-0000190E0000}"/>
    <cellStyle name="40% - Accent6 2 3 2 4 2" xfId="3611" xr:uid="{00000000-0005-0000-0000-00001A0E0000}"/>
    <cellStyle name="40% - Accent6 2 3 2 4 2 2" xfId="34518" xr:uid="{B186CC22-4148-4171-AE60-457BFDC3949F}"/>
    <cellStyle name="40% - Accent6 2 3 2 4 3" xfId="34517" xr:uid="{A47771A1-0E6D-4BA5-A948-29069BAB403C}"/>
    <cellStyle name="40% - Accent6 2 3 2 5" xfId="3612" xr:uid="{00000000-0005-0000-0000-00001B0E0000}"/>
    <cellStyle name="40% - Accent6 2 3 2 5 2" xfId="34519" xr:uid="{E5D6A227-0202-49E4-9A24-2E90BCB1EE87}"/>
    <cellStyle name="40% - Accent6 2 3 2 6" xfId="34504" xr:uid="{271B109B-6C55-4FB0-978E-009C7BB4C1D0}"/>
    <cellStyle name="40% - Accent6 2 3 3" xfId="3613" xr:uid="{00000000-0005-0000-0000-00001C0E0000}"/>
    <cellStyle name="40% - Accent6 2 3 3 2" xfId="3614" xr:uid="{00000000-0005-0000-0000-00001D0E0000}"/>
    <cellStyle name="40% - Accent6 2 3 3 2 2" xfId="3615" xr:uid="{00000000-0005-0000-0000-00001E0E0000}"/>
    <cellStyle name="40% - Accent6 2 3 3 2 2 2" xfId="3616" xr:uid="{00000000-0005-0000-0000-00001F0E0000}"/>
    <cellStyle name="40% - Accent6 2 3 3 2 2 2 2" xfId="34523" xr:uid="{D84AB400-4180-41D2-B5F5-2BB5FAD386D8}"/>
    <cellStyle name="40% - Accent6 2 3 3 2 2 3" xfId="34522" xr:uid="{C05AC0B6-2966-4094-B35B-EF04F8A1D086}"/>
    <cellStyle name="40% - Accent6 2 3 3 2 3" xfId="3617" xr:uid="{00000000-0005-0000-0000-0000200E0000}"/>
    <cellStyle name="40% - Accent6 2 3 3 2 3 2" xfId="34524" xr:uid="{C76E6F17-0E61-4800-A7C0-EFE128DD8087}"/>
    <cellStyle name="40% - Accent6 2 3 3 2 4" xfId="34521" xr:uid="{8ACD4A8B-890B-4359-A128-C19A2D612D6B}"/>
    <cellStyle name="40% - Accent6 2 3 3 3" xfId="3618" xr:uid="{00000000-0005-0000-0000-0000210E0000}"/>
    <cellStyle name="40% - Accent6 2 3 3 3 2" xfId="3619" xr:uid="{00000000-0005-0000-0000-0000220E0000}"/>
    <cellStyle name="40% - Accent6 2 3 3 3 2 2" xfId="34526" xr:uid="{79F645AA-E235-4ACE-9F55-54D61F798FBE}"/>
    <cellStyle name="40% - Accent6 2 3 3 3 3" xfId="34525" xr:uid="{5E972C26-4D01-4251-98DE-AF32121845E4}"/>
    <cellStyle name="40% - Accent6 2 3 3 4" xfId="3620" xr:uid="{00000000-0005-0000-0000-0000230E0000}"/>
    <cellStyle name="40% - Accent6 2 3 3 4 2" xfId="34527" xr:uid="{32131ACE-EC97-433A-9BE2-4DED7F0C80E0}"/>
    <cellStyle name="40% - Accent6 2 3 3 5" xfId="34520" xr:uid="{EC518F75-4EB2-4413-8B24-9B6B1C3E3E17}"/>
    <cellStyle name="40% - Accent6 2 3 4" xfId="3621" xr:uid="{00000000-0005-0000-0000-0000240E0000}"/>
    <cellStyle name="40% - Accent6 2 3 4 2" xfId="3622" xr:uid="{00000000-0005-0000-0000-0000250E0000}"/>
    <cellStyle name="40% - Accent6 2 3 4 2 2" xfId="3623" xr:uid="{00000000-0005-0000-0000-0000260E0000}"/>
    <cellStyle name="40% - Accent6 2 3 4 2 2 2" xfId="34530" xr:uid="{88D6DF4D-E872-457E-A90B-1711228C0E9D}"/>
    <cellStyle name="40% - Accent6 2 3 4 2 3" xfId="34529" xr:uid="{A57F9190-6D5B-453F-B0B5-E71038BB3AAF}"/>
    <cellStyle name="40% - Accent6 2 3 4 3" xfId="3624" xr:uid="{00000000-0005-0000-0000-0000270E0000}"/>
    <cellStyle name="40% - Accent6 2 3 4 3 2" xfId="34531" xr:uid="{6A771519-A28D-4526-80CE-94C33849CA1D}"/>
    <cellStyle name="40% - Accent6 2 3 4 4" xfId="34528" xr:uid="{E9690D78-BA68-4244-8219-1D261B23D805}"/>
    <cellStyle name="40% - Accent6 2 3 5" xfId="3625" xr:uid="{00000000-0005-0000-0000-0000280E0000}"/>
    <cellStyle name="40% - Accent6 2 3 5 2" xfId="3626" xr:uid="{00000000-0005-0000-0000-0000290E0000}"/>
    <cellStyle name="40% - Accent6 2 3 5 2 2" xfId="34533" xr:uid="{2FCDA2A8-FE14-4AEF-AD71-05998ED82286}"/>
    <cellStyle name="40% - Accent6 2 3 5 3" xfId="34532" xr:uid="{15CC6B6D-A2F6-47D1-BE8C-7C702D1FEE03}"/>
    <cellStyle name="40% - Accent6 2 3 6" xfId="3627" xr:uid="{00000000-0005-0000-0000-00002A0E0000}"/>
    <cellStyle name="40% - Accent6 2 3 6 2" xfId="34534" xr:uid="{79D0B9EA-F299-4729-9BE1-B19FDDAAA24A}"/>
    <cellStyle name="40% - Accent6 2 3 7" xfId="34503" xr:uid="{B17CACB6-F265-4681-BCC9-4D1C82B1A3DE}"/>
    <cellStyle name="40% - Accent6 2 4" xfId="3628" xr:uid="{00000000-0005-0000-0000-00002B0E0000}"/>
    <cellStyle name="40% - Accent6 2 4 2" xfId="3629" xr:uid="{00000000-0005-0000-0000-00002C0E0000}"/>
    <cellStyle name="40% - Accent6 2 4 2 2" xfId="3630" xr:uid="{00000000-0005-0000-0000-00002D0E0000}"/>
    <cellStyle name="40% - Accent6 2 4 2 2 2" xfId="3631" xr:uid="{00000000-0005-0000-0000-00002E0E0000}"/>
    <cellStyle name="40% - Accent6 2 4 2 2 2 2" xfId="3632" xr:uid="{00000000-0005-0000-0000-00002F0E0000}"/>
    <cellStyle name="40% - Accent6 2 4 2 2 2 2 2" xfId="34539" xr:uid="{237E907B-3D89-4623-B782-9491379367A2}"/>
    <cellStyle name="40% - Accent6 2 4 2 2 2 3" xfId="34538" xr:uid="{DB91DE71-B900-48CD-BED6-9C8E6F3421E1}"/>
    <cellStyle name="40% - Accent6 2 4 2 2 3" xfId="3633" xr:uid="{00000000-0005-0000-0000-0000300E0000}"/>
    <cellStyle name="40% - Accent6 2 4 2 2 3 2" xfId="34540" xr:uid="{0DD1FC2C-ABF2-413E-97D2-9396C4E23580}"/>
    <cellStyle name="40% - Accent6 2 4 2 2 4" xfId="34537" xr:uid="{58F253E9-5030-405C-8703-323F20116F1F}"/>
    <cellStyle name="40% - Accent6 2 4 2 3" xfId="3634" xr:uid="{00000000-0005-0000-0000-0000310E0000}"/>
    <cellStyle name="40% - Accent6 2 4 2 3 2" xfId="3635" xr:uid="{00000000-0005-0000-0000-0000320E0000}"/>
    <cellStyle name="40% - Accent6 2 4 2 3 2 2" xfId="34542" xr:uid="{630F109C-4B9F-412F-AE5D-16DF365950AC}"/>
    <cellStyle name="40% - Accent6 2 4 2 3 3" xfId="34541" xr:uid="{66C89480-D16F-4957-9848-8A02013F545F}"/>
    <cellStyle name="40% - Accent6 2 4 2 4" xfId="3636" xr:uid="{00000000-0005-0000-0000-0000330E0000}"/>
    <cellStyle name="40% - Accent6 2 4 2 4 2" xfId="34543" xr:uid="{FC963978-91C7-4B54-A202-45E569C36F4D}"/>
    <cellStyle name="40% - Accent6 2 4 2 5" xfId="34536" xr:uid="{FB55D839-F6F7-4601-92FC-5AE363687178}"/>
    <cellStyle name="40% - Accent6 2 4 3" xfId="3637" xr:uid="{00000000-0005-0000-0000-0000340E0000}"/>
    <cellStyle name="40% - Accent6 2 4 3 2" xfId="3638" xr:uid="{00000000-0005-0000-0000-0000350E0000}"/>
    <cellStyle name="40% - Accent6 2 4 3 2 2" xfId="3639" xr:uid="{00000000-0005-0000-0000-0000360E0000}"/>
    <cellStyle name="40% - Accent6 2 4 3 2 2 2" xfId="34546" xr:uid="{BEC3E433-D5D7-47C7-8C08-62323F0C00FA}"/>
    <cellStyle name="40% - Accent6 2 4 3 2 3" xfId="34545" xr:uid="{CA823B0F-4571-4C25-9005-FC21ADCC4D69}"/>
    <cellStyle name="40% - Accent6 2 4 3 3" xfId="3640" xr:uid="{00000000-0005-0000-0000-0000370E0000}"/>
    <cellStyle name="40% - Accent6 2 4 3 3 2" xfId="34547" xr:uid="{2F8772A5-B2BE-40C7-BAAA-A805BB76685D}"/>
    <cellStyle name="40% - Accent6 2 4 3 4" xfId="34544" xr:uid="{253C8B7C-9F38-47F7-8C7C-CB85EA16B400}"/>
    <cellStyle name="40% - Accent6 2 4 4" xfId="3641" xr:uid="{00000000-0005-0000-0000-0000380E0000}"/>
    <cellStyle name="40% - Accent6 2 4 4 2" xfId="3642" xr:uid="{00000000-0005-0000-0000-0000390E0000}"/>
    <cellStyle name="40% - Accent6 2 4 4 2 2" xfId="34549" xr:uid="{7B919367-257B-47F2-B672-40B24D7CAF6E}"/>
    <cellStyle name="40% - Accent6 2 4 4 3" xfId="34548" xr:uid="{023FFAD9-7608-467E-A684-BDFE2F04BFC2}"/>
    <cellStyle name="40% - Accent6 2 4 5" xfId="3643" xr:uid="{00000000-0005-0000-0000-00003A0E0000}"/>
    <cellStyle name="40% - Accent6 2 4 5 2" xfId="34550" xr:uid="{302D52CA-AD2C-485D-85EB-A36216488BFA}"/>
    <cellStyle name="40% - Accent6 2 4 6" xfId="34535" xr:uid="{27CCEBA3-6868-4423-9F77-7EC7DA64BEC9}"/>
    <cellStyle name="40% - Accent6 2 5" xfId="3644" xr:uid="{00000000-0005-0000-0000-00003B0E0000}"/>
    <cellStyle name="40% - Accent6 3" xfId="3645" xr:uid="{00000000-0005-0000-0000-00003C0E0000}"/>
    <cellStyle name="40% - Accent6 3 2" xfId="3646" xr:uid="{00000000-0005-0000-0000-00003D0E0000}"/>
    <cellStyle name="40% - Accent6 3 3" xfId="3647" xr:uid="{00000000-0005-0000-0000-00003E0E0000}"/>
    <cellStyle name="40% - Accent6 3 3 2" xfId="3648" xr:uid="{00000000-0005-0000-0000-00003F0E0000}"/>
    <cellStyle name="40% - Accent6 3 3 2 2" xfId="3649" xr:uid="{00000000-0005-0000-0000-0000400E0000}"/>
    <cellStyle name="40% - Accent6 3 3 2 2 2" xfId="3650" xr:uid="{00000000-0005-0000-0000-0000410E0000}"/>
    <cellStyle name="40% - Accent6 3 3 2 2 2 2" xfId="3651" xr:uid="{00000000-0005-0000-0000-0000420E0000}"/>
    <cellStyle name="40% - Accent6 3 3 2 2 2 2 2" xfId="3652" xr:uid="{00000000-0005-0000-0000-0000430E0000}"/>
    <cellStyle name="40% - Accent6 3 3 2 2 2 2 2 2" xfId="34557" xr:uid="{9D7189EF-5E38-4DF3-B7F7-AF65A2EA471E}"/>
    <cellStyle name="40% - Accent6 3 3 2 2 2 2 3" xfId="34556" xr:uid="{8F863163-B289-44A0-8DA4-6418F1794D51}"/>
    <cellStyle name="40% - Accent6 3 3 2 2 2 3" xfId="3653" xr:uid="{00000000-0005-0000-0000-0000440E0000}"/>
    <cellStyle name="40% - Accent6 3 3 2 2 2 3 2" xfId="34558" xr:uid="{48838395-9F7D-446F-A833-7B6196CD2D8B}"/>
    <cellStyle name="40% - Accent6 3 3 2 2 2 4" xfId="34555" xr:uid="{FCC1B6AB-5F45-4435-9A04-96B4C3F6EFF0}"/>
    <cellStyle name="40% - Accent6 3 3 2 2 3" xfId="3654" xr:uid="{00000000-0005-0000-0000-0000450E0000}"/>
    <cellStyle name="40% - Accent6 3 3 2 2 3 2" xfId="3655" xr:uid="{00000000-0005-0000-0000-0000460E0000}"/>
    <cellStyle name="40% - Accent6 3 3 2 2 3 2 2" xfId="34560" xr:uid="{B6CE78E1-E55C-423A-BF26-46BA95E6C8B4}"/>
    <cellStyle name="40% - Accent6 3 3 2 2 3 3" xfId="34559" xr:uid="{2B84D848-D63A-4F3D-BD92-DE32517CD80E}"/>
    <cellStyle name="40% - Accent6 3 3 2 2 4" xfId="3656" xr:uid="{00000000-0005-0000-0000-0000470E0000}"/>
    <cellStyle name="40% - Accent6 3 3 2 2 4 2" xfId="34561" xr:uid="{28779D2C-20CB-4B8E-AC46-8C0E3156407B}"/>
    <cellStyle name="40% - Accent6 3 3 2 2 5" xfId="34554" xr:uid="{2B66C869-C1A7-49EB-B1FE-14E0F2DD1D50}"/>
    <cellStyle name="40% - Accent6 3 3 2 3" xfId="3657" xr:uid="{00000000-0005-0000-0000-0000480E0000}"/>
    <cellStyle name="40% - Accent6 3 3 2 3 2" xfId="3658" xr:uid="{00000000-0005-0000-0000-0000490E0000}"/>
    <cellStyle name="40% - Accent6 3 3 2 3 2 2" xfId="3659" xr:uid="{00000000-0005-0000-0000-00004A0E0000}"/>
    <cellStyle name="40% - Accent6 3 3 2 3 2 2 2" xfId="34564" xr:uid="{128214BC-FD6E-49DC-B29F-4051CED8CA44}"/>
    <cellStyle name="40% - Accent6 3 3 2 3 2 3" xfId="34563" xr:uid="{86DC1F20-00C5-4EF8-8939-C425164D8FF0}"/>
    <cellStyle name="40% - Accent6 3 3 2 3 3" xfId="3660" xr:uid="{00000000-0005-0000-0000-00004B0E0000}"/>
    <cellStyle name="40% - Accent6 3 3 2 3 3 2" xfId="34565" xr:uid="{15F3B734-8DFF-418C-9235-010090B6ACA8}"/>
    <cellStyle name="40% - Accent6 3 3 2 3 4" xfId="34562" xr:uid="{35FC9C9D-89D9-4E39-91C8-809197897D9B}"/>
    <cellStyle name="40% - Accent6 3 3 2 4" xfId="3661" xr:uid="{00000000-0005-0000-0000-00004C0E0000}"/>
    <cellStyle name="40% - Accent6 3 3 2 4 2" xfId="3662" xr:uid="{00000000-0005-0000-0000-00004D0E0000}"/>
    <cellStyle name="40% - Accent6 3 3 2 4 2 2" xfId="34567" xr:uid="{A339ADA6-6FBE-453D-B6DA-96DAAADDA33B}"/>
    <cellStyle name="40% - Accent6 3 3 2 4 3" xfId="34566" xr:uid="{9878C359-1F72-44D4-9292-5D6A9692EA48}"/>
    <cellStyle name="40% - Accent6 3 3 2 5" xfId="3663" xr:uid="{00000000-0005-0000-0000-00004E0E0000}"/>
    <cellStyle name="40% - Accent6 3 3 2 5 2" xfId="34568" xr:uid="{A07861F5-3CAE-4EDE-BD74-99A587773EB0}"/>
    <cellStyle name="40% - Accent6 3 3 2 6" xfId="34553" xr:uid="{49EF0D6E-0BE9-44F6-B7A9-FD45C3CBE5BD}"/>
    <cellStyle name="40% - Accent6 3 3 3" xfId="3664" xr:uid="{00000000-0005-0000-0000-00004F0E0000}"/>
    <cellStyle name="40% - Accent6 3 3 3 2" xfId="3665" xr:uid="{00000000-0005-0000-0000-0000500E0000}"/>
    <cellStyle name="40% - Accent6 3 3 3 2 2" xfId="3666" xr:uid="{00000000-0005-0000-0000-0000510E0000}"/>
    <cellStyle name="40% - Accent6 3 3 3 2 2 2" xfId="3667" xr:uid="{00000000-0005-0000-0000-0000520E0000}"/>
    <cellStyle name="40% - Accent6 3 3 3 2 2 2 2" xfId="34572" xr:uid="{900806C6-1B0D-4CBB-B0EE-320A33C63564}"/>
    <cellStyle name="40% - Accent6 3 3 3 2 2 3" xfId="34571" xr:uid="{5FE7F09C-E0AF-4032-91A6-42BF79C353C5}"/>
    <cellStyle name="40% - Accent6 3 3 3 2 3" xfId="3668" xr:uid="{00000000-0005-0000-0000-0000530E0000}"/>
    <cellStyle name="40% - Accent6 3 3 3 2 3 2" xfId="34573" xr:uid="{B60AF671-7212-4124-B349-404859DFB0B0}"/>
    <cellStyle name="40% - Accent6 3 3 3 2 4" xfId="34570" xr:uid="{32211B35-A9EC-4E62-BB6F-75209A2D51C4}"/>
    <cellStyle name="40% - Accent6 3 3 3 3" xfId="3669" xr:uid="{00000000-0005-0000-0000-0000540E0000}"/>
    <cellStyle name="40% - Accent6 3 3 3 3 2" xfId="3670" xr:uid="{00000000-0005-0000-0000-0000550E0000}"/>
    <cellStyle name="40% - Accent6 3 3 3 3 2 2" xfId="34575" xr:uid="{5C2B2770-8711-4CF8-BF71-8242DEAB87D9}"/>
    <cellStyle name="40% - Accent6 3 3 3 3 3" xfId="34574" xr:uid="{64A43FFC-7AEC-4B7D-8973-B236A210EBFA}"/>
    <cellStyle name="40% - Accent6 3 3 3 4" xfId="3671" xr:uid="{00000000-0005-0000-0000-0000560E0000}"/>
    <cellStyle name="40% - Accent6 3 3 3 4 2" xfId="34576" xr:uid="{04198089-3BE6-4B6E-B5AD-A332D01CC152}"/>
    <cellStyle name="40% - Accent6 3 3 3 5" xfId="34569" xr:uid="{D1B77459-1EA5-45A9-8F48-CA2DA61C5EC5}"/>
    <cellStyle name="40% - Accent6 3 3 4" xfId="3672" xr:uid="{00000000-0005-0000-0000-0000570E0000}"/>
    <cellStyle name="40% - Accent6 3 3 4 2" xfId="3673" xr:uid="{00000000-0005-0000-0000-0000580E0000}"/>
    <cellStyle name="40% - Accent6 3 3 4 2 2" xfId="3674" xr:uid="{00000000-0005-0000-0000-0000590E0000}"/>
    <cellStyle name="40% - Accent6 3 3 4 2 2 2" xfId="34579" xr:uid="{55B65C32-B6F5-4DEF-AE0B-60DBD9094540}"/>
    <cellStyle name="40% - Accent6 3 3 4 2 3" xfId="34578" xr:uid="{B6E69CD7-C067-448E-A7F7-4A95E7292A3E}"/>
    <cellStyle name="40% - Accent6 3 3 4 3" xfId="3675" xr:uid="{00000000-0005-0000-0000-00005A0E0000}"/>
    <cellStyle name="40% - Accent6 3 3 4 3 2" xfId="34580" xr:uid="{8D2032AD-6023-4064-8A3F-3ACD74CB80DA}"/>
    <cellStyle name="40% - Accent6 3 3 4 4" xfId="34577" xr:uid="{E8E2F330-BC39-4B77-A6F4-C9AD4B362059}"/>
    <cellStyle name="40% - Accent6 3 3 5" xfId="3676" xr:uid="{00000000-0005-0000-0000-00005B0E0000}"/>
    <cellStyle name="40% - Accent6 3 3 5 2" xfId="3677" xr:uid="{00000000-0005-0000-0000-00005C0E0000}"/>
    <cellStyle name="40% - Accent6 3 3 5 2 2" xfId="34582" xr:uid="{D15CC5FD-7979-4136-A05E-A39E4740533C}"/>
    <cellStyle name="40% - Accent6 3 3 5 3" xfId="34581" xr:uid="{78138A4C-2370-4C62-9853-98871FD3C924}"/>
    <cellStyle name="40% - Accent6 3 3 6" xfId="3678" xr:uid="{00000000-0005-0000-0000-00005D0E0000}"/>
    <cellStyle name="40% - Accent6 3 3 6 2" xfId="34583" xr:uid="{BABA4A81-F406-425A-98B4-6CD5DAA4CEFC}"/>
    <cellStyle name="40% - Accent6 3 3 7" xfId="34552" xr:uid="{E1B96667-47B7-4CF9-8112-BCB6CE22A3EE}"/>
    <cellStyle name="40% - Accent6 3 4" xfId="3679" xr:uid="{00000000-0005-0000-0000-00005E0E0000}"/>
    <cellStyle name="40% - Accent6 3 4 2" xfId="3680" xr:uid="{00000000-0005-0000-0000-00005F0E0000}"/>
    <cellStyle name="40% - Accent6 3 4 2 2" xfId="3681" xr:uid="{00000000-0005-0000-0000-0000600E0000}"/>
    <cellStyle name="40% - Accent6 3 4 2 2 2" xfId="3682" xr:uid="{00000000-0005-0000-0000-0000610E0000}"/>
    <cellStyle name="40% - Accent6 3 4 2 2 2 2" xfId="3683" xr:uid="{00000000-0005-0000-0000-0000620E0000}"/>
    <cellStyle name="40% - Accent6 3 4 2 2 2 2 2" xfId="34588" xr:uid="{68A780EB-5228-4AC4-B2E6-6E176B198D14}"/>
    <cellStyle name="40% - Accent6 3 4 2 2 2 3" xfId="34587" xr:uid="{56B1C171-D94D-4179-8751-091F10B92156}"/>
    <cellStyle name="40% - Accent6 3 4 2 2 3" xfId="3684" xr:uid="{00000000-0005-0000-0000-0000630E0000}"/>
    <cellStyle name="40% - Accent6 3 4 2 2 3 2" xfId="34589" xr:uid="{75CFC326-6EBC-4FAF-BA9E-372FEA88D88A}"/>
    <cellStyle name="40% - Accent6 3 4 2 2 4" xfId="34586" xr:uid="{B24E840D-F515-412C-9D98-1104DCDAF396}"/>
    <cellStyle name="40% - Accent6 3 4 2 3" xfId="3685" xr:uid="{00000000-0005-0000-0000-0000640E0000}"/>
    <cellStyle name="40% - Accent6 3 4 2 3 2" xfId="3686" xr:uid="{00000000-0005-0000-0000-0000650E0000}"/>
    <cellStyle name="40% - Accent6 3 4 2 3 2 2" xfId="34591" xr:uid="{84F0A86B-C592-4985-8457-89F34D3CC43D}"/>
    <cellStyle name="40% - Accent6 3 4 2 3 3" xfId="34590" xr:uid="{EBD7ABE1-BE98-479D-B037-4D84776E5611}"/>
    <cellStyle name="40% - Accent6 3 4 2 4" xfId="3687" xr:uid="{00000000-0005-0000-0000-0000660E0000}"/>
    <cellStyle name="40% - Accent6 3 4 2 4 2" xfId="34592" xr:uid="{DBEB77E0-2074-4A99-8415-C3F16B5E1D50}"/>
    <cellStyle name="40% - Accent6 3 4 2 5" xfId="34585" xr:uid="{C808E637-B01C-4F4E-9228-84FBD7C7CF87}"/>
    <cellStyle name="40% - Accent6 3 4 3" xfId="3688" xr:uid="{00000000-0005-0000-0000-0000670E0000}"/>
    <cellStyle name="40% - Accent6 3 4 3 2" xfId="3689" xr:uid="{00000000-0005-0000-0000-0000680E0000}"/>
    <cellStyle name="40% - Accent6 3 4 3 2 2" xfId="3690" xr:uid="{00000000-0005-0000-0000-0000690E0000}"/>
    <cellStyle name="40% - Accent6 3 4 3 2 2 2" xfId="34595" xr:uid="{A83FA2F3-67BD-4CB9-9325-D6BFCD820145}"/>
    <cellStyle name="40% - Accent6 3 4 3 2 3" xfId="34594" xr:uid="{6BFA4C5F-FF0C-4955-B1DE-8F5CE91F2895}"/>
    <cellStyle name="40% - Accent6 3 4 3 3" xfId="3691" xr:uid="{00000000-0005-0000-0000-00006A0E0000}"/>
    <cellStyle name="40% - Accent6 3 4 3 3 2" xfId="34596" xr:uid="{D877B4C8-0213-4651-A6AA-E256B9ED41B8}"/>
    <cellStyle name="40% - Accent6 3 4 3 4" xfId="34593" xr:uid="{4D6A2850-4038-4142-8E63-AAB87D6B94C3}"/>
    <cellStyle name="40% - Accent6 3 4 4" xfId="3692" xr:uid="{00000000-0005-0000-0000-00006B0E0000}"/>
    <cellStyle name="40% - Accent6 3 4 4 2" xfId="3693" xr:uid="{00000000-0005-0000-0000-00006C0E0000}"/>
    <cellStyle name="40% - Accent6 3 4 4 2 2" xfId="34598" xr:uid="{CE7185DD-B42B-4F1C-9BC5-9DFF8E6ACDF5}"/>
    <cellStyle name="40% - Accent6 3 4 4 3" xfId="34597" xr:uid="{C88638E1-7B07-47D1-8CFB-C6FA70C55E15}"/>
    <cellStyle name="40% - Accent6 3 4 5" xfId="3694" xr:uid="{00000000-0005-0000-0000-00006D0E0000}"/>
    <cellStyle name="40% - Accent6 3 4 5 2" xfId="34599" xr:uid="{713FC37D-DA71-45F9-B35E-C1A1E659BF4F}"/>
    <cellStyle name="40% - Accent6 3 4 6" xfId="34584" xr:uid="{2C21FA93-0184-4912-9ED6-82681F3D664A}"/>
    <cellStyle name="40% - Accent6 3 5" xfId="3695" xr:uid="{00000000-0005-0000-0000-00006E0E0000}"/>
    <cellStyle name="40% - Accent6 3 6" xfId="34551" xr:uid="{94973BCA-E5A6-44AB-B192-F0024D3BCC62}"/>
    <cellStyle name="40% - Accent6 4" xfId="3696" xr:uid="{00000000-0005-0000-0000-00006F0E0000}"/>
    <cellStyle name="40% - Accent6 4 2" xfId="3697" xr:uid="{00000000-0005-0000-0000-0000700E0000}"/>
    <cellStyle name="40% - Accent6 4 2 2" xfId="3698" xr:uid="{00000000-0005-0000-0000-0000710E0000}"/>
    <cellStyle name="40% - Accent6 4 2 2 2" xfId="3699" xr:uid="{00000000-0005-0000-0000-0000720E0000}"/>
    <cellStyle name="40% - Accent6 4 2 2 2 2" xfId="3700" xr:uid="{00000000-0005-0000-0000-0000730E0000}"/>
    <cellStyle name="40% - Accent6 4 2 2 2 2 2" xfId="3701" xr:uid="{00000000-0005-0000-0000-0000740E0000}"/>
    <cellStyle name="40% - Accent6 4 2 2 2 2 2 2" xfId="3702" xr:uid="{00000000-0005-0000-0000-0000750E0000}"/>
    <cellStyle name="40% - Accent6 4 2 2 2 2 2 2 2" xfId="34606" xr:uid="{FDA5309E-5FEA-4890-BD00-293CF16656E1}"/>
    <cellStyle name="40% - Accent6 4 2 2 2 2 2 3" xfId="34605" xr:uid="{28F4E4BA-FF62-4C17-BE60-570333008412}"/>
    <cellStyle name="40% - Accent6 4 2 2 2 2 3" xfId="3703" xr:uid="{00000000-0005-0000-0000-0000760E0000}"/>
    <cellStyle name="40% - Accent6 4 2 2 2 2 3 2" xfId="34607" xr:uid="{3CF65453-3F98-4DB7-BB43-4AB977296F2F}"/>
    <cellStyle name="40% - Accent6 4 2 2 2 2 4" xfId="34604" xr:uid="{BBC38857-BE5D-4D17-8BBB-9B7766B42779}"/>
    <cellStyle name="40% - Accent6 4 2 2 2 3" xfId="3704" xr:uid="{00000000-0005-0000-0000-0000770E0000}"/>
    <cellStyle name="40% - Accent6 4 2 2 2 3 2" xfId="3705" xr:uid="{00000000-0005-0000-0000-0000780E0000}"/>
    <cellStyle name="40% - Accent6 4 2 2 2 3 2 2" xfId="34609" xr:uid="{D0C14331-1805-492F-AA81-729ADCCA6678}"/>
    <cellStyle name="40% - Accent6 4 2 2 2 3 3" xfId="34608" xr:uid="{A7E8226B-71FE-4FC3-8611-DC8279258DAF}"/>
    <cellStyle name="40% - Accent6 4 2 2 2 4" xfId="3706" xr:uid="{00000000-0005-0000-0000-0000790E0000}"/>
    <cellStyle name="40% - Accent6 4 2 2 2 4 2" xfId="34610" xr:uid="{D1A2A48F-B881-44A6-8C0D-31F90FBF1260}"/>
    <cellStyle name="40% - Accent6 4 2 2 2 5" xfId="34603" xr:uid="{AE67583E-9179-412A-B7D1-E8CFA2EB5248}"/>
    <cellStyle name="40% - Accent6 4 2 2 3" xfId="3707" xr:uid="{00000000-0005-0000-0000-00007A0E0000}"/>
    <cellStyle name="40% - Accent6 4 2 2 3 2" xfId="3708" xr:uid="{00000000-0005-0000-0000-00007B0E0000}"/>
    <cellStyle name="40% - Accent6 4 2 2 3 2 2" xfId="3709" xr:uid="{00000000-0005-0000-0000-00007C0E0000}"/>
    <cellStyle name="40% - Accent6 4 2 2 3 2 2 2" xfId="34613" xr:uid="{60E8F06C-630E-49BA-8F77-CB990D02676E}"/>
    <cellStyle name="40% - Accent6 4 2 2 3 2 3" xfId="34612" xr:uid="{DBDA1781-A76B-4C21-BED4-C208DF8A6B79}"/>
    <cellStyle name="40% - Accent6 4 2 2 3 3" xfId="3710" xr:uid="{00000000-0005-0000-0000-00007D0E0000}"/>
    <cellStyle name="40% - Accent6 4 2 2 3 3 2" xfId="34614" xr:uid="{D8F287C9-D85A-4C70-8DBE-F39D7BF77CD3}"/>
    <cellStyle name="40% - Accent6 4 2 2 3 4" xfId="34611" xr:uid="{4EB4D6EB-4D5A-4FC2-86A5-E03820D485E7}"/>
    <cellStyle name="40% - Accent6 4 2 2 4" xfId="3711" xr:uid="{00000000-0005-0000-0000-00007E0E0000}"/>
    <cellStyle name="40% - Accent6 4 2 2 4 2" xfId="3712" xr:uid="{00000000-0005-0000-0000-00007F0E0000}"/>
    <cellStyle name="40% - Accent6 4 2 2 4 2 2" xfId="34616" xr:uid="{A6D9B40E-A80F-4BAA-B762-BB7DA3C32724}"/>
    <cellStyle name="40% - Accent6 4 2 2 4 3" xfId="34615" xr:uid="{E8D0117F-62F3-4E3E-A0AD-BB6DD759AD41}"/>
    <cellStyle name="40% - Accent6 4 2 2 5" xfId="3713" xr:uid="{00000000-0005-0000-0000-0000800E0000}"/>
    <cellStyle name="40% - Accent6 4 2 2 5 2" xfId="34617" xr:uid="{4DC27700-7DD9-4445-BD5D-929507E86FD8}"/>
    <cellStyle name="40% - Accent6 4 2 2 6" xfId="34602" xr:uid="{3EEF78CF-1666-41F1-B335-EC7B5C6BE71B}"/>
    <cellStyle name="40% - Accent6 4 2 3" xfId="3714" xr:uid="{00000000-0005-0000-0000-0000810E0000}"/>
    <cellStyle name="40% - Accent6 4 2 3 2" xfId="3715" xr:uid="{00000000-0005-0000-0000-0000820E0000}"/>
    <cellStyle name="40% - Accent6 4 2 3 2 2" xfId="3716" xr:uid="{00000000-0005-0000-0000-0000830E0000}"/>
    <cellStyle name="40% - Accent6 4 2 3 2 2 2" xfId="3717" xr:uid="{00000000-0005-0000-0000-0000840E0000}"/>
    <cellStyle name="40% - Accent6 4 2 3 2 2 2 2" xfId="34621" xr:uid="{B4EE5BBB-6198-4739-9763-3F45316159DC}"/>
    <cellStyle name="40% - Accent6 4 2 3 2 2 3" xfId="34620" xr:uid="{A88492C2-F011-4040-899E-5C1E8A806644}"/>
    <cellStyle name="40% - Accent6 4 2 3 2 3" xfId="3718" xr:uid="{00000000-0005-0000-0000-0000850E0000}"/>
    <cellStyle name="40% - Accent6 4 2 3 2 3 2" xfId="34622" xr:uid="{57751A74-83F7-47DC-8306-3C5A1285AC99}"/>
    <cellStyle name="40% - Accent6 4 2 3 2 4" xfId="34619" xr:uid="{BC5F3DF9-BBD1-4C4D-B322-DE466344C6D9}"/>
    <cellStyle name="40% - Accent6 4 2 3 3" xfId="3719" xr:uid="{00000000-0005-0000-0000-0000860E0000}"/>
    <cellStyle name="40% - Accent6 4 2 3 3 2" xfId="3720" xr:uid="{00000000-0005-0000-0000-0000870E0000}"/>
    <cellStyle name="40% - Accent6 4 2 3 3 2 2" xfId="34624" xr:uid="{B06E6DA6-B43C-4100-975A-B1CD1ACDA4BD}"/>
    <cellStyle name="40% - Accent6 4 2 3 3 3" xfId="34623" xr:uid="{D7524C8B-B29B-4406-AF3D-5C910F6FEC8B}"/>
    <cellStyle name="40% - Accent6 4 2 3 4" xfId="3721" xr:uid="{00000000-0005-0000-0000-0000880E0000}"/>
    <cellStyle name="40% - Accent6 4 2 3 4 2" xfId="34625" xr:uid="{BA519B68-B3EA-4850-BB2B-8BB30BA5A7D0}"/>
    <cellStyle name="40% - Accent6 4 2 3 5" xfId="34618" xr:uid="{C723BE77-9258-4E55-A0AA-074701D7938C}"/>
    <cellStyle name="40% - Accent6 4 2 4" xfId="3722" xr:uid="{00000000-0005-0000-0000-0000890E0000}"/>
    <cellStyle name="40% - Accent6 4 2 4 2" xfId="3723" xr:uid="{00000000-0005-0000-0000-00008A0E0000}"/>
    <cellStyle name="40% - Accent6 4 2 4 2 2" xfId="3724" xr:uid="{00000000-0005-0000-0000-00008B0E0000}"/>
    <cellStyle name="40% - Accent6 4 2 4 2 2 2" xfId="34628" xr:uid="{80B99CC3-5DD7-4E17-B960-749DD876F650}"/>
    <cellStyle name="40% - Accent6 4 2 4 2 3" xfId="34627" xr:uid="{7B86A3B1-EE14-4AA0-A71F-53F73BB6FD6C}"/>
    <cellStyle name="40% - Accent6 4 2 4 3" xfId="3725" xr:uid="{00000000-0005-0000-0000-00008C0E0000}"/>
    <cellStyle name="40% - Accent6 4 2 4 3 2" xfId="34629" xr:uid="{B97D15A7-0854-49AF-AA18-4EE1EB5953DC}"/>
    <cellStyle name="40% - Accent6 4 2 4 4" xfId="34626" xr:uid="{14588EAF-DB77-490A-ABF4-89D9D441D34D}"/>
    <cellStyle name="40% - Accent6 4 2 5" xfId="3726" xr:uid="{00000000-0005-0000-0000-00008D0E0000}"/>
    <cellStyle name="40% - Accent6 4 2 5 2" xfId="3727" xr:uid="{00000000-0005-0000-0000-00008E0E0000}"/>
    <cellStyle name="40% - Accent6 4 2 5 2 2" xfId="34631" xr:uid="{89176AF3-9DF6-460C-844B-4AD2D9BD5674}"/>
    <cellStyle name="40% - Accent6 4 2 5 3" xfId="34630" xr:uid="{37DC5862-F466-441E-A8D7-16965B13EE83}"/>
    <cellStyle name="40% - Accent6 4 2 6" xfId="3728" xr:uid="{00000000-0005-0000-0000-00008F0E0000}"/>
    <cellStyle name="40% - Accent6 4 2 6 2" xfId="34632" xr:uid="{8E57185C-2EB2-4CF5-B4E0-0605C1C4474B}"/>
    <cellStyle name="40% - Accent6 4 2 7" xfId="34601" xr:uid="{766B1E8B-6CDA-4B99-B34F-04621FE9E628}"/>
    <cellStyle name="40% - Accent6 4 3" xfId="3729" xr:uid="{00000000-0005-0000-0000-0000900E0000}"/>
    <cellStyle name="40% - Accent6 4 3 2" xfId="3730" xr:uid="{00000000-0005-0000-0000-0000910E0000}"/>
    <cellStyle name="40% - Accent6 4 3 2 2" xfId="3731" xr:uid="{00000000-0005-0000-0000-0000920E0000}"/>
    <cellStyle name="40% - Accent6 4 3 2 2 2" xfId="3732" xr:uid="{00000000-0005-0000-0000-0000930E0000}"/>
    <cellStyle name="40% - Accent6 4 3 2 2 2 2" xfId="3733" xr:uid="{00000000-0005-0000-0000-0000940E0000}"/>
    <cellStyle name="40% - Accent6 4 3 2 2 2 2 2" xfId="34637" xr:uid="{FF158366-B542-46B3-8AA8-B180C41B7E9D}"/>
    <cellStyle name="40% - Accent6 4 3 2 2 2 3" xfId="34636" xr:uid="{6A23444C-6D24-4C47-BF32-B9345AC29E69}"/>
    <cellStyle name="40% - Accent6 4 3 2 2 3" xfId="3734" xr:uid="{00000000-0005-0000-0000-0000950E0000}"/>
    <cellStyle name="40% - Accent6 4 3 2 2 3 2" xfId="34638" xr:uid="{08F2D8F2-7AE7-4E19-A4E3-122C323610E0}"/>
    <cellStyle name="40% - Accent6 4 3 2 2 4" xfId="34635" xr:uid="{34BECAE5-6C1A-4492-BDF6-ADDAF55939B8}"/>
    <cellStyle name="40% - Accent6 4 3 2 3" xfId="3735" xr:uid="{00000000-0005-0000-0000-0000960E0000}"/>
    <cellStyle name="40% - Accent6 4 3 2 3 2" xfId="3736" xr:uid="{00000000-0005-0000-0000-0000970E0000}"/>
    <cellStyle name="40% - Accent6 4 3 2 3 2 2" xfId="34640" xr:uid="{336329B3-8AE6-4E85-BD0A-2A22006B1FAA}"/>
    <cellStyle name="40% - Accent6 4 3 2 3 3" xfId="34639" xr:uid="{835EB882-6E6B-4C09-B347-97E5F28F676C}"/>
    <cellStyle name="40% - Accent6 4 3 2 4" xfId="3737" xr:uid="{00000000-0005-0000-0000-0000980E0000}"/>
    <cellStyle name="40% - Accent6 4 3 2 4 2" xfId="34641" xr:uid="{255761FB-D4F9-4CBB-ABBA-838EFA3A72D6}"/>
    <cellStyle name="40% - Accent6 4 3 2 5" xfId="34634" xr:uid="{7A59C0C4-FC0C-494E-96AD-D2239AF7CE02}"/>
    <cellStyle name="40% - Accent6 4 3 3" xfId="3738" xr:uid="{00000000-0005-0000-0000-0000990E0000}"/>
    <cellStyle name="40% - Accent6 4 3 3 2" xfId="3739" xr:uid="{00000000-0005-0000-0000-00009A0E0000}"/>
    <cellStyle name="40% - Accent6 4 3 3 2 2" xfId="3740" xr:uid="{00000000-0005-0000-0000-00009B0E0000}"/>
    <cellStyle name="40% - Accent6 4 3 3 2 2 2" xfId="34644" xr:uid="{EBDB1545-9B85-4596-84F6-6210F797D16B}"/>
    <cellStyle name="40% - Accent6 4 3 3 2 3" xfId="34643" xr:uid="{004269AB-2B64-49DC-9280-022C03C78B21}"/>
    <cellStyle name="40% - Accent6 4 3 3 3" xfId="3741" xr:uid="{00000000-0005-0000-0000-00009C0E0000}"/>
    <cellStyle name="40% - Accent6 4 3 3 3 2" xfId="34645" xr:uid="{4CC37596-3B09-4453-9C78-2B6C6AC7DBE8}"/>
    <cellStyle name="40% - Accent6 4 3 3 4" xfId="34642" xr:uid="{D5BF468D-83C9-4206-B0C2-860B2A9891C9}"/>
    <cellStyle name="40% - Accent6 4 3 4" xfId="3742" xr:uid="{00000000-0005-0000-0000-00009D0E0000}"/>
    <cellStyle name="40% - Accent6 4 3 4 2" xfId="3743" xr:uid="{00000000-0005-0000-0000-00009E0E0000}"/>
    <cellStyle name="40% - Accent6 4 3 4 2 2" xfId="34647" xr:uid="{BA49C539-2D13-4B40-91FF-07AF5C78D3E9}"/>
    <cellStyle name="40% - Accent6 4 3 4 3" xfId="34646" xr:uid="{29D00DEF-C9D5-4A68-BF78-B266BF86FF36}"/>
    <cellStyle name="40% - Accent6 4 3 5" xfId="3744" xr:uid="{00000000-0005-0000-0000-00009F0E0000}"/>
    <cellStyle name="40% - Accent6 4 3 5 2" xfId="34648" xr:uid="{02D60A08-1CDC-4269-AA34-6640EBB30878}"/>
    <cellStyle name="40% - Accent6 4 3 6" xfId="34633" xr:uid="{316F15E2-6213-4D24-8069-0BB41F9C4C3E}"/>
    <cellStyle name="40% - Accent6 4 4" xfId="3745" xr:uid="{00000000-0005-0000-0000-0000A00E0000}"/>
    <cellStyle name="40% - Accent6 4 4 2" xfId="3746" xr:uid="{00000000-0005-0000-0000-0000A10E0000}"/>
    <cellStyle name="40% - Accent6 4 4 2 2" xfId="3747" xr:uid="{00000000-0005-0000-0000-0000A20E0000}"/>
    <cellStyle name="40% - Accent6 4 4 2 2 2" xfId="3748" xr:uid="{00000000-0005-0000-0000-0000A30E0000}"/>
    <cellStyle name="40% - Accent6 4 4 2 2 2 2" xfId="34652" xr:uid="{198A899D-4B8C-4826-A133-259F5F48A580}"/>
    <cellStyle name="40% - Accent6 4 4 2 2 3" xfId="34651" xr:uid="{99529308-1BDE-4E12-A122-41F6F871C4B3}"/>
    <cellStyle name="40% - Accent6 4 4 2 3" xfId="3749" xr:uid="{00000000-0005-0000-0000-0000A40E0000}"/>
    <cellStyle name="40% - Accent6 4 4 2 3 2" xfId="34653" xr:uid="{77A23260-828F-4977-8C51-74B4D5060B65}"/>
    <cellStyle name="40% - Accent6 4 4 2 4" xfId="34650" xr:uid="{6A063F06-3865-40C5-A394-651098BB9771}"/>
    <cellStyle name="40% - Accent6 4 4 3" xfId="3750" xr:uid="{00000000-0005-0000-0000-0000A50E0000}"/>
    <cellStyle name="40% - Accent6 4 4 3 2" xfId="3751" xr:uid="{00000000-0005-0000-0000-0000A60E0000}"/>
    <cellStyle name="40% - Accent6 4 4 3 2 2" xfId="34655" xr:uid="{2CFF6DDD-167F-4C13-AF6F-1408FCAC574D}"/>
    <cellStyle name="40% - Accent6 4 4 3 3" xfId="34654" xr:uid="{DD9613B7-17C1-45BA-8367-E72C0F7C823F}"/>
    <cellStyle name="40% - Accent6 4 4 4" xfId="3752" xr:uid="{00000000-0005-0000-0000-0000A70E0000}"/>
    <cellStyle name="40% - Accent6 4 4 4 2" xfId="34656" xr:uid="{B8F39E8C-9265-407F-BF95-20B528FAB8B1}"/>
    <cellStyle name="40% - Accent6 4 4 5" xfId="34649" xr:uid="{F9E87C10-1D9A-4C77-82F3-2668418DE49C}"/>
    <cellStyle name="40% - Accent6 4 5" xfId="3753" xr:uid="{00000000-0005-0000-0000-0000A80E0000}"/>
    <cellStyle name="40% - Accent6 4 5 2" xfId="3754" xr:uid="{00000000-0005-0000-0000-0000A90E0000}"/>
    <cellStyle name="40% - Accent6 4 5 2 2" xfId="3755" xr:uid="{00000000-0005-0000-0000-0000AA0E0000}"/>
    <cellStyle name="40% - Accent6 4 5 2 2 2" xfId="34659" xr:uid="{A44CF641-C6CC-40DC-8A8F-0124311793B1}"/>
    <cellStyle name="40% - Accent6 4 5 2 3" xfId="34658" xr:uid="{5546873F-B447-4AB8-A371-2AB4C977B9F2}"/>
    <cellStyle name="40% - Accent6 4 5 3" xfId="3756" xr:uid="{00000000-0005-0000-0000-0000AB0E0000}"/>
    <cellStyle name="40% - Accent6 4 5 3 2" xfId="34660" xr:uid="{4334A459-4575-461C-A1B4-26297F008D2A}"/>
    <cellStyle name="40% - Accent6 4 5 4" xfId="34657" xr:uid="{D879C59B-AFFB-4A96-AE85-C1E2D108AC53}"/>
    <cellStyle name="40% - Accent6 4 6" xfId="3757" xr:uid="{00000000-0005-0000-0000-0000AC0E0000}"/>
    <cellStyle name="40% - Accent6 4 6 2" xfId="3758" xr:uid="{00000000-0005-0000-0000-0000AD0E0000}"/>
    <cellStyle name="40% - Accent6 4 6 2 2" xfId="34662" xr:uid="{18CE30D8-E43F-4E94-B91E-741B0B518617}"/>
    <cellStyle name="40% - Accent6 4 6 3" xfId="34661" xr:uid="{47D928FD-C894-47BD-B0FF-A85346635D48}"/>
    <cellStyle name="40% - Accent6 4 7" xfId="3759" xr:uid="{00000000-0005-0000-0000-0000AE0E0000}"/>
    <cellStyle name="40% - Accent6 4 7 2" xfId="34663" xr:uid="{F59CA746-2B0E-4DE8-8B72-C4C84838280D}"/>
    <cellStyle name="40% - Accent6 4 8" xfId="34600" xr:uid="{850E53B0-7D38-4120-9D74-12961EB4B43B}"/>
    <cellStyle name="40% - Accent6 5" xfId="3760" xr:uid="{00000000-0005-0000-0000-0000AF0E0000}"/>
    <cellStyle name="40% - Accent6 5 2" xfId="3761" xr:uid="{00000000-0005-0000-0000-0000B00E0000}"/>
    <cellStyle name="40% - Accent6 5 2 2" xfId="3762" xr:uid="{00000000-0005-0000-0000-0000B10E0000}"/>
    <cellStyle name="40% - Accent6 5 2 2 2" xfId="3763" xr:uid="{00000000-0005-0000-0000-0000B20E0000}"/>
    <cellStyle name="40% - Accent6 5 2 2 2 2" xfId="3764" xr:uid="{00000000-0005-0000-0000-0000B30E0000}"/>
    <cellStyle name="40% - Accent6 5 2 2 2 2 2" xfId="3765" xr:uid="{00000000-0005-0000-0000-0000B40E0000}"/>
    <cellStyle name="40% - Accent6 5 2 2 2 2 2 2" xfId="34669" xr:uid="{BDC859E1-8E53-4EA3-B7D5-5DC83421D248}"/>
    <cellStyle name="40% - Accent6 5 2 2 2 2 3" xfId="34668" xr:uid="{7E60371B-35DD-46E4-9A5B-DEDAB62421D4}"/>
    <cellStyle name="40% - Accent6 5 2 2 2 3" xfId="3766" xr:uid="{00000000-0005-0000-0000-0000B50E0000}"/>
    <cellStyle name="40% - Accent6 5 2 2 2 3 2" xfId="34670" xr:uid="{01341BCC-4555-4037-872B-8F1AF208512A}"/>
    <cellStyle name="40% - Accent6 5 2 2 2 4" xfId="34667" xr:uid="{E2A1EE49-37C4-4429-96AA-23B8521D426F}"/>
    <cellStyle name="40% - Accent6 5 2 2 3" xfId="3767" xr:uid="{00000000-0005-0000-0000-0000B60E0000}"/>
    <cellStyle name="40% - Accent6 5 2 2 3 2" xfId="3768" xr:uid="{00000000-0005-0000-0000-0000B70E0000}"/>
    <cellStyle name="40% - Accent6 5 2 2 3 2 2" xfId="34672" xr:uid="{02913F15-B801-47F5-B6AD-E6337D501ED8}"/>
    <cellStyle name="40% - Accent6 5 2 2 3 3" xfId="34671" xr:uid="{0D94C2EC-93D5-470B-BF59-B1C53FD6EFF9}"/>
    <cellStyle name="40% - Accent6 5 2 2 4" xfId="3769" xr:uid="{00000000-0005-0000-0000-0000B80E0000}"/>
    <cellStyle name="40% - Accent6 5 2 2 4 2" xfId="34673" xr:uid="{75AC0900-8957-47D5-8EB0-EB340DC9486A}"/>
    <cellStyle name="40% - Accent6 5 2 2 5" xfId="34666" xr:uid="{059BD58F-DF7B-4D27-9E9A-02FB5DCA994F}"/>
    <cellStyle name="40% - Accent6 5 2 3" xfId="3770" xr:uid="{00000000-0005-0000-0000-0000B90E0000}"/>
    <cellStyle name="40% - Accent6 5 2 3 2" xfId="3771" xr:uid="{00000000-0005-0000-0000-0000BA0E0000}"/>
    <cellStyle name="40% - Accent6 5 2 3 2 2" xfId="3772" xr:uid="{00000000-0005-0000-0000-0000BB0E0000}"/>
    <cellStyle name="40% - Accent6 5 2 3 2 2 2" xfId="34676" xr:uid="{CFFEEF78-AF22-47BF-97B0-FC1CACA7CDE5}"/>
    <cellStyle name="40% - Accent6 5 2 3 2 3" xfId="34675" xr:uid="{532F40F5-F8E0-4D09-9D9E-3E18AF5CABB8}"/>
    <cellStyle name="40% - Accent6 5 2 3 3" xfId="3773" xr:uid="{00000000-0005-0000-0000-0000BC0E0000}"/>
    <cellStyle name="40% - Accent6 5 2 3 3 2" xfId="34677" xr:uid="{8FF01B18-5FDC-4A45-BE89-CDD9E82B4BFC}"/>
    <cellStyle name="40% - Accent6 5 2 3 4" xfId="34674" xr:uid="{1DF03DB6-5EB8-41B6-936F-A189FC5611FE}"/>
    <cellStyle name="40% - Accent6 5 2 4" xfId="3774" xr:uid="{00000000-0005-0000-0000-0000BD0E0000}"/>
    <cellStyle name="40% - Accent6 5 2 4 2" xfId="3775" xr:uid="{00000000-0005-0000-0000-0000BE0E0000}"/>
    <cellStyle name="40% - Accent6 5 2 4 2 2" xfId="34679" xr:uid="{6AE45740-2987-426B-A5B4-857B0F55E6AC}"/>
    <cellStyle name="40% - Accent6 5 2 4 3" xfId="34678" xr:uid="{F76CE809-C74B-4806-A421-ACF35D4CF261}"/>
    <cellStyle name="40% - Accent6 5 2 5" xfId="3776" xr:uid="{00000000-0005-0000-0000-0000BF0E0000}"/>
    <cellStyle name="40% - Accent6 5 2 5 2" xfId="34680" xr:uid="{9FB771CD-6E1A-479F-A99F-B8E9975632F8}"/>
    <cellStyle name="40% - Accent6 5 2 6" xfId="34665" xr:uid="{BE97DA1D-28C6-46AF-AC55-4355A7BED437}"/>
    <cellStyle name="40% - Accent6 5 3" xfId="3777" xr:uid="{00000000-0005-0000-0000-0000C00E0000}"/>
    <cellStyle name="40% - Accent6 5 3 2" xfId="3778" xr:uid="{00000000-0005-0000-0000-0000C10E0000}"/>
    <cellStyle name="40% - Accent6 5 3 2 2" xfId="3779" xr:uid="{00000000-0005-0000-0000-0000C20E0000}"/>
    <cellStyle name="40% - Accent6 5 3 2 2 2" xfId="3780" xr:uid="{00000000-0005-0000-0000-0000C30E0000}"/>
    <cellStyle name="40% - Accent6 5 3 2 2 2 2" xfId="34684" xr:uid="{0B48F588-18DF-4D53-8742-0DB2CEFBE055}"/>
    <cellStyle name="40% - Accent6 5 3 2 2 3" xfId="34683" xr:uid="{DEB56689-98D5-4755-8C85-9A9B7C711B7C}"/>
    <cellStyle name="40% - Accent6 5 3 2 3" xfId="3781" xr:uid="{00000000-0005-0000-0000-0000C40E0000}"/>
    <cellStyle name="40% - Accent6 5 3 2 3 2" xfId="34685" xr:uid="{E17621F4-D0DC-4E30-A5A6-818A53AFF52C}"/>
    <cellStyle name="40% - Accent6 5 3 2 4" xfId="34682" xr:uid="{35E9F40E-35C2-4550-9B63-EBD05F59AF0B}"/>
    <cellStyle name="40% - Accent6 5 3 3" xfId="3782" xr:uid="{00000000-0005-0000-0000-0000C50E0000}"/>
    <cellStyle name="40% - Accent6 5 3 3 2" xfId="3783" xr:uid="{00000000-0005-0000-0000-0000C60E0000}"/>
    <cellStyle name="40% - Accent6 5 3 3 2 2" xfId="34687" xr:uid="{DCC52C4E-42A4-4DD5-87B7-1F1F4CFDBB65}"/>
    <cellStyle name="40% - Accent6 5 3 3 3" xfId="34686" xr:uid="{D6EE61B5-81EE-4850-B1C8-8D775F8C5A99}"/>
    <cellStyle name="40% - Accent6 5 3 4" xfId="3784" xr:uid="{00000000-0005-0000-0000-0000C70E0000}"/>
    <cellStyle name="40% - Accent6 5 3 4 2" xfId="34688" xr:uid="{774F526C-EAA1-44DC-8A90-FBBE141F6209}"/>
    <cellStyle name="40% - Accent6 5 3 5" xfId="34681" xr:uid="{68577E17-5AE2-4A9A-95E1-5900D0D6B61E}"/>
    <cellStyle name="40% - Accent6 5 4" xfId="3785" xr:uid="{00000000-0005-0000-0000-0000C80E0000}"/>
    <cellStyle name="40% - Accent6 5 4 2" xfId="3786" xr:uid="{00000000-0005-0000-0000-0000C90E0000}"/>
    <cellStyle name="40% - Accent6 5 4 2 2" xfId="3787" xr:uid="{00000000-0005-0000-0000-0000CA0E0000}"/>
    <cellStyle name="40% - Accent6 5 4 2 2 2" xfId="34691" xr:uid="{3BA9D956-D4E4-4B9A-81AE-2C50251B51E0}"/>
    <cellStyle name="40% - Accent6 5 4 2 3" xfId="34690" xr:uid="{45168DDA-8ABC-48B6-807C-322D3C846859}"/>
    <cellStyle name="40% - Accent6 5 4 3" xfId="3788" xr:uid="{00000000-0005-0000-0000-0000CB0E0000}"/>
    <cellStyle name="40% - Accent6 5 4 3 2" xfId="34692" xr:uid="{EC65B7C2-B6CB-493D-9985-A2193BEE91E2}"/>
    <cellStyle name="40% - Accent6 5 4 4" xfId="34689" xr:uid="{B9CDAC97-99AF-4718-8FA3-35B4213AE29F}"/>
    <cellStyle name="40% - Accent6 5 5" xfId="3789" xr:uid="{00000000-0005-0000-0000-0000CC0E0000}"/>
    <cellStyle name="40% - Accent6 5 5 2" xfId="3790" xr:uid="{00000000-0005-0000-0000-0000CD0E0000}"/>
    <cellStyle name="40% - Accent6 5 5 2 2" xfId="34694" xr:uid="{43066A11-D5C9-417F-B40D-38D06B6C6575}"/>
    <cellStyle name="40% - Accent6 5 5 3" xfId="34693" xr:uid="{ED81326C-8965-41FA-93F5-12C3DA76B474}"/>
    <cellStyle name="40% - Accent6 5 6" xfId="3791" xr:uid="{00000000-0005-0000-0000-0000CE0E0000}"/>
    <cellStyle name="40% - Accent6 5 6 2" xfId="34695" xr:uid="{8C84EA7C-AB5E-4A71-9A01-4C584C628B90}"/>
    <cellStyle name="40% - Accent6 5 7" xfId="34664" xr:uid="{92CDD7E3-14E2-434F-B718-A4EBB80CC223}"/>
    <cellStyle name="40% - Accent6 6" xfId="3792" xr:uid="{00000000-0005-0000-0000-0000CF0E0000}"/>
    <cellStyle name="40% - Accent6 6 2" xfId="3793" xr:uid="{00000000-0005-0000-0000-0000D00E0000}"/>
    <cellStyle name="40% - Accent6 6 2 2" xfId="3794" xr:uid="{00000000-0005-0000-0000-0000D10E0000}"/>
    <cellStyle name="40% - Accent6 6 2 2 2" xfId="3795" xr:uid="{00000000-0005-0000-0000-0000D20E0000}"/>
    <cellStyle name="40% - Accent6 6 2 2 2 2" xfId="3796" xr:uid="{00000000-0005-0000-0000-0000D30E0000}"/>
    <cellStyle name="40% - Accent6 6 2 2 2 2 2" xfId="34700" xr:uid="{44B6C8E3-2D32-4FAC-A5CA-084890761AFC}"/>
    <cellStyle name="40% - Accent6 6 2 2 2 3" xfId="34699" xr:uid="{355B0AEA-F2C2-4178-B101-A08F5564669D}"/>
    <cellStyle name="40% - Accent6 6 2 2 3" xfId="3797" xr:uid="{00000000-0005-0000-0000-0000D40E0000}"/>
    <cellStyle name="40% - Accent6 6 2 2 3 2" xfId="34701" xr:uid="{A8B5F90D-A4B5-4B5A-9501-F6F5176C0174}"/>
    <cellStyle name="40% - Accent6 6 2 2 4" xfId="34698" xr:uid="{13D75703-4F67-4DEF-89AC-29BA9655A877}"/>
    <cellStyle name="40% - Accent6 6 2 3" xfId="3798" xr:uid="{00000000-0005-0000-0000-0000D50E0000}"/>
    <cellStyle name="40% - Accent6 6 2 3 2" xfId="3799" xr:uid="{00000000-0005-0000-0000-0000D60E0000}"/>
    <cellStyle name="40% - Accent6 6 2 3 2 2" xfId="34703" xr:uid="{F7DD5147-5DCA-4910-B3CD-914CCF716C23}"/>
    <cellStyle name="40% - Accent6 6 2 3 3" xfId="34702" xr:uid="{EB6F92BA-8C61-4E3F-BF0C-A27D2343F96D}"/>
    <cellStyle name="40% - Accent6 6 2 4" xfId="3800" xr:uid="{00000000-0005-0000-0000-0000D70E0000}"/>
    <cellStyle name="40% - Accent6 6 2 4 2" xfId="34704" xr:uid="{D644533D-E622-4E2C-8FB5-21FBFEB70F2F}"/>
    <cellStyle name="40% - Accent6 6 2 5" xfId="34697" xr:uid="{0168FD71-B21C-4E7A-A9E7-1E8555C33E9B}"/>
    <cellStyle name="40% - Accent6 6 3" xfId="3801" xr:uid="{00000000-0005-0000-0000-0000D80E0000}"/>
    <cellStyle name="40% - Accent6 6 3 2" xfId="3802" xr:uid="{00000000-0005-0000-0000-0000D90E0000}"/>
    <cellStyle name="40% - Accent6 6 3 2 2" xfId="3803" xr:uid="{00000000-0005-0000-0000-0000DA0E0000}"/>
    <cellStyle name="40% - Accent6 6 3 2 2 2" xfId="34707" xr:uid="{F79CB1C0-B4C3-47EE-BCF9-CE4CEB88E6E2}"/>
    <cellStyle name="40% - Accent6 6 3 2 3" xfId="34706" xr:uid="{8F341239-2065-409E-B278-1BF26A6FEE90}"/>
    <cellStyle name="40% - Accent6 6 3 3" xfId="3804" xr:uid="{00000000-0005-0000-0000-0000DB0E0000}"/>
    <cellStyle name="40% - Accent6 6 3 3 2" xfId="34708" xr:uid="{A26A9081-2643-4D89-B04C-2CED29626094}"/>
    <cellStyle name="40% - Accent6 6 3 4" xfId="34705" xr:uid="{6466FED2-687C-43D3-A695-22E4AA49D16C}"/>
    <cellStyle name="40% - Accent6 6 4" xfId="3805" xr:uid="{00000000-0005-0000-0000-0000DC0E0000}"/>
    <cellStyle name="40% - Accent6 6 4 2" xfId="3806" xr:uid="{00000000-0005-0000-0000-0000DD0E0000}"/>
    <cellStyle name="40% - Accent6 6 4 2 2" xfId="34710" xr:uid="{B5AA5F43-6B50-4C30-BA2B-87329CC6ECD1}"/>
    <cellStyle name="40% - Accent6 6 4 3" xfId="34709" xr:uid="{BE0FCEE7-4708-4C5E-AA11-043F17F87189}"/>
    <cellStyle name="40% - Accent6 6 5" xfId="3807" xr:uid="{00000000-0005-0000-0000-0000DE0E0000}"/>
    <cellStyle name="40% - Accent6 6 5 2" xfId="34711" xr:uid="{3977CD2F-933D-4B51-B0B8-7E6966DB044B}"/>
    <cellStyle name="40% - Accent6 6 6" xfId="34696" xr:uid="{3CD9F090-F0AC-4073-BB70-D05C7CEEA311}"/>
    <cellStyle name="40% - Ênfase1 10" xfId="3808" xr:uid="{00000000-0005-0000-0000-0000DF0E0000}"/>
    <cellStyle name="40% - Ênfase1 10 2" xfId="3809" xr:uid="{00000000-0005-0000-0000-0000E00E0000}"/>
    <cellStyle name="40% - Ênfase1 11" xfId="3810" xr:uid="{00000000-0005-0000-0000-0000E10E0000}"/>
    <cellStyle name="40% - Ênfase1 12" xfId="3811" xr:uid="{00000000-0005-0000-0000-0000E20E0000}"/>
    <cellStyle name="40% - Ênfase1 13" xfId="3812" xr:uid="{00000000-0005-0000-0000-0000E30E0000}"/>
    <cellStyle name="40% - Ênfase1 13 2" xfId="3813" xr:uid="{00000000-0005-0000-0000-0000E40E0000}"/>
    <cellStyle name="40% - Ênfase1 14" xfId="3814" xr:uid="{00000000-0005-0000-0000-0000E50E0000}"/>
    <cellStyle name="40% - Ênfase1 14 10" xfId="3815" xr:uid="{00000000-0005-0000-0000-0000E60E0000}"/>
    <cellStyle name="40% - Ênfase1 14 2" xfId="3816" xr:uid="{00000000-0005-0000-0000-0000E70E0000}"/>
    <cellStyle name="40% - Ênfase1 14 2 2" xfId="3817" xr:uid="{00000000-0005-0000-0000-0000E80E0000}"/>
    <cellStyle name="40% - Ênfase1 14 2 3" xfId="3818" xr:uid="{00000000-0005-0000-0000-0000E90E0000}"/>
    <cellStyle name="40% - Ênfase1 14 2 3 2" xfId="3819" xr:uid="{00000000-0005-0000-0000-0000EA0E0000}"/>
    <cellStyle name="40% - Ênfase1 14 2 4" xfId="3820" xr:uid="{00000000-0005-0000-0000-0000EB0E0000}"/>
    <cellStyle name="40% - Ênfase1 14 3" xfId="3821" xr:uid="{00000000-0005-0000-0000-0000EC0E0000}"/>
    <cellStyle name="40% - Ênfase1 14 3 2" xfId="3822" xr:uid="{00000000-0005-0000-0000-0000ED0E0000}"/>
    <cellStyle name="40% - Ênfase1 14 3 3" xfId="3823" xr:uid="{00000000-0005-0000-0000-0000EE0E0000}"/>
    <cellStyle name="40% - Ênfase1 14 4" xfId="3824" xr:uid="{00000000-0005-0000-0000-0000EF0E0000}"/>
    <cellStyle name="40% - Ênfase1 14 5" xfId="3825" xr:uid="{00000000-0005-0000-0000-0000F00E0000}"/>
    <cellStyle name="40% - Ênfase1 14 5 2" xfId="3826" xr:uid="{00000000-0005-0000-0000-0000F10E0000}"/>
    <cellStyle name="40% - Ênfase1 14 5 3" xfId="3827" xr:uid="{00000000-0005-0000-0000-0000F20E0000}"/>
    <cellStyle name="40% - Ênfase1 14 6" xfId="3828" xr:uid="{00000000-0005-0000-0000-0000F30E0000}"/>
    <cellStyle name="40% - Ênfase1 14 7" xfId="3829" xr:uid="{00000000-0005-0000-0000-0000F40E0000}"/>
    <cellStyle name="40% - Ênfase1 14 8" xfId="3830" xr:uid="{00000000-0005-0000-0000-0000F50E0000}"/>
    <cellStyle name="40% - Ênfase1 14 8 2" xfId="3831" xr:uid="{00000000-0005-0000-0000-0000F60E0000}"/>
    <cellStyle name="40% - Ênfase1 14 8 3" xfId="3832" xr:uid="{00000000-0005-0000-0000-0000F70E0000}"/>
    <cellStyle name="40% - Ênfase1 14 9" xfId="3833" xr:uid="{00000000-0005-0000-0000-0000F80E0000}"/>
    <cellStyle name="40% - Ênfase1 15" xfId="3834" xr:uid="{00000000-0005-0000-0000-0000F90E0000}"/>
    <cellStyle name="40% - Ênfase1 15 2" xfId="3835" xr:uid="{00000000-0005-0000-0000-0000FA0E0000}"/>
    <cellStyle name="40% - Ênfase1 15 3" xfId="3836" xr:uid="{00000000-0005-0000-0000-0000FB0E0000}"/>
    <cellStyle name="40% - Ênfase1 15 4" xfId="3837" xr:uid="{00000000-0005-0000-0000-0000FC0E0000}"/>
    <cellStyle name="40% - Ênfase1 15 4 2" xfId="3838" xr:uid="{00000000-0005-0000-0000-0000FD0E0000}"/>
    <cellStyle name="40% - Ênfase1 15 4 3" xfId="3839" xr:uid="{00000000-0005-0000-0000-0000FE0E0000}"/>
    <cellStyle name="40% - Ênfase1 15 5" xfId="3840" xr:uid="{00000000-0005-0000-0000-0000FF0E0000}"/>
    <cellStyle name="40% - Ênfase1 15 6" xfId="3841" xr:uid="{00000000-0005-0000-0000-0000000F0000}"/>
    <cellStyle name="40% - Ênfase1 15 7" xfId="3842" xr:uid="{00000000-0005-0000-0000-0000010F0000}"/>
    <cellStyle name="40% - Ênfase1 16" xfId="3843" xr:uid="{00000000-0005-0000-0000-0000020F0000}"/>
    <cellStyle name="40% - Ênfase1 17" xfId="3844" xr:uid="{00000000-0005-0000-0000-0000030F0000}"/>
    <cellStyle name="40% - Ênfase1 18" xfId="3845" xr:uid="{00000000-0005-0000-0000-0000040F0000}"/>
    <cellStyle name="40% - Ênfase1 18 2" xfId="3846" xr:uid="{00000000-0005-0000-0000-0000050F0000}"/>
    <cellStyle name="40% - Ênfase1 19" xfId="3847" xr:uid="{00000000-0005-0000-0000-0000060F0000}"/>
    <cellStyle name="40% - Ênfase1 2" xfId="3848" xr:uid="{00000000-0005-0000-0000-0000070F0000}"/>
    <cellStyle name="40% - Ênfase1 2 10" xfId="3849" xr:uid="{00000000-0005-0000-0000-0000080F0000}"/>
    <cellStyle name="40% - Ênfase1 2 10 2" xfId="3850" xr:uid="{00000000-0005-0000-0000-0000090F0000}"/>
    <cellStyle name="40% - Ênfase1 2 11" xfId="3851" xr:uid="{00000000-0005-0000-0000-00000A0F0000}"/>
    <cellStyle name="40% - Ênfase1 2 2" xfId="3852" xr:uid="{00000000-0005-0000-0000-00000B0F0000}"/>
    <cellStyle name="40% - Ênfase1 2 2 2" xfId="3853" xr:uid="{00000000-0005-0000-0000-00000C0F0000}"/>
    <cellStyle name="40% - Ênfase1 2 2 2 2" xfId="3854" xr:uid="{00000000-0005-0000-0000-00000D0F0000}"/>
    <cellStyle name="40% - Ênfase1 2 2 2 2 2" xfId="3855" xr:uid="{00000000-0005-0000-0000-00000E0F0000}"/>
    <cellStyle name="40% - Ênfase1 2 2 2 2 2 2" xfId="3856" xr:uid="{00000000-0005-0000-0000-00000F0F0000}"/>
    <cellStyle name="40% - Ênfase1 2 2 2 2 2 3" xfId="3857" xr:uid="{00000000-0005-0000-0000-0000100F0000}"/>
    <cellStyle name="40% - Ênfase1 2 2 2 2 2 3 2" xfId="3858" xr:uid="{00000000-0005-0000-0000-0000110F0000}"/>
    <cellStyle name="40% - Ênfase1 2 2 2 2 3" xfId="3859" xr:uid="{00000000-0005-0000-0000-0000120F0000}"/>
    <cellStyle name="40% - Ênfase1 2 2 2 3" xfId="3860" xr:uid="{00000000-0005-0000-0000-0000130F0000}"/>
    <cellStyle name="40% - Ênfase1 2 2 2 3 2" xfId="3861" xr:uid="{00000000-0005-0000-0000-0000140F0000}"/>
    <cellStyle name="40% - Ênfase1 2 2 2 4" xfId="3862" xr:uid="{00000000-0005-0000-0000-0000150F0000}"/>
    <cellStyle name="40% - Ênfase1 2 2 3" xfId="3863" xr:uid="{00000000-0005-0000-0000-0000160F0000}"/>
    <cellStyle name="40% - Ênfase1 2 2 3 2" xfId="3864" xr:uid="{00000000-0005-0000-0000-0000170F0000}"/>
    <cellStyle name="40% - Ênfase1 2 2 3 3" xfId="3865" xr:uid="{00000000-0005-0000-0000-0000180F0000}"/>
    <cellStyle name="40% - Ênfase1 2 2 3 4" xfId="3866" xr:uid="{00000000-0005-0000-0000-0000190F0000}"/>
    <cellStyle name="40% - Ênfase1 2 2 3 5" xfId="3867" xr:uid="{00000000-0005-0000-0000-00001A0F0000}"/>
    <cellStyle name="40% - Ênfase1 2 2 4" xfId="3868" xr:uid="{00000000-0005-0000-0000-00001B0F0000}"/>
    <cellStyle name="40% - Ênfase1 2 2 5" xfId="3869" xr:uid="{00000000-0005-0000-0000-00001C0F0000}"/>
    <cellStyle name="40% - Ênfase1 2 3" xfId="3870" xr:uid="{00000000-0005-0000-0000-00001D0F0000}"/>
    <cellStyle name="40% - Ênfase1 2 3 2" xfId="3871" xr:uid="{00000000-0005-0000-0000-00001E0F0000}"/>
    <cellStyle name="40% - Ênfase1 2 4" xfId="3872" xr:uid="{00000000-0005-0000-0000-00001F0F0000}"/>
    <cellStyle name="40% - Ênfase1 2 4 2" xfId="3873" xr:uid="{00000000-0005-0000-0000-0000200F0000}"/>
    <cellStyle name="40% - Ênfase1 2 5" xfId="3874" xr:uid="{00000000-0005-0000-0000-0000210F0000}"/>
    <cellStyle name="40% - Ênfase1 2 5 2" xfId="3875" xr:uid="{00000000-0005-0000-0000-0000220F0000}"/>
    <cellStyle name="40% - Ênfase1 2 6" xfId="3876" xr:uid="{00000000-0005-0000-0000-0000230F0000}"/>
    <cellStyle name="40% - Ênfase1 2 6 2" xfId="3877" xr:uid="{00000000-0005-0000-0000-0000240F0000}"/>
    <cellStyle name="40% - Ênfase1 2 7" xfId="3878" xr:uid="{00000000-0005-0000-0000-0000250F0000}"/>
    <cellStyle name="40% - Ênfase1 2 8" xfId="3879" xr:uid="{00000000-0005-0000-0000-0000260F0000}"/>
    <cellStyle name="40% - Ênfase1 2 8 2" xfId="3880" xr:uid="{00000000-0005-0000-0000-0000270F0000}"/>
    <cellStyle name="40% - Ênfase1 2 8 2 2" xfId="3881" xr:uid="{00000000-0005-0000-0000-0000280F0000}"/>
    <cellStyle name="40% - Ênfase1 2 9" xfId="3882" xr:uid="{00000000-0005-0000-0000-0000290F0000}"/>
    <cellStyle name="40% - Ênfase1 3" xfId="3883" xr:uid="{00000000-0005-0000-0000-00002A0F0000}"/>
    <cellStyle name="40% - Ênfase1 3 2" xfId="3884" xr:uid="{00000000-0005-0000-0000-00002B0F0000}"/>
    <cellStyle name="40% - Ênfase1 3 3" xfId="3885" xr:uid="{00000000-0005-0000-0000-00002C0F0000}"/>
    <cellStyle name="40% - Ênfase1 4" xfId="3886" xr:uid="{00000000-0005-0000-0000-00002D0F0000}"/>
    <cellStyle name="40% - Ênfase1 4 2" xfId="3887" xr:uid="{00000000-0005-0000-0000-00002E0F0000}"/>
    <cellStyle name="40% - Ênfase1 4 2 2" xfId="3888" xr:uid="{00000000-0005-0000-0000-00002F0F0000}"/>
    <cellStyle name="40% - Ênfase1 4 2 3" xfId="3889" xr:uid="{00000000-0005-0000-0000-0000300F0000}"/>
    <cellStyle name="40% - Ênfase1 4 2 3 2" xfId="3890" xr:uid="{00000000-0005-0000-0000-0000310F0000}"/>
    <cellStyle name="40% - Ênfase1 4 3" xfId="3891" xr:uid="{00000000-0005-0000-0000-0000320F0000}"/>
    <cellStyle name="40% - Ênfase1 4 4" xfId="3892" xr:uid="{00000000-0005-0000-0000-0000330F0000}"/>
    <cellStyle name="40% - Ênfase1 4 5" xfId="3893" xr:uid="{00000000-0005-0000-0000-0000340F0000}"/>
    <cellStyle name="40% - Ênfase1 5" xfId="3894" xr:uid="{00000000-0005-0000-0000-0000350F0000}"/>
    <cellStyle name="40% - Ênfase1 6" xfId="3895" xr:uid="{00000000-0005-0000-0000-0000360F0000}"/>
    <cellStyle name="40% - Ênfase1 7" xfId="3896" xr:uid="{00000000-0005-0000-0000-0000370F0000}"/>
    <cellStyle name="40% - Ênfase1 8" xfId="3897" xr:uid="{00000000-0005-0000-0000-0000380F0000}"/>
    <cellStyle name="40% - Ênfase1 8 2" xfId="3898" xr:uid="{00000000-0005-0000-0000-0000390F0000}"/>
    <cellStyle name="40% - Ênfase1 9" xfId="3899" xr:uid="{00000000-0005-0000-0000-00003A0F0000}"/>
    <cellStyle name="40% - Ênfase1 9 2" xfId="3900" xr:uid="{00000000-0005-0000-0000-00003B0F0000}"/>
    <cellStyle name="40% - Ênfase2 10" xfId="3901" xr:uid="{00000000-0005-0000-0000-00003C0F0000}"/>
    <cellStyle name="40% - Ênfase2 10 2" xfId="3902" xr:uid="{00000000-0005-0000-0000-00003D0F0000}"/>
    <cellStyle name="40% - Ênfase2 11" xfId="3903" xr:uid="{00000000-0005-0000-0000-00003E0F0000}"/>
    <cellStyle name="40% - Ênfase2 12" xfId="3904" xr:uid="{00000000-0005-0000-0000-00003F0F0000}"/>
    <cellStyle name="40% - Ênfase2 13" xfId="3905" xr:uid="{00000000-0005-0000-0000-0000400F0000}"/>
    <cellStyle name="40% - Ênfase2 13 2" xfId="3906" xr:uid="{00000000-0005-0000-0000-0000410F0000}"/>
    <cellStyle name="40% - Ênfase2 14" xfId="3907" xr:uid="{00000000-0005-0000-0000-0000420F0000}"/>
    <cellStyle name="40% - Ênfase2 14 2" xfId="3908" xr:uid="{00000000-0005-0000-0000-0000430F0000}"/>
    <cellStyle name="40% - Ênfase2 14 2 2" xfId="3909" xr:uid="{00000000-0005-0000-0000-0000440F0000}"/>
    <cellStyle name="40% - Ênfase2 14 2 3" xfId="3910" xr:uid="{00000000-0005-0000-0000-0000450F0000}"/>
    <cellStyle name="40% - Ênfase2 14 2 3 2" xfId="3911" xr:uid="{00000000-0005-0000-0000-0000460F0000}"/>
    <cellStyle name="40% - Ênfase2 14 2 4" xfId="3912" xr:uid="{00000000-0005-0000-0000-0000470F0000}"/>
    <cellStyle name="40% - Ênfase2 14 3" xfId="3913" xr:uid="{00000000-0005-0000-0000-0000480F0000}"/>
    <cellStyle name="40% - Ênfase2 14 4" xfId="3914" xr:uid="{00000000-0005-0000-0000-0000490F0000}"/>
    <cellStyle name="40% - Ênfase2 14 4 2" xfId="3915" xr:uid="{00000000-0005-0000-0000-00004A0F0000}"/>
    <cellStyle name="40% - Ênfase2 14 4 3" xfId="3916" xr:uid="{00000000-0005-0000-0000-00004B0F0000}"/>
    <cellStyle name="40% - Ênfase2 14 5" xfId="3917" xr:uid="{00000000-0005-0000-0000-00004C0F0000}"/>
    <cellStyle name="40% - Ênfase2 14 6" xfId="3918" xr:uid="{00000000-0005-0000-0000-00004D0F0000}"/>
    <cellStyle name="40% - Ênfase2 14 7" xfId="3919" xr:uid="{00000000-0005-0000-0000-00004E0F0000}"/>
    <cellStyle name="40% - Ênfase2 15" xfId="3920" xr:uid="{00000000-0005-0000-0000-00004F0F0000}"/>
    <cellStyle name="40% - Ênfase2 15 2" xfId="3921" xr:uid="{00000000-0005-0000-0000-0000500F0000}"/>
    <cellStyle name="40% - Ênfase2 15 2 2" xfId="3922" xr:uid="{00000000-0005-0000-0000-0000510F0000}"/>
    <cellStyle name="40% - Ênfase2 15 2 3" xfId="3923" xr:uid="{00000000-0005-0000-0000-0000520F0000}"/>
    <cellStyle name="40% - Ênfase2 15 3" xfId="3924" xr:uid="{00000000-0005-0000-0000-0000530F0000}"/>
    <cellStyle name="40% - Ênfase2 15 4" xfId="3925" xr:uid="{00000000-0005-0000-0000-0000540F0000}"/>
    <cellStyle name="40% - Ênfase2 15 5" xfId="3926" xr:uid="{00000000-0005-0000-0000-0000550F0000}"/>
    <cellStyle name="40% - Ênfase2 16" xfId="3927" xr:uid="{00000000-0005-0000-0000-0000560F0000}"/>
    <cellStyle name="40% - Ênfase2 17" xfId="3928" xr:uid="{00000000-0005-0000-0000-0000570F0000}"/>
    <cellStyle name="40% - Ênfase2 18" xfId="3929" xr:uid="{00000000-0005-0000-0000-0000580F0000}"/>
    <cellStyle name="40% - Ênfase2 19" xfId="3930" xr:uid="{00000000-0005-0000-0000-0000590F0000}"/>
    <cellStyle name="40% - Ênfase2 2" xfId="3931" xr:uid="{00000000-0005-0000-0000-00005A0F0000}"/>
    <cellStyle name="40% - Ênfase2 2 10" xfId="3932" xr:uid="{00000000-0005-0000-0000-00005B0F0000}"/>
    <cellStyle name="40% - Ênfase2 2 10 2" xfId="3933" xr:uid="{00000000-0005-0000-0000-00005C0F0000}"/>
    <cellStyle name="40% - Ênfase2 2 11" xfId="3934" xr:uid="{00000000-0005-0000-0000-00005D0F0000}"/>
    <cellStyle name="40% - Ênfase2 2 2" xfId="3935" xr:uid="{00000000-0005-0000-0000-00005E0F0000}"/>
    <cellStyle name="40% - Ênfase2 2 2 2" xfId="3936" xr:uid="{00000000-0005-0000-0000-00005F0F0000}"/>
    <cellStyle name="40% - Ênfase2 2 2 2 2" xfId="3937" xr:uid="{00000000-0005-0000-0000-0000600F0000}"/>
    <cellStyle name="40% - Ênfase2 2 2 2 2 2" xfId="3938" xr:uid="{00000000-0005-0000-0000-0000610F0000}"/>
    <cellStyle name="40% - Ênfase2 2 2 2 2 2 2" xfId="3939" xr:uid="{00000000-0005-0000-0000-0000620F0000}"/>
    <cellStyle name="40% - Ênfase2 2 2 2 2 2 3" xfId="3940" xr:uid="{00000000-0005-0000-0000-0000630F0000}"/>
    <cellStyle name="40% - Ênfase2 2 2 2 2 2 3 2" xfId="3941" xr:uid="{00000000-0005-0000-0000-0000640F0000}"/>
    <cellStyle name="40% - Ênfase2 2 2 2 2 3" xfId="3942" xr:uid="{00000000-0005-0000-0000-0000650F0000}"/>
    <cellStyle name="40% - Ênfase2 2 2 2 3" xfId="3943" xr:uid="{00000000-0005-0000-0000-0000660F0000}"/>
    <cellStyle name="40% - Ênfase2 2 2 2 3 2" xfId="3944" xr:uid="{00000000-0005-0000-0000-0000670F0000}"/>
    <cellStyle name="40% - Ênfase2 2 2 2 4" xfId="3945" xr:uid="{00000000-0005-0000-0000-0000680F0000}"/>
    <cellStyle name="40% - Ênfase2 2 2 3" xfId="3946" xr:uid="{00000000-0005-0000-0000-0000690F0000}"/>
    <cellStyle name="40% - Ênfase2 2 2 3 2" xfId="3947" xr:uid="{00000000-0005-0000-0000-00006A0F0000}"/>
    <cellStyle name="40% - Ênfase2 2 2 3 3" xfId="3948" xr:uid="{00000000-0005-0000-0000-00006B0F0000}"/>
    <cellStyle name="40% - Ênfase2 2 2 3 4" xfId="3949" xr:uid="{00000000-0005-0000-0000-00006C0F0000}"/>
    <cellStyle name="40% - Ênfase2 2 2 3 5" xfId="3950" xr:uid="{00000000-0005-0000-0000-00006D0F0000}"/>
    <cellStyle name="40% - Ênfase2 2 2 4" xfId="3951" xr:uid="{00000000-0005-0000-0000-00006E0F0000}"/>
    <cellStyle name="40% - Ênfase2 2 2 5" xfId="3952" xr:uid="{00000000-0005-0000-0000-00006F0F0000}"/>
    <cellStyle name="40% - Ênfase2 2 3" xfId="3953" xr:uid="{00000000-0005-0000-0000-0000700F0000}"/>
    <cellStyle name="40% - Ênfase2 2 3 2" xfId="3954" xr:uid="{00000000-0005-0000-0000-0000710F0000}"/>
    <cellStyle name="40% - Ênfase2 2 4" xfId="3955" xr:uid="{00000000-0005-0000-0000-0000720F0000}"/>
    <cellStyle name="40% - Ênfase2 2 4 2" xfId="3956" xr:uid="{00000000-0005-0000-0000-0000730F0000}"/>
    <cellStyle name="40% - Ênfase2 2 5" xfId="3957" xr:uid="{00000000-0005-0000-0000-0000740F0000}"/>
    <cellStyle name="40% - Ênfase2 2 5 2" xfId="3958" xr:uid="{00000000-0005-0000-0000-0000750F0000}"/>
    <cellStyle name="40% - Ênfase2 2 6" xfId="3959" xr:uid="{00000000-0005-0000-0000-0000760F0000}"/>
    <cellStyle name="40% - Ênfase2 2 6 2" xfId="3960" xr:uid="{00000000-0005-0000-0000-0000770F0000}"/>
    <cellStyle name="40% - Ênfase2 2 7" xfId="3961" xr:uid="{00000000-0005-0000-0000-0000780F0000}"/>
    <cellStyle name="40% - Ênfase2 2 8" xfId="3962" xr:uid="{00000000-0005-0000-0000-0000790F0000}"/>
    <cellStyle name="40% - Ênfase2 2 9" xfId="3963" xr:uid="{00000000-0005-0000-0000-00007A0F0000}"/>
    <cellStyle name="40% - Ênfase2 3" xfId="3964" xr:uid="{00000000-0005-0000-0000-00007B0F0000}"/>
    <cellStyle name="40% - Ênfase2 3 2" xfId="3965" xr:uid="{00000000-0005-0000-0000-00007C0F0000}"/>
    <cellStyle name="40% - Ênfase2 3 3" xfId="3966" xr:uid="{00000000-0005-0000-0000-00007D0F0000}"/>
    <cellStyle name="40% - Ênfase2 4" xfId="3967" xr:uid="{00000000-0005-0000-0000-00007E0F0000}"/>
    <cellStyle name="40% - Ênfase2 4 2" xfId="3968" xr:uid="{00000000-0005-0000-0000-00007F0F0000}"/>
    <cellStyle name="40% - Ênfase2 4 2 2" xfId="3969" xr:uid="{00000000-0005-0000-0000-0000800F0000}"/>
    <cellStyle name="40% - Ênfase2 4 2 3" xfId="3970" xr:uid="{00000000-0005-0000-0000-0000810F0000}"/>
    <cellStyle name="40% - Ênfase2 4 2 3 2" xfId="3971" xr:uid="{00000000-0005-0000-0000-0000820F0000}"/>
    <cellStyle name="40% - Ênfase2 4 3" xfId="3972" xr:uid="{00000000-0005-0000-0000-0000830F0000}"/>
    <cellStyle name="40% - Ênfase2 4 4" xfId="3973" xr:uid="{00000000-0005-0000-0000-0000840F0000}"/>
    <cellStyle name="40% - Ênfase2 4 5" xfId="3974" xr:uid="{00000000-0005-0000-0000-0000850F0000}"/>
    <cellStyle name="40% - Ênfase2 5" xfId="3975" xr:uid="{00000000-0005-0000-0000-0000860F0000}"/>
    <cellStyle name="40% - Ênfase2 6" xfId="3976" xr:uid="{00000000-0005-0000-0000-0000870F0000}"/>
    <cellStyle name="40% - Ênfase2 7" xfId="3977" xr:uid="{00000000-0005-0000-0000-0000880F0000}"/>
    <cellStyle name="40% - Ênfase2 8" xfId="3978" xr:uid="{00000000-0005-0000-0000-0000890F0000}"/>
    <cellStyle name="40% - Ênfase2 8 2" xfId="3979" xr:uid="{00000000-0005-0000-0000-00008A0F0000}"/>
    <cellStyle name="40% - Ênfase2 9" xfId="3980" xr:uid="{00000000-0005-0000-0000-00008B0F0000}"/>
    <cellStyle name="40% - Ênfase2 9 2" xfId="3981" xr:uid="{00000000-0005-0000-0000-00008C0F0000}"/>
    <cellStyle name="40% - Ênfase3 10" xfId="3982" xr:uid="{00000000-0005-0000-0000-00008D0F0000}"/>
    <cellStyle name="40% - Ênfase3 10 2" xfId="3983" xr:uid="{00000000-0005-0000-0000-00008E0F0000}"/>
    <cellStyle name="40% - Ênfase3 11" xfId="3984" xr:uid="{00000000-0005-0000-0000-00008F0F0000}"/>
    <cellStyle name="40% - Ênfase3 12" xfId="3985" xr:uid="{00000000-0005-0000-0000-0000900F0000}"/>
    <cellStyle name="40% - Ênfase3 13" xfId="3986" xr:uid="{00000000-0005-0000-0000-0000910F0000}"/>
    <cellStyle name="40% - Ênfase3 13 2" xfId="3987" xr:uid="{00000000-0005-0000-0000-0000920F0000}"/>
    <cellStyle name="40% - Ênfase3 14" xfId="3988" xr:uid="{00000000-0005-0000-0000-0000930F0000}"/>
    <cellStyle name="40% - Ênfase3 14 2" xfId="3989" xr:uid="{00000000-0005-0000-0000-0000940F0000}"/>
    <cellStyle name="40% - Ênfase3 14 2 2" xfId="3990" xr:uid="{00000000-0005-0000-0000-0000950F0000}"/>
    <cellStyle name="40% - Ênfase3 14 2 3" xfId="3991" xr:uid="{00000000-0005-0000-0000-0000960F0000}"/>
    <cellStyle name="40% - Ênfase3 14 2 3 2" xfId="3992" xr:uid="{00000000-0005-0000-0000-0000970F0000}"/>
    <cellStyle name="40% - Ênfase3 14 2 4" xfId="3993" xr:uid="{00000000-0005-0000-0000-0000980F0000}"/>
    <cellStyle name="40% - Ênfase3 14 3" xfId="3994" xr:uid="{00000000-0005-0000-0000-0000990F0000}"/>
    <cellStyle name="40% - Ênfase3 14 4" xfId="3995" xr:uid="{00000000-0005-0000-0000-00009A0F0000}"/>
    <cellStyle name="40% - Ênfase3 14 4 2" xfId="3996" xr:uid="{00000000-0005-0000-0000-00009B0F0000}"/>
    <cellStyle name="40% - Ênfase3 14 4 3" xfId="3997" xr:uid="{00000000-0005-0000-0000-00009C0F0000}"/>
    <cellStyle name="40% - Ênfase3 14 5" xfId="3998" xr:uid="{00000000-0005-0000-0000-00009D0F0000}"/>
    <cellStyle name="40% - Ênfase3 14 6" xfId="3999" xr:uid="{00000000-0005-0000-0000-00009E0F0000}"/>
    <cellStyle name="40% - Ênfase3 14 7" xfId="4000" xr:uid="{00000000-0005-0000-0000-00009F0F0000}"/>
    <cellStyle name="40% - Ênfase3 15" xfId="4001" xr:uid="{00000000-0005-0000-0000-0000A00F0000}"/>
    <cellStyle name="40% - Ênfase3 15 2" xfId="4002" xr:uid="{00000000-0005-0000-0000-0000A10F0000}"/>
    <cellStyle name="40% - Ênfase3 15 2 2" xfId="4003" xr:uid="{00000000-0005-0000-0000-0000A20F0000}"/>
    <cellStyle name="40% - Ênfase3 15 2 3" xfId="4004" xr:uid="{00000000-0005-0000-0000-0000A30F0000}"/>
    <cellStyle name="40% - Ênfase3 15 3" xfId="4005" xr:uid="{00000000-0005-0000-0000-0000A40F0000}"/>
    <cellStyle name="40% - Ênfase3 15 4" xfId="4006" xr:uid="{00000000-0005-0000-0000-0000A50F0000}"/>
    <cellStyle name="40% - Ênfase3 15 5" xfId="4007" xr:uid="{00000000-0005-0000-0000-0000A60F0000}"/>
    <cellStyle name="40% - Ênfase3 16" xfId="4008" xr:uid="{00000000-0005-0000-0000-0000A70F0000}"/>
    <cellStyle name="40% - Ênfase3 17" xfId="4009" xr:uid="{00000000-0005-0000-0000-0000A80F0000}"/>
    <cellStyle name="40% - Ênfase3 18" xfId="4010" xr:uid="{00000000-0005-0000-0000-0000A90F0000}"/>
    <cellStyle name="40% - Ênfase3 18 2" xfId="4011" xr:uid="{00000000-0005-0000-0000-0000AA0F0000}"/>
    <cellStyle name="40% - Ênfase3 19" xfId="4012" xr:uid="{00000000-0005-0000-0000-0000AB0F0000}"/>
    <cellStyle name="40% - Ênfase3 2" xfId="4013" xr:uid="{00000000-0005-0000-0000-0000AC0F0000}"/>
    <cellStyle name="40% - Ênfase3 2 10" xfId="4014" xr:uid="{00000000-0005-0000-0000-0000AD0F0000}"/>
    <cellStyle name="40% - Ênfase3 2 10 2" xfId="4015" xr:uid="{00000000-0005-0000-0000-0000AE0F0000}"/>
    <cellStyle name="40% - Ênfase3 2 11" xfId="4016" xr:uid="{00000000-0005-0000-0000-0000AF0F0000}"/>
    <cellStyle name="40% - Ênfase3 2 2" xfId="4017" xr:uid="{00000000-0005-0000-0000-0000B00F0000}"/>
    <cellStyle name="40% - Ênfase3 2 2 2" xfId="4018" xr:uid="{00000000-0005-0000-0000-0000B10F0000}"/>
    <cellStyle name="40% - Ênfase3 2 2 2 2" xfId="4019" xr:uid="{00000000-0005-0000-0000-0000B20F0000}"/>
    <cellStyle name="40% - Ênfase3 2 2 2 2 2" xfId="4020" xr:uid="{00000000-0005-0000-0000-0000B30F0000}"/>
    <cellStyle name="40% - Ênfase3 2 2 2 2 2 2" xfId="4021" xr:uid="{00000000-0005-0000-0000-0000B40F0000}"/>
    <cellStyle name="40% - Ênfase3 2 2 2 2 2 3" xfId="4022" xr:uid="{00000000-0005-0000-0000-0000B50F0000}"/>
    <cellStyle name="40% - Ênfase3 2 2 2 2 2 3 2" xfId="4023" xr:uid="{00000000-0005-0000-0000-0000B60F0000}"/>
    <cellStyle name="40% - Ênfase3 2 2 2 2 3" xfId="4024" xr:uid="{00000000-0005-0000-0000-0000B70F0000}"/>
    <cellStyle name="40% - Ênfase3 2 2 2 3" xfId="4025" xr:uid="{00000000-0005-0000-0000-0000B80F0000}"/>
    <cellStyle name="40% - Ênfase3 2 2 2 3 2" xfId="4026" xr:uid="{00000000-0005-0000-0000-0000B90F0000}"/>
    <cellStyle name="40% - Ênfase3 2 2 2 3 2 2" xfId="34712" xr:uid="{5039EFC4-8014-4F9D-85AB-D1725205B948}"/>
    <cellStyle name="40% - Ênfase3 2 2 2 4" xfId="4027" xr:uid="{00000000-0005-0000-0000-0000BA0F0000}"/>
    <cellStyle name="40% - Ênfase3 2 2 2 4 2" xfId="34713" xr:uid="{3D4CDC18-6636-4C7A-8F2B-B778EF844DB6}"/>
    <cellStyle name="40% - Ênfase3 2 2 3" xfId="4028" xr:uid="{00000000-0005-0000-0000-0000BB0F0000}"/>
    <cellStyle name="40% - Ênfase3 2 2 3 2" xfId="4029" xr:uid="{00000000-0005-0000-0000-0000BC0F0000}"/>
    <cellStyle name="40% - Ênfase3 2 2 3 2 2" xfId="34715" xr:uid="{91E6BCCB-B606-40E8-9E64-3A62B0C7CAFE}"/>
    <cellStyle name="40% - Ênfase3 2 2 3 3" xfId="4030" xr:uid="{00000000-0005-0000-0000-0000BD0F0000}"/>
    <cellStyle name="40% - Ênfase3 2 2 3 3 2" xfId="34716" xr:uid="{FA8C3478-C701-4222-B877-953F6C2C3E78}"/>
    <cellStyle name="40% - Ênfase3 2 2 3 4" xfId="4031" xr:uid="{00000000-0005-0000-0000-0000BE0F0000}"/>
    <cellStyle name="40% - Ênfase3 2 2 3 4 2" xfId="34717" xr:uid="{BE8B4CEB-B721-4040-95EC-4A254C50FA74}"/>
    <cellStyle name="40% - Ênfase3 2 2 3 5" xfId="4032" xr:uid="{00000000-0005-0000-0000-0000BF0F0000}"/>
    <cellStyle name="40% - Ênfase3 2 2 3 5 2" xfId="34718" xr:uid="{98D72E56-F011-4D14-85D3-B68D2BAAD743}"/>
    <cellStyle name="40% - Ênfase3 2 2 3 6" xfId="34714" xr:uid="{039B9DAC-4097-4D21-B15D-4B1F1919EF8F}"/>
    <cellStyle name="40% - Ênfase3 2 2 4" xfId="4033" xr:uid="{00000000-0005-0000-0000-0000C00F0000}"/>
    <cellStyle name="40% - Ênfase3 2 2 4 2" xfId="34719" xr:uid="{77EE7CF2-2161-40A0-BB4B-95FC41CC7236}"/>
    <cellStyle name="40% - Ênfase3 2 2 5" xfId="4034" xr:uid="{00000000-0005-0000-0000-0000C10F0000}"/>
    <cellStyle name="40% - Ênfase3 2 2 5 2" xfId="34720" xr:uid="{9C25EC0B-23CF-412D-AF90-3468F728D721}"/>
    <cellStyle name="40% - Ênfase3 2 3" xfId="4035" xr:uid="{00000000-0005-0000-0000-0000C20F0000}"/>
    <cellStyle name="40% - Ênfase3 2 3 2" xfId="4036" xr:uid="{00000000-0005-0000-0000-0000C30F0000}"/>
    <cellStyle name="40% - Ênfase3 2 3 2 2" xfId="34722" xr:uid="{3FF231BB-3DFA-4E8A-9C7B-5472ED8A8065}"/>
    <cellStyle name="40% - Ênfase3 2 3 3" xfId="34721" xr:uid="{E93E56FA-D7ED-403C-A19F-6736A97AF94D}"/>
    <cellStyle name="40% - Ênfase3 2 4" xfId="4037" xr:uid="{00000000-0005-0000-0000-0000C40F0000}"/>
    <cellStyle name="40% - Ênfase3 2 4 2" xfId="4038" xr:uid="{00000000-0005-0000-0000-0000C50F0000}"/>
    <cellStyle name="40% - Ênfase3 2 4 2 2" xfId="34724" xr:uid="{CB601AC2-EC59-42C2-9C8B-E40326E51932}"/>
    <cellStyle name="40% - Ênfase3 2 4 3" xfId="34723" xr:uid="{621D69A9-F7FB-4785-A5A0-AE2C4EEE40BE}"/>
    <cellStyle name="40% - Ênfase3 2 5" xfId="4039" xr:uid="{00000000-0005-0000-0000-0000C60F0000}"/>
    <cellStyle name="40% - Ênfase3 2 5 2" xfId="4040" xr:uid="{00000000-0005-0000-0000-0000C70F0000}"/>
    <cellStyle name="40% - Ênfase3 2 5 2 2" xfId="34726" xr:uid="{A351A82D-B5E3-4427-97A2-D8F25566FD58}"/>
    <cellStyle name="40% - Ênfase3 2 5 3" xfId="34725" xr:uid="{EEF32502-52A7-459D-A4A7-AED7135EFA86}"/>
    <cellStyle name="40% - Ênfase3 2 6" xfId="4041" xr:uid="{00000000-0005-0000-0000-0000C80F0000}"/>
    <cellStyle name="40% - Ênfase3 2 6 2" xfId="4042" xr:uid="{00000000-0005-0000-0000-0000C90F0000}"/>
    <cellStyle name="40% - Ênfase3 2 6 2 2" xfId="34728" xr:uid="{856833F6-6D3F-4B58-A0DE-D95831CD3CF4}"/>
    <cellStyle name="40% - Ênfase3 2 6 3" xfId="34727" xr:uid="{844BB2F8-7BE5-4477-A44A-61E3962BAD70}"/>
    <cellStyle name="40% - Ênfase3 2 7" xfId="4043" xr:uid="{00000000-0005-0000-0000-0000CA0F0000}"/>
    <cellStyle name="40% - Ênfase3 2 7 2" xfId="34729" xr:uid="{951A964D-50E6-4C1F-A189-CD75282900AA}"/>
    <cellStyle name="40% - Ênfase3 2 8" xfId="4044" xr:uid="{00000000-0005-0000-0000-0000CB0F0000}"/>
    <cellStyle name="40% - Ênfase3 2 8 2" xfId="34730" xr:uid="{D1193600-A830-4297-92FA-2F4E52C6477A}"/>
    <cellStyle name="40% - Ênfase3 2 9" xfId="4045" xr:uid="{00000000-0005-0000-0000-0000CC0F0000}"/>
    <cellStyle name="40% - Ênfase3 2 9 2" xfId="34731" xr:uid="{C68AA7D2-EBDD-4270-9F09-2ADDEF44F963}"/>
    <cellStyle name="40% - Ênfase3 3" xfId="4046" xr:uid="{00000000-0005-0000-0000-0000CD0F0000}"/>
    <cellStyle name="40% - Ênfase3 3 2" xfId="4047" xr:uid="{00000000-0005-0000-0000-0000CE0F0000}"/>
    <cellStyle name="40% - Ênfase3 3 2 2" xfId="34733" xr:uid="{A789BAB6-2F46-4D02-8321-7431212CB792}"/>
    <cellStyle name="40% - Ênfase3 3 3" xfId="4048" xr:uid="{00000000-0005-0000-0000-0000CF0F0000}"/>
    <cellStyle name="40% - Ênfase3 3 3 2" xfId="34734" xr:uid="{38E3DC6C-0977-4DD6-B6CB-3AE03E393FD0}"/>
    <cellStyle name="40% - Ênfase3 3 4" xfId="34732" xr:uid="{52E4CE94-3C02-4B54-B5DE-7BDCAB0B1888}"/>
    <cellStyle name="40% - Ênfase3 4" xfId="4049" xr:uid="{00000000-0005-0000-0000-0000D00F0000}"/>
    <cellStyle name="40% - Ênfase3 4 2" xfId="4050" xr:uid="{00000000-0005-0000-0000-0000D10F0000}"/>
    <cellStyle name="40% - Ênfase3 4 2 2" xfId="4051" xr:uid="{00000000-0005-0000-0000-0000D20F0000}"/>
    <cellStyle name="40% - Ênfase3 4 2 2 2" xfId="34737" xr:uid="{A0AB5B76-D2F8-4E1E-81A2-A8886E4D4553}"/>
    <cellStyle name="40% - Ênfase3 4 2 3" xfId="4052" xr:uid="{00000000-0005-0000-0000-0000D30F0000}"/>
    <cellStyle name="40% - Ênfase3 4 2 3 2" xfId="4053" xr:uid="{00000000-0005-0000-0000-0000D40F0000}"/>
    <cellStyle name="40% - Ênfase3 4 2 3 2 2" xfId="34739" xr:uid="{E6285C8A-3057-4E2C-B3A3-E9B2BE164F7C}"/>
    <cellStyle name="40% - Ênfase3 4 2 3 3" xfId="34738" xr:uid="{A16BF495-5A4E-435C-9C63-5173EF352DAE}"/>
    <cellStyle name="40% - Ênfase3 4 2 4" xfId="34736" xr:uid="{EFF18575-677C-47D0-ACA8-4241218A16BA}"/>
    <cellStyle name="40% - Ênfase3 4 3" xfId="4054" xr:uid="{00000000-0005-0000-0000-0000D50F0000}"/>
    <cellStyle name="40% - Ênfase3 4 3 2" xfId="34740" xr:uid="{3E2FC77C-AD81-47D8-9B81-0B26DC92DEB4}"/>
    <cellStyle name="40% - Ênfase3 4 4" xfId="4055" xr:uid="{00000000-0005-0000-0000-0000D60F0000}"/>
    <cellStyle name="40% - Ênfase3 4 4 2" xfId="34741" xr:uid="{3A6861CB-D925-4B2F-8B7A-2859BBD9EFF0}"/>
    <cellStyle name="40% - Ênfase3 4 5" xfId="4056" xr:uid="{00000000-0005-0000-0000-0000D70F0000}"/>
    <cellStyle name="40% - Ênfase3 4 5 2" xfId="34742" xr:uid="{4F5B93E4-55D9-4BEF-B5D9-00250EBCB700}"/>
    <cellStyle name="40% - Ênfase3 4 6" xfId="34735" xr:uid="{F9F72E74-4CD8-4817-B197-E3203076AFBD}"/>
    <cellStyle name="40% - Ênfase3 5" xfId="4057" xr:uid="{00000000-0005-0000-0000-0000D80F0000}"/>
    <cellStyle name="40% - Ênfase3 5 2" xfId="34743" xr:uid="{426048B3-B32A-450A-B4B9-0698664D6AB9}"/>
    <cellStyle name="40% - Ênfase3 6" xfId="4058" xr:uid="{00000000-0005-0000-0000-0000D90F0000}"/>
    <cellStyle name="40% - Ênfase3 6 2" xfId="34744" xr:uid="{8374FBE3-473A-4EA9-A264-93C4F4224439}"/>
    <cellStyle name="40% - Ênfase3 7" xfId="4059" xr:uid="{00000000-0005-0000-0000-0000DA0F0000}"/>
    <cellStyle name="40% - Ênfase3 7 2" xfId="34745" xr:uid="{BA0749B3-F884-4E4A-990F-A9A6DD25E3D9}"/>
    <cellStyle name="40% - Ênfase3 8" xfId="4060" xr:uid="{00000000-0005-0000-0000-0000DB0F0000}"/>
    <cellStyle name="40% - Ênfase3 8 2" xfId="4061" xr:uid="{00000000-0005-0000-0000-0000DC0F0000}"/>
    <cellStyle name="40% - Ênfase3 8 2 2" xfId="34747" xr:uid="{81145F64-7D09-4DC3-8A9D-D06019A9CA05}"/>
    <cellStyle name="40% - Ênfase3 8 3" xfId="34746" xr:uid="{76644B47-6B9E-4FCA-874E-3BA4F3509180}"/>
    <cellStyle name="40% - Ênfase3 9" xfId="4062" xr:uid="{00000000-0005-0000-0000-0000DD0F0000}"/>
    <cellStyle name="40% - Ênfase3 9 2" xfId="4063" xr:uid="{00000000-0005-0000-0000-0000DE0F0000}"/>
    <cellStyle name="40% - Ênfase3 9 2 2" xfId="34749" xr:uid="{F8B47807-65F1-4E1D-B28F-47A47317BCD1}"/>
    <cellStyle name="40% - Ênfase3 9 3" xfId="34748" xr:uid="{86A3C831-8544-41AD-9DAC-E00A89C23005}"/>
    <cellStyle name="40% - Ênfase4 10" xfId="4064" xr:uid="{00000000-0005-0000-0000-0000DF0F0000}"/>
    <cellStyle name="40% - Ênfase4 10 2" xfId="4065" xr:uid="{00000000-0005-0000-0000-0000E00F0000}"/>
    <cellStyle name="40% - Ênfase4 10 2 2" xfId="34751" xr:uid="{BD2E8CDE-D582-4015-A183-AA484F29BDFD}"/>
    <cellStyle name="40% - Ênfase4 10 3" xfId="34750" xr:uid="{7DC5C988-81FA-48B2-AB31-380C5892F860}"/>
    <cellStyle name="40% - Ênfase4 11" xfId="4066" xr:uid="{00000000-0005-0000-0000-0000E10F0000}"/>
    <cellStyle name="40% - Ênfase4 11 2" xfId="34752" xr:uid="{B6DD687F-3D63-4C0C-9359-0F5AFE3BDE40}"/>
    <cellStyle name="40% - Ênfase4 12" xfId="4067" xr:uid="{00000000-0005-0000-0000-0000E20F0000}"/>
    <cellStyle name="40% - Ênfase4 12 2" xfId="34753" xr:uid="{710070C3-FB58-40A6-AD91-54A6805B4AF6}"/>
    <cellStyle name="40% - Ênfase4 13" xfId="4068" xr:uid="{00000000-0005-0000-0000-0000E30F0000}"/>
    <cellStyle name="40% - Ênfase4 13 2" xfId="4069" xr:uid="{00000000-0005-0000-0000-0000E40F0000}"/>
    <cellStyle name="40% - Ênfase4 13 2 2" xfId="34755" xr:uid="{F0CA8E17-489A-4226-BFDA-BB3C9F02840D}"/>
    <cellStyle name="40% - Ênfase4 13 3" xfId="34754" xr:uid="{094ECA94-1670-48BA-A55A-6D1982E11B27}"/>
    <cellStyle name="40% - Ênfase4 14" xfId="4070" xr:uid="{00000000-0005-0000-0000-0000E50F0000}"/>
    <cellStyle name="40% - Ênfase4 14 2" xfId="4071" xr:uid="{00000000-0005-0000-0000-0000E60F0000}"/>
    <cellStyle name="40% - Ênfase4 14 2 2" xfId="4072" xr:uid="{00000000-0005-0000-0000-0000E70F0000}"/>
    <cellStyle name="40% - Ênfase4 14 2 2 2" xfId="34758" xr:uid="{B1FD6892-4BE3-4B78-9111-9E5945DAF7CF}"/>
    <cellStyle name="40% - Ênfase4 14 2 3" xfId="4073" xr:uid="{00000000-0005-0000-0000-0000E80F0000}"/>
    <cellStyle name="40% - Ênfase4 14 2 3 2" xfId="4074" xr:uid="{00000000-0005-0000-0000-0000E90F0000}"/>
    <cellStyle name="40% - Ênfase4 14 2 3 2 2" xfId="34760" xr:uid="{0A5B78B5-71F4-43AA-B4C1-F9933D62DD86}"/>
    <cellStyle name="40% - Ênfase4 14 2 3 3" xfId="34759" xr:uid="{DBBFBB6F-3A47-4761-8FCD-1AB300583DA4}"/>
    <cellStyle name="40% - Ênfase4 14 2 4" xfId="4075" xr:uid="{00000000-0005-0000-0000-0000EA0F0000}"/>
    <cellStyle name="40% - Ênfase4 14 2 4 2" xfId="34761" xr:uid="{3957740F-8192-4F2B-969E-DB471C3DA7EB}"/>
    <cellStyle name="40% - Ênfase4 14 2 5" xfId="34757" xr:uid="{D195B9C1-4969-4ADB-B552-45A343B4B085}"/>
    <cellStyle name="40% - Ênfase4 14 3" xfId="4076" xr:uid="{00000000-0005-0000-0000-0000EB0F0000}"/>
    <cellStyle name="40% - Ênfase4 14 3 2" xfId="34762" xr:uid="{1658D236-9E3A-4A4E-9244-4DBC044FEDE3}"/>
    <cellStyle name="40% - Ênfase4 14 4" xfId="4077" xr:uid="{00000000-0005-0000-0000-0000EC0F0000}"/>
    <cellStyle name="40% - Ênfase4 14 4 2" xfId="4078" xr:uid="{00000000-0005-0000-0000-0000ED0F0000}"/>
    <cellStyle name="40% - Ênfase4 14 4 2 2" xfId="34764" xr:uid="{EB0F0180-B322-4444-BC0D-16C3A115B611}"/>
    <cellStyle name="40% - Ênfase4 14 4 3" xfId="4079" xr:uid="{00000000-0005-0000-0000-0000EE0F0000}"/>
    <cellStyle name="40% - Ênfase4 14 4 3 2" xfId="34765" xr:uid="{46D2A8B0-2B58-4F98-910B-EF42DEB2A787}"/>
    <cellStyle name="40% - Ênfase4 14 4 4" xfId="34763" xr:uid="{7E1278EC-E996-48A8-B853-B605984AE21F}"/>
    <cellStyle name="40% - Ênfase4 14 5" xfId="4080" xr:uid="{00000000-0005-0000-0000-0000EF0F0000}"/>
    <cellStyle name="40% - Ênfase4 14 5 2" xfId="34766" xr:uid="{B7F8BD16-938C-4B4F-8E35-08FA9A61C6B0}"/>
    <cellStyle name="40% - Ênfase4 14 6" xfId="4081" xr:uid="{00000000-0005-0000-0000-0000F00F0000}"/>
    <cellStyle name="40% - Ênfase4 14 6 2" xfId="34767" xr:uid="{A5D4B56A-BB16-4DF7-B4C2-8D5DDB8F1C63}"/>
    <cellStyle name="40% - Ênfase4 14 7" xfId="4082" xr:uid="{00000000-0005-0000-0000-0000F10F0000}"/>
    <cellStyle name="40% - Ênfase4 14 7 2" xfId="34768" xr:uid="{84AF8E81-D36D-4E68-9723-5A70D375E8EE}"/>
    <cellStyle name="40% - Ênfase4 14 8" xfId="34756" xr:uid="{1FCF5AAF-C953-4866-8142-854569200157}"/>
    <cellStyle name="40% - Ênfase4 15" xfId="4083" xr:uid="{00000000-0005-0000-0000-0000F20F0000}"/>
    <cellStyle name="40% - Ênfase4 15 2" xfId="4084" xr:uid="{00000000-0005-0000-0000-0000F30F0000}"/>
    <cellStyle name="40% - Ênfase4 15 2 2" xfId="4085" xr:uid="{00000000-0005-0000-0000-0000F40F0000}"/>
    <cellStyle name="40% - Ênfase4 15 2 2 2" xfId="34771" xr:uid="{ECAC8D62-02C0-4808-8C85-F8F595604E0F}"/>
    <cellStyle name="40% - Ênfase4 15 2 3" xfId="4086" xr:uid="{00000000-0005-0000-0000-0000F50F0000}"/>
    <cellStyle name="40% - Ênfase4 15 2 3 2" xfId="34772" xr:uid="{F8A88164-7ED2-437C-800A-CEE2503D3749}"/>
    <cellStyle name="40% - Ênfase4 15 2 4" xfId="34770" xr:uid="{732B26FA-7A3D-4D5C-B3BB-FFCD3EABF576}"/>
    <cellStyle name="40% - Ênfase4 15 3" xfId="4087" xr:uid="{00000000-0005-0000-0000-0000F60F0000}"/>
    <cellStyle name="40% - Ênfase4 15 3 2" xfId="34773" xr:uid="{5271E4BB-186E-4249-8F23-6C750E2C7D68}"/>
    <cellStyle name="40% - Ênfase4 15 4" xfId="4088" xr:uid="{00000000-0005-0000-0000-0000F70F0000}"/>
    <cellStyle name="40% - Ênfase4 15 4 2" xfId="34774" xr:uid="{6C729015-D80D-427B-9A2A-0D7C9E53AB3D}"/>
    <cellStyle name="40% - Ênfase4 15 5" xfId="4089" xr:uid="{00000000-0005-0000-0000-0000F80F0000}"/>
    <cellStyle name="40% - Ênfase4 15 5 2" xfId="34775" xr:uid="{D7CCDBBD-5C91-4697-AA20-D33CF7F67F07}"/>
    <cellStyle name="40% - Ênfase4 15 6" xfId="34769" xr:uid="{B3AB2536-5E9D-4523-868B-1E8AA179754F}"/>
    <cellStyle name="40% - Ênfase4 16" xfId="4090" xr:uid="{00000000-0005-0000-0000-0000F90F0000}"/>
    <cellStyle name="40% - Ênfase4 16 2" xfId="34776" xr:uid="{DCC4D853-0084-43FC-A4B8-CAA44365CC04}"/>
    <cellStyle name="40% - Ênfase4 17" xfId="4091" xr:uid="{00000000-0005-0000-0000-0000FA0F0000}"/>
    <cellStyle name="40% - Ênfase4 17 2" xfId="34777" xr:uid="{32DED468-ABF1-41C9-8A2D-031566E942BE}"/>
    <cellStyle name="40% - Ênfase4 18" xfId="4092" xr:uid="{00000000-0005-0000-0000-0000FB0F0000}"/>
    <cellStyle name="40% - Ênfase4 18 2" xfId="4093" xr:uid="{00000000-0005-0000-0000-0000FC0F0000}"/>
    <cellStyle name="40% - Ênfase4 18 2 2" xfId="34779" xr:uid="{2F195E5F-393A-499E-B6DF-5900444986C8}"/>
    <cellStyle name="40% - Ênfase4 18 3" xfId="34778" xr:uid="{4153A22B-10DD-4371-A1FA-3BBF27568BF3}"/>
    <cellStyle name="40% - Ênfase4 19" xfId="4094" xr:uid="{00000000-0005-0000-0000-0000FD0F0000}"/>
    <cellStyle name="40% - Ênfase4 19 2" xfId="34780" xr:uid="{6D875AA2-B6D3-4EC7-91CD-C5AFC1FFA0D8}"/>
    <cellStyle name="40% - Ênfase4 2" xfId="4095" xr:uid="{00000000-0005-0000-0000-0000FE0F0000}"/>
    <cellStyle name="40% - Ênfase4 2 10" xfId="4096" xr:uid="{00000000-0005-0000-0000-0000FF0F0000}"/>
    <cellStyle name="40% - Ênfase4 2 10 2" xfId="4097" xr:uid="{00000000-0005-0000-0000-000000100000}"/>
    <cellStyle name="40% - Ênfase4 2 10 2 2" xfId="34783" xr:uid="{4B6D8832-1765-433E-95E9-A98F7E83DC79}"/>
    <cellStyle name="40% - Ênfase4 2 10 3" xfId="34782" xr:uid="{9A521DE6-AFDD-41E1-9261-36DD3D121403}"/>
    <cellStyle name="40% - Ênfase4 2 11" xfId="4098" xr:uid="{00000000-0005-0000-0000-000001100000}"/>
    <cellStyle name="40% - Ênfase4 2 11 2" xfId="34784" xr:uid="{665DBAB5-F134-460D-AAE6-47D682C32C0F}"/>
    <cellStyle name="40% - Ênfase4 2 12" xfId="34781" xr:uid="{8CB359CF-5B0F-49FC-B7E9-3F98708D0E8D}"/>
    <cellStyle name="40% - Ênfase4 2 2" xfId="4099" xr:uid="{00000000-0005-0000-0000-000002100000}"/>
    <cellStyle name="40% - Ênfase4 2 2 2" xfId="4100" xr:uid="{00000000-0005-0000-0000-000003100000}"/>
    <cellStyle name="40% - Ênfase4 2 2 2 2" xfId="4101" xr:uid="{00000000-0005-0000-0000-000004100000}"/>
    <cellStyle name="40% - Ênfase4 2 2 2 2 2" xfId="4102" xr:uid="{00000000-0005-0000-0000-000005100000}"/>
    <cellStyle name="40% - Ênfase4 2 2 2 2 2 2" xfId="4103" xr:uid="{00000000-0005-0000-0000-000006100000}"/>
    <cellStyle name="40% - Ênfase4 2 2 2 2 2 2 2" xfId="34789" xr:uid="{3D2B019B-A5DA-47FA-9BA8-ADF323016D32}"/>
    <cellStyle name="40% - Ênfase4 2 2 2 2 2 3" xfId="4104" xr:uid="{00000000-0005-0000-0000-000007100000}"/>
    <cellStyle name="40% - Ênfase4 2 2 2 2 2 3 2" xfId="4105" xr:uid="{00000000-0005-0000-0000-000008100000}"/>
    <cellStyle name="40% - Ênfase4 2 2 2 2 2 3 2 2" xfId="34791" xr:uid="{32D7B567-7754-4FE2-91FC-0F816AC8549D}"/>
    <cellStyle name="40% - Ênfase4 2 2 2 2 2 3 3" xfId="34790" xr:uid="{E781C73D-7A3E-4136-BC92-6ABF48F629CC}"/>
    <cellStyle name="40% - Ênfase4 2 2 2 2 2 4" xfId="34788" xr:uid="{A974E84E-A3A0-41B7-BD43-7FACD4C49F0B}"/>
    <cellStyle name="40% - Ênfase4 2 2 2 2 3" xfId="4106" xr:uid="{00000000-0005-0000-0000-000009100000}"/>
    <cellStyle name="40% - Ênfase4 2 2 2 2 3 2" xfId="34792" xr:uid="{2DD87E79-30E4-4DC1-9B4F-8DDC25EC050E}"/>
    <cellStyle name="40% - Ênfase4 2 2 2 2 4" xfId="34787" xr:uid="{9DE21BE4-DE31-4F0E-BAAC-4620FF334B79}"/>
    <cellStyle name="40% - Ênfase4 2 2 2 3" xfId="4107" xr:uid="{00000000-0005-0000-0000-00000A100000}"/>
    <cellStyle name="40% - Ênfase4 2 2 2 3 2" xfId="4108" xr:uid="{00000000-0005-0000-0000-00000B100000}"/>
    <cellStyle name="40% - Ênfase4 2 2 2 3 2 2" xfId="34794" xr:uid="{BDB7533A-3706-4F78-9C5C-1E371B729BBD}"/>
    <cellStyle name="40% - Ênfase4 2 2 2 3 3" xfId="34793" xr:uid="{88E51BFB-DEE9-4D0D-B092-01AF5F69D919}"/>
    <cellStyle name="40% - Ênfase4 2 2 2 4" xfId="4109" xr:uid="{00000000-0005-0000-0000-00000C100000}"/>
    <cellStyle name="40% - Ênfase4 2 2 2 4 2" xfId="34795" xr:uid="{9A8E17D9-CE1D-49FE-AE27-680E95803CF3}"/>
    <cellStyle name="40% - Ênfase4 2 2 2 5" xfId="34786" xr:uid="{93EAFCFE-4CA2-440F-83DD-A9128D41C000}"/>
    <cellStyle name="40% - Ênfase4 2 2 3" xfId="4110" xr:uid="{00000000-0005-0000-0000-00000D100000}"/>
    <cellStyle name="40% - Ênfase4 2 2 3 2" xfId="4111" xr:uid="{00000000-0005-0000-0000-00000E100000}"/>
    <cellStyle name="40% - Ênfase4 2 2 3 2 2" xfId="34797" xr:uid="{1759BE72-125B-4A4F-83E7-C8038E21DD4D}"/>
    <cellStyle name="40% - Ênfase4 2 2 3 3" xfId="4112" xr:uid="{00000000-0005-0000-0000-00000F100000}"/>
    <cellStyle name="40% - Ênfase4 2 2 3 3 2" xfId="34798" xr:uid="{125D7545-21C0-4108-A2A7-1EA00DBFB122}"/>
    <cellStyle name="40% - Ênfase4 2 2 3 4" xfId="4113" xr:uid="{00000000-0005-0000-0000-000010100000}"/>
    <cellStyle name="40% - Ênfase4 2 2 3 4 2" xfId="34799" xr:uid="{05012358-7439-408B-8D68-86C18B7885F5}"/>
    <cellStyle name="40% - Ênfase4 2 2 3 5" xfId="4114" xr:uid="{00000000-0005-0000-0000-000011100000}"/>
    <cellStyle name="40% - Ênfase4 2 2 3 5 2" xfId="34800" xr:uid="{AB1EA6E7-C455-4365-946A-F863C8CD0601}"/>
    <cellStyle name="40% - Ênfase4 2 2 3 6" xfId="34796" xr:uid="{67640929-180A-4F58-B47E-E82030EADF9C}"/>
    <cellStyle name="40% - Ênfase4 2 2 4" xfId="4115" xr:uid="{00000000-0005-0000-0000-000012100000}"/>
    <cellStyle name="40% - Ênfase4 2 2 4 2" xfId="34801" xr:uid="{31800D80-DC40-440F-BA55-945C3D11460C}"/>
    <cellStyle name="40% - Ênfase4 2 2 5" xfId="4116" xr:uid="{00000000-0005-0000-0000-000013100000}"/>
    <cellStyle name="40% - Ênfase4 2 2 5 2" xfId="34802" xr:uid="{70544937-1EFD-4DCF-AA93-D1414C259CAB}"/>
    <cellStyle name="40% - Ênfase4 2 2 6" xfId="34785" xr:uid="{F95C8DEA-75B9-4BDC-8238-93FAB57B8F53}"/>
    <cellStyle name="40% - Ênfase4 2 3" xfId="4117" xr:uid="{00000000-0005-0000-0000-000014100000}"/>
    <cellStyle name="40% - Ênfase4 2 3 2" xfId="4118" xr:uid="{00000000-0005-0000-0000-000015100000}"/>
    <cellStyle name="40% - Ênfase4 2 3 2 2" xfId="34804" xr:uid="{84CD13EE-C048-4219-97ED-A6DC8927E99F}"/>
    <cellStyle name="40% - Ênfase4 2 3 3" xfId="34803" xr:uid="{3EEBE1EC-AAAB-403C-830F-00655BCAF19F}"/>
    <cellStyle name="40% - Ênfase4 2 4" xfId="4119" xr:uid="{00000000-0005-0000-0000-000016100000}"/>
    <cellStyle name="40% - Ênfase4 2 4 2" xfId="4120" xr:uid="{00000000-0005-0000-0000-000017100000}"/>
    <cellStyle name="40% - Ênfase4 2 4 2 2" xfId="34806" xr:uid="{238E8102-BB64-4AF1-8457-C1FBD963614B}"/>
    <cellStyle name="40% - Ênfase4 2 4 3" xfId="34805" xr:uid="{C6B70F3A-6273-4A69-9ECB-1F24B367D242}"/>
    <cellStyle name="40% - Ênfase4 2 5" xfId="4121" xr:uid="{00000000-0005-0000-0000-000018100000}"/>
    <cellStyle name="40% - Ênfase4 2 5 2" xfId="4122" xr:uid="{00000000-0005-0000-0000-000019100000}"/>
    <cellStyle name="40% - Ênfase4 2 5 2 2" xfId="34808" xr:uid="{C4645081-9A2B-4131-A33F-15B96C841DCC}"/>
    <cellStyle name="40% - Ênfase4 2 5 3" xfId="34807" xr:uid="{25659BE4-5545-49C9-AEE7-0C44C223B978}"/>
    <cellStyle name="40% - Ênfase4 2 6" xfId="4123" xr:uid="{00000000-0005-0000-0000-00001A100000}"/>
    <cellStyle name="40% - Ênfase4 2 6 2" xfId="4124" xr:uid="{00000000-0005-0000-0000-00001B100000}"/>
    <cellStyle name="40% - Ênfase4 2 6 2 2" xfId="34810" xr:uid="{DD5F6D90-6C2D-4C06-8A1A-481193015E12}"/>
    <cellStyle name="40% - Ênfase4 2 6 3" xfId="34809" xr:uid="{F0889F4E-8F7B-48E8-A50E-9E5A5444662B}"/>
    <cellStyle name="40% - Ênfase4 2 7" xfId="4125" xr:uid="{00000000-0005-0000-0000-00001C100000}"/>
    <cellStyle name="40% - Ênfase4 2 7 2" xfId="34811" xr:uid="{B0F3F53A-54AB-4E2B-9CF1-4AF94846A278}"/>
    <cellStyle name="40% - Ênfase4 2 8" xfId="4126" xr:uid="{00000000-0005-0000-0000-00001D100000}"/>
    <cellStyle name="40% - Ênfase4 2 8 2" xfId="34812" xr:uid="{C925C1D9-2CC4-4BDB-B244-D93C2096F11B}"/>
    <cellStyle name="40% - Ênfase4 2 9" xfId="4127" xr:uid="{00000000-0005-0000-0000-00001E100000}"/>
    <cellStyle name="40% - Ênfase4 2 9 2" xfId="34813" xr:uid="{3EE33AA8-0EC8-4845-9D61-4FEC57360308}"/>
    <cellStyle name="40% - Ênfase4 3" xfId="4128" xr:uid="{00000000-0005-0000-0000-00001F100000}"/>
    <cellStyle name="40% - Ênfase4 3 2" xfId="4129" xr:uid="{00000000-0005-0000-0000-000020100000}"/>
    <cellStyle name="40% - Ênfase4 3 2 2" xfId="34815" xr:uid="{BE879E8D-AFD2-4328-953E-6C9C49DB34BF}"/>
    <cellStyle name="40% - Ênfase4 3 3" xfId="4130" xr:uid="{00000000-0005-0000-0000-000021100000}"/>
    <cellStyle name="40% - Ênfase4 3 3 2" xfId="34816" xr:uid="{517AD572-2A2E-4BE2-A287-11EB47B1F3CA}"/>
    <cellStyle name="40% - Ênfase4 3 4" xfId="34814" xr:uid="{352108A4-9744-4509-9AD8-7B6007E4C6F1}"/>
    <cellStyle name="40% - Ênfase4 4" xfId="4131" xr:uid="{00000000-0005-0000-0000-000022100000}"/>
    <cellStyle name="40% - Ênfase4 4 2" xfId="4132" xr:uid="{00000000-0005-0000-0000-000023100000}"/>
    <cellStyle name="40% - Ênfase4 4 2 2" xfId="4133" xr:uid="{00000000-0005-0000-0000-000024100000}"/>
    <cellStyle name="40% - Ênfase4 4 2 2 2" xfId="34819" xr:uid="{088830F9-969E-474A-AE2F-39C8C528BCDD}"/>
    <cellStyle name="40% - Ênfase4 4 2 3" xfId="4134" xr:uid="{00000000-0005-0000-0000-000025100000}"/>
    <cellStyle name="40% - Ênfase4 4 2 3 2" xfId="4135" xr:uid="{00000000-0005-0000-0000-000026100000}"/>
    <cellStyle name="40% - Ênfase4 4 2 3 2 2" xfId="34821" xr:uid="{47ABE011-F314-437E-BCDA-53C96B2AA98D}"/>
    <cellStyle name="40% - Ênfase4 4 2 3 3" xfId="34820" xr:uid="{CBC01EB2-97B5-4543-808B-22024C574D5A}"/>
    <cellStyle name="40% - Ênfase4 4 2 4" xfId="34818" xr:uid="{09A0BAF7-AB82-4FC8-8740-442248BB0BA4}"/>
    <cellStyle name="40% - Ênfase4 4 3" xfId="4136" xr:uid="{00000000-0005-0000-0000-000027100000}"/>
    <cellStyle name="40% - Ênfase4 4 3 2" xfId="34822" xr:uid="{BCE8B0E3-EE07-4DF3-BD1F-E10CFC9871D8}"/>
    <cellStyle name="40% - Ênfase4 4 4" xfId="4137" xr:uid="{00000000-0005-0000-0000-000028100000}"/>
    <cellStyle name="40% - Ênfase4 4 4 2" xfId="34823" xr:uid="{A930748D-1AFE-45F7-BFDA-7F3B4D7E2768}"/>
    <cellStyle name="40% - Ênfase4 4 5" xfId="4138" xr:uid="{00000000-0005-0000-0000-000029100000}"/>
    <cellStyle name="40% - Ênfase4 4 5 2" xfId="34824" xr:uid="{65213BAE-B64E-48DC-9BC7-B8616207D76B}"/>
    <cellStyle name="40% - Ênfase4 4 6" xfId="34817" xr:uid="{2248D33B-9B8E-4D2C-B1CA-E119637F8DFB}"/>
    <cellStyle name="40% - Ênfase4 5" xfId="4139" xr:uid="{00000000-0005-0000-0000-00002A100000}"/>
    <cellStyle name="40% - Ênfase4 5 2" xfId="34825" xr:uid="{6879BC8D-BCF5-4E8B-B7E7-2F1EAE325B4A}"/>
    <cellStyle name="40% - Ênfase4 6" xfId="4140" xr:uid="{00000000-0005-0000-0000-00002B100000}"/>
    <cellStyle name="40% - Ênfase4 6 2" xfId="34826" xr:uid="{B37B1705-4BD2-4772-A41D-1ADFDDB8151F}"/>
    <cellStyle name="40% - Ênfase4 7" xfId="4141" xr:uid="{00000000-0005-0000-0000-00002C100000}"/>
    <cellStyle name="40% - Ênfase4 7 2" xfId="34827" xr:uid="{20B494CC-F77A-4CDA-8D83-7FB062AC8B02}"/>
    <cellStyle name="40% - Ênfase4 8" xfId="4142" xr:uid="{00000000-0005-0000-0000-00002D100000}"/>
    <cellStyle name="40% - Ênfase4 8 2" xfId="4143" xr:uid="{00000000-0005-0000-0000-00002E100000}"/>
    <cellStyle name="40% - Ênfase4 8 2 2" xfId="34829" xr:uid="{D436F1A5-5AC7-4593-BF64-74E0735AA398}"/>
    <cellStyle name="40% - Ênfase4 8 3" xfId="34828" xr:uid="{AF22815F-0BD8-42BD-947B-62075D1678CA}"/>
    <cellStyle name="40% - Ênfase4 9" xfId="4144" xr:uid="{00000000-0005-0000-0000-00002F100000}"/>
    <cellStyle name="40% - Ênfase4 9 2" xfId="4145" xr:uid="{00000000-0005-0000-0000-000030100000}"/>
    <cellStyle name="40% - Ênfase4 9 2 2" xfId="34831" xr:uid="{1486091B-C483-4162-8EA9-01E6B9247E8B}"/>
    <cellStyle name="40% - Ênfase4 9 3" xfId="34830" xr:uid="{5974AC4B-4CC2-43C1-BAE1-75F993F6F87C}"/>
    <cellStyle name="40% - Ênfase5 10" xfId="4146" xr:uid="{00000000-0005-0000-0000-000031100000}"/>
    <cellStyle name="40% - Ênfase5 10 2" xfId="4147" xr:uid="{00000000-0005-0000-0000-000032100000}"/>
    <cellStyle name="40% - Ênfase5 10 2 2" xfId="34833" xr:uid="{765A40A4-EE95-419C-9248-F3155F2919E4}"/>
    <cellStyle name="40% - Ênfase5 10 3" xfId="34832" xr:uid="{E064141F-97ED-42A5-8302-4AE482A69C64}"/>
    <cellStyle name="40% - Ênfase5 11" xfId="4148" xr:uid="{00000000-0005-0000-0000-000033100000}"/>
    <cellStyle name="40% - Ênfase5 11 2" xfId="34834" xr:uid="{0F1FEF6C-BA27-43C3-8CBB-CBB46887869C}"/>
    <cellStyle name="40% - Ênfase5 12" xfId="4149" xr:uid="{00000000-0005-0000-0000-000034100000}"/>
    <cellStyle name="40% - Ênfase5 12 2" xfId="34835" xr:uid="{CC5CA2DC-9ACE-40CA-8AFB-74B99BD78983}"/>
    <cellStyle name="40% - Ênfase5 13" xfId="4150" xr:uid="{00000000-0005-0000-0000-000035100000}"/>
    <cellStyle name="40% - Ênfase5 13 2" xfId="4151" xr:uid="{00000000-0005-0000-0000-000036100000}"/>
    <cellStyle name="40% - Ênfase5 13 2 2" xfId="34837" xr:uid="{643B4640-7D32-43F9-A47A-89067E00D751}"/>
    <cellStyle name="40% - Ênfase5 13 3" xfId="34836" xr:uid="{1D74C237-E0C2-4592-A66A-8D259CAE9390}"/>
    <cellStyle name="40% - Ênfase5 14" xfId="4152" xr:uid="{00000000-0005-0000-0000-000037100000}"/>
    <cellStyle name="40% - Ênfase5 14 2" xfId="4153" xr:uid="{00000000-0005-0000-0000-000038100000}"/>
    <cellStyle name="40% - Ênfase5 14 2 2" xfId="4154" xr:uid="{00000000-0005-0000-0000-000039100000}"/>
    <cellStyle name="40% - Ênfase5 14 2 2 2" xfId="34840" xr:uid="{67D74881-7C9F-4282-99B6-E133E676F28F}"/>
    <cellStyle name="40% - Ênfase5 14 2 3" xfId="4155" xr:uid="{00000000-0005-0000-0000-00003A100000}"/>
    <cellStyle name="40% - Ênfase5 14 2 3 2" xfId="4156" xr:uid="{00000000-0005-0000-0000-00003B100000}"/>
    <cellStyle name="40% - Ênfase5 14 2 3 2 2" xfId="34842" xr:uid="{54C0BD87-A7E3-4DD8-AA9D-64430C27FE68}"/>
    <cellStyle name="40% - Ênfase5 14 2 3 3" xfId="34841" xr:uid="{35EDF464-2488-4C31-B3DA-97D42745C760}"/>
    <cellStyle name="40% - Ênfase5 14 2 4" xfId="4157" xr:uid="{00000000-0005-0000-0000-00003C100000}"/>
    <cellStyle name="40% - Ênfase5 14 2 4 2" xfId="34843" xr:uid="{C9B52B3B-AD80-401E-8290-016D346D0A28}"/>
    <cellStyle name="40% - Ênfase5 14 2 5" xfId="34839" xr:uid="{BC03939E-D99F-4F53-A057-865EA17AE960}"/>
    <cellStyle name="40% - Ênfase5 14 3" xfId="4158" xr:uid="{00000000-0005-0000-0000-00003D100000}"/>
    <cellStyle name="40% - Ênfase5 14 3 2" xfId="34844" xr:uid="{F249D178-1DCD-490D-A820-84242A070AA4}"/>
    <cellStyle name="40% - Ênfase5 14 4" xfId="4159" xr:uid="{00000000-0005-0000-0000-00003E100000}"/>
    <cellStyle name="40% - Ênfase5 14 4 2" xfId="4160" xr:uid="{00000000-0005-0000-0000-00003F100000}"/>
    <cellStyle name="40% - Ênfase5 14 4 2 2" xfId="34846" xr:uid="{53355C6C-D642-40BA-8933-9CA50239A2DA}"/>
    <cellStyle name="40% - Ênfase5 14 4 3" xfId="4161" xr:uid="{00000000-0005-0000-0000-000040100000}"/>
    <cellStyle name="40% - Ênfase5 14 4 3 2" xfId="34847" xr:uid="{B9ABA722-4711-4B98-8439-C6E28085A4EC}"/>
    <cellStyle name="40% - Ênfase5 14 4 4" xfId="34845" xr:uid="{90431B32-9799-499B-8E49-B8741D7E2510}"/>
    <cellStyle name="40% - Ênfase5 14 5" xfId="4162" xr:uid="{00000000-0005-0000-0000-000041100000}"/>
    <cellStyle name="40% - Ênfase5 14 5 2" xfId="34848" xr:uid="{02BA0141-FB45-43B7-B41C-7F5489860B76}"/>
    <cellStyle name="40% - Ênfase5 14 6" xfId="4163" xr:uid="{00000000-0005-0000-0000-000042100000}"/>
    <cellStyle name="40% - Ênfase5 14 6 2" xfId="34849" xr:uid="{3F653E4F-DD19-4B99-A297-89ACB14C1605}"/>
    <cellStyle name="40% - Ênfase5 14 7" xfId="4164" xr:uid="{00000000-0005-0000-0000-000043100000}"/>
    <cellStyle name="40% - Ênfase5 14 7 2" xfId="34850" xr:uid="{3ECD0789-7C6E-4649-9718-826F18B81315}"/>
    <cellStyle name="40% - Ênfase5 14 8" xfId="34838" xr:uid="{BBE0AB6B-F487-44D0-B6DF-EED3A553E54F}"/>
    <cellStyle name="40% - Ênfase5 15" xfId="4165" xr:uid="{00000000-0005-0000-0000-000044100000}"/>
    <cellStyle name="40% - Ênfase5 15 2" xfId="4166" xr:uid="{00000000-0005-0000-0000-000045100000}"/>
    <cellStyle name="40% - Ênfase5 15 2 2" xfId="4167" xr:uid="{00000000-0005-0000-0000-000046100000}"/>
    <cellStyle name="40% - Ênfase5 15 2 2 2" xfId="34853" xr:uid="{5B5423C0-DC61-4889-85A3-5C17D114377D}"/>
    <cellStyle name="40% - Ênfase5 15 2 3" xfId="4168" xr:uid="{00000000-0005-0000-0000-000047100000}"/>
    <cellStyle name="40% - Ênfase5 15 2 3 2" xfId="34854" xr:uid="{04110E77-2925-4957-8142-98EE4F0ED035}"/>
    <cellStyle name="40% - Ênfase5 15 2 4" xfId="34852" xr:uid="{BBEC7F90-F9AB-4A9C-8AF3-FAB6B2A28E18}"/>
    <cellStyle name="40% - Ênfase5 15 3" xfId="4169" xr:uid="{00000000-0005-0000-0000-000048100000}"/>
    <cellStyle name="40% - Ênfase5 15 3 2" xfId="34855" xr:uid="{F5D4055C-D839-45AE-9E6A-499A35E5947F}"/>
    <cellStyle name="40% - Ênfase5 15 4" xfId="4170" xr:uid="{00000000-0005-0000-0000-000049100000}"/>
    <cellStyle name="40% - Ênfase5 15 4 2" xfId="34856" xr:uid="{99808BBE-C4DD-497C-BBCF-732D14193CB3}"/>
    <cellStyle name="40% - Ênfase5 15 5" xfId="4171" xr:uid="{00000000-0005-0000-0000-00004A100000}"/>
    <cellStyle name="40% - Ênfase5 15 5 2" xfId="34857" xr:uid="{45AC21AC-9BF0-4AA6-A5D3-29F3642C5DEB}"/>
    <cellStyle name="40% - Ênfase5 15 6" xfId="34851" xr:uid="{6904D70B-6105-4FFF-B843-604C8CFAD4A3}"/>
    <cellStyle name="40% - Ênfase5 16" xfId="4172" xr:uid="{00000000-0005-0000-0000-00004B100000}"/>
    <cellStyle name="40% - Ênfase5 16 2" xfId="34858" xr:uid="{B9B1996B-4ACE-4A29-A1F5-49231539EA8C}"/>
    <cellStyle name="40% - Ênfase5 17" xfId="4173" xr:uid="{00000000-0005-0000-0000-00004C100000}"/>
    <cellStyle name="40% - Ênfase5 17 2" xfId="34859" xr:uid="{8E9C5937-B866-4D89-A332-2F1ECDB592C4}"/>
    <cellStyle name="40% - Ênfase5 18" xfId="4174" xr:uid="{00000000-0005-0000-0000-00004D100000}"/>
    <cellStyle name="40% - Ênfase5 18 2" xfId="4175" xr:uid="{00000000-0005-0000-0000-00004E100000}"/>
    <cellStyle name="40% - Ênfase5 18 2 2" xfId="34861" xr:uid="{F3D54928-6C50-48C7-AC61-56428822C1CD}"/>
    <cellStyle name="40% - Ênfase5 18 3" xfId="34860" xr:uid="{B4EDF9D2-26A4-4F6D-B861-D8B6EB355A3C}"/>
    <cellStyle name="40% - Ênfase5 19" xfId="4176" xr:uid="{00000000-0005-0000-0000-00004F100000}"/>
    <cellStyle name="40% - Ênfase5 19 2" xfId="34862" xr:uid="{5F884838-1F3D-47ED-86F8-C9A8E30A104F}"/>
    <cellStyle name="40% - Ênfase5 2" xfId="4177" xr:uid="{00000000-0005-0000-0000-000050100000}"/>
    <cellStyle name="40% - Ênfase5 2 10" xfId="4178" xr:uid="{00000000-0005-0000-0000-000051100000}"/>
    <cellStyle name="40% - Ênfase5 2 10 2" xfId="4179" xr:uid="{00000000-0005-0000-0000-000052100000}"/>
    <cellStyle name="40% - Ênfase5 2 10 2 2" xfId="34865" xr:uid="{62B13FEF-D93A-452B-BE5F-FBB793109646}"/>
    <cellStyle name="40% - Ênfase5 2 10 3" xfId="34864" xr:uid="{9BF5AC90-E5BA-41A2-885E-F700C6E79F5D}"/>
    <cellStyle name="40% - Ênfase5 2 11" xfId="4180" xr:uid="{00000000-0005-0000-0000-000053100000}"/>
    <cellStyle name="40% - Ênfase5 2 11 2" xfId="34866" xr:uid="{10CF5E37-4F96-4999-A222-B2346E6046C4}"/>
    <cellStyle name="40% - Ênfase5 2 12" xfId="34863" xr:uid="{34788AA3-8D14-4476-A102-4B863DEC17E7}"/>
    <cellStyle name="40% - Ênfase5 2 2" xfId="4181" xr:uid="{00000000-0005-0000-0000-000054100000}"/>
    <cellStyle name="40% - Ênfase5 2 2 2" xfId="4182" xr:uid="{00000000-0005-0000-0000-000055100000}"/>
    <cellStyle name="40% - Ênfase5 2 2 2 2" xfId="4183" xr:uid="{00000000-0005-0000-0000-000056100000}"/>
    <cellStyle name="40% - Ênfase5 2 2 2 2 2" xfId="4184" xr:uid="{00000000-0005-0000-0000-000057100000}"/>
    <cellStyle name="40% - Ênfase5 2 2 2 2 2 2" xfId="4185" xr:uid="{00000000-0005-0000-0000-000058100000}"/>
    <cellStyle name="40% - Ênfase5 2 2 2 2 2 2 2" xfId="34871" xr:uid="{2721F42D-DBF6-4B20-B310-4DAF54EB3D5F}"/>
    <cellStyle name="40% - Ênfase5 2 2 2 2 2 3" xfId="4186" xr:uid="{00000000-0005-0000-0000-000059100000}"/>
    <cellStyle name="40% - Ênfase5 2 2 2 2 2 3 2" xfId="4187" xr:uid="{00000000-0005-0000-0000-00005A100000}"/>
    <cellStyle name="40% - Ênfase5 2 2 2 2 2 3 2 2" xfId="34873" xr:uid="{7163C4CE-3DAA-4BBD-92E4-7521E3934729}"/>
    <cellStyle name="40% - Ênfase5 2 2 2 2 2 3 3" xfId="34872" xr:uid="{89181929-B770-4CF7-82D3-BA818B91063D}"/>
    <cellStyle name="40% - Ênfase5 2 2 2 2 2 4" xfId="34870" xr:uid="{B6E21907-1C38-4E2E-9045-17C305570CB6}"/>
    <cellStyle name="40% - Ênfase5 2 2 2 2 3" xfId="4188" xr:uid="{00000000-0005-0000-0000-00005B100000}"/>
    <cellStyle name="40% - Ênfase5 2 2 2 2 3 2" xfId="34874" xr:uid="{CB88BB38-855A-43F2-B8BE-D02E19E60959}"/>
    <cellStyle name="40% - Ênfase5 2 2 2 2 4" xfId="34869" xr:uid="{70EAE3CB-98AC-4D18-B5B7-6DFE258DBB47}"/>
    <cellStyle name="40% - Ênfase5 2 2 2 3" xfId="4189" xr:uid="{00000000-0005-0000-0000-00005C100000}"/>
    <cellStyle name="40% - Ênfase5 2 2 2 3 2" xfId="4190" xr:uid="{00000000-0005-0000-0000-00005D100000}"/>
    <cellStyle name="40% - Ênfase5 2 2 2 3 2 2" xfId="34876" xr:uid="{23EBB61A-F4C4-4FA7-A7A6-07382EEA5E0E}"/>
    <cellStyle name="40% - Ênfase5 2 2 2 3 3" xfId="34875" xr:uid="{E6C5BDDD-0B6C-4741-B0E1-289C09299CB4}"/>
    <cellStyle name="40% - Ênfase5 2 2 2 4" xfId="4191" xr:uid="{00000000-0005-0000-0000-00005E100000}"/>
    <cellStyle name="40% - Ênfase5 2 2 2 4 2" xfId="34877" xr:uid="{C47FB41B-B8BD-4F52-BFD7-AF7E7E144E73}"/>
    <cellStyle name="40% - Ênfase5 2 2 2 5" xfId="34868" xr:uid="{0F8D2608-158E-45CC-9B28-C4B12B117AE1}"/>
    <cellStyle name="40% - Ênfase5 2 2 3" xfId="4192" xr:uid="{00000000-0005-0000-0000-00005F100000}"/>
    <cellStyle name="40% - Ênfase5 2 2 3 2" xfId="4193" xr:uid="{00000000-0005-0000-0000-000060100000}"/>
    <cellStyle name="40% - Ênfase5 2 2 3 2 2" xfId="34879" xr:uid="{6010A1F2-66EF-4F1C-92B9-1F254D8225FA}"/>
    <cellStyle name="40% - Ênfase5 2 2 3 3" xfId="4194" xr:uid="{00000000-0005-0000-0000-000061100000}"/>
    <cellStyle name="40% - Ênfase5 2 2 3 3 2" xfId="34880" xr:uid="{F2D982C6-6C0C-4AF7-ACD3-51B497A97B53}"/>
    <cellStyle name="40% - Ênfase5 2 2 3 4" xfId="4195" xr:uid="{00000000-0005-0000-0000-000062100000}"/>
    <cellStyle name="40% - Ênfase5 2 2 3 4 2" xfId="34881" xr:uid="{35706096-C437-47B1-A2EF-42B93739A70C}"/>
    <cellStyle name="40% - Ênfase5 2 2 3 5" xfId="4196" xr:uid="{00000000-0005-0000-0000-000063100000}"/>
    <cellStyle name="40% - Ênfase5 2 2 3 5 2" xfId="34882" xr:uid="{F980DE42-BD74-4771-B9CF-C74F31463883}"/>
    <cellStyle name="40% - Ênfase5 2 2 3 6" xfId="34878" xr:uid="{B00024D3-9AD3-46E0-99CA-96591E740539}"/>
    <cellStyle name="40% - Ênfase5 2 2 4" xfId="4197" xr:uid="{00000000-0005-0000-0000-000064100000}"/>
    <cellStyle name="40% - Ênfase5 2 2 4 2" xfId="34883" xr:uid="{8ECEFA05-4019-485D-973A-B35D85CD67C5}"/>
    <cellStyle name="40% - Ênfase5 2 2 5" xfId="4198" xr:uid="{00000000-0005-0000-0000-000065100000}"/>
    <cellStyle name="40% - Ênfase5 2 2 5 2" xfId="34884" xr:uid="{04FC13E3-5C11-437A-B7D9-48EDFBD1B0DF}"/>
    <cellStyle name="40% - Ênfase5 2 2 6" xfId="34867" xr:uid="{AD23A0E2-A0A9-4D82-BF47-85BA207ADE96}"/>
    <cellStyle name="40% - Ênfase5 2 3" xfId="4199" xr:uid="{00000000-0005-0000-0000-000066100000}"/>
    <cellStyle name="40% - Ênfase5 2 3 2" xfId="4200" xr:uid="{00000000-0005-0000-0000-000067100000}"/>
    <cellStyle name="40% - Ênfase5 2 3 2 2" xfId="34886" xr:uid="{17584E11-FF24-478E-8F7F-3BFA1193068E}"/>
    <cellStyle name="40% - Ênfase5 2 3 3" xfId="34885" xr:uid="{ECC3BE4F-4100-4A54-801A-004664011908}"/>
    <cellStyle name="40% - Ênfase5 2 4" xfId="4201" xr:uid="{00000000-0005-0000-0000-000068100000}"/>
    <cellStyle name="40% - Ênfase5 2 4 2" xfId="4202" xr:uid="{00000000-0005-0000-0000-000069100000}"/>
    <cellStyle name="40% - Ênfase5 2 4 2 2" xfId="34888" xr:uid="{D81C7D9A-AE4F-4D9F-8C98-35433A5EBE21}"/>
    <cellStyle name="40% - Ênfase5 2 4 3" xfId="34887" xr:uid="{6D260EB6-9D37-43B7-BDE6-327CFF496950}"/>
    <cellStyle name="40% - Ênfase5 2 5" xfId="4203" xr:uid="{00000000-0005-0000-0000-00006A100000}"/>
    <cellStyle name="40% - Ênfase5 2 5 2" xfId="4204" xr:uid="{00000000-0005-0000-0000-00006B100000}"/>
    <cellStyle name="40% - Ênfase5 2 5 2 2" xfId="34890" xr:uid="{668E7213-44E1-4339-8A0A-ADE1FB7CC301}"/>
    <cellStyle name="40% - Ênfase5 2 5 3" xfId="34889" xr:uid="{E56902FB-A95D-4DEE-8D6A-0178423586A4}"/>
    <cellStyle name="40% - Ênfase5 2 6" xfId="4205" xr:uid="{00000000-0005-0000-0000-00006C100000}"/>
    <cellStyle name="40% - Ênfase5 2 6 2" xfId="4206" xr:uid="{00000000-0005-0000-0000-00006D100000}"/>
    <cellStyle name="40% - Ênfase5 2 6 2 2" xfId="34892" xr:uid="{B5A6B43A-ADFE-477A-AC32-E05CB03748DF}"/>
    <cellStyle name="40% - Ênfase5 2 6 3" xfId="34891" xr:uid="{0B6381A4-B8B5-4BAA-B59A-1EA56172A096}"/>
    <cellStyle name="40% - Ênfase5 2 7" xfId="4207" xr:uid="{00000000-0005-0000-0000-00006E100000}"/>
    <cellStyle name="40% - Ênfase5 2 7 2" xfId="34893" xr:uid="{832EAD50-6405-427D-B055-D1804707AD45}"/>
    <cellStyle name="40% - Ênfase5 2 8" xfId="4208" xr:uid="{00000000-0005-0000-0000-00006F100000}"/>
    <cellStyle name="40% - Ênfase5 2 8 2" xfId="34894" xr:uid="{3CE09B2E-E0BB-4FF1-8A57-05FB2C6BC994}"/>
    <cellStyle name="40% - Ênfase5 2 9" xfId="4209" xr:uid="{00000000-0005-0000-0000-000070100000}"/>
    <cellStyle name="40% - Ênfase5 2 9 2" xfId="34895" xr:uid="{C9A83A38-3C65-4B83-A97F-F63056C6EE4C}"/>
    <cellStyle name="40% - Ênfase5 3" xfId="4210" xr:uid="{00000000-0005-0000-0000-000071100000}"/>
    <cellStyle name="40% - Ênfase5 3 2" xfId="4211" xr:uid="{00000000-0005-0000-0000-000072100000}"/>
    <cellStyle name="40% - Ênfase5 3 2 2" xfId="34897" xr:uid="{D0817CFF-BA08-4D55-BD62-3A847B1F9AC2}"/>
    <cellStyle name="40% - Ênfase5 3 3" xfId="4212" xr:uid="{00000000-0005-0000-0000-000073100000}"/>
    <cellStyle name="40% - Ênfase5 3 3 2" xfId="34898" xr:uid="{A99B3CF4-67C9-4874-BBE6-529C510ADED1}"/>
    <cellStyle name="40% - Ênfase5 3 4" xfId="34896" xr:uid="{BEE6AACA-248B-482D-943C-52C5FF1F8187}"/>
    <cellStyle name="40% - Ênfase5 4" xfId="4213" xr:uid="{00000000-0005-0000-0000-000074100000}"/>
    <cellStyle name="40% - Ênfase5 4 2" xfId="4214" xr:uid="{00000000-0005-0000-0000-000075100000}"/>
    <cellStyle name="40% - Ênfase5 4 2 2" xfId="4215" xr:uid="{00000000-0005-0000-0000-000076100000}"/>
    <cellStyle name="40% - Ênfase5 4 2 2 2" xfId="34901" xr:uid="{2F11836F-A755-4230-BEAE-8F84DF5517D7}"/>
    <cellStyle name="40% - Ênfase5 4 2 3" xfId="4216" xr:uid="{00000000-0005-0000-0000-000077100000}"/>
    <cellStyle name="40% - Ênfase5 4 2 3 2" xfId="4217" xr:uid="{00000000-0005-0000-0000-000078100000}"/>
    <cellStyle name="40% - Ênfase5 4 2 3 2 2" xfId="34903" xr:uid="{B3211158-A3C1-4819-A3AB-7928C22FBD50}"/>
    <cellStyle name="40% - Ênfase5 4 2 3 3" xfId="34902" xr:uid="{453FC875-7236-44A1-9E03-3E4834F7DC90}"/>
    <cellStyle name="40% - Ênfase5 4 2 4" xfId="34900" xr:uid="{A9A994DF-7C88-4732-B28C-DD6153397EF2}"/>
    <cellStyle name="40% - Ênfase5 4 3" xfId="4218" xr:uid="{00000000-0005-0000-0000-000079100000}"/>
    <cellStyle name="40% - Ênfase5 4 3 2" xfId="34904" xr:uid="{701FA20F-1CCC-4D3C-A23D-4DB3813AE375}"/>
    <cellStyle name="40% - Ênfase5 4 4" xfId="4219" xr:uid="{00000000-0005-0000-0000-00007A100000}"/>
    <cellStyle name="40% - Ênfase5 4 4 2" xfId="34905" xr:uid="{71C14749-0159-47CA-94FC-CF7FBF2C71A0}"/>
    <cellStyle name="40% - Ênfase5 4 5" xfId="4220" xr:uid="{00000000-0005-0000-0000-00007B100000}"/>
    <cellStyle name="40% - Ênfase5 4 5 2" xfId="34906" xr:uid="{A56BF7D3-01DD-4D93-B647-E8EE3834B7D6}"/>
    <cellStyle name="40% - Ênfase5 4 6" xfId="34899" xr:uid="{820DB864-F39C-491F-A344-A9AFC47C2F2D}"/>
    <cellStyle name="40% - Ênfase5 5" xfId="4221" xr:uid="{00000000-0005-0000-0000-00007C100000}"/>
    <cellStyle name="40% - Ênfase5 5 2" xfId="34907" xr:uid="{04E865A5-3754-4A08-90FB-1E2FA18FE6AD}"/>
    <cellStyle name="40% - Ênfase5 6" xfId="4222" xr:uid="{00000000-0005-0000-0000-00007D100000}"/>
    <cellStyle name="40% - Ênfase5 6 2" xfId="34908" xr:uid="{BC37F85E-AFB5-4486-BA3A-2F4C5F8F88A1}"/>
    <cellStyle name="40% - Ênfase5 7" xfId="4223" xr:uid="{00000000-0005-0000-0000-00007E100000}"/>
    <cellStyle name="40% - Ênfase5 7 2" xfId="34909" xr:uid="{9F4F47B0-0AC8-4200-99DC-7B7F2EA8A00B}"/>
    <cellStyle name="40% - Ênfase5 8" xfId="4224" xr:uid="{00000000-0005-0000-0000-00007F100000}"/>
    <cellStyle name="40% - Ênfase5 8 2" xfId="4225" xr:uid="{00000000-0005-0000-0000-000080100000}"/>
    <cellStyle name="40% - Ênfase5 8 2 2" xfId="34911" xr:uid="{F512D945-ECD3-4658-91F3-1941A9E246D3}"/>
    <cellStyle name="40% - Ênfase5 8 3" xfId="34910" xr:uid="{81C25371-4EB2-4549-9130-99DB8C3051F0}"/>
    <cellStyle name="40% - Ênfase5 9" xfId="4226" xr:uid="{00000000-0005-0000-0000-000081100000}"/>
    <cellStyle name="40% - Ênfase5 9 2" xfId="4227" xr:uid="{00000000-0005-0000-0000-000082100000}"/>
    <cellStyle name="40% - Ênfase5 9 2 2" xfId="34913" xr:uid="{B21F8E1C-5415-4825-8DA3-B816E0F9994E}"/>
    <cellStyle name="40% - Ênfase5 9 3" xfId="34912" xr:uid="{043A52F1-0F46-4401-A87A-7B6F921422F6}"/>
    <cellStyle name="40% - Ênfase6 10" xfId="4228" xr:uid="{00000000-0005-0000-0000-000083100000}"/>
    <cellStyle name="40% - Ênfase6 10 2" xfId="4229" xr:uid="{00000000-0005-0000-0000-000084100000}"/>
    <cellStyle name="40% - Ênfase6 10 2 2" xfId="34915" xr:uid="{6FCCAB8C-DE52-4065-BD0C-74B028600C6A}"/>
    <cellStyle name="40% - Ênfase6 10 3" xfId="34914" xr:uid="{1F61F5C2-E429-45E3-A14E-471FBE3C5C50}"/>
    <cellStyle name="40% - Ênfase6 11" xfId="4230" xr:uid="{00000000-0005-0000-0000-000085100000}"/>
    <cellStyle name="40% - Ênfase6 11 2" xfId="34916" xr:uid="{D95AC177-0DB5-4909-A1D2-E0F4F3CDE47B}"/>
    <cellStyle name="40% - Ênfase6 12" xfId="4231" xr:uid="{00000000-0005-0000-0000-000086100000}"/>
    <cellStyle name="40% - Ênfase6 12 2" xfId="34917" xr:uid="{397C02CE-93E9-49D7-812E-C7FDA12C8CF2}"/>
    <cellStyle name="40% - Ênfase6 2" xfId="4232" xr:uid="{00000000-0005-0000-0000-000087100000}"/>
    <cellStyle name="40% - Ênfase6 2 10" xfId="4233" xr:uid="{00000000-0005-0000-0000-000088100000}"/>
    <cellStyle name="40% - Ênfase6 2 10 2" xfId="4234" xr:uid="{00000000-0005-0000-0000-000089100000}"/>
    <cellStyle name="40% - Ênfase6 2 10 2 2" xfId="34920" xr:uid="{5F962B39-09B9-4579-AA68-2C68B0D37426}"/>
    <cellStyle name="40% - Ênfase6 2 10 3" xfId="34919" xr:uid="{218042E8-2259-4F0C-ACA8-A941DAB47F4A}"/>
    <cellStyle name="40% - Ênfase6 2 11" xfId="4235" xr:uid="{00000000-0005-0000-0000-00008A100000}"/>
    <cellStyle name="40% - Ênfase6 2 11 2" xfId="34921" xr:uid="{FCE25A25-0C29-4707-AE00-3D5A2145418C}"/>
    <cellStyle name="40% - Ênfase6 2 12" xfId="34918" xr:uid="{AE20BA81-C164-4F74-9052-1DAEB334B4CA}"/>
    <cellStyle name="40% - Ênfase6 2 2" xfId="4236" xr:uid="{00000000-0005-0000-0000-00008B100000}"/>
    <cellStyle name="40% - Ênfase6 2 2 2" xfId="4237" xr:uid="{00000000-0005-0000-0000-00008C100000}"/>
    <cellStyle name="40% - Ênfase6 2 2 2 2" xfId="4238" xr:uid="{00000000-0005-0000-0000-00008D100000}"/>
    <cellStyle name="40% - Ênfase6 2 2 2 2 2" xfId="34924" xr:uid="{BFF278E3-4DE3-495C-B45E-A4E0AAB8241A}"/>
    <cellStyle name="40% - Ênfase6 2 2 2 3" xfId="4239" xr:uid="{00000000-0005-0000-0000-00008E100000}"/>
    <cellStyle name="40% - Ênfase6 2 2 2 3 2" xfId="4240" xr:uid="{00000000-0005-0000-0000-00008F100000}"/>
    <cellStyle name="40% - Ênfase6 2 2 2 3 2 2" xfId="34926" xr:uid="{7905ABC8-4D23-465A-9A3F-5F8F41FEB306}"/>
    <cellStyle name="40% - Ênfase6 2 2 2 3 3" xfId="34925" xr:uid="{71848DAD-D08A-4DD7-8D80-B3F043557920}"/>
    <cellStyle name="40% - Ênfase6 2 2 2 4" xfId="34923" xr:uid="{A3A4EAAE-04BF-4102-80FB-EE1393DB710E}"/>
    <cellStyle name="40% - Ênfase6 2 2 3" xfId="4241" xr:uid="{00000000-0005-0000-0000-000090100000}"/>
    <cellStyle name="40% - Ênfase6 2 2 3 2" xfId="34927" xr:uid="{2E02B6D6-85FF-4DA8-ADD4-6480DE0E7FEC}"/>
    <cellStyle name="40% - Ênfase6 2 2 4" xfId="4242" xr:uid="{00000000-0005-0000-0000-000091100000}"/>
    <cellStyle name="40% - Ênfase6 2 2 4 2" xfId="34928" xr:uid="{D20DD543-867E-4744-8987-14C5F10178AE}"/>
    <cellStyle name="40% - Ênfase6 2 2 5" xfId="34922" xr:uid="{8182F54E-BDC4-448A-B266-31FC007B1E03}"/>
    <cellStyle name="40% - Ênfase6 2 3" xfId="4243" xr:uid="{00000000-0005-0000-0000-000092100000}"/>
    <cellStyle name="40% - Ênfase6 2 3 2" xfId="34929" xr:uid="{ADD33C31-C4D9-4E6D-B923-058BD9370D37}"/>
    <cellStyle name="40% - Ênfase6 2 4" xfId="4244" xr:uid="{00000000-0005-0000-0000-000093100000}"/>
    <cellStyle name="40% - Ênfase6 2 4 2" xfId="34930" xr:uid="{FC3FBE67-B5B7-428B-9DE7-D704EE8A92E7}"/>
    <cellStyle name="40% - Ênfase6 2 5" xfId="4245" xr:uid="{00000000-0005-0000-0000-000094100000}"/>
    <cellStyle name="40% - Ênfase6 2 5 2" xfId="4246" xr:uid="{00000000-0005-0000-0000-000095100000}"/>
    <cellStyle name="40% - Ênfase6 2 5 2 2" xfId="34932" xr:uid="{9D383A95-064C-4761-82B6-D9EDC26240B1}"/>
    <cellStyle name="40% - Ênfase6 2 5 3" xfId="34931" xr:uid="{57457FA5-D6D8-4659-9438-4C7D7098ECF9}"/>
    <cellStyle name="40% - Ênfase6 2 6" xfId="4247" xr:uid="{00000000-0005-0000-0000-000096100000}"/>
    <cellStyle name="40% - Ênfase6 2 6 2" xfId="4248" xr:uid="{00000000-0005-0000-0000-000097100000}"/>
    <cellStyle name="40% - Ênfase6 2 6 2 2" xfId="34934" xr:uid="{A30861BD-8FF8-4B98-8B4E-0C4716E77165}"/>
    <cellStyle name="40% - Ênfase6 2 6 3" xfId="34933" xr:uid="{93D4A5B7-44F1-4F6C-914F-E9B60E09CADB}"/>
    <cellStyle name="40% - Ênfase6 2 7" xfId="4249" xr:uid="{00000000-0005-0000-0000-000098100000}"/>
    <cellStyle name="40% - Ênfase6 2 7 2" xfId="34935" xr:uid="{5047684D-886A-4968-9746-E3472938BF35}"/>
    <cellStyle name="40% - Ênfase6 2 8" xfId="4250" xr:uid="{00000000-0005-0000-0000-000099100000}"/>
    <cellStyle name="40% - Ênfase6 2 8 2" xfId="34936" xr:uid="{D38C42F8-78DD-48A5-AA4C-A39C1DC55E25}"/>
    <cellStyle name="40% - Ênfase6 2 9" xfId="4251" xr:uid="{00000000-0005-0000-0000-00009A100000}"/>
    <cellStyle name="40% - Ênfase6 2 9 2" xfId="34937" xr:uid="{28D699F6-BD2A-46ED-9134-B2C5D8CCBC4A}"/>
    <cellStyle name="40% - Ênfase6 3" xfId="4252" xr:uid="{00000000-0005-0000-0000-00009B100000}"/>
    <cellStyle name="40% - Ênfase6 3 2" xfId="4253" xr:uid="{00000000-0005-0000-0000-00009C100000}"/>
    <cellStyle name="40% - Ênfase6 3 2 2" xfId="34939" xr:uid="{15FC1FCD-61AC-4FA4-ADC4-034845BEC1DA}"/>
    <cellStyle name="40% - Ênfase6 3 3" xfId="4254" xr:uid="{00000000-0005-0000-0000-00009D100000}"/>
    <cellStyle name="40% - Ênfase6 3 3 2" xfId="34940" xr:uid="{A507CE90-A589-418A-A10A-69F4F3DAABFA}"/>
    <cellStyle name="40% - Ênfase6 3 4" xfId="34938" xr:uid="{292E278D-CD7E-41DA-AABF-347A89B52560}"/>
    <cellStyle name="40% - Ênfase6 4" xfId="4255" xr:uid="{00000000-0005-0000-0000-00009E100000}"/>
    <cellStyle name="40% - Ênfase6 4 2" xfId="4256" xr:uid="{00000000-0005-0000-0000-00009F100000}"/>
    <cellStyle name="40% - Ênfase6 4 2 2" xfId="34942" xr:uid="{E464F9A0-6126-4638-BE90-467E83EB093A}"/>
    <cellStyle name="40% - Ênfase6 4 3" xfId="4257" xr:uid="{00000000-0005-0000-0000-0000A0100000}"/>
    <cellStyle name="40% - Ênfase6 4 3 2" xfId="34943" xr:uid="{BCC95CAD-672F-45FE-A6AF-B7BD819051F9}"/>
    <cellStyle name="40% - Ênfase6 4 4" xfId="4258" xr:uid="{00000000-0005-0000-0000-0000A1100000}"/>
    <cellStyle name="40% - Ênfase6 4 4 2" xfId="34944" xr:uid="{F6D94A26-E430-4B62-AB0C-460A73C5D207}"/>
    <cellStyle name="40% - Ênfase6 4 5" xfId="4259" xr:uid="{00000000-0005-0000-0000-0000A2100000}"/>
    <cellStyle name="40% - Ênfase6 4 5 2" xfId="34945" xr:uid="{C157C422-2822-4945-AB7B-A7845E676844}"/>
    <cellStyle name="40% - Ênfase6 4 6" xfId="4260" xr:uid="{00000000-0005-0000-0000-0000A3100000}"/>
    <cellStyle name="40% - Ênfase6 4 6 2" xfId="34946" xr:uid="{B864EAEC-35B6-4054-A3FE-9BC7DA59FF58}"/>
    <cellStyle name="40% - Ênfase6 4 7" xfId="34941" xr:uid="{89BE0C70-3002-476D-A85D-25576E397056}"/>
    <cellStyle name="40% - Ênfase6 5" xfId="4261" xr:uid="{00000000-0005-0000-0000-0000A4100000}"/>
    <cellStyle name="40% - Ênfase6 5 2" xfId="4262" xr:uid="{00000000-0005-0000-0000-0000A5100000}"/>
    <cellStyle name="40% - Ênfase6 5 2 2" xfId="34948" xr:uid="{61BB52BE-7980-4674-816C-C69BCC917517}"/>
    <cellStyle name="40% - Ênfase6 5 3" xfId="34947" xr:uid="{BC703CA5-CFDE-4BF5-9B15-C35C96EF8E02}"/>
    <cellStyle name="40% - Ênfase6 6" xfId="4263" xr:uid="{00000000-0005-0000-0000-0000A6100000}"/>
    <cellStyle name="40% - Ênfase6 6 2" xfId="4264" xr:uid="{00000000-0005-0000-0000-0000A7100000}"/>
    <cellStyle name="40% - Ênfase6 6 2 2" xfId="4265" xr:uid="{00000000-0005-0000-0000-0000A8100000}"/>
    <cellStyle name="40% - Ênfase6 6 2 2 2" xfId="34951" xr:uid="{1F580E60-DED9-42C4-9E92-0C8A49F37622}"/>
    <cellStyle name="40% - Ênfase6 6 2 3" xfId="4266" xr:uid="{00000000-0005-0000-0000-0000A9100000}"/>
    <cellStyle name="40% - Ênfase6 6 2 3 2" xfId="4267" xr:uid="{00000000-0005-0000-0000-0000AA100000}"/>
    <cellStyle name="40% - Ênfase6 6 2 3 2 2" xfId="34953" xr:uid="{F114DB29-A086-4506-A1C7-714A0CEE39B2}"/>
    <cellStyle name="40% - Ênfase6 6 2 3 3" xfId="34952" xr:uid="{E988EECD-01C7-4677-A2CD-896721B62261}"/>
    <cellStyle name="40% - Ênfase6 6 2 4" xfId="4268" xr:uid="{00000000-0005-0000-0000-0000AB100000}"/>
    <cellStyle name="40% - Ênfase6 6 2 4 2" xfId="34954" xr:uid="{56C14FE8-B6BD-4E7D-B537-92A938523FD9}"/>
    <cellStyle name="40% - Ênfase6 6 2 5" xfId="34950" xr:uid="{80A13F71-A11F-42F7-AEC0-FE886F191E7F}"/>
    <cellStyle name="40% - Ênfase6 6 3" xfId="4269" xr:uid="{00000000-0005-0000-0000-0000AC100000}"/>
    <cellStyle name="40% - Ênfase6 6 3 2" xfId="34955" xr:uid="{4FE8ED5C-6894-4262-8761-F09DC4A77DC6}"/>
    <cellStyle name="40% - Ênfase6 6 4" xfId="4270" xr:uid="{00000000-0005-0000-0000-0000AD100000}"/>
    <cellStyle name="40% - Ênfase6 6 4 2" xfId="4271" xr:uid="{00000000-0005-0000-0000-0000AE100000}"/>
    <cellStyle name="40% - Ênfase6 6 4 2 2" xfId="34957" xr:uid="{1DBFC3DD-FA62-4018-8A86-3CA946126B50}"/>
    <cellStyle name="40% - Ênfase6 6 4 3" xfId="4272" xr:uid="{00000000-0005-0000-0000-0000AF100000}"/>
    <cellStyle name="40% - Ênfase6 6 4 3 2" xfId="34958" xr:uid="{712D8675-88C8-45FA-BBDA-735242B2BAFD}"/>
    <cellStyle name="40% - Ênfase6 6 4 4" xfId="34956" xr:uid="{9CB8FFED-D45B-487A-8DBD-63DB3618A6C7}"/>
    <cellStyle name="40% - Ênfase6 6 5" xfId="4273" xr:uid="{00000000-0005-0000-0000-0000B0100000}"/>
    <cellStyle name="40% - Ênfase6 6 5 2" xfId="34959" xr:uid="{B256F674-F7BC-4F16-9630-300B09A8C7CC}"/>
    <cellStyle name="40% - Ênfase6 6 6" xfId="4274" xr:uid="{00000000-0005-0000-0000-0000B1100000}"/>
    <cellStyle name="40% - Ênfase6 6 6 2" xfId="34960" xr:uid="{7EDDAEAD-E167-42F3-8A74-1348A40EB7DC}"/>
    <cellStyle name="40% - Ênfase6 6 7" xfId="4275" xr:uid="{00000000-0005-0000-0000-0000B2100000}"/>
    <cellStyle name="40% - Ênfase6 6 7 2" xfId="34961" xr:uid="{BDD56B99-08E9-4A36-989D-A9A255A047C3}"/>
    <cellStyle name="40% - Ênfase6 6 8" xfId="34949" xr:uid="{A6BFF684-F23C-44F8-8369-BA09AA0D8BBD}"/>
    <cellStyle name="40% - Ênfase6 7" xfId="4276" xr:uid="{00000000-0005-0000-0000-0000B3100000}"/>
    <cellStyle name="40% - Ênfase6 7 2" xfId="4277" xr:uid="{00000000-0005-0000-0000-0000B4100000}"/>
    <cellStyle name="40% - Ênfase6 7 2 2" xfId="4278" xr:uid="{00000000-0005-0000-0000-0000B5100000}"/>
    <cellStyle name="40% - Ênfase6 7 2 2 2" xfId="34964" xr:uid="{C75EE536-ABB2-42BF-A0DD-3F28A2047439}"/>
    <cellStyle name="40% - Ênfase6 7 2 3" xfId="4279" xr:uid="{00000000-0005-0000-0000-0000B6100000}"/>
    <cellStyle name="40% - Ênfase6 7 2 3 2" xfId="34965" xr:uid="{7645876E-2EC8-463C-946D-667BC184E242}"/>
    <cellStyle name="40% - Ênfase6 7 2 4" xfId="34963" xr:uid="{3FCE5872-A7F1-4285-98C3-BC473F83EE99}"/>
    <cellStyle name="40% - Ênfase6 7 3" xfId="4280" xr:uid="{00000000-0005-0000-0000-0000B7100000}"/>
    <cellStyle name="40% - Ênfase6 7 3 2" xfId="34966" xr:uid="{48C2C685-F597-4441-9CEE-E876D87A4176}"/>
    <cellStyle name="40% - Ênfase6 7 4" xfId="4281" xr:uid="{00000000-0005-0000-0000-0000B8100000}"/>
    <cellStyle name="40% - Ênfase6 7 4 2" xfId="34967" xr:uid="{FA38D037-4303-482A-A815-3B19785365B4}"/>
    <cellStyle name="40% - Ênfase6 7 5" xfId="4282" xr:uid="{00000000-0005-0000-0000-0000B9100000}"/>
    <cellStyle name="40% - Ênfase6 7 5 2" xfId="34968" xr:uid="{3D603F70-FC95-4EBE-B057-55B12B5D49D4}"/>
    <cellStyle name="40% - Ênfase6 7 6" xfId="34962" xr:uid="{19A115AC-BC8F-4E56-9888-F2536487B040}"/>
    <cellStyle name="40% - Ênfase6 8" xfId="4283" xr:uid="{00000000-0005-0000-0000-0000BA100000}"/>
    <cellStyle name="40% - Ênfase6 8 2" xfId="34969" xr:uid="{D397F4C9-2418-4BEA-8A5C-0290C7873485}"/>
    <cellStyle name="40% - Ênfase6 9" xfId="4284" xr:uid="{00000000-0005-0000-0000-0000BB100000}"/>
    <cellStyle name="40% - Ênfase6 9 2" xfId="34970" xr:uid="{E1EA2AA4-8933-4BA3-AC57-9F4559E174A0}"/>
    <cellStyle name="40% - Énfasis1" xfId="4285" xr:uid="{00000000-0005-0000-0000-0000BC100000}"/>
    <cellStyle name="40% - Énfasis1 2" xfId="4286" xr:uid="{00000000-0005-0000-0000-0000BD100000}"/>
    <cellStyle name="40% - Énfasis1 2 2" xfId="34972" xr:uid="{D144ED73-12E7-4D26-93F2-AC8E21C38FAF}"/>
    <cellStyle name="40% - Énfasis1 3" xfId="34971" xr:uid="{F39135CB-75D7-4796-9801-FFA806C61996}"/>
    <cellStyle name="40% - Énfasis2" xfId="4287" xr:uid="{00000000-0005-0000-0000-0000BE100000}"/>
    <cellStyle name="40% - Énfasis2 2" xfId="4288" xr:uid="{00000000-0005-0000-0000-0000BF100000}"/>
    <cellStyle name="40% - Énfasis2 2 2" xfId="34974" xr:uid="{45481535-9034-45FA-B225-B95BDB51A987}"/>
    <cellStyle name="40% - Énfasis2 3" xfId="34973" xr:uid="{CAEDCCD9-FE55-4FE5-ADDF-2A7B007F57DD}"/>
    <cellStyle name="40% - Énfasis3" xfId="4289" xr:uid="{00000000-0005-0000-0000-0000C0100000}"/>
    <cellStyle name="40% - Énfasis3 2" xfId="4290" xr:uid="{00000000-0005-0000-0000-0000C1100000}"/>
    <cellStyle name="40% - Énfasis3 2 2" xfId="34976" xr:uid="{49CE00C3-649B-4B83-BA8A-69049FD7E142}"/>
    <cellStyle name="40% - Énfasis3 3" xfId="34975" xr:uid="{9A9DE83B-9EB2-4651-9703-FE3E153630A5}"/>
    <cellStyle name="40% - Énfasis4" xfId="4291" xr:uid="{00000000-0005-0000-0000-0000C2100000}"/>
    <cellStyle name="40% - Énfasis4 2" xfId="4292" xr:uid="{00000000-0005-0000-0000-0000C3100000}"/>
    <cellStyle name="40% - Énfasis4 2 2" xfId="34978" xr:uid="{503EA055-03B3-4420-AFFB-2ADC88B8A36A}"/>
    <cellStyle name="40% - Énfasis4 3" xfId="34977" xr:uid="{0F0F0931-C2BE-43D0-A102-42E8C9573657}"/>
    <cellStyle name="40% - Énfasis5" xfId="4293" xr:uid="{00000000-0005-0000-0000-0000C4100000}"/>
    <cellStyle name="40% - Énfasis5 2" xfId="4294" xr:uid="{00000000-0005-0000-0000-0000C5100000}"/>
    <cellStyle name="40% - Énfasis5 2 2" xfId="34980" xr:uid="{77F71175-7511-4D54-83C1-5BDC5652B274}"/>
    <cellStyle name="40% - Énfasis5 3" xfId="34979" xr:uid="{34E18859-1AC7-4532-BEE1-73F8FA1D1ED8}"/>
    <cellStyle name="40% - Énfasis6" xfId="4295" xr:uid="{00000000-0005-0000-0000-0000C6100000}"/>
    <cellStyle name="40% - Énfasis6 2" xfId="4296" xr:uid="{00000000-0005-0000-0000-0000C7100000}"/>
    <cellStyle name="40% - Énfasis6 2 2" xfId="34982" xr:uid="{B0130005-40C0-41AB-9B7C-6714FAD73F1A}"/>
    <cellStyle name="40% - Énfasis6 3" xfId="34981" xr:uid="{8CAB6AF0-0241-41C6-8DC9-FFEC5EED8CE6}"/>
    <cellStyle name="60 % - Accent1" xfId="4297" xr:uid="{00000000-0005-0000-0000-0000C8100000}"/>
    <cellStyle name="60 % - Accent1 2" xfId="34983" xr:uid="{395C2E98-E6E0-48B1-81BD-7DCFD9B6683A}"/>
    <cellStyle name="60 % - Accent2" xfId="4298" xr:uid="{00000000-0005-0000-0000-0000C9100000}"/>
    <cellStyle name="60 % - Accent2 2" xfId="34984" xr:uid="{A7C55298-1369-40E6-A63A-6B906E7387EC}"/>
    <cellStyle name="60 % - Accent3" xfId="4299" xr:uid="{00000000-0005-0000-0000-0000CA100000}"/>
    <cellStyle name="60 % - Accent3 2" xfId="34985" xr:uid="{6817E8A5-E411-472B-B360-2DE3F59F6B55}"/>
    <cellStyle name="60 % - Accent4" xfId="4300" xr:uid="{00000000-0005-0000-0000-0000CB100000}"/>
    <cellStyle name="60 % - Accent4 2" xfId="34986" xr:uid="{72FBC43D-BDD6-4E69-BF70-05A338633606}"/>
    <cellStyle name="60 % - Accent5" xfId="4301" xr:uid="{00000000-0005-0000-0000-0000CC100000}"/>
    <cellStyle name="60 % - Accent5 2" xfId="34987" xr:uid="{309086BF-91EE-406C-A455-BF89DAE56F2F}"/>
    <cellStyle name="60 % - Accent6" xfId="4302" xr:uid="{00000000-0005-0000-0000-0000CD100000}"/>
    <cellStyle name="60 % - Accent6 2" xfId="34988" xr:uid="{8BDDF1AB-46A9-463D-AB61-60B3F92184C9}"/>
    <cellStyle name="60% - Accent1" xfId="4303" xr:uid="{00000000-0005-0000-0000-0000CE100000}"/>
    <cellStyle name="60% - Accent1 2" xfId="4304" xr:uid="{00000000-0005-0000-0000-0000CF100000}"/>
    <cellStyle name="60% - Accent1 2 2" xfId="4305" xr:uid="{00000000-0005-0000-0000-0000D0100000}"/>
    <cellStyle name="60% - Accent1 2 2 2" xfId="34991" xr:uid="{E31DE44A-3B9D-407C-8BE7-2220DDD973E3}"/>
    <cellStyle name="60% - Accent1 2 3" xfId="4306" xr:uid="{00000000-0005-0000-0000-0000D1100000}"/>
    <cellStyle name="60% - Accent1 2 3 2" xfId="34992" xr:uid="{1A4958E2-1FF9-4B37-A798-647148EB9750}"/>
    <cellStyle name="60% - Accent1 2 4" xfId="34990" xr:uid="{5355AB70-0D4A-4DA6-A9C9-2307061D9222}"/>
    <cellStyle name="60% - Accent1 3" xfId="4307" xr:uid="{00000000-0005-0000-0000-0000D2100000}"/>
    <cellStyle name="60% - Accent1 3 2" xfId="4308" xr:uid="{00000000-0005-0000-0000-0000D3100000}"/>
    <cellStyle name="60% - Accent1 3 2 2" xfId="34994" xr:uid="{9DD7C84B-DEE4-4A53-BB27-18B3CCF6CB44}"/>
    <cellStyle name="60% - Accent1 3 3" xfId="4309" xr:uid="{00000000-0005-0000-0000-0000D4100000}"/>
    <cellStyle name="60% - Accent1 3 3 2" xfId="34995" xr:uid="{A680A5E2-2132-45B8-8513-8F2789727113}"/>
    <cellStyle name="60% - Accent1 3 4" xfId="34993" xr:uid="{1F0A8BB2-C737-4A41-A3C4-64B60D3B7C9C}"/>
    <cellStyle name="60% - Accent1 4" xfId="4310" xr:uid="{00000000-0005-0000-0000-0000D5100000}"/>
    <cellStyle name="60% - Accent1 4 2" xfId="34996" xr:uid="{2EF83AF2-43F8-4362-BEC0-FEA3CE5EADFB}"/>
    <cellStyle name="60% - Accent1 5" xfId="34989" xr:uid="{C93192D6-D958-48B4-9018-0BD58012B310}"/>
    <cellStyle name="60% - Accent2" xfId="4311" xr:uid="{00000000-0005-0000-0000-0000D6100000}"/>
    <cellStyle name="60% - Accent2 2" xfId="4312" xr:uid="{00000000-0005-0000-0000-0000D7100000}"/>
    <cellStyle name="60% - Accent2 2 2" xfId="4313" xr:uid="{00000000-0005-0000-0000-0000D8100000}"/>
    <cellStyle name="60% - Accent2 2 2 2" xfId="34999" xr:uid="{08BCEA12-798F-4254-B50C-1480098475AA}"/>
    <cellStyle name="60% - Accent2 2 3" xfId="4314" xr:uid="{00000000-0005-0000-0000-0000D9100000}"/>
    <cellStyle name="60% - Accent2 2 3 2" xfId="35000" xr:uid="{B55DA95A-AED5-4328-BFF6-1608994EEE84}"/>
    <cellStyle name="60% - Accent2 2 4" xfId="34998" xr:uid="{0A293671-18FB-4B3A-B836-CD99686AC45A}"/>
    <cellStyle name="60% - Accent2 3" xfId="4315" xr:uid="{00000000-0005-0000-0000-0000DA100000}"/>
    <cellStyle name="60% - Accent2 3 2" xfId="4316" xr:uid="{00000000-0005-0000-0000-0000DB100000}"/>
    <cellStyle name="60% - Accent2 3 2 2" xfId="35002" xr:uid="{EDBF866F-2E35-457F-9977-B20E21A16BB3}"/>
    <cellStyle name="60% - Accent2 3 3" xfId="4317" xr:uid="{00000000-0005-0000-0000-0000DC100000}"/>
    <cellStyle name="60% - Accent2 3 3 2" xfId="35003" xr:uid="{FD4C18C2-9EB0-4221-835F-D267B91A8D98}"/>
    <cellStyle name="60% - Accent2 3 4" xfId="35001" xr:uid="{A284AC98-DE0B-48E2-A2EF-AD16F3D35063}"/>
    <cellStyle name="60% - Accent2 4" xfId="4318" xr:uid="{00000000-0005-0000-0000-0000DD100000}"/>
    <cellStyle name="60% - Accent2 4 2" xfId="35004" xr:uid="{10EAB70C-5D22-47E8-A763-50FF46AA77FB}"/>
    <cellStyle name="60% - Accent2 5" xfId="34997" xr:uid="{7DC5DC34-8EE1-4E4B-A28F-4E5CE3633920}"/>
    <cellStyle name="60% - Accent3" xfId="4319" xr:uid="{00000000-0005-0000-0000-0000DE100000}"/>
    <cellStyle name="60% - Accent3 2" xfId="4320" xr:uid="{00000000-0005-0000-0000-0000DF100000}"/>
    <cellStyle name="60% - Accent3 2 2" xfId="4321" xr:uid="{00000000-0005-0000-0000-0000E0100000}"/>
    <cellStyle name="60% - Accent3 2 2 2" xfId="35007" xr:uid="{04C18433-3D2B-4791-92BD-71A02ECB1670}"/>
    <cellStyle name="60% - Accent3 2 3" xfId="4322" xr:uid="{00000000-0005-0000-0000-0000E1100000}"/>
    <cellStyle name="60% - Accent3 2 3 2" xfId="35008" xr:uid="{29B19230-0AA0-4150-AB77-F224EBB74400}"/>
    <cellStyle name="60% - Accent3 2 4" xfId="35006" xr:uid="{50705477-8AA2-4117-9D83-DAB5D85F7565}"/>
    <cellStyle name="60% - Accent3 3" xfId="4323" xr:uid="{00000000-0005-0000-0000-0000E2100000}"/>
    <cellStyle name="60% - Accent3 3 2" xfId="4324" xr:uid="{00000000-0005-0000-0000-0000E3100000}"/>
    <cellStyle name="60% - Accent3 3 2 2" xfId="35010" xr:uid="{5AA0B086-0C89-4D48-9560-8FBB18A0E2B0}"/>
    <cellStyle name="60% - Accent3 3 3" xfId="4325" xr:uid="{00000000-0005-0000-0000-0000E4100000}"/>
    <cellStyle name="60% - Accent3 3 3 2" xfId="35011" xr:uid="{7B96742E-970E-44A6-AB91-3F5891F0DBD9}"/>
    <cellStyle name="60% - Accent3 3 4" xfId="35009" xr:uid="{6A39A7CF-34D9-40A6-BBA5-9954ED9364A9}"/>
    <cellStyle name="60% - Accent3 4" xfId="4326" xr:uid="{00000000-0005-0000-0000-0000E5100000}"/>
    <cellStyle name="60% - Accent3 4 2" xfId="35012" xr:uid="{88851E26-2433-41A8-860B-B9AF9055BA71}"/>
    <cellStyle name="60% - Accent3 5" xfId="35005" xr:uid="{9E1AA1B9-5873-41FD-BD2C-D8E4D79288F7}"/>
    <cellStyle name="60% - Accent4" xfId="4327" xr:uid="{00000000-0005-0000-0000-0000E6100000}"/>
    <cellStyle name="60% - Accent4 2" xfId="4328" xr:uid="{00000000-0005-0000-0000-0000E7100000}"/>
    <cellStyle name="60% - Accent4 2 2" xfId="4329" xr:uid="{00000000-0005-0000-0000-0000E8100000}"/>
    <cellStyle name="60% - Accent4 2 2 2" xfId="35015" xr:uid="{B4B27223-723F-45DF-8A9F-F347F01261FC}"/>
    <cellStyle name="60% - Accent4 2 3" xfId="4330" xr:uid="{00000000-0005-0000-0000-0000E9100000}"/>
    <cellStyle name="60% - Accent4 2 3 2" xfId="35016" xr:uid="{6B3FA1DD-FE5B-4A21-88A4-4EAB936C1D49}"/>
    <cellStyle name="60% - Accent4 2 4" xfId="35014" xr:uid="{11D72DF9-391F-4EAD-9D91-63C61608124F}"/>
    <cellStyle name="60% - Accent4 3" xfId="4331" xr:uid="{00000000-0005-0000-0000-0000EA100000}"/>
    <cellStyle name="60% - Accent4 3 2" xfId="4332" xr:uid="{00000000-0005-0000-0000-0000EB100000}"/>
    <cellStyle name="60% - Accent4 3 2 2" xfId="35018" xr:uid="{851AE6B9-7D45-4EEC-A9ED-286C7C3DE74F}"/>
    <cellStyle name="60% - Accent4 3 3" xfId="4333" xr:uid="{00000000-0005-0000-0000-0000EC100000}"/>
    <cellStyle name="60% - Accent4 3 3 2" xfId="35019" xr:uid="{02CAC434-81C4-4758-96CB-D7D3C47B3D40}"/>
    <cellStyle name="60% - Accent4 3 4" xfId="35017" xr:uid="{B14C5B97-1639-4557-80CE-6BDE70B0F3E8}"/>
    <cellStyle name="60% - Accent4 4" xfId="4334" xr:uid="{00000000-0005-0000-0000-0000ED100000}"/>
    <cellStyle name="60% - Accent4 4 2" xfId="35020" xr:uid="{DF323775-5650-44D9-8EE1-DBD7573F6694}"/>
    <cellStyle name="60% - Accent4 5" xfId="35013" xr:uid="{E72B4945-8B36-4871-BB02-4DD1D8E9E2FD}"/>
    <cellStyle name="60% - Accent5" xfId="4335" xr:uid="{00000000-0005-0000-0000-0000EE100000}"/>
    <cellStyle name="60% - Accent5 2" xfId="4336" xr:uid="{00000000-0005-0000-0000-0000EF100000}"/>
    <cellStyle name="60% - Accent5 2 2" xfId="4337" xr:uid="{00000000-0005-0000-0000-0000F0100000}"/>
    <cellStyle name="60% - Accent5 2 2 2" xfId="35023" xr:uid="{5E2FE6F8-8065-4F1F-852D-2592DFB15D02}"/>
    <cellStyle name="60% - Accent5 2 3" xfId="4338" xr:uid="{00000000-0005-0000-0000-0000F1100000}"/>
    <cellStyle name="60% - Accent5 2 3 2" xfId="35024" xr:uid="{67092315-CF5F-4534-8E4B-A9279C850FDB}"/>
    <cellStyle name="60% - Accent5 2 4" xfId="35022" xr:uid="{3FB5DD96-CD27-4E3F-847B-BEE45EE33CCC}"/>
    <cellStyle name="60% - Accent5 3" xfId="4339" xr:uid="{00000000-0005-0000-0000-0000F2100000}"/>
    <cellStyle name="60% - Accent5 3 2" xfId="4340" xr:uid="{00000000-0005-0000-0000-0000F3100000}"/>
    <cellStyle name="60% - Accent5 3 2 2" xfId="35026" xr:uid="{2670842C-BB49-4381-AAB6-D61E75BFD52A}"/>
    <cellStyle name="60% - Accent5 3 3" xfId="4341" xr:uid="{00000000-0005-0000-0000-0000F4100000}"/>
    <cellStyle name="60% - Accent5 3 3 2" xfId="35027" xr:uid="{C4B5D243-B84E-41BA-88D0-C0177B14AA20}"/>
    <cellStyle name="60% - Accent5 3 4" xfId="35025" xr:uid="{D3850FF0-3620-467E-8A7A-ED9BD61EBDA5}"/>
    <cellStyle name="60% - Accent5 4" xfId="4342" xr:uid="{00000000-0005-0000-0000-0000F5100000}"/>
    <cellStyle name="60% - Accent5 4 2" xfId="35028" xr:uid="{AA345378-DC12-4A2D-A4CA-077CB73B491D}"/>
    <cellStyle name="60% - Accent5 5" xfId="35021" xr:uid="{5CA685B1-416D-4796-86D5-CC92CCA02022}"/>
    <cellStyle name="60% - Accent6" xfId="4343" xr:uid="{00000000-0005-0000-0000-0000F6100000}"/>
    <cellStyle name="60% - Accent6 2" xfId="4344" xr:uid="{00000000-0005-0000-0000-0000F7100000}"/>
    <cellStyle name="60% - Accent6 2 2" xfId="4345" xr:uid="{00000000-0005-0000-0000-0000F8100000}"/>
    <cellStyle name="60% - Accent6 2 2 2" xfId="35031" xr:uid="{E956FE06-731C-4DA2-92A1-1A56E9EFBEE2}"/>
    <cellStyle name="60% - Accent6 2 3" xfId="4346" xr:uid="{00000000-0005-0000-0000-0000F9100000}"/>
    <cellStyle name="60% - Accent6 2 3 2" xfId="35032" xr:uid="{3DD399B5-C113-4A48-A741-2B167639BB5A}"/>
    <cellStyle name="60% - Accent6 2 4" xfId="35030" xr:uid="{398051E5-1912-40E7-B8B2-69EEE5E7077E}"/>
    <cellStyle name="60% - Accent6 3" xfId="4347" xr:uid="{00000000-0005-0000-0000-0000FA100000}"/>
    <cellStyle name="60% - Accent6 3 2" xfId="4348" xr:uid="{00000000-0005-0000-0000-0000FB100000}"/>
    <cellStyle name="60% - Accent6 3 2 2" xfId="35034" xr:uid="{5D69A1D3-572C-434F-A937-9C971564F107}"/>
    <cellStyle name="60% - Accent6 3 3" xfId="4349" xr:uid="{00000000-0005-0000-0000-0000FC100000}"/>
    <cellStyle name="60% - Accent6 3 3 2" xfId="35035" xr:uid="{A101E316-C6CD-49FE-AF35-C8D43589B21A}"/>
    <cellStyle name="60% - Accent6 3 4" xfId="35033" xr:uid="{93689862-FC47-4937-8352-E390AF27B67D}"/>
    <cellStyle name="60% - Accent6 4" xfId="4350" xr:uid="{00000000-0005-0000-0000-0000FD100000}"/>
    <cellStyle name="60% - Accent6 4 2" xfId="35036" xr:uid="{92F01177-DDDA-49E3-A588-BE1060B9784A}"/>
    <cellStyle name="60% - Accent6 5" xfId="35029" xr:uid="{13065187-1DBD-4BC6-B689-577D0D5B6C56}"/>
    <cellStyle name="60% - Ênfase1 10" xfId="4351" xr:uid="{00000000-0005-0000-0000-0000FE100000}"/>
    <cellStyle name="60% - Ênfase1 10 2" xfId="35037" xr:uid="{75E71745-C2C3-46F9-B43F-293B188CE90D}"/>
    <cellStyle name="60% - Ênfase1 11" xfId="4352" xr:uid="{00000000-0005-0000-0000-0000FF100000}"/>
    <cellStyle name="60% - Ênfase1 11 2" xfId="35038" xr:uid="{AAF2D05E-65E5-4F54-BBD5-1D5C00064A00}"/>
    <cellStyle name="60% - Ênfase1 12" xfId="4353" xr:uid="{00000000-0005-0000-0000-000000110000}"/>
    <cellStyle name="60% - Ênfase1 12 2" xfId="35039" xr:uid="{D658CDDC-C5FE-4CAA-89DC-27D41AAAEF90}"/>
    <cellStyle name="60% - Ênfase1 13" xfId="4354" xr:uid="{00000000-0005-0000-0000-000001110000}"/>
    <cellStyle name="60% - Ênfase1 13 2" xfId="35040" xr:uid="{153EA1A7-DFA2-42E0-ACEC-6C34D7EF5196}"/>
    <cellStyle name="60% - Ênfase1 14" xfId="4355" xr:uid="{00000000-0005-0000-0000-000002110000}"/>
    <cellStyle name="60% - Ênfase1 14 2" xfId="4356" xr:uid="{00000000-0005-0000-0000-000003110000}"/>
    <cellStyle name="60% - Ênfase1 14 2 2" xfId="4357" xr:uid="{00000000-0005-0000-0000-000004110000}"/>
    <cellStyle name="60% - Ênfase1 14 2 2 2" xfId="35043" xr:uid="{9849CBE3-70D0-4532-A1D2-07EBCA3A3CF6}"/>
    <cellStyle name="60% - Ênfase1 14 2 3" xfId="4358" xr:uid="{00000000-0005-0000-0000-000005110000}"/>
    <cellStyle name="60% - Ênfase1 14 2 3 2" xfId="4359" xr:uid="{00000000-0005-0000-0000-000006110000}"/>
    <cellStyle name="60% - Ênfase1 14 2 3 2 2" xfId="35045" xr:uid="{C5C9CEE0-1D2B-49FE-BFE5-F8ABF3526A6E}"/>
    <cellStyle name="60% - Ênfase1 14 2 3 3" xfId="35044" xr:uid="{313B0C7B-A860-4591-9A85-0A55287EBC16}"/>
    <cellStyle name="60% - Ênfase1 14 2 4" xfId="4360" xr:uid="{00000000-0005-0000-0000-000007110000}"/>
    <cellStyle name="60% - Ênfase1 14 2 4 2" xfId="35046" xr:uid="{2A4837A7-2725-4735-833D-102003779426}"/>
    <cellStyle name="60% - Ênfase1 14 2 5" xfId="35042" xr:uid="{2506D5C7-9E1F-4041-9985-CC0E1ED79976}"/>
    <cellStyle name="60% - Ênfase1 14 3" xfId="4361" xr:uid="{00000000-0005-0000-0000-000008110000}"/>
    <cellStyle name="60% - Ênfase1 14 3 2" xfId="35047" xr:uid="{1EA36BC0-B487-4B02-8D7C-16BB9DED0FC2}"/>
    <cellStyle name="60% - Ênfase1 14 4" xfId="4362" xr:uid="{00000000-0005-0000-0000-000009110000}"/>
    <cellStyle name="60% - Ênfase1 14 4 2" xfId="4363" xr:uid="{00000000-0005-0000-0000-00000A110000}"/>
    <cellStyle name="60% - Ênfase1 14 4 2 2" xfId="35049" xr:uid="{8F995039-E880-4FD9-9FE9-E77B4EC9EC41}"/>
    <cellStyle name="60% - Ênfase1 14 4 3" xfId="4364" xr:uid="{00000000-0005-0000-0000-00000B110000}"/>
    <cellStyle name="60% - Ênfase1 14 4 3 2" xfId="35050" xr:uid="{252CA447-D131-4170-B232-681C5219E4B5}"/>
    <cellStyle name="60% - Ênfase1 14 4 4" xfId="35048" xr:uid="{D0F93931-3374-4A7B-B4B9-FED5D759D082}"/>
    <cellStyle name="60% - Ênfase1 14 5" xfId="4365" xr:uid="{00000000-0005-0000-0000-00000C110000}"/>
    <cellStyle name="60% - Ênfase1 14 5 2" xfId="35051" xr:uid="{EFED5D25-B317-492E-A828-1907F9D51D45}"/>
    <cellStyle name="60% - Ênfase1 14 6" xfId="4366" xr:uid="{00000000-0005-0000-0000-00000D110000}"/>
    <cellStyle name="60% - Ênfase1 14 6 2" xfId="35052" xr:uid="{2F150C58-13EB-4D6D-95D0-E31E1D030933}"/>
    <cellStyle name="60% - Ênfase1 14 7" xfId="4367" xr:uid="{00000000-0005-0000-0000-00000E110000}"/>
    <cellStyle name="60% - Ênfase1 14 7 2" xfId="35053" xr:uid="{6E6E6FDF-53F6-4E28-BC86-24AB6AA257CC}"/>
    <cellStyle name="60% - Ênfase1 14 8" xfId="35041" xr:uid="{D583E611-098F-43EE-A9CC-E619E52E4248}"/>
    <cellStyle name="60% - Ênfase1 15" xfId="4368" xr:uid="{00000000-0005-0000-0000-00000F110000}"/>
    <cellStyle name="60% - Ênfase1 15 2" xfId="4369" xr:uid="{00000000-0005-0000-0000-000010110000}"/>
    <cellStyle name="60% - Ênfase1 15 2 2" xfId="4370" xr:uid="{00000000-0005-0000-0000-000011110000}"/>
    <cellStyle name="60% - Ênfase1 15 2 2 2" xfId="35056" xr:uid="{DCF8F59D-D253-48B4-ABC5-ECF32A7A11EF}"/>
    <cellStyle name="60% - Ênfase1 15 2 3" xfId="4371" xr:uid="{00000000-0005-0000-0000-000012110000}"/>
    <cellStyle name="60% - Ênfase1 15 2 3 2" xfId="35057" xr:uid="{194EC53D-3FDD-4E3D-8FB5-4E92763045A6}"/>
    <cellStyle name="60% - Ênfase1 15 2 4" xfId="35055" xr:uid="{6E89F51F-632E-4890-ACCD-9F1DCC75E6CA}"/>
    <cellStyle name="60% - Ênfase1 15 3" xfId="4372" xr:uid="{00000000-0005-0000-0000-000013110000}"/>
    <cellStyle name="60% - Ênfase1 15 3 2" xfId="35058" xr:uid="{38A50F89-98BC-4DEF-9B50-F28F0F0C26B0}"/>
    <cellStyle name="60% - Ênfase1 15 4" xfId="4373" xr:uid="{00000000-0005-0000-0000-000014110000}"/>
    <cellStyle name="60% - Ênfase1 15 4 2" xfId="35059" xr:uid="{9FE32558-7579-4323-82A8-DABB5A91A9EA}"/>
    <cellStyle name="60% - Ênfase1 15 5" xfId="4374" xr:uid="{00000000-0005-0000-0000-000015110000}"/>
    <cellStyle name="60% - Ênfase1 15 5 2" xfId="35060" xr:uid="{A016B905-9A18-4EFD-A5C5-147149175D36}"/>
    <cellStyle name="60% - Ênfase1 15 6" xfId="35054" xr:uid="{5F9088CA-6797-487B-BAB7-84D973382038}"/>
    <cellStyle name="60% - Ênfase1 16" xfId="4375" xr:uid="{00000000-0005-0000-0000-000016110000}"/>
    <cellStyle name="60% - Ênfase1 16 2" xfId="35061" xr:uid="{3F31CE64-8320-4958-AFDF-040B02BC302B}"/>
    <cellStyle name="60% - Ênfase1 17" xfId="4376" xr:uid="{00000000-0005-0000-0000-000017110000}"/>
    <cellStyle name="60% - Ênfase1 17 2" xfId="35062" xr:uid="{03A53ED9-44C4-4CAF-B88E-6E250943B272}"/>
    <cellStyle name="60% - Ênfase1 18" xfId="4377" xr:uid="{00000000-0005-0000-0000-000018110000}"/>
    <cellStyle name="60% - Ênfase1 18 2" xfId="4378" xr:uid="{00000000-0005-0000-0000-000019110000}"/>
    <cellStyle name="60% - Ênfase1 18 2 2" xfId="35064" xr:uid="{1CA43D8B-89B1-4AC2-8B5C-922E36DD30CB}"/>
    <cellStyle name="60% - Ênfase1 18 3" xfId="35063" xr:uid="{3EAB44E2-38F8-4EC2-A29B-5539E00AD6AE}"/>
    <cellStyle name="60% - Ênfase1 19" xfId="4379" xr:uid="{00000000-0005-0000-0000-00001A110000}"/>
    <cellStyle name="60% - Ênfase1 19 2" xfId="35065" xr:uid="{57E6D11F-A666-4ED8-B11C-5670192A98E0}"/>
    <cellStyle name="60% - Ênfase1 2" xfId="4380" xr:uid="{00000000-0005-0000-0000-00001B110000}"/>
    <cellStyle name="60% - Ênfase1 2 10" xfId="4381" xr:uid="{00000000-0005-0000-0000-00001C110000}"/>
    <cellStyle name="60% - Ênfase1 2 10 2" xfId="4382" xr:uid="{00000000-0005-0000-0000-00001D110000}"/>
    <cellStyle name="60% - Ênfase1 2 10 2 2" xfId="35068" xr:uid="{9B43AC55-1861-4CB5-850D-5B89767F6112}"/>
    <cellStyle name="60% - Ênfase1 2 10 3" xfId="35067" xr:uid="{A353DD93-F186-410B-9291-A82C9DC3891F}"/>
    <cellStyle name="60% - Ênfase1 2 11" xfId="4383" xr:uid="{00000000-0005-0000-0000-00001E110000}"/>
    <cellStyle name="60% - Ênfase1 2 11 2" xfId="35069" xr:uid="{6C1BF99D-6814-417B-94D6-371533887B4F}"/>
    <cellStyle name="60% - Ênfase1 2 12" xfId="35066" xr:uid="{DDCA00CB-8941-4065-9A31-D3F3D45AC7FA}"/>
    <cellStyle name="60% - Ênfase1 2 2" xfId="4384" xr:uid="{00000000-0005-0000-0000-00001F110000}"/>
    <cellStyle name="60% - Ênfase1 2 2 2" xfId="4385" xr:uid="{00000000-0005-0000-0000-000020110000}"/>
    <cellStyle name="60% - Ênfase1 2 2 2 2" xfId="4386" xr:uid="{00000000-0005-0000-0000-000021110000}"/>
    <cellStyle name="60% - Ênfase1 2 2 2 2 2" xfId="35072" xr:uid="{FDA42764-C14C-4DEF-9C86-489EC4D44FF3}"/>
    <cellStyle name="60% - Ênfase1 2 2 2 3" xfId="4387" xr:uid="{00000000-0005-0000-0000-000022110000}"/>
    <cellStyle name="60% - Ênfase1 2 2 2 3 2" xfId="4388" xr:uid="{00000000-0005-0000-0000-000023110000}"/>
    <cellStyle name="60% - Ênfase1 2 2 2 3 2 2" xfId="35074" xr:uid="{7B7C4006-161F-4497-979E-1572ECB67DEE}"/>
    <cellStyle name="60% - Ênfase1 2 2 2 3 3" xfId="35073" xr:uid="{A56D63F5-DB3C-4A0F-B981-7DC3C334B6BF}"/>
    <cellStyle name="60% - Ênfase1 2 2 2 4" xfId="35071" xr:uid="{20804A6C-C8E3-43B3-8D53-7454875B0AF6}"/>
    <cellStyle name="60% - Ênfase1 2 2 3" xfId="4389" xr:uid="{00000000-0005-0000-0000-000024110000}"/>
    <cellStyle name="60% - Ênfase1 2 2 3 2" xfId="35075" xr:uid="{53E7044E-C46F-4792-81C4-784197F3B9A3}"/>
    <cellStyle name="60% - Ênfase1 2 2 4" xfId="4390" xr:uid="{00000000-0005-0000-0000-000025110000}"/>
    <cellStyle name="60% - Ênfase1 2 2 4 2" xfId="35076" xr:uid="{63C2B40F-6562-4209-AD58-F8F6B1AD4A0A}"/>
    <cellStyle name="60% - Ênfase1 2 2 5" xfId="35070" xr:uid="{27A7FE1D-91D7-46CB-A694-28637B65A91F}"/>
    <cellStyle name="60% - Ênfase1 2 3" xfId="4391" xr:uid="{00000000-0005-0000-0000-000026110000}"/>
    <cellStyle name="60% - Ênfase1 2 3 2" xfId="35077" xr:uid="{F6DEE1EF-917B-4470-A3C1-1AD101C54A81}"/>
    <cellStyle name="60% - Ênfase1 2 4" xfId="4392" xr:uid="{00000000-0005-0000-0000-000027110000}"/>
    <cellStyle name="60% - Ênfase1 2 4 2" xfId="35078" xr:uid="{37672879-856B-4F51-9C15-4CBD06CB1BF3}"/>
    <cellStyle name="60% - Ênfase1 2 5" xfId="4393" xr:uid="{00000000-0005-0000-0000-000028110000}"/>
    <cellStyle name="60% - Ênfase1 2 5 2" xfId="4394" xr:uid="{00000000-0005-0000-0000-000029110000}"/>
    <cellStyle name="60% - Ênfase1 2 5 2 2" xfId="35080" xr:uid="{6953237D-DFA7-4359-ACC7-0C87A0D61917}"/>
    <cellStyle name="60% - Ênfase1 2 5 3" xfId="35079" xr:uid="{D72AC21A-17FD-471D-A30D-3FAAFF3BCDD5}"/>
    <cellStyle name="60% - Ênfase1 2 6" xfId="4395" xr:uid="{00000000-0005-0000-0000-00002A110000}"/>
    <cellStyle name="60% - Ênfase1 2 6 2" xfId="4396" xr:uid="{00000000-0005-0000-0000-00002B110000}"/>
    <cellStyle name="60% - Ênfase1 2 6 2 2" xfId="35082" xr:uid="{C10C27AE-0273-46F4-A1D0-211D7F41E227}"/>
    <cellStyle name="60% - Ênfase1 2 6 3" xfId="35081" xr:uid="{476591BC-885C-470D-B735-99F560FE9166}"/>
    <cellStyle name="60% - Ênfase1 2 7" xfId="4397" xr:uid="{00000000-0005-0000-0000-00002C110000}"/>
    <cellStyle name="60% - Ênfase1 2 7 2" xfId="35083" xr:uid="{CDC065F6-CF95-440A-AE9A-A2FFA740DF69}"/>
    <cellStyle name="60% - Ênfase1 2 8" xfId="4398" xr:uid="{00000000-0005-0000-0000-00002D110000}"/>
    <cellStyle name="60% - Ênfase1 2 8 2" xfId="35084" xr:uid="{3917CFAD-3976-49F6-970C-78732285A237}"/>
    <cellStyle name="60% - Ênfase1 2 9" xfId="4399" xr:uid="{00000000-0005-0000-0000-00002E110000}"/>
    <cellStyle name="60% - Ênfase1 2 9 2" xfId="35085" xr:uid="{3EB3CE44-FAEF-401E-B9D0-CF4B0C63235B}"/>
    <cellStyle name="60% - Ênfase1 3" xfId="4400" xr:uid="{00000000-0005-0000-0000-00002F110000}"/>
    <cellStyle name="60% - Ênfase1 3 2" xfId="4401" xr:uid="{00000000-0005-0000-0000-000030110000}"/>
    <cellStyle name="60% - Ênfase1 3 2 2" xfId="35087" xr:uid="{EA61C877-4E21-4A38-9E43-D197528AA8DE}"/>
    <cellStyle name="60% - Ênfase1 3 3" xfId="4402" xr:uid="{00000000-0005-0000-0000-000031110000}"/>
    <cellStyle name="60% - Ênfase1 3 3 2" xfId="35088" xr:uid="{5B959205-988B-470E-9476-B3E616325F2B}"/>
    <cellStyle name="60% - Ênfase1 3 4" xfId="35086" xr:uid="{7B855EF3-9925-44FC-A534-6C68B6C83CD3}"/>
    <cellStyle name="60% - Ênfase1 4" xfId="4403" xr:uid="{00000000-0005-0000-0000-000032110000}"/>
    <cellStyle name="60% - Ênfase1 4 2" xfId="4404" xr:uid="{00000000-0005-0000-0000-000033110000}"/>
    <cellStyle name="60% - Ênfase1 4 2 2" xfId="35090" xr:uid="{F613A6F6-838F-42A8-B6E9-DC18A31B8623}"/>
    <cellStyle name="60% - Ênfase1 4 3" xfId="35089" xr:uid="{493929A8-05D1-4DCC-8074-9A997F8124CE}"/>
    <cellStyle name="60% - Ênfase1 5" xfId="4405" xr:uid="{00000000-0005-0000-0000-000034110000}"/>
    <cellStyle name="60% - Ênfase1 5 2" xfId="35091" xr:uid="{8CA7E032-B256-483E-A4D5-7ED71FD5CCA5}"/>
    <cellStyle name="60% - Ênfase1 6" xfId="4406" xr:uid="{00000000-0005-0000-0000-000035110000}"/>
    <cellStyle name="60% - Ênfase1 6 2" xfId="35092" xr:uid="{7B64C598-6F33-4CC6-A6EA-8919471BE791}"/>
    <cellStyle name="60% - Ênfase1 7" xfId="4407" xr:uid="{00000000-0005-0000-0000-000036110000}"/>
    <cellStyle name="60% - Ênfase1 7 2" xfId="35093" xr:uid="{A0EC8B4D-0625-4B75-8D92-2A682F8553C2}"/>
    <cellStyle name="60% - Ênfase1 8" xfId="4408" xr:uid="{00000000-0005-0000-0000-000037110000}"/>
    <cellStyle name="60% - Ênfase1 8 2" xfId="4409" xr:uid="{00000000-0005-0000-0000-000038110000}"/>
    <cellStyle name="60% - Ênfase1 8 2 2" xfId="35095" xr:uid="{E7F666D4-B480-4DA3-B7A4-A034F4B35709}"/>
    <cellStyle name="60% - Ênfase1 8 3" xfId="35094" xr:uid="{2140CF1B-9926-4934-B054-96AB8C53D831}"/>
    <cellStyle name="60% - Ênfase1 9" xfId="4410" xr:uid="{00000000-0005-0000-0000-000039110000}"/>
    <cellStyle name="60% - Ênfase1 9 2" xfId="4411" xr:uid="{00000000-0005-0000-0000-00003A110000}"/>
    <cellStyle name="60% - Ênfase1 9 2 2" xfId="35097" xr:uid="{51E537AE-1561-42AD-8506-26F5960D7FB3}"/>
    <cellStyle name="60% - Ênfase1 9 3" xfId="35096" xr:uid="{AD547503-B97B-4D03-8133-42F5DA2C16A1}"/>
    <cellStyle name="60% - Ênfase2 10" xfId="4412" xr:uid="{00000000-0005-0000-0000-00003B110000}"/>
    <cellStyle name="60% - Ênfase2 10 2" xfId="35098" xr:uid="{C46072A3-0498-4324-B2DC-23C68039B47E}"/>
    <cellStyle name="60% - Ênfase2 11" xfId="4413" xr:uid="{00000000-0005-0000-0000-00003C110000}"/>
    <cellStyle name="60% - Ênfase2 11 2" xfId="35099" xr:uid="{FAFDFA89-AC78-4C02-894C-3761ACB7B6C6}"/>
    <cellStyle name="60% - Ênfase2 12" xfId="4414" xr:uid="{00000000-0005-0000-0000-00003D110000}"/>
    <cellStyle name="60% - Ênfase2 12 2" xfId="35100" xr:uid="{CB0FFD6D-1459-4752-A2A7-E581B36C2220}"/>
    <cellStyle name="60% - Ênfase2 13" xfId="4415" xr:uid="{00000000-0005-0000-0000-00003E110000}"/>
    <cellStyle name="60% - Ênfase2 13 2" xfId="35101" xr:uid="{1B8DF4EC-3570-49E7-A52C-166D9A0C62B7}"/>
    <cellStyle name="60% - Ênfase2 14" xfId="4416" xr:uid="{00000000-0005-0000-0000-00003F110000}"/>
    <cellStyle name="60% - Ênfase2 14 2" xfId="4417" xr:uid="{00000000-0005-0000-0000-000040110000}"/>
    <cellStyle name="60% - Ênfase2 14 2 2" xfId="4418" xr:uid="{00000000-0005-0000-0000-000041110000}"/>
    <cellStyle name="60% - Ênfase2 14 2 2 2" xfId="35104" xr:uid="{38D3D76F-7485-40AC-B8F0-FCCD14127EE0}"/>
    <cellStyle name="60% - Ênfase2 14 2 3" xfId="4419" xr:uid="{00000000-0005-0000-0000-000042110000}"/>
    <cellStyle name="60% - Ênfase2 14 2 3 2" xfId="4420" xr:uid="{00000000-0005-0000-0000-000043110000}"/>
    <cellStyle name="60% - Ênfase2 14 2 3 2 2" xfId="35106" xr:uid="{C53A5009-6FF1-4AAA-B9E1-536502378851}"/>
    <cellStyle name="60% - Ênfase2 14 2 3 3" xfId="35105" xr:uid="{64D33BDD-2A2D-4CB2-AE4C-CD38742E33F6}"/>
    <cellStyle name="60% - Ênfase2 14 2 4" xfId="35103" xr:uid="{FD387032-C9F6-4CCC-8065-530E77B6CC67}"/>
    <cellStyle name="60% - Ênfase2 14 3" xfId="4421" xr:uid="{00000000-0005-0000-0000-000044110000}"/>
    <cellStyle name="60% - Ênfase2 14 3 2" xfId="35107" xr:uid="{72E463D5-FC20-40C2-BDE2-E9EE168B1162}"/>
    <cellStyle name="60% - Ênfase2 14 4" xfId="4422" xr:uid="{00000000-0005-0000-0000-000045110000}"/>
    <cellStyle name="60% - Ênfase2 14 4 2" xfId="4423" xr:uid="{00000000-0005-0000-0000-000046110000}"/>
    <cellStyle name="60% - Ênfase2 14 4 2 2" xfId="35109" xr:uid="{BEADB801-8C0B-411D-BBA0-20748D46CA1E}"/>
    <cellStyle name="60% - Ênfase2 14 4 3" xfId="4424" xr:uid="{00000000-0005-0000-0000-000047110000}"/>
    <cellStyle name="60% - Ênfase2 14 4 3 2" xfId="35110" xr:uid="{F4860886-797A-49EF-8116-809B5A4A7242}"/>
    <cellStyle name="60% - Ênfase2 14 4 4" xfId="35108" xr:uid="{18B456E7-A8A2-4618-A505-EA2907A88D8D}"/>
    <cellStyle name="60% - Ênfase2 14 5" xfId="4425" xr:uid="{00000000-0005-0000-0000-000048110000}"/>
    <cellStyle name="60% - Ênfase2 14 5 2" xfId="35111" xr:uid="{5CDC66CC-B6E3-44B1-8297-31F1C2E182E6}"/>
    <cellStyle name="60% - Ênfase2 14 6" xfId="4426" xr:uid="{00000000-0005-0000-0000-000049110000}"/>
    <cellStyle name="60% - Ênfase2 14 6 2" xfId="35112" xr:uid="{8D64D694-C9C0-4A94-A9AF-C25CBC278EA3}"/>
    <cellStyle name="60% - Ênfase2 14 7" xfId="4427" xr:uid="{00000000-0005-0000-0000-00004A110000}"/>
    <cellStyle name="60% - Ênfase2 14 7 2" xfId="35113" xr:uid="{F1FCA3CB-1AA3-452A-ABAD-ADCA5059529C}"/>
    <cellStyle name="60% - Ênfase2 14 8" xfId="35102" xr:uid="{622E4D9E-91E6-40A4-8D2A-FD723E148A8A}"/>
    <cellStyle name="60% - Ênfase2 15" xfId="4428" xr:uid="{00000000-0005-0000-0000-00004B110000}"/>
    <cellStyle name="60% - Ênfase2 15 2" xfId="4429" xr:uid="{00000000-0005-0000-0000-00004C110000}"/>
    <cellStyle name="60% - Ênfase2 15 2 2" xfId="4430" xr:uid="{00000000-0005-0000-0000-00004D110000}"/>
    <cellStyle name="60% - Ênfase2 15 2 2 2" xfId="35116" xr:uid="{67F00563-8A6E-4C5A-80D4-7AD06396E230}"/>
    <cellStyle name="60% - Ênfase2 15 2 3" xfId="4431" xr:uid="{00000000-0005-0000-0000-00004E110000}"/>
    <cellStyle name="60% - Ênfase2 15 2 3 2" xfId="35117" xr:uid="{E1E405DD-2D6E-4BB4-8496-4F0172FC7F6F}"/>
    <cellStyle name="60% - Ênfase2 15 2 4" xfId="35115" xr:uid="{37BF84C4-597A-4B90-AB17-FD6A18F83B31}"/>
    <cellStyle name="60% - Ênfase2 15 3" xfId="4432" xr:uid="{00000000-0005-0000-0000-00004F110000}"/>
    <cellStyle name="60% - Ênfase2 15 3 2" xfId="35118" xr:uid="{8CE3FE0F-8B93-4B26-92B5-37CBB93C3740}"/>
    <cellStyle name="60% - Ênfase2 15 4" xfId="4433" xr:uid="{00000000-0005-0000-0000-000050110000}"/>
    <cellStyle name="60% - Ênfase2 15 4 2" xfId="35119" xr:uid="{797522C1-3DB6-4B30-9C9B-5E767685F1FA}"/>
    <cellStyle name="60% - Ênfase2 15 5" xfId="4434" xr:uid="{00000000-0005-0000-0000-000051110000}"/>
    <cellStyle name="60% - Ênfase2 15 5 2" xfId="35120" xr:uid="{8AE4E6A0-6956-4C3E-8EF4-EAD4463C4BB3}"/>
    <cellStyle name="60% - Ênfase2 15 6" xfId="35114" xr:uid="{2ED94086-C6C1-4264-A678-1FC1D9B9949B}"/>
    <cellStyle name="60% - Ênfase2 16" xfId="4435" xr:uid="{00000000-0005-0000-0000-000052110000}"/>
    <cellStyle name="60% - Ênfase2 16 2" xfId="35121" xr:uid="{F7421061-F445-4D07-A06C-57699A025F20}"/>
    <cellStyle name="60% - Ênfase2 17" xfId="4436" xr:uid="{00000000-0005-0000-0000-000053110000}"/>
    <cellStyle name="60% - Ênfase2 17 2" xfId="35122" xr:uid="{930D4632-6E9D-4A5D-8F12-6C077D826A02}"/>
    <cellStyle name="60% - Ênfase2 18" xfId="4437" xr:uid="{00000000-0005-0000-0000-000054110000}"/>
    <cellStyle name="60% - Ênfase2 18 2" xfId="35123" xr:uid="{2FD842AA-1810-4A9E-B371-789F2FDF06E1}"/>
    <cellStyle name="60% - Ênfase2 19" xfId="4438" xr:uid="{00000000-0005-0000-0000-000055110000}"/>
    <cellStyle name="60% - Ênfase2 19 2" xfId="35124" xr:uid="{C99A86D4-0A19-411A-A306-7DC352F2677F}"/>
    <cellStyle name="60% - Ênfase2 2" xfId="4439" xr:uid="{00000000-0005-0000-0000-000056110000}"/>
    <cellStyle name="60% - Ênfase2 2 10" xfId="4440" xr:uid="{00000000-0005-0000-0000-000057110000}"/>
    <cellStyle name="60% - Ênfase2 2 10 2" xfId="35126" xr:uid="{EB7097F8-6BE6-4F3B-901D-62C17D361246}"/>
    <cellStyle name="60% - Ênfase2 2 11" xfId="35125" xr:uid="{90C96AE0-3ED8-4CDB-890A-D797D2991718}"/>
    <cellStyle name="60% - Ênfase2 2 2" xfId="4441" xr:uid="{00000000-0005-0000-0000-000058110000}"/>
    <cellStyle name="60% - Ênfase2 2 2 2" xfId="4442" xr:uid="{00000000-0005-0000-0000-000059110000}"/>
    <cellStyle name="60% - Ênfase2 2 2 2 2" xfId="4443" xr:uid="{00000000-0005-0000-0000-00005A110000}"/>
    <cellStyle name="60% - Ênfase2 2 2 2 2 2" xfId="35129" xr:uid="{93EA3B80-C43A-4A51-863D-1C56AD2AB087}"/>
    <cellStyle name="60% - Ênfase2 2 2 2 3" xfId="4444" xr:uid="{00000000-0005-0000-0000-00005B110000}"/>
    <cellStyle name="60% - Ênfase2 2 2 2 3 2" xfId="4445" xr:uid="{00000000-0005-0000-0000-00005C110000}"/>
    <cellStyle name="60% - Ênfase2 2 2 2 3 2 2" xfId="35131" xr:uid="{9E5C48E6-0DD8-4913-8B69-4547BF5B64C6}"/>
    <cellStyle name="60% - Ênfase2 2 2 2 3 3" xfId="35130" xr:uid="{4B106FC6-B924-47FE-965B-AED57D3EDAB6}"/>
    <cellStyle name="60% - Ênfase2 2 2 2 4" xfId="35128" xr:uid="{F8B881BB-91DD-45C9-B233-EC8A532C7C2F}"/>
    <cellStyle name="60% - Ênfase2 2 2 3" xfId="4446" xr:uid="{00000000-0005-0000-0000-00005D110000}"/>
    <cellStyle name="60% - Ênfase2 2 2 3 2" xfId="35132" xr:uid="{65500E2A-3467-4EAD-9D51-56CC13E0E8EE}"/>
    <cellStyle name="60% - Ênfase2 2 2 4" xfId="4447" xr:uid="{00000000-0005-0000-0000-00005E110000}"/>
    <cellStyle name="60% - Ênfase2 2 2 4 2" xfId="35133" xr:uid="{EF2FD38F-BB49-4128-A539-C746D86BF7AB}"/>
    <cellStyle name="60% - Ênfase2 2 2 5" xfId="35127" xr:uid="{522A2BEC-A4AD-4001-8EC2-5B21266334BF}"/>
    <cellStyle name="60% - Ênfase2 2 3" xfId="4448" xr:uid="{00000000-0005-0000-0000-00005F110000}"/>
    <cellStyle name="60% - Ênfase2 2 3 2" xfId="35134" xr:uid="{BBB0608E-6521-4DC0-88C3-2F528A421D04}"/>
    <cellStyle name="60% - Ênfase2 2 4" xfId="4449" xr:uid="{00000000-0005-0000-0000-000060110000}"/>
    <cellStyle name="60% - Ênfase2 2 4 2" xfId="35135" xr:uid="{104FADEA-ABD1-4274-AED3-31A47269460E}"/>
    <cellStyle name="60% - Ênfase2 2 5" xfId="4450" xr:uid="{00000000-0005-0000-0000-000061110000}"/>
    <cellStyle name="60% - Ênfase2 2 5 2" xfId="4451" xr:uid="{00000000-0005-0000-0000-000062110000}"/>
    <cellStyle name="60% - Ênfase2 2 5 2 2" xfId="35137" xr:uid="{61F7B498-97A7-4F24-9D9A-0CCD586B0484}"/>
    <cellStyle name="60% - Ênfase2 2 5 3" xfId="35136" xr:uid="{02396FD1-1A60-4154-A86E-E6B01F8B2B67}"/>
    <cellStyle name="60% - Ênfase2 2 6" xfId="4452" xr:uid="{00000000-0005-0000-0000-000063110000}"/>
    <cellStyle name="60% - Ênfase2 2 6 2" xfId="35138" xr:uid="{D1D16FED-9B2D-4562-8D53-0706D6C76BFF}"/>
    <cellStyle name="60% - Ênfase2 2 7" xfId="4453" xr:uid="{00000000-0005-0000-0000-000064110000}"/>
    <cellStyle name="60% - Ênfase2 2 7 2" xfId="35139" xr:uid="{03A9DFC5-2B05-4769-96E7-EBDE49535AF9}"/>
    <cellStyle name="60% - Ênfase2 2 8" xfId="4454" xr:uid="{00000000-0005-0000-0000-000065110000}"/>
    <cellStyle name="60% - Ênfase2 2 8 2" xfId="35140" xr:uid="{B87EA3EB-1442-4F25-B839-4956DA063CA2}"/>
    <cellStyle name="60% - Ênfase2 2 9" xfId="4455" xr:uid="{00000000-0005-0000-0000-000066110000}"/>
    <cellStyle name="60% - Ênfase2 2 9 2" xfId="35141" xr:uid="{F16FD09D-5279-4C4E-81A4-E17D6A169FCC}"/>
    <cellStyle name="60% - Ênfase2 3" xfId="4456" xr:uid="{00000000-0005-0000-0000-000067110000}"/>
    <cellStyle name="60% - Ênfase2 3 2" xfId="4457" xr:uid="{00000000-0005-0000-0000-000068110000}"/>
    <cellStyle name="60% - Ênfase2 3 2 2" xfId="35143" xr:uid="{0D211B49-A113-47E3-B24D-B4999460E167}"/>
    <cellStyle name="60% - Ênfase2 3 3" xfId="4458" xr:uid="{00000000-0005-0000-0000-000069110000}"/>
    <cellStyle name="60% - Ênfase2 3 3 2" xfId="35144" xr:uid="{C4A74030-55ED-4DD7-8C50-6839F191E0CA}"/>
    <cellStyle name="60% - Ênfase2 3 4" xfId="35142" xr:uid="{2DF52E73-EBA7-4633-A9C7-97BF0837B6C1}"/>
    <cellStyle name="60% - Ênfase2 4" xfId="4459" xr:uid="{00000000-0005-0000-0000-00006A110000}"/>
    <cellStyle name="60% - Ênfase2 4 2" xfId="4460" xr:uid="{00000000-0005-0000-0000-00006B110000}"/>
    <cellStyle name="60% - Ênfase2 4 2 2" xfId="35146" xr:uid="{6E7440CA-5CA0-4677-8F13-21F4F04C68C8}"/>
    <cellStyle name="60% - Ênfase2 4 3" xfId="35145" xr:uid="{F8B131ED-08E1-4D50-8042-56B2D15851C3}"/>
    <cellStyle name="60% - Ênfase2 5" xfId="4461" xr:uid="{00000000-0005-0000-0000-00006C110000}"/>
    <cellStyle name="60% - Ênfase2 5 2" xfId="35147" xr:uid="{404551C9-9437-4CAD-B34C-9C963CFBC985}"/>
    <cellStyle name="60% - Ênfase2 6" xfId="4462" xr:uid="{00000000-0005-0000-0000-00006D110000}"/>
    <cellStyle name="60% - Ênfase2 6 2" xfId="35148" xr:uid="{6F25ADB0-7839-4D9F-97AF-5BFB8CC982A2}"/>
    <cellStyle name="60% - Ênfase2 7" xfId="4463" xr:uid="{00000000-0005-0000-0000-00006E110000}"/>
    <cellStyle name="60% - Ênfase2 7 2" xfId="35149" xr:uid="{2823367A-BF6A-4E7E-9CB1-8F47BCBA08BB}"/>
    <cellStyle name="60% - Ênfase2 8" xfId="4464" xr:uid="{00000000-0005-0000-0000-00006F110000}"/>
    <cellStyle name="60% - Ênfase2 8 2" xfId="4465" xr:uid="{00000000-0005-0000-0000-000070110000}"/>
    <cellStyle name="60% - Ênfase2 8 2 2" xfId="35151" xr:uid="{079F59C8-D689-4ED6-ADEB-A5AE0E893C9C}"/>
    <cellStyle name="60% - Ênfase2 8 3" xfId="35150" xr:uid="{BA722CC9-4B49-4289-9CF3-9CCC2821C2F7}"/>
    <cellStyle name="60% - Ênfase2 9" xfId="4466" xr:uid="{00000000-0005-0000-0000-000071110000}"/>
    <cellStyle name="60% - Ênfase2 9 2" xfId="4467" xr:uid="{00000000-0005-0000-0000-000072110000}"/>
    <cellStyle name="60% - Ênfase2 9 2 2" xfId="35153" xr:uid="{E6F2EF48-263C-428C-A6C2-AEBF95058141}"/>
    <cellStyle name="60% - Ênfase2 9 3" xfId="35152" xr:uid="{FD0FE536-FEBB-4A82-8F63-750F191ED655}"/>
    <cellStyle name="60% - Ênfase3 10" xfId="4468" xr:uid="{00000000-0005-0000-0000-000073110000}"/>
    <cellStyle name="60% - Ênfase3 10 2" xfId="35154" xr:uid="{05996DDC-B30E-4EDA-B53E-5C77F00AEB14}"/>
    <cellStyle name="60% - Ênfase3 11" xfId="4469" xr:uid="{00000000-0005-0000-0000-000074110000}"/>
    <cellStyle name="60% - Ênfase3 11 2" xfId="35155" xr:uid="{7834B94D-6F4F-45C1-BA26-38AD90A3F155}"/>
    <cellStyle name="60% - Ênfase3 12" xfId="4470" xr:uid="{00000000-0005-0000-0000-000075110000}"/>
    <cellStyle name="60% - Ênfase3 12 2" xfId="35156" xr:uid="{0A879C00-C33A-42EA-B720-CA1713098981}"/>
    <cellStyle name="60% - Ênfase3 13" xfId="4471" xr:uid="{00000000-0005-0000-0000-000076110000}"/>
    <cellStyle name="60% - Ênfase3 13 2" xfId="35157" xr:uid="{45017F45-804B-422A-879D-AF47A603B8E6}"/>
    <cellStyle name="60% - Ênfase3 14" xfId="4472" xr:uid="{00000000-0005-0000-0000-000077110000}"/>
    <cellStyle name="60% - Ênfase3 14 2" xfId="4473" xr:uid="{00000000-0005-0000-0000-000078110000}"/>
    <cellStyle name="60% - Ênfase3 14 2 2" xfId="4474" xr:uid="{00000000-0005-0000-0000-000079110000}"/>
    <cellStyle name="60% - Ênfase3 14 2 2 2" xfId="35160" xr:uid="{F0EE205C-8255-44A4-A589-7EB47CCF46A9}"/>
    <cellStyle name="60% - Ênfase3 14 2 3" xfId="4475" xr:uid="{00000000-0005-0000-0000-00007A110000}"/>
    <cellStyle name="60% - Ênfase3 14 2 3 2" xfId="4476" xr:uid="{00000000-0005-0000-0000-00007B110000}"/>
    <cellStyle name="60% - Ênfase3 14 2 3 2 2" xfId="35162" xr:uid="{BB448986-B107-4FEF-BF22-67037EF6CB90}"/>
    <cellStyle name="60% - Ênfase3 14 2 3 3" xfId="35161" xr:uid="{E80532EB-A298-48FF-9DC9-8EF71024F8E9}"/>
    <cellStyle name="60% - Ênfase3 14 2 4" xfId="4477" xr:uid="{00000000-0005-0000-0000-00007C110000}"/>
    <cellStyle name="60% - Ênfase3 14 2 4 2" xfId="35163" xr:uid="{CBE4B0AE-EAD0-4A82-B36E-D6A524EA8228}"/>
    <cellStyle name="60% - Ênfase3 14 2 5" xfId="35159" xr:uid="{C1B25079-E625-4447-B422-B8A8F62287FB}"/>
    <cellStyle name="60% - Ênfase3 14 3" xfId="4478" xr:uid="{00000000-0005-0000-0000-00007D110000}"/>
    <cellStyle name="60% - Ênfase3 14 3 2" xfId="35164" xr:uid="{A225F273-4968-41FF-901A-91611928AF6F}"/>
    <cellStyle name="60% - Ênfase3 14 4" xfId="4479" xr:uid="{00000000-0005-0000-0000-00007E110000}"/>
    <cellStyle name="60% - Ênfase3 14 4 2" xfId="4480" xr:uid="{00000000-0005-0000-0000-00007F110000}"/>
    <cellStyle name="60% - Ênfase3 14 4 2 2" xfId="35166" xr:uid="{9D053FA0-9CF6-4288-BDB4-88D5FC9148ED}"/>
    <cellStyle name="60% - Ênfase3 14 4 3" xfId="4481" xr:uid="{00000000-0005-0000-0000-000080110000}"/>
    <cellStyle name="60% - Ênfase3 14 4 3 2" xfId="35167" xr:uid="{1D2D8900-F6B6-4A62-A45A-6B9FD253E916}"/>
    <cellStyle name="60% - Ênfase3 14 4 4" xfId="35165" xr:uid="{9F785F4F-FE5C-44EA-AA5B-28F27C061A6D}"/>
    <cellStyle name="60% - Ênfase3 14 5" xfId="4482" xr:uid="{00000000-0005-0000-0000-000081110000}"/>
    <cellStyle name="60% - Ênfase3 14 5 2" xfId="35168" xr:uid="{1E6F2D7C-8AE4-4B77-BBCD-4441CCD15B82}"/>
    <cellStyle name="60% - Ênfase3 14 6" xfId="4483" xr:uid="{00000000-0005-0000-0000-000082110000}"/>
    <cellStyle name="60% - Ênfase3 14 6 2" xfId="35169" xr:uid="{D47A01FD-4589-41B0-A703-1660C7CE7759}"/>
    <cellStyle name="60% - Ênfase3 14 7" xfId="4484" xr:uid="{00000000-0005-0000-0000-000083110000}"/>
    <cellStyle name="60% - Ênfase3 14 7 2" xfId="35170" xr:uid="{A2A9AD90-E45B-43FD-95C9-6842A5224E3B}"/>
    <cellStyle name="60% - Ênfase3 14 8" xfId="35158" xr:uid="{C7D5DA2E-45B7-4E5F-B794-BE02713FD2E2}"/>
    <cellStyle name="60% - Ênfase3 15" xfId="4485" xr:uid="{00000000-0005-0000-0000-000084110000}"/>
    <cellStyle name="60% - Ênfase3 15 2" xfId="4486" xr:uid="{00000000-0005-0000-0000-000085110000}"/>
    <cellStyle name="60% - Ênfase3 15 2 2" xfId="4487" xr:uid="{00000000-0005-0000-0000-000086110000}"/>
    <cellStyle name="60% - Ênfase3 15 2 2 2" xfId="35173" xr:uid="{E487FB98-1E37-486B-B8A4-6027017F146E}"/>
    <cellStyle name="60% - Ênfase3 15 2 3" xfId="4488" xr:uid="{00000000-0005-0000-0000-000087110000}"/>
    <cellStyle name="60% - Ênfase3 15 2 3 2" xfId="35174" xr:uid="{10D351C9-7D38-4F4D-BEB6-D7AC42F77874}"/>
    <cellStyle name="60% - Ênfase3 15 2 4" xfId="35172" xr:uid="{D2C4D7B5-5817-422E-BA64-2E1FFFA463A8}"/>
    <cellStyle name="60% - Ênfase3 15 3" xfId="4489" xr:uid="{00000000-0005-0000-0000-000088110000}"/>
    <cellStyle name="60% - Ênfase3 15 3 2" xfId="35175" xr:uid="{F89851C4-67CD-4447-B0AC-68C84DFA49DF}"/>
    <cellStyle name="60% - Ênfase3 15 4" xfId="4490" xr:uid="{00000000-0005-0000-0000-000089110000}"/>
    <cellStyle name="60% - Ênfase3 15 4 2" xfId="35176" xr:uid="{49EF7A5B-E9F5-4A74-9622-C689758CC340}"/>
    <cellStyle name="60% - Ênfase3 15 5" xfId="4491" xr:uid="{00000000-0005-0000-0000-00008A110000}"/>
    <cellStyle name="60% - Ênfase3 15 5 2" xfId="35177" xr:uid="{23D4BA39-8EE0-4F9B-A701-60261E6D3617}"/>
    <cellStyle name="60% - Ênfase3 15 6" xfId="35171" xr:uid="{6EC4E09E-2BCF-4964-B9A6-D0B51BCB7CBB}"/>
    <cellStyle name="60% - Ênfase3 16" xfId="4492" xr:uid="{00000000-0005-0000-0000-00008B110000}"/>
    <cellStyle name="60% - Ênfase3 16 2" xfId="35178" xr:uid="{33952505-4B73-46C8-B6E0-CE7E5AD49813}"/>
    <cellStyle name="60% - Ênfase3 17" xfId="4493" xr:uid="{00000000-0005-0000-0000-00008C110000}"/>
    <cellStyle name="60% - Ênfase3 17 2" xfId="35179" xr:uid="{C02E9990-1ADD-4894-8EDA-5A23C00D938B}"/>
    <cellStyle name="60% - Ênfase3 18" xfId="4494" xr:uid="{00000000-0005-0000-0000-00008D110000}"/>
    <cellStyle name="60% - Ênfase3 18 2" xfId="4495" xr:uid="{00000000-0005-0000-0000-00008E110000}"/>
    <cellStyle name="60% - Ênfase3 18 2 2" xfId="35181" xr:uid="{6F892B1E-7B98-4D8C-A0F2-2907118F41B0}"/>
    <cellStyle name="60% - Ênfase3 18 3" xfId="35180" xr:uid="{13C26D9A-C01A-4459-8EFC-41B7FCCE76BD}"/>
    <cellStyle name="60% - Ênfase3 19" xfId="4496" xr:uid="{00000000-0005-0000-0000-00008F110000}"/>
    <cellStyle name="60% - Ênfase3 19 2" xfId="35182" xr:uid="{0F2D4F88-B652-47A8-B5F9-1CE469866E2C}"/>
    <cellStyle name="60% - Ênfase3 2" xfId="4497" xr:uid="{00000000-0005-0000-0000-000090110000}"/>
    <cellStyle name="60% - Ênfase3 2 10" xfId="4498" xr:uid="{00000000-0005-0000-0000-000091110000}"/>
    <cellStyle name="60% - Ênfase3 2 10 2" xfId="4499" xr:uid="{00000000-0005-0000-0000-000092110000}"/>
    <cellStyle name="60% - Ênfase3 2 10 2 2" xfId="35185" xr:uid="{13142739-9634-4BD8-848C-369B2C1FD192}"/>
    <cellStyle name="60% - Ênfase3 2 10 3" xfId="35184" xr:uid="{9CD6BD14-A4FE-4CEA-9BC1-2197B7CC3FA1}"/>
    <cellStyle name="60% - Ênfase3 2 11" xfId="4500" xr:uid="{00000000-0005-0000-0000-000093110000}"/>
    <cellStyle name="60% - Ênfase3 2 11 2" xfId="35186" xr:uid="{60FEB720-6F65-4326-912E-6B46140D5C86}"/>
    <cellStyle name="60% - Ênfase3 2 12" xfId="35183" xr:uid="{D0EB1FCB-95DE-413D-AB27-6DBE41567828}"/>
    <cellStyle name="60% - Ênfase3 2 2" xfId="4501" xr:uid="{00000000-0005-0000-0000-000094110000}"/>
    <cellStyle name="60% - Ênfase3 2 2 2" xfId="4502" xr:uid="{00000000-0005-0000-0000-000095110000}"/>
    <cellStyle name="60% - Ênfase3 2 2 2 2" xfId="4503" xr:uid="{00000000-0005-0000-0000-000096110000}"/>
    <cellStyle name="60% - Ênfase3 2 2 2 2 2" xfId="35189" xr:uid="{FE3BEEDE-B93A-40D6-A52F-1EFC13658BE2}"/>
    <cellStyle name="60% - Ênfase3 2 2 2 3" xfId="4504" xr:uid="{00000000-0005-0000-0000-000097110000}"/>
    <cellStyle name="60% - Ênfase3 2 2 2 3 2" xfId="4505" xr:uid="{00000000-0005-0000-0000-000098110000}"/>
    <cellStyle name="60% - Ênfase3 2 2 2 3 2 2" xfId="35191" xr:uid="{02F5BBCB-CE57-44E3-9B99-A9F573397706}"/>
    <cellStyle name="60% - Ênfase3 2 2 2 3 3" xfId="35190" xr:uid="{362E1DF3-8AAD-4309-AEB1-1AF19619EAF6}"/>
    <cellStyle name="60% - Ênfase3 2 2 2 4" xfId="35188" xr:uid="{B22BFC2C-4370-4FCD-A72C-F79E0BB2B5FC}"/>
    <cellStyle name="60% - Ênfase3 2 2 3" xfId="4506" xr:uid="{00000000-0005-0000-0000-000099110000}"/>
    <cellStyle name="60% - Ênfase3 2 2 3 2" xfId="35192" xr:uid="{E1457B88-4899-4B9A-91A6-8AE3E4AA68BD}"/>
    <cellStyle name="60% - Ênfase3 2 2 4" xfId="4507" xr:uid="{00000000-0005-0000-0000-00009A110000}"/>
    <cellStyle name="60% - Ênfase3 2 2 4 2" xfId="35193" xr:uid="{59B7950D-6E8D-4326-8265-B1EA95FFD116}"/>
    <cellStyle name="60% - Ênfase3 2 2 5" xfId="35187" xr:uid="{99610DFC-1853-4759-9552-A7188ED3021E}"/>
    <cellStyle name="60% - Ênfase3 2 3" xfId="4508" xr:uid="{00000000-0005-0000-0000-00009B110000}"/>
    <cellStyle name="60% - Ênfase3 2 3 2" xfId="35194" xr:uid="{779DEF8D-7F81-4679-BEA0-C338EAA483A2}"/>
    <cellStyle name="60% - Ênfase3 2 4" xfId="4509" xr:uid="{00000000-0005-0000-0000-00009C110000}"/>
    <cellStyle name="60% - Ênfase3 2 4 2" xfId="35195" xr:uid="{D0BB7F04-BEB5-4742-AD9E-B8B6380E54CE}"/>
    <cellStyle name="60% - Ênfase3 2 5" xfId="4510" xr:uid="{00000000-0005-0000-0000-00009D110000}"/>
    <cellStyle name="60% - Ênfase3 2 5 2" xfId="4511" xr:uid="{00000000-0005-0000-0000-00009E110000}"/>
    <cellStyle name="60% - Ênfase3 2 5 2 2" xfId="35197" xr:uid="{A2481D7A-EA0E-47A7-A5EE-1B739DCADCE6}"/>
    <cellStyle name="60% - Ênfase3 2 5 3" xfId="35196" xr:uid="{3669C8DF-D8BC-43EE-AD79-8CC8F270BEF9}"/>
    <cellStyle name="60% - Ênfase3 2 6" xfId="4512" xr:uid="{00000000-0005-0000-0000-00009F110000}"/>
    <cellStyle name="60% - Ênfase3 2 6 2" xfId="4513" xr:uid="{00000000-0005-0000-0000-0000A0110000}"/>
    <cellStyle name="60% - Ênfase3 2 6 2 2" xfId="35199" xr:uid="{200581B0-E9D4-4387-96BE-D144BB6B6FDE}"/>
    <cellStyle name="60% - Ênfase3 2 6 3" xfId="35198" xr:uid="{067EF6AE-5868-460B-87B4-DD30EB5C3A70}"/>
    <cellStyle name="60% - Ênfase3 2 7" xfId="4514" xr:uid="{00000000-0005-0000-0000-0000A1110000}"/>
    <cellStyle name="60% - Ênfase3 2 7 2" xfId="35200" xr:uid="{CF0D22B5-1739-4557-AC3E-E841F377312D}"/>
    <cellStyle name="60% - Ênfase3 2 8" xfId="4515" xr:uid="{00000000-0005-0000-0000-0000A2110000}"/>
    <cellStyle name="60% - Ênfase3 2 8 2" xfId="35201" xr:uid="{55339637-9A2F-400B-8068-3F196D78E9F6}"/>
    <cellStyle name="60% - Ênfase3 2 9" xfId="4516" xr:uid="{00000000-0005-0000-0000-0000A3110000}"/>
    <cellStyle name="60% - Ênfase3 2 9 2" xfId="35202" xr:uid="{8CFBE062-E84B-4AAD-B4FD-71ADA1549A1E}"/>
    <cellStyle name="60% - Ênfase3 3" xfId="4517" xr:uid="{00000000-0005-0000-0000-0000A4110000}"/>
    <cellStyle name="60% - Ênfase3 3 2" xfId="4518" xr:uid="{00000000-0005-0000-0000-0000A5110000}"/>
    <cellStyle name="60% - Ênfase3 3 2 2" xfId="35204" xr:uid="{7988296D-E4CC-4F72-99F1-A403F11AF572}"/>
    <cellStyle name="60% - Ênfase3 3 3" xfId="4519" xr:uid="{00000000-0005-0000-0000-0000A6110000}"/>
    <cellStyle name="60% - Ênfase3 3 3 2" xfId="35205" xr:uid="{2E91BC74-B0E9-42D9-BD85-A4C9FC69773A}"/>
    <cellStyle name="60% - Ênfase3 3 4" xfId="35203" xr:uid="{595017DA-5848-4842-9B13-F63D550EB5E2}"/>
    <cellStyle name="60% - Ênfase3 4" xfId="4520" xr:uid="{00000000-0005-0000-0000-0000A7110000}"/>
    <cellStyle name="60% - Ênfase3 4 2" xfId="4521" xr:uid="{00000000-0005-0000-0000-0000A8110000}"/>
    <cellStyle name="60% - Ênfase3 4 2 2" xfId="35207" xr:uid="{90CADFC4-1AB2-4C07-AEF9-E3DAA38CE75F}"/>
    <cellStyle name="60% - Ênfase3 4 3" xfId="35206" xr:uid="{5793EAE0-DB04-405E-B318-81E557374526}"/>
    <cellStyle name="60% - Ênfase3 5" xfId="4522" xr:uid="{00000000-0005-0000-0000-0000A9110000}"/>
    <cellStyle name="60% - Ênfase3 5 2" xfId="35208" xr:uid="{0817B9E3-019E-4056-A48C-84D2492646DC}"/>
    <cellStyle name="60% - Ênfase3 6" xfId="4523" xr:uid="{00000000-0005-0000-0000-0000AA110000}"/>
    <cellStyle name="60% - Ênfase3 6 2" xfId="35209" xr:uid="{5E3CBADE-9F28-4FA4-9522-F29AB7D84D81}"/>
    <cellStyle name="60% - Ênfase3 7" xfId="4524" xr:uid="{00000000-0005-0000-0000-0000AB110000}"/>
    <cellStyle name="60% - Ênfase3 7 2" xfId="35210" xr:uid="{12B34543-E738-40EF-879F-07D87182CC84}"/>
    <cellStyle name="60% - Ênfase3 8" xfId="4525" xr:uid="{00000000-0005-0000-0000-0000AC110000}"/>
    <cellStyle name="60% - Ênfase3 8 2" xfId="4526" xr:uid="{00000000-0005-0000-0000-0000AD110000}"/>
    <cellStyle name="60% - Ênfase3 8 2 2" xfId="35212" xr:uid="{D22CE8B6-7295-4444-9D78-27D2F01106B1}"/>
    <cellStyle name="60% - Ênfase3 8 3" xfId="35211" xr:uid="{427BDE99-FBE4-4D34-8C67-E0BD38F3AC56}"/>
    <cellStyle name="60% - Ênfase3 9" xfId="4527" xr:uid="{00000000-0005-0000-0000-0000AE110000}"/>
    <cellStyle name="60% - Ênfase3 9 2" xfId="4528" xr:uid="{00000000-0005-0000-0000-0000AF110000}"/>
    <cellStyle name="60% - Ênfase3 9 2 2" xfId="35214" xr:uid="{CEA6188E-2893-400E-B2B5-8CE847C79C54}"/>
    <cellStyle name="60% - Ênfase3 9 3" xfId="35213" xr:uid="{CE96DAD7-F2DB-4A6C-9072-8FB1D2DD8B17}"/>
    <cellStyle name="60% - Ênfase4 10" xfId="4529" xr:uid="{00000000-0005-0000-0000-0000B0110000}"/>
    <cellStyle name="60% - Ênfase4 10 2" xfId="35215" xr:uid="{532B5673-17F8-4A04-BB69-8BC6189CB1A3}"/>
    <cellStyle name="60% - Ênfase4 11" xfId="4530" xr:uid="{00000000-0005-0000-0000-0000B1110000}"/>
    <cellStyle name="60% - Ênfase4 11 2" xfId="35216" xr:uid="{12134AE6-A70D-4C10-89D8-87D4DF3BEFF8}"/>
    <cellStyle name="60% - Ênfase4 12" xfId="4531" xr:uid="{00000000-0005-0000-0000-0000B2110000}"/>
    <cellStyle name="60% - Ênfase4 12 2" xfId="35217" xr:uid="{3E243074-17C9-4551-8AF7-A2F47BBA4CCA}"/>
    <cellStyle name="60% - Ênfase4 13" xfId="4532" xr:uid="{00000000-0005-0000-0000-0000B3110000}"/>
    <cellStyle name="60% - Ênfase4 13 2" xfId="35218" xr:uid="{CF190DD6-8B81-4406-8868-FEC1E9256B4C}"/>
    <cellStyle name="60% - Ênfase4 14" xfId="4533" xr:uid="{00000000-0005-0000-0000-0000B4110000}"/>
    <cellStyle name="60% - Ênfase4 14 2" xfId="4534" xr:uid="{00000000-0005-0000-0000-0000B5110000}"/>
    <cellStyle name="60% - Ênfase4 14 2 2" xfId="4535" xr:uid="{00000000-0005-0000-0000-0000B6110000}"/>
    <cellStyle name="60% - Ênfase4 14 2 2 2" xfId="35221" xr:uid="{4B525FDE-3532-403C-B95C-9D5372678D54}"/>
    <cellStyle name="60% - Ênfase4 14 2 3" xfId="4536" xr:uid="{00000000-0005-0000-0000-0000B7110000}"/>
    <cellStyle name="60% - Ênfase4 14 2 3 2" xfId="4537" xr:uid="{00000000-0005-0000-0000-0000B8110000}"/>
    <cellStyle name="60% - Ênfase4 14 2 3 2 2" xfId="35223" xr:uid="{DB3ABF71-45C2-4CA6-9D64-BDAABAC0946D}"/>
    <cellStyle name="60% - Ênfase4 14 2 3 3" xfId="35222" xr:uid="{2DC67489-20DB-4ACF-B61A-B51497BB4A78}"/>
    <cellStyle name="60% - Ênfase4 14 2 4" xfId="4538" xr:uid="{00000000-0005-0000-0000-0000B9110000}"/>
    <cellStyle name="60% - Ênfase4 14 2 4 2" xfId="35224" xr:uid="{AE70F392-6A4D-4074-B2E3-24189A659D72}"/>
    <cellStyle name="60% - Ênfase4 14 2 5" xfId="35220" xr:uid="{7B36ECF2-FC70-4BF2-93EB-9D27A341D8AE}"/>
    <cellStyle name="60% - Ênfase4 14 3" xfId="4539" xr:uid="{00000000-0005-0000-0000-0000BA110000}"/>
    <cellStyle name="60% - Ênfase4 14 3 2" xfId="35225" xr:uid="{1A9E1AE2-940F-4F7D-BB5A-FFC477CE1DBC}"/>
    <cellStyle name="60% - Ênfase4 14 4" xfId="4540" xr:uid="{00000000-0005-0000-0000-0000BB110000}"/>
    <cellStyle name="60% - Ênfase4 14 4 2" xfId="4541" xr:uid="{00000000-0005-0000-0000-0000BC110000}"/>
    <cellStyle name="60% - Ênfase4 14 4 2 2" xfId="35227" xr:uid="{FFEC37DC-BC12-43E6-B6B5-F3BB041DCB20}"/>
    <cellStyle name="60% - Ênfase4 14 4 3" xfId="4542" xr:uid="{00000000-0005-0000-0000-0000BD110000}"/>
    <cellStyle name="60% - Ênfase4 14 4 3 2" xfId="35228" xr:uid="{846C8E4E-C9E0-404E-9200-C9EA91285A6B}"/>
    <cellStyle name="60% - Ênfase4 14 4 4" xfId="35226" xr:uid="{5F87D825-A39E-47A1-BFE1-B31EB5C64DF1}"/>
    <cellStyle name="60% - Ênfase4 14 5" xfId="4543" xr:uid="{00000000-0005-0000-0000-0000BE110000}"/>
    <cellStyle name="60% - Ênfase4 14 5 2" xfId="35229" xr:uid="{CA180F67-7E11-4088-9CF2-3D59C2E2E9A2}"/>
    <cellStyle name="60% - Ênfase4 14 6" xfId="4544" xr:uid="{00000000-0005-0000-0000-0000BF110000}"/>
    <cellStyle name="60% - Ênfase4 14 6 2" xfId="35230" xr:uid="{58730DBC-6498-42F1-9985-9D0C2EE894DE}"/>
    <cellStyle name="60% - Ênfase4 14 7" xfId="4545" xr:uid="{00000000-0005-0000-0000-0000C0110000}"/>
    <cellStyle name="60% - Ênfase4 14 7 2" xfId="35231" xr:uid="{AA7F213C-C7CE-4506-8917-F96238960A00}"/>
    <cellStyle name="60% - Ênfase4 14 8" xfId="35219" xr:uid="{6653151D-324B-46BB-818A-8F6A91684BD5}"/>
    <cellStyle name="60% - Ênfase4 15" xfId="4546" xr:uid="{00000000-0005-0000-0000-0000C1110000}"/>
    <cellStyle name="60% - Ênfase4 15 2" xfId="4547" xr:uid="{00000000-0005-0000-0000-0000C2110000}"/>
    <cellStyle name="60% - Ênfase4 15 2 2" xfId="4548" xr:uid="{00000000-0005-0000-0000-0000C3110000}"/>
    <cellStyle name="60% - Ênfase4 15 2 2 2" xfId="35234" xr:uid="{E964DECE-5B04-4B42-8E3A-8DC91BC0C5AE}"/>
    <cellStyle name="60% - Ênfase4 15 2 3" xfId="4549" xr:uid="{00000000-0005-0000-0000-0000C4110000}"/>
    <cellStyle name="60% - Ênfase4 15 2 3 2" xfId="35235" xr:uid="{C7AE81DC-3A4D-4A8C-A380-1ABAE4453974}"/>
    <cellStyle name="60% - Ênfase4 15 2 4" xfId="35233" xr:uid="{3B11CD53-C692-41A6-B0E3-D55830824655}"/>
    <cellStyle name="60% - Ênfase4 15 3" xfId="4550" xr:uid="{00000000-0005-0000-0000-0000C5110000}"/>
    <cellStyle name="60% - Ênfase4 15 3 2" xfId="35236" xr:uid="{DC40E071-B46B-4602-9149-74648E3B6198}"/>
    <cellStyle name="60% - Ênfase4 15 4" xfId="4551" xr:uid="{00000000-0005-0000-0000-0000C6110000}"/>
    <cellStyle name="60% - Ênfase4 15 4 2" xfId="35237" xr:uid="{873ED3E9-2689-4496-9892-3F7837E14872}"/>
    <cellStyle name="60% - Ênfase4 15 5" xfId="4552" xr:uid="{00000000-0005-0000-0000-0000C7110000}"/>
    <cellStyle name="60% - Ênfase4 15 5 2" xfId="35238" xr:uid="{F467B6B8-8A74-48B8-91E2-46FD24F14A3F}"/>
    <cellStyle name="60% - Ênfase4 15 6" xfId="35232" xr:uid="{851C590C-895C-4913-88E3-6F90F7FB25F0}"/>
    <cellStyle name="60% - Ênfase4 16" xfId="4553" xr:uid="{00000000-0005-0000-0000-0000C8110000}"/>
    <cellStyle name="60% - Ênfase4 16 2" xfId="35239" xr:uid="{6CE16E1A-5FD1-453F-AA3C-270649ED5338}"/>
    <cellStyle name="60% - Ênfase4 17" xfId="4554" xr:uid="{00000000-0005-0000-0000-0000C9110000}"/>
    <cellStyle name="60% - Ênfase4 17 2" xfId="35240" xr:uid="{52D27236-5137-4DFE-9A70-FA78199811E6}"/>
    <cellStyle name="60% - Ênfase4 18" xfId="4555" xr:uid="{00000000-0005-0000-0000-0000CA110000}"/>
    <cellStyle name="60% - Ênfase4 18 2" xfId="4556" xr:uid="{00000000-0005-0000-0000-0000CB110000}"/>
    <cellStyle name="60% - Ênfase4 18 2 2" xfId="35242" xr:uid="{9A4B8032-7FBE-48B0-8E49-0EF936BE139C}"/>
    <cellStyle name="60% - Ênfase4 18 3" xfId="35241" xr:uid="{C9AB8AF4-0AED-4D24-B7C7-2669C43247C0}"/>
    <cellStyle name="60% - Ênfase4 19" xfId="4557" xr:uid="{00000000-0005-0000-0000-0000CC110000}"/>
    <cellStyle name="60% - Ênfase4 19 2" xfId="35243" xr:uid="{AF702EBB-7F9E-42DC-8CE4-D85028C37546}"/>
    <cellStyle name="60% - Ênfase4 2" xfId="4558" xr:uid="{00000000-0005-0000-0000-0000CD110000}"/>
    <cellStyle name="60% - Ênfase4 2 10" xfId="4559" xr:uid="{00000000-0005-0000-0000-0000CE110000}"/>
    <cellStyle name="60% - Ênfase4 2 10 2" xfId="4560" xr:uid="{00000000-0005-0000-0000-0000CF110000}"/>
    <cellStyle name="60% - Ênfase4 2 10 2 2" xfId="35246" xr:uid="{46E83473-1FE8-40D6-93B7-B1EB86CB44BA}"/>
    <cellStyle name="60% - Ênfase4 2 10 3" xfId="35245" xr:uid="{9DA0BE60-312A-485A-A7C3-1F219A0DE60B}"/>
    <cellStyle name="60% - Ênfase4 2 11" xfId="4561" xr:uid="{00000000-0005-0000-0000-0000D0110000}"/>
    <cellStyle name="60% - Ênfase4 2 11 2" xfId="35247" xr:uid="{D90E1466-7D77-4C15-9287-6C81239E3178}"/>
    <cellStyle name="60% - Ênfase4 2 12" xfId="35244" xr:uid="{36D27BDA-B7DF-45C2-A5E4-4A823C5AC51A}"/>
    <cellStyle name="60% - Ênfase4 2 2" xfId="4562" xr:uid="{00000000-0005-0000-0000-0000D1110000}"/>
    <cellStyle name="60% - Ênfase4 2 2 2" xfId="4563" xr:uid="{00000000-0005-0000-0000-0000D2110000}"/>
    <cellStyle name="60% - Ênfase4 2 2 2 2" xfId="4564" xr:uid="{00000000-0005-0000-0000-0000D3110000}"/>
    <cellStyle name="60% - Ênfase4 2 2 2 2 2" xfId="35250" xr:uid="{9B369A94-C6DE-42F5-9978-212A063FC766}"/>
    <cellStyle name="60% - Ênfase4 2 2 2 3" xfId="4565" xr:uid="{00000000-0005-0000-0000-0000D4110000}"/>
    <cellStyle name="60% - Ênfase4 2 2 2 3 2" xfId="4566" xr:uid="{00000000-0005-0000-0000-0000D5110000}"/>
    <cellStyle name="60% - Ênfase4 2 2 2 3 2 2" xfId="35252" xr:uid="{BA9E2F0E-881B-4433-9980-5E82FCA0B28A}"/>
    <cellStyle name="60% - Ênfase4 2 2 2 3 3" xfId="35251" xr:uid="{AEDDF91F-7FCC-46A6-8ED2-A41553ECA032}"/>
    <cellStyle name="60% - Ênfase4 2 2 2 4" xfId="35249" xr:uid="{EF568B00-CCFA-43E3-9EC5-3973C511F6DD}"/>
    <cellStyle name="60% - Ênfase4 2 2 3" xfId="4567" xr:uid="{00000000-0005-0000-0000-0000D6110000}"/>
    <cellStyle name="60% - Ênfase4 2 2 3 2" xfId="35253" xr:uid="{9419AF06-5854-45E6-9E98-30EBABAF1517}"/>
    <cellStyle name="60% - Ênfase4 2 2 4" xfId="4568" xr:uid="{00000000-0005-0000-0000-0000D7110000}"/>
    <cellStyle name="60% - Ênfase4 2 2 4 2" xfId="35254" xr:uid="{BB45AFCC-D1A7-4374-A1F6-0EFA41B16E9C}"/>
    <cellStyle name="60% - Ênfase4 2 2 5" xfId="35248" xr:uid="{BBF2BD34-C8BB-4127-9D6E-6BDFA99A9B96}"/>
    <cellStyle name="60% - Ênfase4 2 3" xfId="4569" xr:uid="{00000000-0005-0000-0000-0000D8110000}"/>
    <cellStyle name="60% - Ênfase4 2 3 2" xfId="35255" xr:uid="{CE8687BE-3443-4737-8473-A6F83EE246F3}"/>
    <cellStyle name="60% - Ênfase4 2 4" xfId="4570" xr:uid="{00000000-0005-0000-0000-0000D9110000}"/>
    <cellStyle name="60% - Ênfase4 2 4 2" xfId="35256" xr:uid="{1AAD3F68-2660-44C0-946E-4F215C75654B}"/>
    <cellStyle name="60% - Ênfase4 2 5" xfId="4571" xr:uid="{00000000-0005-0000-0000-0000DA110000}"/>
    <cellStyle name="60% - Ênfase4 2 5 2" xfId="4572" xr:uid="{00000000-0005-0000-0000-0000DB110000}"/>
    <cellStyle name="60% - Ênfase4 2 5 2 2" xfId="35258" xr:uid="{C5494BD6-CF0A-4193-A21A-F59E36806B81}"/>
    <cellStyle name="60% - Ênfase4 2 5 3" xfId="35257" xr:uid="{061FCFE1-B6CB-4BBA-A1C9-A0C64DD6349A}"/>
    <cellStyle name="60% - Ênfase4 2 6" xfId="4573" xr:uid="{00000000-0005-0000-0000-0000DC110000}"/>
    <cellStyle name="60% - Ênfase4 2 6 2" xfId="4574" xr:uid="{00000000-0005-0000-0000-0000DD110000}"/>
    <cellStyle name="60% - Ênfase4 2 6 2 2" xfId="35260" xr:uid="{0AF69A69-379B-4C91-8A74-B2F83A0AC678}"/>
    <cellStyle name="60% - Ênfase4 2 6 3" xfId="35259" xr:uid="{F5772CF5-4C20-40EE-8225-F06995228448}"/>
    <cellStyle name="60% - Ênfase4 2 7" xfId="4575" xr:uid="{00000000-0005-0000-0000-0000DE110000}"/>
    <cellStyle name="60% - Ênfase4 2 7 2" xfId="35261" xr:uid="{26142334-C3D3-4B04-AD83-20C9A2EEC266}"/>
    <cellStyle name="60% - Ênfase4 2 8" xfId="4576" xr:uid="{00000000-0005-0000-0000-0000DF110000}"/>
    <cellStyle name="60% - Ênfase4 2 8 2" xfId="35262" xr:uid="{7BB84373-B5B7-44F9-80E6-E766B41346ED}"/>
    <cellStyle name="60% - Ênfase4 2 9" xfId="4577" xr:uid="{00000000-0005-0000-0000-0000E0110000}"/>
    <cellStyle name="60% - Ênfase4 2 9 2" xfId="35263" xr:uid="{9B349575-4C72-4F13-80FD-6A99368A3673}"/>
    <cellStyle name="60% - Ênfase4 3" xfId="4578" xr:uid="{00000000-0005-0000-0000-0000E1110000}"/>
    <cellStyle name="60% - Ênfase4 3 2" xfId="4579" xr:uid="{00000000-0005-0000-0000-0000E2110000}"/>
    <cellStyle name="60% - Ênfase4 3 2 2" xfId="35265" xr:uid="{D95A76B7-D0BE-4956-86A3-670F4F32C34C}"/>
    <cellStyle name="60% - Ênfase4 3 3" xfId="4580" xr:uid="{00000000-0005-0000-0000-0000E3110000}"/>
    <cellStyle name="60% - Ênfase4 3 3 2" xfId="35266" xr:uid="{D3EC66D0-C0B9-4D62-A607-E189ABAEA12C}"/>
    <cellStyle name="60% - Ênfase4 3 4" xfId="35264" xr:uid="{0C08FC5E-D9A8-4E0A-A180-291B75F98B3D}"/>
    <cellStyle name="60% - Ênfase4 4" xfId="4581" xr:uid="{00000000-0005-0000-0000-0000E4110000}"/>
    <cellStyle name="60% - Ênfase4 4 2" xfId="4582" xr:uid="{00000000-0005-0000-0000-0000E5110000}"/>
    <cellStyle name="60% - Ênfase4 4 2 2" xfId="35268" xr:uid="{767A964F-8B6C-42F4-A976-ACB01262B49C}"/>
    <cellStyle name="60% - Ênfase4 4 3" xfId="35267" xr:uid="{0ED8C263-5931-42AE-AB11-3C13E49E6296}"/>
    <cellStyle name="60% - Ênfase4 5" xfId="4583" xr:uid="{00000000-0005-0000-0000-0000E6110000}"/>
    <cellStyle name="60% - Ênfase4 5 2" xfId="35269" xr:uid="{D972972A-2654-43E1-87FA-6628EEEBF588}"/>
    <cellStyle name="60% - Ênfase4 6" xfId="4584" xr:uid="{00000000-0005-0000-0000-0000E7110000}"/>
    <cellStyle name="60% - Ênfase4 6 2" xfId="35270" xr:uid="{C9102EB6-0885-4A45-8817-9AAA4D7A110F}"/>
    <cellStyle name="60% - Ênfase4 7" xfId="4585" xr:uid="{00000000-0005-0000-0000-0000E8110000}"/>
    <cellStyle name="60% - Ênfase4 7 2" xfId="35271" xr:uid="{7D2D6C23-2231-411A-BCE4-033CA49ABBF9}"/>
    <cellStyle name="60% - Ênfase4 8" xfId="4586" xr:uid="{00000000-0005-0000-0000-0000E9110000}"/>
    <cellStyle name="60% - Ênfase4 8 2" xfId="4587" xr:uid="{00000000-0005-0000-0000-0000EA110000}"/>
    <cellStyle name="60% - Ênfase4 8 2 2" xfId="35273" xr:uid="{8E05283F-161B-4470-8352-6769736A4500}"/>
    <cellStyle name="60% - Ênfase4 8 3" xfId="35272" xr:uid="{A5F695B0-4FDE-4289-96A9-89D4C21B6BEA}"/>
    <cellStyle name="60% - Ênfase4 9" xfId="4588" xr:uid="{00000000-0005-0000-0000-0000EB110000}"/>
    <cellStyle name="60% - Ênfase4 9 2" xfId="4589" xr:uid="{00000000-0005-0000-0000-0000EC110000}"/>
    <cellStyle name="60% - Ênfase4 9 2 2" xfId="35275" xr:uid="{0F7A0E7C-6A38-435D-B508-A2CF18685B3D}"/>
    <cellStyle name="60% - Ênfase4 9 3" xfId="35274" xr:uid="{E22216FB-E480-4AA7-848A-3E964130967E}"/>
    <cellStyle name="60% - Ênfase5 10" xfId="4590" xr:uid="{00000000-0005-0000-0000-0000ED110000}"/>
    <cellStyle name="60% - Ênfase5 10 2" xfId="35276" xr:uid="{B6999F2D-E024-47B4-9805-AD7EA3F8CE48}"/>
    <cellStyle name="60% - Ênfase5 11" xfId="4591" xr:uid="{00000000-0005-0000-0000-0000EE110000}"/>
    <cellStyle name="60% - Ênfase5 11 2" xfId="35277" xr:uid="{D6F0B515-E9DF-4164-A76E-AC5F9244F4D6}"/>
    <cellStyle name="60% - Ênfase5 12" xfId="4592" xr:uid="{00000000-0005-0000-0000-0000EF110000}"/>
    <cellStyle name="60% - Ênfase5 12 2" xfId="35278" xr:uid="{96F2A58E-970D-43BF-8B56-85C190B55291}"/>
    <cellStyle name="60% - Ênfase5 13" xfId="4593" xr:uid="{00000000-0005-0000-0000-0000F0110000}"/>
    <cellStyle name="60% - Ênfase5 13 2" xfId="35279" xr:uid="{6E3CB36E-6DB6-4E8B-800C-773295917F79}"/>
    <cellStyle name="60% - Ênfase5 14" xfId="4594" xr:uid="{00000000-0005-0000-0000-0000F1110000}"/>
    <cellStyle name="60% - Ênfase5 14 2" xfId="4595" xr:uid="{00000000-0005-0000-0000-0000F2110000}"/>
    <cellStyle name="60% - Ênfase5 14 2 2" xfId="4596" xr:uid="{00000000-0005-0000-0000-0000F3110000}"/>
    <cellStyle name="60% - Ênfase5 14 2 2 2" xfId="35282" xr:uid="{71592EAD-82B1-407F-9D93-67594C113014}"/>
    <cellStyle name="60% - Ênfase5 14 2 3" xfId="4597" xr:uid="{00000000-0005-0000-0000-0000F4110000}"/>
    <cellStyle name="60% - Ênfase5 14 2 3 2" xfId="4598" xr:uid="{00000000-0005-0000-0000-0000F5110000}"/>
    <cellStyle name="60% - Ênfase5 14 2 3 2 2" xfId="35284" xr:uid="{125B9DE1-B28D-49A8-B2D9-D5769A62AFF9}"/>
    <cellStyle name="60% - Ênfase5 14 2 3 3" xfId="35283" xr:uid="{982731C9-4E19-4228-9047-EB08DE5720DD}"/>
    <cellStyle name="60% - Ênfase5 14 2 4" xfId="4599" xr:uid="{00000000-0005-0000-0000-0000F6110000}"/>
    <cellStyle name="60% - Ênfase5 14 2 4 2" xfId="35285" xr:uid="{AAD94F31-D1E5-487C-8B24-FB358DBBDEF8}"/>
    <cellStyle name="60% - Ênfase5 14 2 5" xfId="35281" xr:uid="{F2D312BD-BD13-4603-A557-4A6AC1690D41}"/>
    <cellStyle name="60% - Ênfase5 14 3" xfId="4600" xr:uid="{00000000-0005-0000-0000-0000F7110000}"/>
    <cellStyle name="60% - Ênfase5 14 3 2" xfId="35286" xr:uid="{BA2A93F1-6066-4CC5-BD4F-7BF9963F19A7}"/>
    <cellStyle name="60% - Ênfase5 14 4" xfId="4601" xr:uid="{00000000-0005-0000-0000-0000F8110000}"/>
    <cellStyle name="60% - Ênfase5 14 4 2" xfId="4602" xr:uid="{00000000-0005-0000-0000-0000F9110000}"/>
    <cellStyle name="60% - Ênfase5 14 4 2 2" xfId="35288" xr:uid="{EB068539-38C7-47A6-8EB6-C13357341EF0}"/>
    <cellStyle name="60% - Ênfase5 14 4 3" xfId="4603" xr:uid="{00000000-0005-0000-0000-0000FA110000}"/>
    <cellStyle name="60% - Ênfase5 14 4 3 2" xfId="35289" xr:uid="{FF9CFC33-75BF-444E-B48F-DADB5861AD54}"/>
    <cellStyle name="60% - Ênfase5 14 4 4" xfId="35287" xr:uid="{D93B6C19-6C9F-4AE5-BBAD-4D8790827CAE}"/>
    <cellStyle name="60% - Ênfase5 14 5" xfId="4604" xr:uid="{00000000-0005-0000-0000-0000FB110000}"/>
    <cellStyle name="60% - Ênfase5 14 5 2" xfId="35290" xr:uid="{D81A4FB6-109D-4248-8777-BF424F59D19E}"/>
    <cellStyle name="60% - Ênfase5 14 6" xfId="4605" xr:uid="{00000000-0005-0000-0000-0000FC110000}"/>
    <cellStyle name="60% - Ênfase5 14 6 2" xfId="35291" xr:uid="{22469249-35D2-4519-AC9A-76984A912710}"/>
    <cellStyle name="60% - Ênfase5 14 7" xfId="4606" xr:uid="{00000000-0005-0000-0000-0000FD110000}"/>
    <cellStyle name="60% - Ênfase5 14 7 2" xfId="35292" xr:uid="{5C0C7A2E-F79E-494D-A9A0-F6A3D009CE59}"/>
    <cellStyle name="60% - Ênfase5 14 8" xfId="35280" xr:uid="{EBC59F4D-7D6D-4D98-8277-C281A118DFB3}"/>
    <cellStyle name="60% - Ênfase5 15" xfId="4607" xr:uid="{00000000-0005-0000-0000-0000FE110000}"/>
    <cellStyle name="60% - Ênfase5 15 2" xfId="4608" xr:uid="{00000000-0005-0000-0000-0000FF110000}"/>
    <cellStyle name="60% - Ênfase5 15 2 2" xfId="4609" xr:uid="{00000000-0005-0000-0000-000000120000}"/>
    <cellStyle name="60% - Ênfase5 15 2 2 2" xfId="35295" xr:uid="{90421D23-706F-4901-978F-01C189A6E77C}"/>
    <cellStyle name="60% - Ênfase5 15 2 3" xfId="4610" xr:uid="{00000000-0005-0000-0000-000001120000}"/>
    <cellStyle name="60% - Ênfase5 15 2 3 2" xfId="35296" xr:uid="{24489BE6-2B11-40F0-8B56-1DA0810F5293}"/>
    <cellStyle name="60% - Ênfase5 15 2 4" xfId="35294" xr:uid="{36D0EE68-B002-446A-A477-7DE2336F2083}"/>
    <cellStyle name="60% - Ênfase5 15 3" xfId="4611" xr:uid="{00000000-0005-0000-0000-000002120000}"/>
    <cellStyle name="60% - Ênfase5 15 3 2" xfId="35297" xr:uid="{77C5CBD2-CBA1-4331-A602-41D1CAF82040}"/>
    <cellStyle name="60% - Ênfase5 15 4" xfId="4612" xr:uid="{00000000-0005-0000-0000-000003120000}"/>
    <cellStyle name="60% - Ênfase5 15 4 2" xfId="35298" xr:uid="{77F312E0-AC73-4B99-B277-905AD05F9DB9}"/>
    <cellStyle name="60% - Ênfase5 15 5" xfId="4613" xr:uid="{00000000-0005-0000-0000-000004120000}"/>
    <cellStyle name="60% - Ênfase5 15 5 2" xfId="35299" xr:uid="{2C1819C1-BABD-4161-B7B2-2E26631239F4}"/>
    <cellStyle name="60% - Ênfase5 15 6" xfId="35293" xr:uid="{BB44E41C-3D82-4D00-8E51-050279940D76}"/>
    <cellStyle name="60% - Ênfase5 16" xfId="4614" xr:uid="{00000000-0005-0000-0000-000005120000}"/>
    <cellStyle name="60% - Ênfase5 16 2" xfId="35300" xr:uid="{A5AD8808-CCF6-4B3C-BFD5-0240BC1E058C}"/>
    <cellStyle name="60% - Ênfase5 17" xfId="4615" xr:uid="{00000000-0005-0000-0000-000006120000}"/>
    <cellStyle name="60% - Ênfase5 17 2" xfId="35301" xr:uid="{CAC582F0-48C4-4A82-AA99-AED2EEC3FE6A}"/>
    <cellStyle name="60% - Ênfase5 18" xfId="4616" xr:uid="{00000000-0005-0000-0000-000007120000}"/>
    <cellStyle name="60% - Ênfase5 18 2" xfId="4617" xr:uid="{00000000-0005-0000-0000-000008120000}"/>
    <cellStyle name="60% - Ênfase5 18 2 2" xfId="35303" xr:uid="{B1127602-66E5-4DA7-8BA7-0A68D34458DA}"/>
    <cellStyle name="60% - Ênfase5 18 3" xfId="35302" xr:uid="{1DCC21A7-E93A-41A7-A379-E85CAD1F46BB}"/>
    <cellStyle name="60% - Ênfase5 19" xfId="4618" xr:uid="{00000000-0005-0000-0000-000009120000}"/>
    <cellStyle name="60% - Ênfase5 19 2" xfId="35304" xr:uid="{46BB8AA1-72E4-4F89-95EF-E5284687596D}"/>
    <cellStyle name="60% - Ênfase5 2" xfId="4619" xr:uid="{00000000-0005-0000-0000-00000A120000}"/>
    <cellStyle name="60% - Ênfase5 2 10" xfId="4620" xr:uid="{00000000-0005-0000-0000-00000B120000}"/>
    <cellStyle name="60% - Ênfase5 2 10 2" xfId="4621" xr:uid="{00000000-0005-0000-0000-00000C120000}"/>
    <cellStyle name="60% - Ênfase5 2 10 2 2" xfId="35307" xr:uid="{7D5D63CF-1384-4698-993B-2560FB22A0E1}"/>
    <cellStyle name="60% - Ênfase5 2 10 3" xfId="35306" xr:uid="{554C1864-89AA-4BF4-9DB2-B7518D6C33FC}"/>
    <cellStyle name="60% - Ênfase5 2 11" xfId="4622" xr:uid="{00000000-0005-0000-0000-00000D120000}"/>
    <cellStyle name="60% - Ênfase5 2 11 2" xfId="35308" xr:uid="{74FF434E-AF7E-4DBF-AA26-B999550C0965}"/>
    <cellStyle name="60% - Ênfase5 2 12" xfId="35305" xr:uid="{58117672-4435-4677-9BF7-9A2929F25851}"/>
    <cellStyle name="60% - Ênfase5 2 2" xfId="4623" xr:uid="{00000000-0005-0000-0000-00000E120000}"/>
    <cellStyle name="60% - Ênfase5 2 2 2" xfId="4624" xr:uid="{00000000-0005-0000-0000-00000F120000}"/>
    <cellStyle name="60% - Ênfase5 2 2 2 2" xfId="4625" xr:uid="{00000000-0005-0000-0000-000010120000}"/>
    <cellStyle name="60% - Ênfase5 2 2 2 2 2" xfId="35311" xr:uid="{9D08AC50-F068-43CE-B07B-C0DF9A3AC05F}"/>
    <cellStyle name="60% - Ênfase5 2 2 2 3" xfId="4626" xr:uid="{00000000-0005-0000-0000-000011120000}"/>
    <cellStyle name="60% - Ênfase5 2 2 2 3 2" xfId="4627" xr:uid="{00000000-0005-0000-0000-000012120000}"/>
    <cellStyle name="60% - Ênfase5 2 2 2 3 2 2" xfId="35313" xr:uid="{C20193F9-1254-4ECD-AE65-39FEA9240244}"/>
    <cellStyle name="60% - Ênfase5 2 2 2 3 3" xfId="35312" xr:uid="{D00E23BC-F652-4699-A0C2-C914E11B7D93}"/>
    <cellStyle name="60% - Ênfase5 2 2 2 4" xfId="35310" xr:uid="{0C39A37A-E25E-419A-A8EB-80540ADC7CC1}"/>
    <cellStyle name="60% - Ênfase5 2 2 3" xfId="4628" xr:uid="{00000000-0005-0000-0000-000013120000}"/>
    <cellStyle name="60% - Ênfase5 2 2 3 2" xfId="35314" xr:uid="{09535D91-B11C-4416-9970-A287DC1B2D1F}"/>
    <cellStyle name="60% - Ênfase5 2 2 4" xfId="4629" xr:uid="{00000000-0005-0000-0000-000014120000}"/>
    <cellStyle name="60% - Ênfase5 2 2 4 2" xfId="35315" xr:uid="{35CD5E59-ECA6-4CEB-BF26-70FB007BA03A}"/>
    <cellStyle name="60% - Ênfase5 2 2 5" xfId="35309" xr:uid="{D539D36D-7A87-4A43-A5A6-4EE8BC9514C4}"/>
    <cellStyle name="60% - Ênfase5 2 3" xfId="4630" xr:uid="{00000000-0005-0000-0000-000015120000}"/>
    <cellStyle name="60% - Ênfase5 2 3 2" xfId="35316" xr:uid="{F5E9C9BD-0E3C-465E-AD92-E7D8408E662A}"/>
    <cellStyle name="60% - Ênfase5 2 4" xfId="4631" xr:uid="{00000000-0005-0000-0000-000016120000}"/>
    <cellStyle name="60% - Ênfase5 2 4 2" xfId="35317" xr:uid="{32EC77C1-5120-4BE4-A335-E052913D7AFC}"/>
    <cellStyle name="60% - Ênfase5 2 5" xfId="4632" xr:uid="{00000000-0005-0000-0000-000017120000}"/>
    <cellStyle name="60% - Ênfase5 2 5 2" xfId="4633" xr:uid="{00000000-0005-0000-0000-000018120000}"/>
    <cellStyle name="60% - Ênfase5 2 5 2 2" xfId="35319" xr:uid="{3F4E59EA-D3A8-4B55-BBE7-EAFEEF518617}"/>
    <cellStyle name="60% - Ênfase5 2 5 3" xfId="35318" xr:uid="{AB8DF48F-4F93-4B0A-9CE9-4BF46AAA3207}"/>
    <cellStyle name="60% - Ênfase5 2 6" xfId="4634" xr:uid="{00000000-0005-0000-0000-000019120000}"/>
    <cellStyle name="60% - Ênfase5 2 6 2" xfId="4635" xr:uid="{00000000-0005-0000-0000-00001A120000}"/>
    <cellStyle name="60% - Ênfase5 2 6 2 2" xfId="35321" xr:uid="{8EA21410-BB35-4E5D-AFB3-240251682598}"/>
    <cellStyle name="60% - Ênfase5 2 6 3" xfId="35320" xr:uid="{DD4419A6-B66B-4DAC-8F4E-628027595B05}"/>
    <cellStyle name="60% - Ênfase5 2 7" xfId="4636" xr:uid="{00000000-0005-0000-0000-00001B120000}"/>
    <cellStyle name="60% - Ênfase5 2 7 2" xfId="35322" xr:uid="{A8F96E4D-87BE-4ABB-95E7-B702BDD41114}"/>
    <cellStyle name="60% - Ênfase5 2 8" xfId="4637" xr:uid="{00000000-0005-0000-0000-00001C120000}"/>
    <cellStyle name="60% - Ênfase5 2 8 2" xfId="35323" xr:uid="{681721EC-5871-4994-AB60-79CACCAA61A9}"/>
    <cellStyle name="60% - Ênfase5 2 9" xfId="4638" xr:uid="{00000000-0005-0000-0000-00001D120000}"/>
    <cellStyle name="60% - Ênfase5 2 9 2" xfId="35324" xr:uid="{02B51DC6-EC16-4664-988E-DD3CD0EDE724}"/>
    <cellStyle name="60% - Ênfase5 3" xfId="4639" xr:uid="{00000000-0005-0000-0000-00001E120000}"/>
    <cellStyle name="60% - Ênfase5 3 2" xfId="4640" xr:uid="{00000000-0005-0000-0000-00001F120000}"/>
    <cellStyle name="60% - Ênfase5 3 2 2" xfId="35326" xr:uid="{34FFFB77-4761-4C35-BEC1-34F29F8AC3E3}"/>
    <cellStyle name="60% - Ênfase5 3 3" xfId="4641" xr:uid="{00000000-0005-0000-0000-000020120000}"/>
    <cellStyle name="60% - Ênfase5 3 3 2" xfId="35327" xr:uid="{E3F2EE2A-2245-4CE5-A848-8C4D569C193D}"/>
    <cellStyle name="60% - Ênfase5 3 4" xfId="35325" xr:uid="{B7065493-B08E-4EFE-B8C8-1060EAF516F2}"/>
    <cellStyle name="60% - Ênfase5 4" xfId="4642" xr:uid="{00000000-0005-0000-0000-000021120000}"/>
    <cellStyle name="60% - Ênfase5 4 2" xfId="4643" xr:uid="{00000000-0005-0000-0000-000022120000}"/>
    <cellStyle name="60% - Ênfase5 4 2 2" xfId="35329" xr:uid="{7FACC656-1C7D-460A-AC71-533EC8A455BA}"/>
    <cellStyle name="60% - Ênfase5 4 3" xfId="35328" xr:uid="{AAFD6672-2AE2-471D-857B-6042C39E7BE8}"/>
    <cellStyle name="60% - Ênfase5 5" xfId="4644" xr:uid="{00000000-0005-0000-0000-000023120000}"/>
    <cellStyle name="60% - Ênfase5 5 2" xfId="35330" xr:uid="{2557BD75-EEB8-42A1-9DF0-2311EF1226A3}"/>
    <cellStyle name="60% - Ênfase5 6" xfId="4645" xr:uid="{00000000-0005-0000-0000-000024120000}"/>
    <cellStyle name="60% - Ênfase5 6 2" xfId="35331" xr:uid="{3680517C-14E1-4AC7-A7FE-BB2E3BD8362F}"/>
    <cellStyle name="60% - Ênfase5 7" xfId="4646" xr:uid="{00000000-0005-0000-0000-000025120000}"/>
    <cellStyle name="60% - Ênfase5 7 2" xfId="35332" xr:uid="{E1A3001A-F7EA-4AB7-B2F2-4B5B522E4C5F}"/>
    <cellStyle name="60% - Ênfase5 8" xfId="4647" xr:uid="{00000000-0005-0000-0000-000026120000}"/>
    <cellStyle name="60% - Ênfase5 8 2" xfId="4648" xr:uid="{00000000-0005-0000-0000-000027120000}"/>
    <cellStyle name="60% - Ênfase5 8 2 2" xfId="35334" xr:uid="{2EF54EBB-08BF-4340-878A-10BA8E8BD923}"/>
    <cellStyle name="60% - Ênfase5 8 3" xfId="35333" xr:uid="{FEB80D19-B141-44EA-95D1-319C6472DC87}"/>
    <cellStyle name="60% - Ênfase5 9" xfId="4649" xr:uid="{00000000-0005-0000-0000-000028120000}"/>
    <cellStyle name="60% - Ênfase5 9 2" xfId="4650" xr:uid="{00000000-0005-0000-0000-000029120000}"/>
    <cellStyle name="60% - Ênfase5 9 2 2" xfId="35336" xr:uid="{122C9047-4E57-4D26-BF24-B975DE4E4B11}"/>
    <cellStyle name="60% - Ênfase5 9 3" xfId="35335" xr:uid="{794EE5DB-3BA0-4A95-9709-A8A018D7E074}"/>
    <cellStyle name="60% - Ênfase6 10" xfId="4651" xr:uid="{00000000-0005-0000-0000-00002A120000}"/>
    <cellStyle name="60% - Ênfase6 10 2" xfId="35337" xr:uid="{841391DA-72BD-43F5-BD11-616E2FC911C0}"/>
    <cellStyle name="60% - Ênfase6 11" xfId="4652" xr:uid="{00000000-0005-0000-0000-00002B120000}"/>
    <cellStyle name="60% - Ênfase6 11 2" xfId="35338" xr:uid="{993503A3-9A36-4E28-861C-DE0D873DE099}"/>
    <cellStyle name="60% - Ênfase6 2" xfId="4653" xr:uid="{00000000-0005-0000-0000-00002C120000}"/>
    <cellStyle name="60% - Ênfase6 2 2" xfId="4654" xr:uid="{00000000-0005-0000-0000-00002D120000}"/>
    <cellStyle name="60% - Ênfase6 2 2 2" xfId="35340" xr:uid="{3D6F65C9-B2B8-4DC4-8C49-B49A5E6E6AB8}"/>
    <cellStyle name="60% - Ênfase6 2 3" xfId="4655" xr:uid="{00000000-0005-0000-0000-00002E120000}"/>
    <cellStyle name="60% - Ênfase6 2 3 2" xfId="4656" xr:uid="{00000000-0005-0000-0000-00002F120000}"/>
    <cellStyle name="60% - Ênfase6 2 3 2 2" xfId="35342" xr:uid="{92B279F8-6F2C-4CC4-B190-9D923E73F551}"/>
    <cellStyle name="60% - Ênfase6 2 3 3" xfId="35341" xr:uid="{6B234049-5E0C-4E29-8211-B4E1A43F7491}"/>
    <cellStyle name="60% - Ênfase6 2 4" xfId="4657" xr:uid="{00000000-0005-0000-0000-000030120000}"/>
    <cellStyle name="60% - Ênfase6 2 4 2" xfId="35343" xr:uid="{1DD9A5DF-5867-4230-A317-93E68BB4F044}"/>
    <cellStyle name="60% - Ênfase6 2 5" xfId="35339" xr:uid="{70308059-2C62-4A05-A540-4848CC3F104E}"/>
    <cellStyle name="60% - Ênfase6 3" xfId="4658" xr:uid="{00000000-0005-0000-0000-000031120000}"/>
    <cellStyle name="60% - Ênfase6 3 2" xfId="4659" xr:uid="{00000000-0005-0000-0000-000032120000}"/>
    <cellStyle name="60% - Ênfase6 3 2 2" xfId="35345" xr:uid="{35DAD01B-F315-40D1-BFAA-470FDC6C604C}"/>
    <cellStyle name="60% - Ênfase6 3 3" xfId="35344" xr:uid="{532A33D3-0320-4529-B16E-4EFF9F1627A4}"/>
    <cellStyle name="60% - Ênfase6 4" xfId="4660" xr:uid="{00000000-0005-0000-0000-000033120000}"/>
    <cellStyle name="60% - Ênfase6 4 10" xfId="4661" xr:uid="{00000000-0005-0000-0000-000034120000}"/>
    <cellStyle name="60% - Ênfase6 4 10 2" xfId="4662" xr:uid="{00000000-0005-0000-0000-000035120000}"/>
    <cellStyle name="60% - Ênfase6 4 10 2 2" xfId="35348" xr:uid="{E3207C9E-755A-4E01-8BC7-D32F35E0D7F3}"/>
    <cellStyle name="60% - Ênfase6 4 10 3" xfId="35347" xr:uid="{7D1E1E89-446F-4804-B78D-F4BA251FC879}"/>
    <cellStyle name="60% - Ênfase6 4 11" xfId="4663" xr:uid="{00000000-0005-0000-0000-000036120000}"/>
    <cellStyle name="60% - Ênfase6 4 11 2" xfId="35349" xr:uid="{0C470B29-9C3F-4270-978B-021A4FDF40AF}"/>
    <cellStyle name="60% - Ênfase6 4 12" xfId="35346" xr:uid="{A7BE4A01-E1C6-4981-A524-D5C4FABD2026}"/>
    <cellStyle name="60% - Ênfase6 4 2" xfId="4664" xr:uid="{00000000-0005-0000-0000-000037120000}"/>
    <cellStyle name="60% - Ênfase6 4 2 10" xfId="4665" xr:uid="{00000000-0005-0000-0000-000038120000}"/>
    <cellStyle name="60% - Ênfase6 4 2 10 2" xfId="35351" xr:uid="{11F6915F-48F3-47C4-BDDA-66D69029578A}"/>
    <cellStyle name="60% - Ênfase6 4 2 11" xfId="35350" xr:uid="{4228BF35-363A-4D5C-9788-AF7395B5BCEC}"/>
    <cellStyle name="60% - Ênfase6 4 2 2" xfId="4666" xr:uid="{00000000-0005-0000-0000-000039120000}"/>
    <cellStyle name="60% - Ênfase6 4 2 2 2" xfId="35352" xr:uid="{C5649800-97B8-446F-8436-98A6D399C1BC}"/>
    <cellStyle name="60% - Ênfase6 4 2 3" xfId="4667" xr:uid="{00000000-0005-0000-0000-00003A120000}"/>
    <cellStyle name="60% - Ênfase6 4 2 3 2" xfId="4668" xr:uid="{00000000-0005-0000-0000-00003B120000}"/>
    <cellStyle name="60% - Ênfase6 4 2 3 2 2" xfId="35354" xr:uid="{53EC77E4-AD32-44F5-BA90-E36D9968DF77}"/>
    <cellStyle name="60% - Ênfase6 4 2 3 3" xfId="4669" xr:uid="{00000000-0005-0000-0000-00003C120000}"/>
    <cellStyle name="60% - Ênfase6 4 2 3 3 2" xfId="35355" xr:uid="{07A13CD4-A271-4FC5-8386-F589A58CED58}"/>
    <cellStyle name="60% - Ênfase6 4 2 3 4" xfId="4670" xr:uid="{00000000-0005-0000-0000-00003D120000}"/>
    <cellStyle name="60% - Ênfase6 4 2 3 4 2" xfId="35356" xr:uid="{1DF575AD-89E9-42AF-9646-F5701B882FE1}"/>
    <cellStyle name="60% - Ênfase6 4 2 3 5" xfId="35353" xr:uid="{CA02A6E2-454E-4A66-87AD-7B6A1A8FCBEF}"/>
    <cellStyle name="60% - Ênfase6 4 2 4" xfId="4671" xr:uid="{00000000-0005-0000-0000-00003E120000}"/>
    <cellStyle name="60% - Ênfase6 4 2 4 2" xfId="4672" xr:uid="{00000000-0005-0000-0000-00003F120000}"/>
    <cellStyle name="60% - Ênfase6 4 2 4 2 2" xfId="35358" xr:uid="{EA3530DE-EBE2-40C4-BFDB-05E23A50EE20}"/>
    <cellStyle name="60% - Ênfase6 4 2 4 3" xfId="4673" xr:uid="{00000000-0005-0000-0000-000040120000}"/>
    <cellStyle name="60% - Ênfase6 4 2 4 3 2" xfId="35359" xr:uid="{9D47ACB2-4508-47DC-B20F-0F7C49156464}"/>
    <cellStyle name="60% - Ênfase6 4 2 4 4" xfId="4674" xr:uid="{00000000-0005-0000-0000-000041120000}"/>
    <cellStyle name="60% - Ênfase6 4 2 4 4 2" xfId="35360" xr:uid="{A9E68B41-7D27-431D-AD25-DA5D618ED37D}"/>
    <cellStyle name="60% - Ênfase6 4 2 4 5" xfId="35357" xr:uid="{8449EB15-D570-484A-A5C6-8A4C12830385}"/>
    <cellStyle name="60% - Ênfase6 4 2 5" xfId="4675" xr:uid="{00000000-0005-0000-0000-000042120000}"/>
    <cellStyle name="60% - Ênfase6 4 2 5 2" xfId="4676" xr:uid="{00000000-0005-0000-0000-000043120000}"/>
    <cellStyle name="60% - Ênfase6 4 2 5 2 2" xfId="35362" xr:uid="{212A732E-98BB-42D6-8F5D-55A15D5C3218}"/>
    <cellStyle name="60% - Ênfase6 4 2 5 3" xfId="4677" xr:uid="{00000000-0005-0000-0000-000044120000}"/>
    <cellStyle name="60% - Ênfase6 4 2 5 3 2" xfId="35363" xr:uid="{FF9D0C28-8F1E-4D4A-BA5B-6A5AD95AEC67}"/>
    <cellStyle name="60% - Ênfase6 4 2 5 4" xfId="35361" xr:uid="{27AF3C4A-A1A6-41BD-A5C2-4A835C300DCD}"/>
    <cellStyle name="60% - Ênfase6 4 2 6" xfId="4678" xr:uid="{00000000-0005-0000-0000-000045120000}"/>
    <cellStyle name="60% - Ênfase6 4 2 6 2" xfId="35364" xr:uid="{A6C7D677-2621-4CB1-8220-21A4E6EEB73D}"/>
    <cellStyle name="60% - Ênfase6 4 2 7" xfId="4679" xr:uid="{00000000-0005-0000-0000-000046120000}"/>
    <cellStyle name="60% - Ênfase6 4 2 7 2" xfId="35365" xr:uid="{02645E41-2564-413B-8B7E-2EEFFDC7EC5A}"/>
    <cellStyle name="60% - Ênfase6 4 2 8" xfId="4680" xr:uid="{00000000-0005-0000-0000-000047120000}"/>
    <cellStyle name="60% - Ênfase6 4 2 8 2" xfId="4681" xr:uid="{00000000-0005-0000-0000-000048120000}"/>
    <cellStyle name="60% - Ênfase6 4 2 8 2 2" xfId="35367" xr:uid="{F4A24D94-E0F7-4E56-833F-1C9B6C7438C1}"/>
    <cellStyle name="60% - Ênfase6 4 2 8 3" xfId="4682" xr:uid="{00000000-0005-0000-0000-000049120000}"/>
    <cellStyle name="60% - Ênfase6 4 2 8 3 2" xfId="35368" xr:uid="{2EAECF7B-BD26-4F3A-9F86-B55BBC2295D6}"/>
    <cellStyle name="60% - Ênfase6 4 2 8 4" xfId="35366" xr:uid="{DEBF2967-C946-4031-9E7C-4463E2F8F18D}"/>
    <cellStyle name="60% - Ênfase6 4 2 9" xfId="4683" xr:uid="{00000000-0005-0000-0000-00004A120000}"/>
    <cellStyle name="60% - Ênfase6 4 2 9 2" xfId="35369" xr:uid="{2438E950-F1D9-409A-90E9-BC40928EB4BB}"/>
    <cellStyle name="60% - Ênfase6 4 3" xfId="4684" xr:uid="{00000000-0005-0000-0000-00004B120000}"/>
    <cellStyle name="60% - Ênfase6 4 3 2" xfId="35370" xr:uid="{8F7C9DE0-36A5-43E6-9D5A-AEBC4922BDE6}"/>
    <cellStyle name="60% - Ênfase6 4 4" xfId="4685" xr:uid="{00000000-0005-0000-0000-00004C120000}"/>
    <cellStyle name="60% - Ênfase6 4 4 2" xfId="4686" xr:uid="{00000000-0005-0000-0000-00004D120000}"/>
    <cellStyle name="60% - Ênfase6 4 4 2 2" xfId="35372" xr:uid="{65A4552A-0392-485E-ADFC-C6574EE5156D}"/>
    <cellStyle name="60% - Ênfase6 4 4 3" xfId="4687" xr:uid="{00000000-0005-0000-0000-00004E120000}"/>
    <cellStyle name="60% - Ênfase6 4 4 3 2" xfId="35373" xr:uid="{49DC2B5F-8F3C-43B4-8A9B-C0FE5D7646BA}"/>
    <cellStyle name="60% - Ênfase6 4 4 4" xfId="4688" xr:uid="{00000000-0005-0000-0000-00004F120000}"/>
    <cellStyle name="60% - Ênfase6 4 4 4 2" xfId="35374" xr:uid="{59225915-E6A9-4018-8624-4C4AD1EABB2A}"/>
    <cellStyle name="60% - Ênfase6 4 4 5" xfId="35371" xr:uid="{8F1D7C39-86CE-4D46-BDF9-9AD1E890D2B6}"/>
    <cellStyle name="60% - Ênfase6 4 5" xfId="4689" xr:uid="{00000000-0005-0000-0000-000050120000}"/>
    <cellStyle name="60% - Ênfase6 4 5 2" xfId="4690" xr:uid="{00000000-0005-0000-0000-000051120000}"/>
    <cellStyle name="60% - Ênfase6 4 5 2 2" xfId="35376" xr:uid="{2080BC42-51B0-4E07-8731-D8C9E9F2B701}"/>
    <cellStyle name="60% - Ênfase6 4 5 3" xfId="4691" xr:uid="{00000000-0005-0000-0000-000052120000}"/>
    <cellStyle name="60% - Ênfase6 4 5 3 2" xfId="35377" xr:uid="{05678DC7-CC95-4C09-BFE8-A59C257FBB0F}"/>
    <cellStyle name="60% - Ênfase6 4 5 4" xfId="4692" xr:uid="{00000000-0005-0000-0000-000053120000}"/>
    <cellStyle name="60% - Ênfase6 4 5 4 2" xfId="35378" xr:uid="{F3521F6E-DDC0-4CCD-BD16-1E36DA69E004}"/>
    <cellStyle name="60% - Ênfase6 4 5 5" xfId="35375" xr:uid="{822B4A32-4512-4187-A664-793F32D516E7}"/>
    <cellStyle name="60% - Ênfase6 4 6" xfId="4693" xr:uid="{00000000-0005-0000-0000-000054120000}"/>
    <cellStyle name="60% - Ênfase6 4 6 2" xfId="4694" xr:uid="{00000000-0005-0000-0000-000055120000}"/>
    <cellStyle name="60% - Ênfase6 4 6 2 2" xfId="35380" xr:uid="{8158D267-0D1C-4DD5-8B48-7D912AB4E031}"/>
    <cellStyle name="60% - Ênfase6 4 6 3" xfId="4695" xr:uid="{00000000-0005-0000-0000-000056120000}"/>
    <cellStyle name="60% - Ênfase6 4 6 3 2" xfId="35381" xr:uid="{FCBE26B4-BED4-471A-921C-70D3B9057BBE}"/>
    <cellStyle name="60% - Ênfase6 4 6 4" xfId="35379" xr:uid="{DFD8FDD2-542F-4EB3-AA62-0E7EB75FEEFF}"/>
    <cellStyle name="60% - Ênfase6 4 7" xfId="4696" xr:uid="{00000000-0005-0000-0000-000057120000}"/>
    <cellStyle name="60% - Ênfase6 4 7 2" xfId="35382" xr:uid="{787AEB50-0172-47C9-9357-4C5F50739DB9}"/>
    <cellStyle name="60% - Ênfase6 4 8" xfId="4697" xr:uid="{00000000-0005-0000-0000-000058120000}"/>
    <cellStyle name="60% - Ênfase6 4 8 2" xfId="35383" xr:uid="{B268BF5D-914A-4D62-BE29-E53FDF642C14}"/>
    <cellStyle name="60% - Ênfase6 4 9" xfId="4698" xr:uid="{00000000-0005-0000-0000-000059120000}"/>
    <cellStyle name="60% - Ênfase6 4 9 2" xfId="4699" xr:uid="{00000000-0005-0000-0000-00005A120000}"/>
    <cellStyle name="60% - Ênfase6 4 9 2 2" xfId="35385" xr:uid="{99180765-A56E-4641-A129-4B4A848348EF}"/>
    <cellStyle name="60% - Ênfase6 4 9 3" xfId="4700" xr:uid="{00000000-0005-0000-0000-00005B120000}"/>
    <cellStyle name="60% - Ênfase6 4 9 3 2" xfId="35386" xr:uid="{EA4338D9-E693-4DA0-B162-33D6E03059D7}"/>
    <cellStyle name="60% - Ênfase6 4 9 4" xfId="35384" xr:uid="{4AB50EF6-0C56-4ED3-828A-5DF5E417F3DB}"/>
    <cellStyle name="60% - Ênfase6 5" xfId="4701" xr:uid="{00000000-0005-0000-0000-00005C120000}"/>
    <cellStyle name="60% - Ênfase6 5 2" xfId="4702" xr:uid="{00000000-0005-0000-0000-00005D120000}"/>
    <cellStyle name="60% - Ênfase6 5 2 2" xfId="35388" xr:uid="{64946B80-52FF-4A5D-9267-E7C9F14683D9}"/>
    <cellStyle name="60% - Ênfase6 5 3" xfId="35387" xr:uid="{26A2A410-F880-4EC6-B668-028272BF7BB9}"/>
    <cellStyle name="60% - Ênfase6 6" xfId="4703" xr:uid="{00000000-0005-0000-0000-00005E120000}"/>
    <cellStyle name="60% - Ênfase6 6 2" xfId="4704" xr:uid="{00000000-0005-0000-0000-00005F120000}"/>
    <cellStyle name="60% - Ênfase6 6 2 2" xfId="4705" xr:uid="{00000000-0005-0000-0000-000060120000}"/>
    <cellStyle name="60% - Ênfase6 6 2 2 2" xfId="4706" xr:uid="{00000000-0005-0000-0000-000061120000}"/>
    <cellStyle name="60% - Ênfase6 6 2 2 2 2" xfId="35392" xr:uid="{79E18299-8F16-4BB7-8D3B-C4E29D7CC04E}"/>
    <cellStyle name="60% - Ênfase6 6 2 2 3" xfId="35391" xr:uid="{3129E283-FAC4-4A69-830A-DC39275D36DA}"/>
    <cellStyle name="60% - Ênfase6 6 2 3" xfId="4707" xr:uid="{00000000-0005-0000-0000-000062120000}"/>
    <cellStyle name="60% - Ênfase6 6 2 3 2" xfId="35393" xr:uid="{0F1792F2-7C08-4E49-92B7-C0B5EC006E0C}"/>
    <cellStyle name="60% - Ênfase6 6 2 4" xfId="35390" xr:uid="{57E7A775-93FB-4068-B95C-0A63DEC06E49}"/>
    <cellStyle name="60% - Ênfase6 6 3" xfId="4708" xr:uid="{00000000-0005-0000-0000-000063120000}"/>
    <cellStyle name="60% - Ênfase6 6 3 2" xfId="4709" xr:uid="{00000000-0005-0000-0000-000064120000}"/>
    <cellStyle name="60% - Ênfase6 6 3 2 2" xfId="35395" xr:uid="{FBC30839-F3F6-4B1D-A1BE-0E2B2F7553BA}"/>
    <cellStyle name="60% - Ênfase6 6 3 3" xfId="4710" xr:uid="{00000000-0005-0000-0000-000065120000}"/>
    <cellStyle name="60% - Ênfase6 6 3 3 2" xfId="35396" xr:uid="{EBF241C6-F48E-4214-A2E6-B71578D1CD48}"/>
    <cellStyle name="60% - Ênfase6 6 3 4" xfId="35394" xr:uid="{DDD94C4D-0078-4F05-A52B-8178466DA12C}"/>
    <cellStyle name="60% - Ênfase6 6 4" xfId="4711" xr:uid="{00000000-0005-0000-0000-000066120000}"/>
    <cellStyle name="60% - Ênfase6 6 4 2" xfId="35397" xr:uid="{930EBEA3-DC79-4EE9-BB9D-B683A5EAAF5C}"/>
    <cellStyle name="60% - Ênfase6 6 5" xfId="4712" xr:uid="{00000000-0005-0000-0000-000067120000}"/>
    <cellStyle name="60% - Ênfase6 6 5 2" xfId="35398" xr:uid="{1C08B8BB-8877-4002-B0E6-23A16005A2D5}"/>
    <cellStyle name="60% - Ênfase6 6 6" xfId="35389" xr:uid="{2889792C-7047-4A46-9907-BAE671FF98D4}"/>
    <cellStyle name="60% - Ênfase6 7" xfId="4713" xr:uid="{00000000-0005-0000-0000-000068120000}"/>
    <cellStyle name="60% - Ênfase6 7 2" xfId="35399" xr:uid="{3F65A550-9DFF-4AB2-9C64-6D3388684661}"/>
    <cellStyle name="60% - Ênfase6 8" xfId="4714" xr:uid="{00000000-0005-0000-0000-000069120000}"/>
    <cellStyle name="60% - Ênfase6 8 2" xfId="35400" xr:uid="{75290CAB-C0B4-4AB9-8B90-9F13B8B3DA8F}"/>
    <cellStyle name="60% - Ênfase6 9" xfId="4715" xr:uid="{00000000-0005-0000-0000-00006A120000}"/>
    <cellStyle name="60% - Ênfase6 9 2" xfId="4716" xr:uid="{00000000-0005-0000-0000-00006B120000}"/>
    <cellStyle name="60% - Ênfase6 9 2 2" xfId="35402" xr:uid="{6CC29D1D-9029-4B52-B55F-AB7B60FF4F33}"/>
    <cellStyle name="60% - Ênfase6 9 3" xfId="35401" xr:uid="{75352692-2C4A-4D8C-AE8D-9BD8F082D75B}"/>
    <cellStyle name="60% - Énfasis1" xfId="4717" xr:uid="{00000000-0005-0000-0000-00006C120000}"/>
    <cellStyle name="60% - Énfasis1 2" xfId="4718" xr:uid="{00000000-0005-0000-0000-00006D120000}"/>
    <cellStyle name="60% - Énfasis1 2 2" xfId="35404" xr:uid="{CF7A5884-E45A-4724-9549-D9ECB28A3EEB}"/>
    <cellStyle name="60% - Énfasis1 3" xfId="35403" xr:uid="{A6A91098-A164-4400-AAA0-039AB0C11845}"/>
    <cellStyle name="60% - Énfasis2" xfId="4719" xr:uid="{00000000-0005-0000-0000-00006E120000}"/>
    <cellStyle name="60% - Énfasis2 2" xfId="4720" xr:uid="{00000000-0005-0000-0000-00006F120000}"/>
    <cellStyle name="60% - Énfasis2 2 2" xfId="35406" xr:uid="{D2D7DC9F-858E-4A00-B958-D47E82A73DC4}"/>
    <cellStyle name="60% - Énfasis2 3" xfId="35405" xr:uid="{AF340BD9-9F67-427E-B2AE-01A6EE82D429}"/>
    <cellStyle name="60% - Énfasis3" xfId="4721" xr:uid="{00000000-0005-0000-0000-000070120000}"/>
    <cellStyle name="60% - Énfasis3 2" xfId="4722" xr:uid="{00000000-0005-0000-0000-000071120000}"/>
    <cellStyle name="60% - Énfasis3 2 2" xfId="35408" xr:uid="{239F9489-A22A-46FC-A525-F5EC8D4F69DE}"/>
    <cellStyle name="60% - Énfasis3 3" xfId="35407" xr:uid="{DD8E875B-5CEE-49BD-BAB3-38F67C9AA5D0}"/>
    <cellStyle name="60% - Énfasis4" xfId="4723" xr:uid="{00000000-0005-0000-0000-000072120000}"/>
    <cellStyle name="60% - Énfasis4 2" xfId="4724" xr:uid="{00000000-0005-0000-0000-000073120000}"/>
    <cellStyle name="60% - Énfasis4 2 2" xfId="35410" xr:uid="{1907EEC8-6903-4E21-8652-4B5485EA3160}"/>
    <cellStyle name="60% - Énfasis4 3" xfId="35409" xr:uid="{742997EA-64EB-4C56-A8A4-4D60635E3ACA}"/>
    <cellStyle name="60% - Énfasis5" xfId="4725" xr:uid="{00000000-0005-0000-0000-000074120000}"/>
    <cellStyle name="60% - Énfasis5 2" xfId="4726" xr:uid="{00000000-0005-0000-0000-000075120000}"/>
    <cellStyle name="60% - Énfasis5 2 2" xfId="35412" xr:uid="{48BD311D-52D5-4A0A-92B5-9D614C75CE8E}"/>
    <cellStyle name="60% - Énfasis5 3" xfId="35411" xr:uid="{50B57284-2830-471E-B037-ECEA18E17786}"/>
    <cellStyle name="60% - Énfasis6" xfId="4727" xr:uid="{00000000-0005-0000-0000-000076120000}"/>
    <cellStyle name="60% - Énfasis6 2" xfId="4728" xr:uid="{00000000-0005-0000-0000-000077120000}"/>
    <cellStyle name="60% - Énfasis6 2 2" xfId="35414" xr:uid="{1DB913CD-63DF-481E-9260-BB84BE32E1D9}"/>
    <cellStyle name="60% - Énfasis6 3" xfId="35413" xr:uid="{4461E702-1790-4706-9CE7-5675AF992063}"/>
    <cellStyle name="752131" xfId="4729" xr:uid="{00000000-0005-0000-0000-000078120000}"/>
    <cellStyle name="752131 2" xfId="35415" xr:uid="{E8A88F81-1C18-4B46-BC9E-C9D0A55E1837}"/>
    <cellStyle name="A3 297 x 420 mm" xfId="4730" xr:uid="{00000000-0005-0000-0000-000079120000}"/>
    <cellStyle name="A3 297 x 420 mm 2" xfId="35416" xr:uid="{EF17D909-1264-44F4-B455-B76F74259E4C}"/>
    <cellStyle name="Accent1" xfId="4731" xr:uid="{00000000-0005-0000-0000-00007A120000}"/>
    <cellStyle name="Accent1 2" xfId="4732" xr:uid="{00000000-0005-0000-0000-00007B120000}"/>
    <cellStyle name="Accent1 2 2" xfId="4733" xr:uid="{00000000-0005-0000-0000-00007C120000}"/>
    <cellStyle name="Accent1 2 2 2" xfId="35419" xr:uid="{6617C6BD-363C-4155-8EE0-0CC0360A2EE2}"/>
    <cellStyle name="Accent1 2 3" xfId="4734" xr:uid="{00000000-0005-0000-0000-00007D120000}"/>
    <cellStyle name="Accent1 2 3 2" xfId="35420" xr:uid="{80213822-6F4D-4215-A5B5-A3CDB6460F0B}"/>
    <cellStyle name="Accent1 2 4" xfId="35418" xr:uid="{DC01F262-F573-4276-981E-98DD44DC5C14}"/>
    <cellStyle name="Accent1 3" xfId="4735" xr:uid="{00000000-0005-0000-0000-00007E120000}"/>
    <cellStyle name="Accent1 3 2" xfId="4736" xr:uid="{00000000-0005-0000-0000-00007F120000}"/>
    <cellStyle name="Accent1 3 2 2" xfId="35422" xr:uid="{26A42368-5F34-4E67-8C83-F692C32DB893}"/>
    <cellStyle name="Accent1 3 3" xfId="4737" xr:uid="{00000000-0005-0000-0000-000080120000}"/>
    <cellStyle name="Accent1 3 3 2" xfId="35423" xr:uid="{831AE2BF-F3F0-4B3F-A01F-8210EF4C66AF}"/>
    <cellStyle name="Accent1 3 4" xfId="35421" xr:uid="{88DDFA48-CCD8-43CC-ADAE-35612D03D2F1}"/>
    <cellStyle name="Accent1 4" xfId="4738" xr:uid="{00000000-0005-0000-0000-000081120000}"/>
    <cellStyle name="Accent1 4 2" xfId="35424" xr:uid="{659979E2-F269-43C5-89A5-7C0F5F1376B1}"/>
    <cellStyle name="Accent1 5" xfId="35417" xr:uid="{03EA5333-2CB9-4088-AFFA-31271EDAE099}"/>
    <cellStyle name="Accent2" xfId="4739" xr:uid="{00000000-0005-0000-0000-000082120000}"/>
    <cellStyle name="Accent2 2" xfId="4740" xr:uid="{00000000-0005-0000-0000-000083120000}"/>
    <cellStyle name="Accent2 2 2" xfId="4741" xr:uid="{00000000-0005-0000-0000-000084120000}"/>
    <cellStyle name="Accent2 2 2 2" xfId="35427" xr:uid="{05BCEC59-E474-43AD-9BC7-828DCDF619C4}"/>
    <cellStyle name="Accent2 2 3" xfId="4742" xr:uid="{00000000-0005-0000-0000-000085120000}"/>
    <cellStyle name="Accent2 2 3 2" xfId="35428" xr:uid="{984077DD-35E4-4B11-8A46-FF0BB588BFC3}"/>
    <cellStyle name="Accent2 2 4" xfId="35426" xr:uid="{2654DF45-B340-4827-9BCC-B730676FA2A2}"/>
    <cellStyle name="Accent2 3" xfId="4743" xr:uid="{00000000-0005-0000-0000-000086120000}"/>
    <cellStyle name="Accent2 3 2" xfId="4744" xr:uid="{00000000-0005-0000-0000-000087120000}"/>
    <cellStyle name="Accent2 3 2 2" xfId="35430" xr:uid="{ECFB771D-18B7-440F-9868-71E8B2363C95}"/>
    <cellStyle name="Accent2 3 3" xfId="4745" xr:uid="{00000000-0005-0000-0000-000088120000}"/>
    <cellStyle name="Accent2 3 3 2" xfId="35431" xr:uid="{C15CFE34-739C-444B-B935-B5D82AB63407}"/>
    <cellStyle name="Accent2 3 4" xfId="35429" xr:uid="{0D7C2AD1-37BD-40B5-AA61-3982792A515D}"/>
    <cellStyle name="Accent2 4" xfId="4746" xr:uid="{00000000-0005-0000-0000-000089120000}"/>
    <cellStyle name="Accent2 4 2" xfId="35432" xr:uid="{BDA6054A-EC83-40D2-ACDA-0AD72D59FEBF}"/>
    <cellStyle name="Accent2 5" xfId="35425" xr:uid="{E44644FE-932B-471F-84FC-9128F18A69F5}"/>
    <cellStyle name="Accent3" xfId="4747" xr:uid="{00000000-0005-0000-0000-00008A120000}"/>
    <cellStyle name="Accent3 2" xfId="4748" xr:uid="{00000000-0005-0000-0000-00008B120000}"/>
    <cellStyle name="Accent3 2 2" xfId="4749" xr:uid="{00000000-0005-0000-0000-00008C120000}"/>
    <cellStyle name="Accent3 2 2 2" xfId="35435" xr:uid="{F6EB4AC8-7912-4E10-819A-3FE0CA36431E}"/>
    <cellStyle name="Accent3 2 3" xfId="4750" xr:uid="{00000000-0005-0000-0000-00008D120000}"/>
    <cellStyle name="Accent3 2 3 2" xfId="35436" xr:uid="{A8DB357A-BD08-428C-B6E7-06D8338A881D}"/>
    <cellStyle name="Accent3 2 4" xfId="35434" xr:uid="{1ECCD361-C6A5-4CBB-9C27-6F6B23828653}"/>
    <cellStyle name="Accent3 3" xfId="4751" xr:uid="{00000000-0005-0000-0000-00008E120000}"/>
    <cellStyle name="Accent3 3 2" xfId="4752" xr:uid="{00000000-0005-0000-0000-00008F120000}"/>
    <cellStyle name="Accent3 3 2 2" xfId="35438" xr:uid="{0B9E100A-8677-4054-90C4-425D53FF3D01}"/>
    <cellStyle name="Accent3 3 3" xfId="4753" xr:uid="{00000000-0005-0000-0000-000090120000}"/>
    <cellStyle name="Accent3 3 3 2" xfId="35439" xr:uid="{8C5A95BB-B2BF-42E4-B674-CF386229E309}"/>
    <cellStyle name="Accent3 3 4" xfId="35437" xr:uid="{BF0BF867-36AE-4731-B50F-3621A6825CAA}"/>
    <cellStyle name="Accent3 4" xfId="4754" xr:uid="{00000000-0005-0000-0000-000091120000}"/>
    <cellStyle name="Accent3 4 2" xfId="35440" xr:uid="{3C4D200D-E130-472D-BAA3-766BE8ED1E67}"/>
    <cellStyle name="Accent3 5" xfId="35433" xr:uid="{161D1412-BDBE-4AA0-A864-4335E1CA4D46}"/>
    <cellStyle name="Accent4" xfId="4755" xr:uid="{00000000-0005-0000-0000-000092120000}"/>
    <cellStyle name="Accent4 2" xfId="4756" xr:uid="{00000000-0005-0000-0000-000093120000}"/>
    <cellStyle name="Accent4 2 2" xfId="4757" xr:uid="{00000000-0005-0000-0000-000094120000}"/>
    <cellStyle name="Accent4 2 2 2" xfId="35443" xr:uid="{80495AF5-9A54-415D-9C93-9E81041E0486}"/>
    <cellStyle name="Accent4 2 3" xfId="4758" xr:uid="{00000000-0005-0000-0000-000095120000}"/>
    <cellStyle name="Accent4 2 3 2" xfId="35444" xr:uid="{1669FB21-76A9-4BDC-904C-F38EB8DA2F1B}"/>
    <cellStyle name="Accent4 2 4" xfId="35442" xr:uid="{DDDB191A-E751-469A-9021-0F705782B153}"/>
    <cellStyle name="Accent4 3" xfId="4759" xr:uid="{00000000-0005-0000-0000-000096120000}"/>
    <cellStyle name="Accent4 3 2" xfId="4760" xr:uid="{00000000-0005-0000-0000-000097120000}"/>
    <cellStyle name="Accent4 3 2 2" xfId="35446" xr:uid="{A511F410-0F72-4F90-9944-22DCEA5F7064}"/>
    <cellStyle name="Accent4 3 3" xfId="4761" xr:uid="{00000000-0005-0000-0000-000098120000}"/>
    <cellStyle name="Accent4 3 3 2" xfId="35447" xr:uid="{0D80AC61-DA63-497D-AC06-3C54AD73A9E4}"/>
    <cellStyle name="Accent4 3 4" xfId="35445" xr:uid="{0B6B1E2C-832D-4378-9879-5C35D892B271}"/>
    <cellStyle name="Accent4 4" xfId="4762" xr:uid="{00000000-0005-0000-0000-000099120000}"/>
    <cellStyle name="Accent4 4 2" xfId="35448" xr:uid="{2E1C0397-359F-4B75-B8F6-48BD47591304}"/>
    <cellStyle name="Accent4 5" xfId="35441" xr:uid="{3122C93D-36D7-4873-A23F-53BEEDC88F15}"/>
    <cellStyle name="Accent5" xfId="4763" xr:uid="{00000000-0005-0000-0000-00009A120000}"/>
    <cellStyle name="Accent5 2" xfId="4764" xr:uid="{00000000-0005-0000-0000-00009B120000}"/>
    <cellStyle name="Accent5 2 2" xfId="4765" xr:uid="{00000000-0005-0000-0000-00009C120000}"/>
    <cellStyle name="Accent5 2 2 2" xfId="35451" xr:uid="{135EE508-472D-48F1-894B-1880D68EFE52}"/>
    <cellStyle name="Accent5 2 3" xfId="4766" xr:uid="{00000000-0005-0000-0000-00009D120000}"/>
    <cellStyle name="Accent5 2 3 2" xfId="35452" xr:uid="{A932B2DE-D1D9-456F-8E84-44FC5E1F7B1A}"/>
    <cellStyle name="Accent5 2 4" xfId="35450" xr:uid="{F24BF816-B626-4C58-B5B4-2BCC7DD4EFC6}"/>
    <cellStyle name="Accent5 3" xfId="4767" xr:uid="{00000000-0005-0000-0000-00009E120000}"/>
    <cellStyle name="Accent5 3 2" xfId="4768" xr:uid="{00000000-0005-0000-0000-00009F120000}"/>
    <cellStyle name="Accent5 3 2 2" xfId="35454" xr:uid="{1803675C-FE8B-48B2-8DCF-E139A11FEC36}"/>
    <cellStyle name="Accent5 3 3" xfId="4769" xr:uid="{00000000-0005-0000-0000-0000A0120000}"/>
    <cellStyle name="Accent5 3 3 2" xfId="35455" xr:uid="{4494733C-77BC-4E49-B079-8EFF64EE9172}"/>
    <cellStyle name="Accent5 3 4" xfId="35453" xr:uid="{A2F4DB92-0C38-4871-80F0-93A6936ED6D1}"/>
    <cellStyle name="Accent5 4" xfId="4770" xr:uid="{00000000-0005-0000-0000-0000A1120000}"/>
    <cellStyle name="Accent5 4 2" xfId="35456" xr:uid="{210CC335-7B39-4D57-BC41-19E066A7C1A8}"/>
    <cellStyle name="Accent5 5" xfId="35449" xr:uid="{1622DF05-2F7D-47B9-8A59-B66A3616D069}"/>
    <cellStyle name="Accent6" xfId="4771" xr:uid="{00000000-0005-0000-0000-0000A2120000}"/>
    <cellStyle name="Accent6 2" xfId="4772" xr:uid="{00000000-0005-0000-0000-0000A3120000}"/>
    <cellStyle name="Accent6 2 2" xfId="4773" xr:uid="{00000000-0005-0000-0000-0000A4120000}"/>
    <cellStyle name="Accent6 2 2 2" xfId="35459" xr:uid="{D54FB5BD-2A2C-4A04-879E-AC490156C6A2}"/>
    <cellStyle name="Accent6 2 3" xfId="4774" xr:uid="{00000000-0005-0000-0000-0000A5120000}"/>
    <cellStyle name="Accent6 2 3 2" xfId="35460" xr:uid="{994C07AB-BC9A-44B2-AF1E-A7D142E99E77}"/>
    <cellStyle name="Accent6 2 4" xfId="35458" xr:uid="{86DB9433-70FA-4A0E-AEBA-E7B4FF627256}"/>
    <cellStyle name="Accent6 3" xfId="4775" xr:uid="{00000000-0005-0000-0000-0000A6120000}"/>
    <cellStyle name="Accent6 3 2" xfId="4776" xr:uid="{00000000-0005-0000-0000-0000A7120000}"/>
    <cellStyle name="Accent6 3 2 2" xfId="35462" xr:uid="{2B8680D3-975F-4AA5-80B4-1D649DD034B6}"/>
    <cellStyle name="Accent6 3 3" xfId="4777" xr:uid="{00000000-0005-0000-0000-0000A8120000}"/>
    <cellStyle name="Accent6 3 3 2" xfId="35463" xr:uid="{C1EB4FB8-7337-4213-B257-A3DA891B802F}"/>
    <cellStyle name="Accent6 3 4" xfId="35461" xr:uid="{9A7F83D2-A17D-425B-8DBA-D0954FEE1BDC}"/>
    <cellStyle name="Accent6 4" xfId="4778" xr:uid="{00000000-0005-0000-0000-0000A9120000}"/>
    <cellStyle name="Accent6 4 2" xfId="35464" xr:uid="{892729EC-C721-4DB6-BB54-34C764B4BA51}"/>
    <cellStyle name="Accent6 5" xfId="35457" xr:uid="{F9519644-4E65-471D-84C3-FBB4CE791BF0}"/>
    <cellStyle name="Actual Date" xfId="4779" xr:uid="{00000000-0005-0000-0000-0000AA120000}"/>
    <cellStyle name="Actual Date 2" xfId="4780" xr:uid="{00000000-0005-0000-0000-0000AB120000}"/>
    <cellStyle name="Actual Date 2 2" xfId="35466" xr:uid="{8D4DB866-65B5-492F-A4F8-035BC4124491}"/>
    <cellStyle name="Actual Date 3" xfId="4781" xr:uid="{00000000-0005-0000-0000-0000AC120000}"/>
    <cellStyle name="Actual Date 3 2" xfId="35467" xr:uid="{8798F28B-D2C1-4D1E-9E79-93D910E1442C}"/>
    <cellStyle name="Actual Date 4" xfId="35465" xr:uid="{3328942C-3BD6-434E-B0F1-56F6D3A1354F}"/>
    <cellStyle name="Actual Date_Debt Report - Q4 2012 - FINAL" xfId="4782" xr:uid="{00000000-0005-0000-0000-0000AD120000}"/>
    <cellStyle name="ÅëÈ­ [0]_±âÅ¸" xfId="4783" xr:uid="{00000000-0005-0000-0000-0000AE120000}"/>
    <cellStyle name="ÅëÈ­_±âÅ¸" xfId="4784" xr:uid="{00000000-0005-0000-0000-0000AF120000}"/>
    <cellStyle name="Allign center" xfId="4785" xr:uid="{00000000-0005-0000-0000-0000B0120000}"/>
    <cellStyle name="Allign center 2" xfId="35468" xr:uid="{2E302EBD-4FD4-454B-93AC-74DC9EF0F8FF}"/>
    <cellStyle name="Alterar t&amp;odas" xfId="4786" xr:uid="{00000000-0005-0000-0000-0000B1120000}"/>
    <cellStyle name="Alterar t&amp;odas 2" xfId="35469" xr:uid="{0AEA66D3-38E9-4F5F-92B5-7D39850CAF7D}"/>
    <cellStyle name="array" xfId="4787" xr:uid="{00000000-0005-0000-0000-0000B2120000}"/>
    <cellStyle name="array 2" xfId="35470" xr:uid="{3F9BD531-76A4-4A4A-BE04-9FE18AF51DF5}"/>
    <cellStyle name="AssaysBottom" xfId="4788" xr:uid="{00000000-0005-0000-0000-0000B3120000}"/>
    <cellStyle name="AssaysBottom 2" xfId="4789" xr:uid="{00000000-0005-0000-0000-0000B4120000}"/>
    <cellStyle name="AssaysBottom 2 2" xfId="35472" xr:uid="{3600B292-11C5-4C60-916F-31C9F6278577}"/>
    <cellStyle name="AssaysBottom 3" xfId="35471" xr:uid="{64F862C8-CAB7-4745-AF80-070D63E38463}"/>
    <cellStyle name="AssaysTop" xfId="4790" xr:uid="{00000000-0005-0000-0000-0000B5120000}"/>
    <cellStyle name="AssaysTop 2" xfId="4791" xr:uid="{00000000-0005-0000-0000-0000B6120000}"/>
    <cellStyle name="AssaysTop 2 2" xfId="4792" xr:uid="{00000000-0005-0000-0000-0000B7120000}"/>
    <cellStyle name="AssaysTop 2 2 2" xfId="35475" xr:uid="{EE0FBF80-3216-492F-8DD0-D4BC96A11F72}"/>
    <cellStyle name="AssaysTop 2 3" xfId="4793" xr:uid="{00000000-0005-0000-0000-0000B8120000}"/>
    <cellStyle name="AssaysTop 2 3 2" xfId="35476" xr:uid="{C103ACC4-D53B-49AA-BCBD-4256C211011B}"/>
    <cellStyle name="AssaysTop 2 4" xfId="35474" xr:uid="{A2752C08-6D39-4322-A361-34C8F76E7B6E}"/>
    <cellStyle name="AssaysTop 3" xfId="4794" xr:uid="{00000000-0005-0000-0000-0000B9120000}"/>
    <cellStyle name="AssaysTop 3 2" xfId="35477" xr:uid="{708E8B63-55AF-4E69-AD23-DDB6270DFC27}"/>
    <cellStyle name="AssaysTop 4" xfId="4795" xr:uid="{00000000-0005-0000-0000-0000BA120000}"/>
    <cellStyle name="AssaysTop 4 2" xfId="35478" xr:uid="{C03437BB-B6F7-4EE4-9920-308016484CF6}"/>
    <cellStyle name="AssaysTop 5" xfId="35473" xr:uid="{786B76BA-1AA1-406D-AF1A-FCB051F97F99}"/>
    <cellStyle name="ÄÞ¸¶ [0]_±âÅ¸" xfId="4796" xr:uid="{00000000-0005-0000-0000-0000BB120000}"/>
    <cellStyle name="ÄÞ¸¶_±âÅ¸" xfId="4797" xr:uid="{00000000-0005-0000-0000-0000BC120000}"/>
    <cellStyle name="Avertissement" xfId="4798" xr:uid="{00000000-0005-0000-0000-0000BD120000}"/>
    <cellStyle name="Avertissement 2" xfId="35479" xr:uid="{07300E13-EEFD-4ECB-9B39-E47CB91E5869}"/>
    <cellStyle name="Bad" xfId="4799" xr:uid="{00000000-0005-0000-0000-0000BE120000}"/>
    <cellStyle name="Bad 2" xfId="4800" xr:uid="{00000000-0005-0000-0000-0000BF120000}"/>
    <cellStyle name="Bad 2 2" xfId="4801" xr:uid="{00000000-0005-0000-0000-0000C0120000}"/>
    <cellStyle name="Bad 2 2 2" xfId="35482" xr:uid="{388DE311-0598-4186-B7C8-4CBD2513BFED}"/>
    <cellStyle name="Bad 2 3" xfId="4802" xr:uid="{00000000-0005-0000-0000-0000C1120000}"/>
    <cellStyle name="Bad 2 3 2" xfId="35483" xr:uid="{D94DECEF-7CB4-4334-B0D6-63F763535510}"/>
    <cellStyle name="Bad 2 4" xfId="35481" xr:uid="{FAF0CA5D-5983-4918-973C-FF18C3E68BF8}"/>
    <cellStyle name="Bad 3" xfId="4803" xr:uid="{00000000-0005-0000-0000-0000C2120000}"/>
    <cellStyle name="Bad 3 2" xfId="4804" xr:uid="{00000000-0005-0000-0000-0000C3120000}"/>
    <cellStyle name="Bad 3 2 2" xfId="35485" xr:uid="{4698DF42-C34A-42CA-BD70-FCDE3DFD94DD}"/>
    <cellStyle name="Bad 3 3" xfId="4805" xr:uid="{00000000-0005-0000-0000-0000C4120000}"/>
    <cellStyle name="Bad 3 3 2" xfId="35486" xr:uid="{AD41B5D8-57F2-4D5D-A116-EB4B5C09CBC3}"/>
    <cellStyle name="Bad 3 4" xfId="35484" xr:uid="{BA9C5C50-2A84-4CAB-B30F-51772F1B09A5}"/>
    <cellStyle name="Bad 4" xfId="4806" xr:uid="{00000000-0005-0000-0000-0000C5120000}"/>
    <cellStyle name="Bad 4 2" xfId="35487" xr:uid="{FA76D58B-ADAA-4E30-B9C8-076944663A52}"/>
    <cellStyle name="Bad 5" xfId="35480" xr:uid="{9D12C22B-272D-48B1-A8E4-E63FF64952CD}"/>
    <cellStyle name="Blue" xfId="4807" xr:uid="{00000000-0005-0000-0000-0000C6120000}"/>
    <cellStyle name="Blue 2" xfId="4808" xr:uid="{00000000-0005-0000-0000-0000C7120000}"/>
    <cellStyle name="Blue 2 2" xfId="35489" xr:uid="{5E5390E6-6032-439D-947F-B3302A10062C}"/>
    <cellStyle name="Blue 3" xfId="4809" xr:uid="{00000000-0005-0000-0000-0000C8120000}"/>
    <cellStyle name="Blue 3 2" xfId="35490" xr:uid="{7A8B2255-256F-4C44-973B-B9309AB60EAE}"/>
    <cellStyle name="Blue 4" xfId="35488" xr:uid="{AFA8FEBD-CAED-4C88-B843-F4A54B5EED75}"/>
    <cellStyle name="Blue Percent" xfId="4810" xr:uid="{00000000-0005-0000-0000-0000C9120000}"/>
    <cellStyle name="Blue Percent 2" xfId="35491" xr:uid="{0A8AD918-C75E-4F48-AAA7-6A8D8D065DAD}"/>
    <cellStyle name="Blue_Debt Report - Q4 2012 - FINAL" xfId="4811" xr:uid="{00000000-0005-0000-0000-0000CA120000}"/>
    <cellStyle name="BLuedashZero" xfId="4812" xr:uid="{00000000-0005-0000-0000-0000CB120000}"/>
    <cellStyle name="BLuedashZero 2" xfId="35492" xr:uid="{5303EA35-82B0-457C-9B47-9FD31F29D0D4}"/>
    <cellStyle name="Body" xfId="4813" xr:uid="{00000000-0005-0000-0000-0000CC120000}"/>
    <cellStyle name="Body 2" xfId="4814" xr:uid="{00000000-0005-0000-0000-0000CD120000}"/>
    <cellStyle name="Body 2 2" xfId="35494" xr:uid="{F1E30AC8-D124-4CBF-9077-E3359B42D1A5}"/>
    <cellStyle name="Body 3" xfId="35493" xr:uid="{745911D9-8185-4A96-A821-7A9B40A35F9B}"/>
    <cellStyle name="bold" xfId="4815" xr:uid="{00000000-0005-0000-0000-0000CE120000}"/>
    <cellStyle name="bold 2" xfId="35495" xr:uid="{BF5AEAD6-B98F-49FF-B39A-2E97E8EACB68}"/>
    <cellStyle name="Bold/Border" xfId="4816" xr:uid="{00000000-0005-0000-0000-0000CF120000}"/>
    <cellStyle name="Bold/Border 2" xfId="4817" xr:uid="{00000000-0005-0000-0000-0000D0120000}"/>
    <cellStyle name="Bold/Border 2 2" xfId="35497" xr:uid="{DA45FAF7-7AD0-4EB3-8B1C-D6144EB36587}"/>
    <cellStyle name="Bold/Border 3" xfId="35496" xr:uid="{239585DC-A035-4E17-9AA8-25F2ED145FC1}"/>
    <cellStyle name="Bom 10" xfId="4818" xr:uid="{00000000-0005-0000-0000-0000D1120000}"/>
    <cellStyle name="Bom 10 2" xfId="35498" xr:uid="{C0CBFA78-2F95-4A84-B655-5646E8140B7B}"/>
    <cellStyle name="Bom 11" xfId="4819" xr:uid="{00000000-0005-0000-0000-0000D2120000}"/>
    <cellStyle name="Bom 11 2" xfId="35499" xr:uid="{A58C5A35-86F0-4A41-954E-A6713674329D}"/>
    <cellStyle name="Bom 12" xfId="4820" xr:uid="{00000000-0005-0000-0000-0000D3120000}"/>
    <cellStyle name="Bom 12 2" xfId="35500" xr:uid="{6F18ABEE-AD13-4A0C-8452-ECF76C07EB4E}"/>
    <cellStyle name="Bom 13" xfId="4821" xr:uid="{00000000-0005-0000-0000-0000D4120000}"/>
    <cellStyle name="Bom 13 2" xfId="35501" xr:uid="{9789B2BF-C032-4558-B9F2-CFD296643407}"/>
    <cellStyle name="Bom 14" xfId="4822" xr:uid="{00000000-0005-0000-0000-0000D5120000}"/>
    <cellStyle name="Bom 14 2" xfId="4823" xr:uid="{00000000-0005-0000-0000-0000D6120000}"/>
    <cellStyle name="Bom 14 2 2" xfId="4824" xr:uid="{00000000-0005-0000-0000-0000D7120000}"/>
    <cellStyle name="Bom 14 2 2 2" xfId="35504" xr:uid="{DFB95279-13B3-40CF-BDD3-C8917179097D}"/>
    <cellStyle name="Bom 14 2 3" xfId="4825" xr:uid="{00000000-0005-0000-0000-0000D8120000}"/>
    <cellStyle name="Bom 14 2 3 2" xfId="4826" xr:uid="{00000000-0005-0000-0000-0000D9120000}"/>
    <cellStyle name="Bom 14 2 3 2 2" xfId="35506" xr:uid="{74ADFACD-AF80-4D2B-8820-201D91690723}"/>
    <cellStyle name="Bom 14 2 3 3" xfId="35505" xr:uid="{90DE042A-C0D8-470F-B631-463F4B7E782F}"/>
    <cellStyle name="Bom 14 2 4" xfId="35503" xr:uid="{F4F66D54-BBBA-45F3-83E4-23AE41F6DADE}"/>
    <cellStyle name="Bom 14 3" xfId="4827" xr:uid="{00000000-0005-0000-0000-0000DA120000}"/>
    <cellStyle name="Bom 14 3 2" xfId="35507" xr:uid="{51A7CADE-7494-46EB-9624-0193DC8C02CD}"/>
    <cellStyle name="Bom 14 4" xfId="4828" xr:uid="{00000000-0005-0000-0000-0000DB120000}"/>
    <cellStyle name="Bom 14 4 2" xfId="4829" xr:uid="{00000000-0005-0000-0000-0000DC120000}"/>
    <cellStyle name="Bom 14 4 2 2" xfId="35509" xr:uid="{63E623F4-8152-47DE-AAC3-0A7F4D58EC3D}"/>
    <cellStyle name="Bom 14 4 3" xfId="4830" xr:uid="{00000000-0005-0000-0000-0000DD120000}"/>
    <cellStyle name="Bom 14 4 3 2" xfId="35510" xr:uid="{16E57CFE-C5C6-40FF-965E-AF6498C9EAF3}"/>
    <cellStyle name="Bom 14 4 4" xfId="35508" xr:uid="{1D39C806-0D7D-4C29-A7C0-30D445F4BC6F}"/>
    <cellStyle name="Bom 14 5" xfId="4831" xr:uid="{00000000-0005-0000-0000-0000DE120000}"/>
    <cellStyle name="Bom 14 5 2" xfId="35511" xr:uid="{E976D724-6D23-4D72-B003-E0C4F22355A4}"/>
    <cellStyle name="Bom 14 6" xfId="4832" xr:uid="{00000000-0005-0000-0000-0000DF120000}"/>
    <cellStyle name="Bom 14 6 2" xfId="35512" xr:uid="{B3E66380-BD4A-406D-81C9-24E840D83FEB}"/>
    <cellStyle name="Bom 14 7" xfId="4833" xr:uid="{00000000-0005-0000-0000-0000E0120000}"/>
    <cellStyle name="Bom 14 7 2" xfId="35513" xr:uid="{76ED7965-3B3E-4FB6-91E7-DA4F410900D1}"/>
    <cellStyle name="Bom 14 8" xfId="35502" xr:uid="{41E4D397-D98D-4703-96F7-5FC1EE309194}"/>
    <cellStyle name="Bom 15" xfId="4834" xr:uid="{00000000-0005-0000-0000-0000E1120000}"/>
    <cellStyle name="Bom 15 2" xfId="4835" xr:uid="{00000000-0005-0000-0000-0000E2120000}"/>
    <cellStyle name="Bom 15 2 2" xfId="4836" xr:uid="{00000000-0005-0000-0000-0000E3120000}"/>
    <cellStyle name="Bom 15 2 2 2" xfId="35516" xr:uid="{C3498C52-43B9-4445-ACDC-0FC757948AF6}"/>
    <cellStyle name="Bom 15 2 3" xfId="4837" xr:uid="{00000000-0005-0000-0000-0000E4120000}"/>
    <cellStyle name="Bom 15 2 3 2" xfId="35517" xr:uid="{72EF830E-4BA3-4493-A6C8-E273A5B851EE}"/>
    <cellStyle name="Bom 15 2 4" xfId="35515" xr:uid="{A6EE6D43-6E77-4922-A441-9A14A7BFC0B7}"/>
    <cellStyle name="Bom 15 3" xfId="4838" xr:uid="{00000000-0005-0000-0000-0000E5120000}"/>
    <cellStyle name="Bom 15 3 2" xfId="35518" xr:uid="{A5A21B9A-E0C6-42C1-BFED-5715656D47FB}"/>
    <cellStyle name="Bom 15 4" xfId="4839" xr:uid="{00000000-0005-0000-0000-0000E6120000}"/>
    <cellStyle name="Bom 15 4 2" xfId="35519" xr:uid="{97C54994-EFAF-474C-AC04-CE07ED0C320D}"/>
    <cellStyle name="Bom 15 5" xfId="4840" xr:uid="{00000000-0005-0000-0000-0000E7120000}"/>
    <cellStyle name="Bom 15 5 2" xfId="35520" xr:uid="{307E1449-AB47-4527-A1E8-FA010A967A44}"/>
    <cellStyle name="Bom 15 6" xfId="35514" xr:uid="{F931AC64-D7D2-4D6E-A965-3F7CB8A47D6A}"/>
    <cellStyle name="Bom 16" xfId="4841" xr:uid="{00000000-0005-0000-0000-0000E8120000}"/>
    <cellStyle name="Bom 16 2" xfId="35521" xr:uid="{4B0BD527-9F6B-461A-8A82-BBCA8047DE03}"/>
    <cellStyle name="Bom 17" xfId="4842" xr:uid="{00000000-0005-0000-0000-0000E9120000}"/>
    <cellStyle name="Bom 17 2" xfId="35522" xr:uid="{0AB6403F-C6C4-42AB-9BA1-5B078582112E}"/>
    <cellStyle name="Bom 18" xfId="4843" xr:uid="{00000000-0005-0000-0000-0000EA120000}"/>
    <cellStyle name="Bom 18 2" xfId="35523" xr:uid="{6C92236E-3E6D-4102-811C-43E35BFBEFCF}"/>
    <cellStyle name="Bom 19" xfId="4844" xr:uid="{00000000-0005-0000-0000-0000EB120000}"/>
    <cellStyle name="Bom 19 2" xfId="35524" xr:uid="{CC0DAA99-E951-4F6F-A914-84ED6DDDCDCF}"/>
    <cellStyle name="Bom 2" xfId="4845" xr:uid="{00000000-0005-0000-0000-0000EC120000}"/>
    <cellStyle name="Bom 2 10" xfId="4846" xr:uid="{00000000-0005-0000-0000-0000ED120000}"/>
    <cellStyle name="Bom 2 10 2" xfId="35526" xr:uid="{0EAB7690-2A29-457A-843A-6D309956DE82}"/>
    <cellStyle name="Bom 2 11" xfId="35525" xr:uid="{48C358BF-DC1B-4C92-944E-DFEAAF8038F0}"/>
    <cellStyle name="Bom 2 2" xfId="4847" xr:uid="{00000000-0005-0000-0000-0000EE120000}"/>
    <cellStyle name="Bom 2 2 2" xfId="4848" xr:uid="{00000000-0005-0000-0000-0000EF120000}"/>
    <cellStyle name="Bom 2 2 2 2" xfId="4849" xr:uid="{00000000-0005-0000-0000-0000F0120000}"/>
    <cellStyle name="Bom 2 2 2 2 2" xfId="35529" xr:uid="{0352DFAC-17A9-44A7-BF24-9D48A360CA8A}"/>
    <cellStyle name="Bom 2 2 2 3" xfId="4850" xr:uid="{00000000-0005-0000-0000-0000F1120000}"/>
    <cellStyle name="Bom 2 2 2 3 2" xfId="4851" xr:uid="{00000000-0005-0000-0000-0000F2120000}"/>
    <cellStyle name="Bom 2 2 2 3 2 2" xfId="35531" xr:uid="{0496593C-8C03-4426-B678-62FD3B001847}"/>
    <cellStyle name="Bom 2 2 2 3 3" xfId="35530" xr:uid="{959C1EAB-06D1-418A-9906-65202D76A1A1}"/>
    <cellStyle name="Bom 2 2 2 4" xfId="35528" xr:uid="{AEEA4EC8-F672-4032-994C-A909C6453C52}"/>
    <cellStyle name="Bom 2 2 3" xfId="4852" xr:uid="{00000000-0005-0000-0000-0000F3120000}"/>
    <cellStyle name="Bom 2 2 3 2" xfId="35532" xr:uid="{3D72EFEE-5C5C-4E7A-96EB-201AB1891F28}"/>
    <cellStyle name="Bom 2 2 4" xfId="4853" xr:uid="{00000000-0005-0000-0000-0000F4120000}"/>
    <cellStyle name="Bom 2 2 4 2" xfId="4854" xr:uid="{00000000-0005-0000-0000-0000F5120000}"/>
    <cellStyle name="Bom 2 2 4 2 2" xfId="35534" xr:uid="{763DD1BB-A036-4626-A374-80D5A9A7B88C}"/>
    <cellStyle name="Bom 2 2 4 3" xfId="35533" xr:uid="{BD71675C-8BC5-4491-A18B-FC9E147D9DAD}"/>
    <cellStyle name="Bom 2 2 5" xfId="35527" xr:uid="{E17FB226-3FB7-4585-B5FA-DD10431CDD55}"/>
    <cellStyle name="Bom 2 3" xfId="4855" xr:uid="{00000000-0005-0000-0000-0000F6120000}"/>
    <cellStyle name="Bom 2 3 2" xfId="35535" xr:uid="{B0801332-62FD-486A-B61C-223EF969211A}"/>
    <cellStyle name="Bom 2 4" xfId="4856" xr:uid="{00000000-0005-0000-0000-0000F7120000}"/>
    <cellStyle name="Bom 2 4 2" xfId="35536" xr:uid="{AAD932F9-F0B5-4196-ACD6-3C18B2B5E52B}"/>
    <cellStyle name="Bom 2 5" xfId="4857" xr:uid="{00000000-0005-0000-0000-0000F8120000}"/>
    <cellStyle name="Bom 2 5 2" xfId="4858" xr:uid="{00000000-0005-0000-0000-0000F9120000}"/>
    <cellStyle name="Bom 2 5 2 2" xfId="35538" xr:uid="{B73387D4-AF22-4387-9824-3EB5D1B7EC7B}"/>
    <cellStyle name="Bom 2 5 3" xfId="35537" xr:uid="{8D52774E-969B-4173-8D55-F06EA5A2A6DE}"/>
    <cellStyle name="Bom 2 6" xfId="4859" xr:uid="{00000000-0005-0000-0000-0000FA120000}"/>
    <cellStyle name="Bom 2 6 2" xfId="35539" xr:uid="{1C418571-C6C7-4E5D-B792-99E27A6749A0}"/>
    <cellStyle name="Bom 2 7" xfId="4860" xr:uid="{00000000-0005-0000-0000-0000FB120000}"/>
    <cellStyle name="Bom 2 7 2" xfId="35540" xr:uid="{624CA3FC-4430-4182-89C1-FD719503BB90}"/>
    <cellStyle name="Bom 2 8" xfId="4861" xr:uid="{00000000-0005-0000-0000-0000FC120000}"/>
    <cellStyle name="Bom 2 8 2" xfId="35541" xr:uid="{82A987B6-8FC6-451D-927C-94B6E5A84397}"/>
    <cellStyle name="Bom 2 9" xfId="4862" xr:uid="{00000000-0005-0000-0000-0000FD120000}"/>
    <cellStyle name="Bom 2 9 2" xfId="4863" xr:uid="{00000000-0005-0000-0000-0000FE120000}"/>
    <cellStyle name="Bom 2 9 2 2" xfId="35543" xr:uid="{FF778C46-7F6D-4CD6-8DA2-D0ECA31D3C21}"/>
    <cellStyle name="Bom 2 9 3" xfId="4864" xr:uid="{00000000-0005-0000-0000-0000FF120000}"/>
    <cellStyle name="Bom 2 9 3 2" xfId="35544" xr:uid="{16045A73-9267-4F9E-9AEC-CA50B251D8DB}"/>
    <cellStyle name="Bom 2 9 4" xfId="35542" xr:uid="{0D754B4A-472F-4490-ADA8-EEC6AB77277E}"/>
    <cellStyle name="Bom 20" xfId="4865" xr:uid="{00000000-0005-0000-0000-000000130000}"/>
    <cellStyle name="Bom 20 2" xfId="35545" xr:uid="{C7BA4361-DF89-4DD6-9969-93696AAA2852}"/>
    <cellStyle name="Bom 21" xfId="4866" xr:uid="{00000000-0005-0000-0000-000001130000}"/>
    <cellStyle name="Bom 21 2" xfId="35546" xr:uid="{661F8454-1DF0-40E0-BDE3-E8C55977D430}"/>
    <cellStyle name="Bom 22" xfId="4867" xr:uid="{00000000-0005-0000-0000-000002130000}"/>
    <cellStyle name="Bom 22 2" xfId="35547" xr:uid="{F14955E7-9764-4AB1-BDD9-DF0F11F3F5CE}"/>
    <cellStyle name="Bom 3" xfId="4868" xr:uid="{00000000-0005-0000-0000-000003130000}"/>
    <cellStyle name="Bom 3 2" xfId="4869" xr:uid="{00000000-0005-0000-0000-000004130000}"/>
    <cellStyle name="Bom 3 2 2" xfId="35549" xr:uid="{7E1A373C-FCDA-47B0-8EED-C268EDAF65AA}"/>
    <cellStyle name="Bom 3 3" xfId="4870" xr:uid="{00000000-0005-0000-0000-000005130000}"/>
    <cellStyle name="Bom 3 3 2" xfId="35550" xr:uid="{057EF958-88E6-4F3D-A309-8AA81B82613E}"/>
    <cellStyle name="Bom 3 4" xfId="35548" xr:uid="{7191CCF1-21A4-4DF3-9311-A587A366A4AF}"/>
    <cellStyle name="Bom 4" xfId="4871" xr:uid="{00000000-0005-0000-0000-000006130000}"/>
    <cellStyle name="Bom 4 2" xfId="4872" xr:uid="{00000000-0005-0000-0000-000007130000}"/>
    <cellStyle name="Bom 4 2 2" xfId="35552" xr:uid="{BDDCB335-A5C6-4239-BCBF-1014339E7564}"/>
    <cellStyle name="Bom 4 3" xfId="35551" xr:uid="{DA9A7AF9-991F-4C98-9B70-D45076350D8F}"/>
    <cellStyle name="Bom 5" xfId="4873" xr:uid="{00000000-0005-0000-0000-000008130000}"/>
    <cellStyle name="Bom 5 2" xfId="35553" xr:uid="{2C69C58F-73BF-495B-92D0-6C1AF4B73926}"/>
    <cellStyle name="Bom 6" xfId="4874" xr:uid="{00000000-0005-0000-0000-000009130000}"/>
    <cellStyle name="Bom 6 2" xfId="35554" xr:uid="{5A6EB08B-5E81-4C9D-8D90-DAB52DF38F4A}"/>
    <cellStyle name="Bom 7" xfId="4875" xr:uid="{00000000-0005-0000-0000-00000A130000}"/>
    <cellStyle name="Bom 7 2" xfId="35555" xr:uid="{5FAFADA0-CB74-4B9F-88AA-4CED6279049C}"/>
    <cellStyle name="Bom 8" xfId="4876" xr:uid="{00000000-0005-0000-0000-00000B130000}"/>
    <cellStyle name="Bom 8 2" xfId="4877" xr:uid="{00000000-0005-0000-0000-00000C130000}"/>
    <cellStyle name="Bom 8 2 2" xfId="35557" xr:uid="{B8AD32CE-409C-48F8-96BF-7B2BD0CAAE06}"/>
    <cellStyle name="Bom 8 3" xfId="35556" xr:uid="{ADA7ABC7-061F-470F-9495-1CB43BF3EF7A}"/>
    <cellStyle name="Bom 9" xfId="4878" xr:uid="{00000000-0005-0000-0000-00000D130000}"/>
    <cellStyle name="Bom 9 2" xfId="4879" xr:uid="{00000000-0005-0000-0000-00000E130000}"/>
    <cellStyle name="Bom 9 2 2" xfId="35559" xr:uid="{7CE492FE-487B-49E3-98EB-3E2672CA1CB4}"/>
    <cellStyle name="Bom 9 3" xfId="35558" xr:uid="{F8B2633E-5DD9-4811-80CA-0E19CB97A36D}"/>
    <cellStyle name="BooleanYorN" xfId="4880" xr:uid="{00000000-0005-0000-0000-00000F130000}"/>
    <cellStyle name="BooleanYorN 2" xfId="35560" xr:uid="{AD0790E0-5B21-495E-BD7B-B6217B2C5480}"/>
    <cellStyle name="Border" xfId="4881" xr:uid="{00000000-0005-0000-0000-000010130000}"/>
    <cellStyle name="Border 2" xfId="4882" xr:uid="{00000000-0005-0000-0000-000011130000}"/>
    <cellStyle name="Border 2 2" xfId="35562" xr:uid="{DBF27E79-D2DC-4CD1-B588-557D880B7685}"/>
    <cellStyle name="Border 3" xfId="35561" xr:uid="{837D2CB7-7933-49E7-8C26-F9751701A97E}"/>
    <cellStyle name="border box" xfId="4883" xr:uid="{00000000-0005-0000-0000-000012130000}"/>
    <cellStyle name="border box 2" xfId="4884" xr:uid="{00000000-0005-0000-0000-000013130000}"/>
    <cellStyle name="border box 2 2" xfId="4885" xr:uid="{00000000-0005-0000-0000-000014130000}"/>
    <cellStyle name="border box 2 2 2" xfId="35565" xr:uid="{7CE764AE-7068-453A-8EE7-8894CE326726}"/>
    <cellStyle name="border box 2 3" xfId="35564" xr:uid="{83937962-191E-45FF-83FF-6E8A785FC1D2}"/>
    <cellStyle name="border box 3" xfId="4886" xr:uid="{00000000-0005-0000-0000-000015130000}"/>
    <cellStyle name="border box 3 2" xfId="35566" xr:uid="{7D7AD144-2719-4C4D-849B-CF853185DBD3}"/>
    <cellStyle name="border box 4" xfId="4887" xr:uid="{00000000-0005-0000-0000-000016130000}"/>
    <cellStyle name="border box 4 2" xfId="35567" xr:uid="{FC63498B-A8FE-4D98-A370-FA9AB535F80B}"/>
    <cellStyle name="border box 5" xfId="35563" xr:uid="{20C6192A-C3E0-4BB3-B938-9EAC642653AE}"/>
    <cellStyle name="Buena" xfId="4888" xr:uid="{00000000-0005-0000-0000-000017130000}"/>
    <cellStyle name="Buena 2" xfId="4889" xr:uid="{00000000-0005-0000-0000-000018130000}"/>
    <cellStyle name="Buena 2 2" xfId="35569" xr:uid="{D251D837-01BA-4E08-AC04-8AD0DC0EA26E}"/>
    <cellStyle name="Buena 3" xfId="35568" xr:uid="{2A89FDAB-EF43-4196-99ED-F26E4BA6B23C}"/>
    <cellStyle name="Bullet" xfId="4890" xr:uid="{00000000-0005-0000-0000-000019130000}"/>
    <cellStyle name="Bullet 2" xfId="4891" xr:uid="{00000000-0005-0000-0000-00001A130000}"/>
    <cellStyle name="Bullet 2 2" xfId="35571" xr:uid="{9ABABFC9-06F7-457A-89BD-BA303F2DD55A}"/>
    <cellStyle name="Bullet 3" xfId="35570" xr:uid="{47EE8EF6-8BA8-4A2D-B349-B888F7FD79CC}"/>
    <cellStyle name="c_HardInc " xfId="4892" xr:uid="{00000000-0005-0000-0000-00001B130000}"/>
    <cellStyle name="c_HardInc  2" xfId="4893" xr:uid="{00000000-0005-0000-0000-00001C130000}"/>
    <cellStyle name="c_HardInc  2 2" xfId="35573" xr:uid="{A1880703-F42E-4E1A-B3C3-4D68CF2CF98B}"/>
    <cellStyle name="c_HardInc  3" xfId="35572" xr:uid="{8225F6DA-B6D1-4C5C-A16A-F945A5E0D3CF}"/>
    <cellStyle name="c_HardInc _Debt Report - Q4 2012 - FINAL" xfId="4894" xr:uid="{00000000-0005-0000-0000-00001D130000}"/>
    <cellStyle name="c_HardInc _Debt Report - Q4 2012 - FINAL 2" xfId="35574" xr:uid="{78FB1AB5-BDC0-4B61-A47E-F77FB3116B84}"/>
    <cellStyle name="c_HardInc _Debt Report - Q4 2012 - FINAL_Reporting Package Jul 2013 -IFRS_ Draft #1" xfId="4895" xr:uid="{00000000-0005-0000-0000-00001E130000}"/>
    <cellStyle name="c_HardInc _Debt Report - Q4 2012 - FINAL_Reporting Package Jul 2013 -IFRS_ Draft #1 2" xfId="35575" xr:uid="{636FDEE0-2011-4AED-9427-58ADD2BD405E}"/>
    <cellStyle name="c_HardInc _Debt Report - Q4 2012 - FINAL_Reporting Package Jul 2013 -USGAAP_ Draft #1" xfId="4896" xr:uid="{00000000-0005-0000-0000-00001F130000}"/>
    <cellStyle name="c_HardInc _Debt Report - Q4 2012 - FINAL_Reporting Package Jul 2013 -USGAAP_ Draft #1 2" xfId="35576" xr:uid="{8515383E-FAC6-4C3E-8C15-35A72EDB8275}"/>
    <cellStyle name="c_HardInc _Debt Report - Q4 2012 - FINAL_Reporting Package Jun 2013 - IFRS_ Draft #1" xfId="4897" xr:uid="{00000000-0005-0000-0000-000020130000}"/>
    <cellStyle name="c_HardInc _Debt Report - Q4 2012 - FINAL_Reporting Package Jun 2013 - IFRS_ Draft #1 2" xfId="35577" xr:uid="{D5F41C99-010A-4DA1-8518-D8C1E11FC77E}"/>
    <cellStyle name="c_HardInc _Debt Report - Q4 2012 - FINAL_Reporting Package Mar 2013 - USGAAP_ Draft #1.1 V2" xfId="4898" xr:uid="{00000000-0005-0000-0000-000021130000}"/>
    <cellStyle name="c_HardInc _Debt Report - Q4 2012 - FINAL_Reporting Package Mar 2013 - USGAAP_ Draft #1.1 V2 2" xfId="35578" xr:uid="{7441BF25-5570-4625-9D3C-8F8674C0C967}"/>
    <cellStyle name="c_HardInc _Debt Report - Q4 2012 - FINAL_Reporting Package May 2013 - USGAAP_ Draft #2" xfId="4899" xr:uid="{00000000-0005-0000-0000-000022130000}"/>
    <cellStyle name="c_HardInc _Debt Report - Q4 2012 - FINAL_Reporting Package May 2013 - USGAAP_ Draft #2 2" xfId="35579" xr:uid="{B8877994-D16E-4A98-AF8A-1F98DC832773}"/>
    <cellStyle name="c_HardInc _Derivates 2" xfId="4900" xr:uid="{00000000-0005-0000-0000-000023130000}"/>
    <cellStyle name="c_HardInc _Derivates 2 2" xfId="35580" xr:uid="{CAFF5561-F04D-4713-97F2-A667D3216E06}"/>
    <cellStyle name="c_HardInc _Derivates 2_Reporting Package Jul 2013 -IFRS_ Draft #1" xfId="4901" xr:uid="{00000000-0005-0000-0000-000024130000}"/>
    <cellStyle name="c_HardInc _Derivates 2_Reporting Package Jul 2013 -IFRS_ Draft #1 2" xfId="35581" xr:uid="{8B338FE3-7BB4-49A0-A10A-CAF90853D9E1}"/>
    <cellStyle name="c_HardInc _Derivates 2_Reporting Package Jul 2013 -USGAAP_ Draft #1" xfId="4902" xr:uid="{00000000-0005-0000-0000-000025130000}"/>
    <cellStyle name="c_HardInc _Derivates 2_Reporting Package Jul 2013 -USGAAP_ Draft #1 2" xfId="35582" xr:uid="{89E14E63-1445-49B4-BB1E-C60FDEECC718}"/>
    <cellStyle name="c_HardInc _Derivates 2_Reporting Package Jun 2013 - IFRS_ Draft #1" xfId="4903" xr:uid="{00000000-0005-0000-0000-000026130000}"/>
    <cellStyle name="c_HardInc _Derivates 2_Reporting Package Jun 2013 - IFRS_ Draft #1 2" xfId="35583" xr:uid="{B61418F3-9561-47F2-8395-34EDD5D1DFE6}"/>
    <cellStyle name="c_HardInc _Derivates 2_Reporting Package Mar 2013 - USGAAP_ Draft #1.1 V2" xfId="4904" xr:uid="{00000000-0005-0000-0000-000027130000}"/>
    <cellStyle name="c_HardInc _Derivates 2_Reporting Package Mar 2013 - USGAAP_ Draft #1.1 V2 2" xfId="35584" xr:uid="{8B87E77C-0387-4382-9610-893BED1C702D}"/>
    <cellStyle name="c_HardInc _Derivates 2_Reporting Package May 2013 - USGAAP_ Draft #2" xfId="4905" xr:uid="{00000000-0005-0000-0000-000028130000}"/>
    <cellStyle name="c_HardInc _Derivates 2_Reporting Package May 2013 - USGAAP_ Draft #2 2" xfId="35585" xr:uid="{C702DAD5-74B8-438A-972B-E97956585044}"/>
    <cellStyle name="c_HardInc _Derivative 2" xfId="4906" xr:uid="{00000000-0005-0000-0000-000029130000}"/>
    <cellStyle name="c_HardInc _Derivative 2 2" xfId="35586" xr:uid="{78849A43-B452-4968-935B-B3111B90A877}"/>
    <cellStyle name="c_HardInc _Derivative 2_Reporting Package Jul 2013 -IFRS_ Draft #1" xfId="4907" xr:uid="{00000000-0005-0000-0000-00002A130000}"/>
    <cellStyle name="c_HardInc _Derivative 2_Reporting Package Jul 2013 -IFRS_ Draft #1 2" xfId="35587" xr:uid="{8309C7C8-3165-4FBD-B170-56BC215B700C}"/>
    <cellStyle name="c_HardInc _Derivative 2_Reporting Package Jul 2013 -USGAAP_ Draft #1" xfId="4908" xr:uid="{00000000-0005-0000-0000-00002B130000}"/>
    <cellStyle name="c_HardInc _Derivative 2_Reporting Package Jul 2013 -USGAAP_ Draft #1 2" xfId="35588" xr:uid="{ADC085F1-7E7B-4848-8D45-391F335D69C6}"/>
    <cellStyle name="c_HardInc _Derivative 2_Reporting Package Jun 2013 - IFRS_ Draft #1" xfId="4909" xr:uid="{00000000-0005-0000-0000-00002C130000}"/>
    <cellStyle name="c_HardInc _Derivative 2_Reporting Package Jun 2013 - IFRS_ Draft #1 2" xfId="35589" xr:uid="{B20132B1-F97A-4029-827C-A3FD311DC9DD}"/>
    <cellStyle name="c_HardInc _Derivative 2_Reporting Package Mar 2013 - USGAAP_ Draft #1.1 V2" xfId="4910" xr:uid="{00000000-0005-0000-0000-00002D130000}"/>
    <cellStyle name="c_HardInc _Derivative 2_Reporting Package Mar 2013 - USGAAP_ Draft #1.1 V2 2" xfId="35590" xr:uid="{6FACA15E-42D7-4DA6-8DEE-93CF62E72EC2}"/>
    <cellStyle name="c_HardInc _Derivative 2_Reporting Package May 2013 - USGAAP_ Draft #2" xfId="4911" xr:uid="{00000000-0005-0000-0000-00002E130000}"/>
    <cellStyle name="c_HardInc _Derivative 2_Reporting Package May 2013 - USGAAP_ Draft #2 2" xfId="35591" xr:uid="{A9BF5E1B-31EE-4391-BFA2-DEE026BDAD11}"/>
    <cellStyle name="c_HardInc _Derivatives" xfId="4912" xr:uid="{00000000-0005-0000-0000-00002F130000}"/>
    <cellStyle name="c_HardInc _Derivatives 2" xfId="35592" xr:uid="{42178D92-8457-4681-B1DF-B2A7575A855D}"/>
    <cellStyle name="c_HardInc _Derivatives_Monthly Derivatives for Vale - July 2012" xfId="4913" xr:uid="{00000000-0005-0000-0000-000030130000}"/>
    <cellStyle name="c_HardInc _Derivatives_Monthly Derivatives for Vale - July 2012 2" xfId="35593" xr:uid="{1A6BD874-7796-4534-808B-7FE1AE16B90B}"/>
    <cellStyle name="c_HardInc _Derivatives_Monthly Derivatives for Vale - July 2012_Reporting Package Jul 2013 -IFRS_ Draft #1" xfId="4914" xr:uid="{00000000-0005-0000-0000-000031130000}"/>
    <cellStyle name="c_HardInc _Derivatives_Monthly Derivatives for Vale - July 2012_Reporting Package Jul 2013 -IFRS_ Draft #1 2" xfId="35594" xr:uid="{33334272-28ED-4559-B9B9-DEE1931E991F}"/>
    <cellStyle name="c_HardInc _Derivatives_Monthly Derivatives for Vale - July 2012_Reporting Package Jul 2013 -USGAAP_ Draft #1" xfId="4915" xr:uid="{00000000-0005-0000-0000-000032130000}"/>
    <cellStyle name="c_HardInc _Derivatives_Monthly Derivatives for Vale - July 2012_Reporting Package Jul 2013 -USGAAP_ Draft #1 2" xfId="35595" xr:uid="{00E1820E-784E-44C0-8642-6D179A1AC175}"/>
    <cellStyle name="c_HardInc _Derivatives_Monthly Derivatives for Vale - July 2012_Reporting Package Jun 2013 - IFRS_ Draft #1" xfId="4916" xr:uid="{00000000-0005-0000-0000-000033130000}"/>
    <cellStyle name="c_HardInc _Derivatives_Monthly Derivatives for Vale - July 2012_Reporting Package Jun 2013 - IFRS_ Draft #1 2" xfId="35596" xr:uid="{7616E19C-19C5-4C60-8922-FB499807B581}"/>
    <cellStyle name="c_HardInc _Derivatives_Monthly Derivatives for Vale - July 2012_Reporting Package Mar 2013 - USGAAP_ Draft #1.1 V2" xfId="4917" xr:uid="{00000000-0005-0000-0000-000034130000}"/>
    <cellStyle name="c_HardInc _Derivatives_Monthly Derivatives for Vale - July 2012_Reporting Package Mar 2013 - USGAAP_ Draft #1.1 V2 2" xfId="35597" xr:uid="{DE4F605C-9DD5-458A-BFEB-3B033BD5ED37}"/>
    <cellStyle name="c_HardInc _Derivatives_Monthly Derivatives for Vale - July 2012_Reporting Package May 2013 - USGAAP_ Draft #2" xfId="4918" xr:uid="{00000000-0005-0000-0000-000035130000}"/>
    <cellStyle name="c_HardInc _Derivatives_Monthly Derivatives for Vale - July 2012_Reporting Package May 2013 - USGAAP_ Draft #2 2" xfId="35598" xr:uid="{D386D056-4324-4440-8D83-3C189F2460B8}"/>
    <cellStyle name="c_HardInc _Derivatives_Monthly Derivatives for Vale - June 2012" xfId="4919" xr:uid="{00000000-0005-0000-0000-000036130000}"/>
    <cellStyle name="c_HardInc _Derivatives_Monthly Derivatives for Vale - June 2012 2" xfId="35599" xr:uid="{0619E41D-0B24-4BF9-B459-87C3B1402971}"/>
    <cellStyle name="c_HardInc _Derivatives_Monthly Derivatives for Vale - June 2012_Reporting Package Jul 2013 -IFRS_ Draft #1" xfId="4920" xr:uid="{00000000-0005-0000-0000-000037130000}"/>
    <cellStyle name="c_HardInc _Derivatives_Monthly Derivatives for Vale - June 2012_Reporting Package Jul 2013 -IFRS_ Draft #1 2" xfId="35600" xr:uid="{87BED17B-BC70-4BD2-9127-9B26F8ABF624}"/>
    <cellStyle name="c_HardInc _Derivatives_Monthly Derivatives for Vale - June 2012_Reporting Package Jul 2013 -USGAAP_ Draft #1" xfId="4921" xr:uid="{00000000-0005-0000-0000-000038130000}"/>
    <cellStyle name="c_HardInc _Derivatives_Monthly Derivatives for Vale - June 2012_Reporting Package Jul 2013 -USGAAP_ Draft #1 2" xfId="35601" xr:uid="{A18ADB8C-FF86-452A-AFD0-944DAF9D837B}"/>
    <cellStyle name="c_HardInc _Derivatives_Monthly Derivatives for Vale - June 2012_Reporting Package Jun 2013 - IFRS_ Draft #1" xfId="4922" xr:uid="{00000000-0005-0000-0000-000039130000}"/>
    <cellStyle name="c_HardInc _Derivatives_Monthly Derivatives for Vale - June 2012_Reporting Package Jun 2013 - IFRS_ Draft #1 2" xfId="35602" xr:uid="{2E4F529D-FFF8-44BD-851E-7B5A871A8B93}"/>
    <cellStyle name="c_HardInc _Derivatives_Monthly Derivatives for Vale - June 2012_Reporting Package Mar 2013 - USGAAP_ Draft #1.1 V2" xfId="4923" xr:uid="{00000000-0005-0000-0000-00003A130000}"/>
    <cellStyle name="c_HardInc _Derivatives_Monthly Derivatives for Vale - June 2012_Reporting Package Mar 2013 - USGAAP_ Draft #1.1 V2 2" xfId="35603" xr:uid="{3CE1C3D6-9DCD-47D7-9783-515984107F0D}"/>
    <cellStyle name="c_HardInc _Derivatives_Monthly Derivatives for Vale - June 2012_Reporting Package May 2013 - USGAAP_ Draft #2" xfId="4924" xr:uid="{00000000-0005-0000-0000-00003B130000}"/>
    <cellStyle name="c_HardInc _Derivatives_Monthly Derivatives for Vale - June 2012_Reporting Package May 2013 - USGAAP_ Draft #2 2" xfId="35604" xr:uid="{F29D4651-8997-4B7C-8EDC-4D7B26F92AB5}"/>
    <cellStyle name="c_HardInc _Derivatives_Monthly Derivatives for Vale - May 2012" xfId="4925" xr:uid="{00000000-0005-0000-0000-00003C130000}"/>
    <cellStyle name="c_HardInc _Derivatives_Monthly Derivatives for Vale - May 2012 2" xfId="35605" xr:uid="{6D9AD607-7FBA-4931-9F6B-353411F1461F}"/>
    <cellStyle name="c_HardInc _Derivatives_Monthly Derivatives for Vale - May 2012_Reporting Package Jul 2013 -IFRS_ Draft #1" xfId="4926" xr:uid="{00000000-0005-0000-0000-00003D130000}"/>
    <cellStyle name="c_HardInc _Derivatives_Monthly Derivatives for Vale - May 2012_Reporting Package Jul 2013 -IFRS_ Draft #1 2" xfId="35606" xr:uid="{50D8B464-44A8-4C6E-8798-C695D7DD8B64}"/>
    <cellStyle name="c_HardInc _Derivatives_Monthly Derivatives for Vale - May 2012_Reporting Package Jul 2013 -USGAAP_ Draft #1" xfId="4927" xr:uid="{00000000-0005-0000-0000-00003E130000}"/>
    <cellStyle name="c_HardInc _Derivatives_Monthly Derivatives for Vale - May 2012_Reporting Package Jul 2013 -USGAAP_ Draft #1 2" xfId="35607" xr:uid="{A9558FB2-2AAF-4E25-82FC-472FEDC09F57}"/>
    <cellStyle name="c_HardInc _Derivatives_Monthly Derivatives for Vale - May 2012_Reporting Package Jun 2013 - IFRS_ Draft #1" xfId="4928" xr:uid="{00000000-0005-0000-0000-00003F130000}"/>
    <cellStyle name="c_HardInc _Derivatives_Monthly Derivatives for Vale - May 2012_Reporting Package Jun 2013 - IFRS_ Draft #1 2" xfId="35608" xr:uid="{04A5EBDA-ACF9-4B98-9434-B09B0AE4B06A}"/>
    <cellStyle name="c_HardInc _Derivatives_Monthly Derivatives for Vale - May 2012_Reporting Package Mar 2013 - USGAAP_ Draft #1.1 V2" xfId="4929" xr:uid="{00000000-0005-0000-0000-000040130000}"/>
    <cellStyle name="c_HardInc _Derivatives_Monthly Derivatives for Vale - May 2012_Reporting Package Mar 2013 - USGAAP_ Draft #1.1 V2 2" xfId="35609" xr:uid="{8577B849-8565-4C0F-94CB-2E3924EBF2B3}"/>
    <cellStyle name="c_HardInc _Derivatives_Monthly Derivatives for Vale - May 2012_Reporting Package May 2013 - USGAAP_ Draft #2" xfId="4930" xr:uid="{00000000-0005-0000-0000-000041130000}"/>
    <cellStyle name="c_HardInc _Derivatives_Monthly Derivatives for Vale - May 2012_Reporting Package May 2013 - USGAAP_ Draft #2 2" xfId="35610" xr:uid="{22844D85-BAD0-4C20-83B8-4210582A9469}"/>
    <cellStyle name="c_HardInc _Derivatives_Monthly Derivatives for Vale - October 2012" xfId="4931" xr:uid="{00000000-0005-0000-0000-000042130000}"/>
    <cellStyle name="c_HardInc _Derivatives_Monthly Derivatives for Vale - October 2012 2" xfId="35611" xr:uid="{200A6FC1-0791-4E2C-A0F0-92F22EC14678}"/>
    <cellStyle name="c_HardInc _Derivatives_Monthly Derivatives for Vale - October 2012_Reporting Package Jul 2013 -IFRS_ Draft #1" xfId="4932" xr:uid="{00000000-0005-0000-0000-000043130000}"/>
    <cellStyle name="c_HardInc _Derivatives_Monthly Derivatives for Vale - October 2012_Reporting Package Jul 2013 -IFRS_ Draft #1 2" xfId="35612" xr:uid="{720A0708-9172-40BC-8992-A2C5DFE24475}"/>
    <cellStyle name="c_HardInc _Derivatives_Monthly Derivatives for Vale - October 2012_Reporting Package Jul 2013 -USGAAP_ Draft #1" xfId="4933" xr:uid="{00000000-0005-0000-0000-000044130000}"/>
    <cellStyle name="c_HardInc _Derivatives_Monthly Derivatives for Vale - October 2012_Reporting Package Jul 2013 -USGAAP_ Draft #1 2" xfId="35613" xr:uid="{BD40D537-D6EA-4752-8945-0384E602B94D}"/>
    <cellStyle name="c_HardInc _Derivatives_Monthly Derivatives for Vale - October 2012_Reporting Package Jun 2013 - IFRS_ Draft #1" xfId="4934" xr:uid="{00000000-0005-0000-0000-000045130000}"/>
    <cellStyle name="c_HardInc _Derivatives_Monthly Derivatives for Vale - October 2012_Reporting Package Jun 2013 - IFRS_ Draft #1 2" xfId="35614" xr:uid="{69BD648A-EB00-48B6-8B84-D44BA556EA7C}"/>
    <cellStyle name="c_HardInc _Derivatives_Monthly Derivatives for Vale - October 2012_Reporting Package Mar 2013 - USGAAP_ Draft #1.1 V2" xfId="4935" xr:uid="{00000000-0005-0000-0000-000046130000}"/>
    <cellStyle name="c_HardInc _Derivatives_Monthly Derivatives for Vale - October 2012_Reporting Package Mar 2013 - USGAAP_ Draft #1.1 V2 2" xfId="35615" xr:uid="{FFE483E3-4013-4BB4-BBD9-D21C526658F1}"/>
    <cellStyle name="c_HardInc _Derivatives_Monthly Derivatives for Vale - October 2012_Reporting Package May 2013 - USGAAP_ Draft #2" xfId="4936" xr:uid="{00000000-0005-0000-0000-000047130000}"/>
    <cellStyle name="c_HardInc _Derivatives_Monthly Derivatives for Vale - October 2012_Reporting Package May 2013 - USGAAP_ Draft #2 2" xfId="35616" xr:uid="{E1E7C6BD-E688-41BE-A1D8-19720B179BBF}"/>
    <cellStyle name="c_HardInc _Derivatives_Monthly Derivatives for Vale - September 2012" xfId="4937" xr:uid="{00000000-0005-0000-0000-000048130000}"/>
    <cellStyle name="c_HardInc _Derivatives_Monthly Derivatives for Vale - September 2012 2" xfId="35617" xr:uid="{13EA396F-ACA7-40CD-99A3-96CE3E244059}"/>
    <cellStyle name="c_HardInc _Derivatives_Monthly Derivatives for Vale - September 2012_Reporting Package Jul 2013 -IFRS_ Draft #1" xfId="4938" xr:uid="{00000000-0005-0000-0000-000049130000}"/>
    <cellStyle name="c_HardInc _Derivatives_Monthly Derivatives for Vale - September 2012_Reporting Package Jul 2013 -IFRS_ Draft #1 2" xfId="35618" xr:uid="{6D03F130-AD3D-4849-9CBA-9E3F89488FA8}"/>
    <cellStyle name="c_HardInc _Derivatives_Monthly Derivatives for Vale - September 2012_Reporting Package Jul 2013 -USGAAP_ Draft #1" xfId="4939" xr:uid="{00000000-0005-0000-0000-00004A130000}"/>
    <cellStyle name="c_HardInc _Derivatives_Monthly Derivatives for Vale - September 2012_Reporting Package Jul 2013 -USGAAP_ Draft #1 2" xfId="35619" xr:uid="{FDAA89B7-FEAF-4544-A9E3-7B45BFFC39E4}"/>
    <cellStyle name="c_HardInc _Derivatives_Monthly Derivatives for Vale - September 2012_Reporting Package Jun 2013 - IFRS_ Draft #1" xfId="4940" xr:uid="{00000000-0005-0000-0000-00004B130000}"/>
    <cellStyle name="c_HardInc _Derivatives_Monthly Derivatives for Vale - September 2012_Reporting Package Jun 2013 - IFRS_ Draft #1 2" xfId="35620" xr:uid="{D299A1E6-29F0-4ECE-9175-04D76AB42BCB}"/>
    <cellStyle name="c_HardInc _Derivatives_Monthly Derivatives for Vale - September 2012_Reporting Package Mar 2013 - USGAAP_ Draft #1.1 V2" xfId="4941" xr:uid="{00000000-0005-0000-0000-00004C130000}"/>
    <cellStyle name="c_HardInc _Derivatives_Monthly Derivatives for Vale - September 2012_Reporting Package Mar 2013 - USGAAP_ Draft #1.1 V2 2" xfId="35621" xr:uid="{63AAAF1D-33C5-456E-8BB0-6C284AD3D35D}"/>
    <cellStyle name="c_HardInc _Derivatives_Monthly Derivatives for Vale - September 2012_Reporting Package May 2013 - USGAAP_ Draft #2" xfId="4942" xr:uid="{00000000-0005-0000-0000-00004D130000}"/>
    <cellStyle name="c_HardInc _Derivatives_Monthly Derivatives for Vale - September 2012_Reporting Package May 2013 - USGAAP_ Draft #2 2" xfId="35622" xr:uid="{2BB5C51D-AEFF-4993-A996-27F47B4363A1}"/>
    <cellStyle name="c_HardInc _Derivatives_Monthly Derivatives for Vale-February 2013" xfId="4943" xr:uid="{00000000-0005-0000-0000-00004E130000}"/>
    <cellStyle name="c_HardInc _Derivatives_Monthly Derivatives for Vale-February 2013 2" xfId="35623" xr:uid="{0DBEECC5-F87C-4C86-979B-280A33815733}"/>
    <cellStyle name="c_HardInc _Derivatives_Monthly Derivatives for Vale-February 2013_Reporting Package Jul 2013 -IFRS_ Draft #1" xfId="4944" xr:uid="{00000000-0005-0000-0000-00004F130000}"/>
    <cellStyle name="c_HardInc _Derivatives_Monthly Derivatives for Vale-February 2013_Reporting Package Jul 2013 -IFRS_ Draft #1 2" xfId="35624" xr:uid="{5AB46EB5-1EB6-4259-8174-3804B25520A5}"/>
    <cellStyle name="c_HardInc _Derivatives_Monthly Derivatives for Vale-February 2013_Reporting Package Jul 2013 -USGAAP_ Draft #1" xfId="4945" xr:uid="{00000000-0005-0000-0000-000050130000}"/>
    <cellStyle name="c_HardInc _Derivatives_Monthly Derivatives for Vale-February 2013_Reporting Package Jul 2013 -USGAAP_ Draft #1 2" xfId="35625" xr:uid="{70C6586C-8D22-45D3-887A-744E709ABE09}"/>
    <cellStyle name="c_HardInc _Derivatives_Monthly Derivatives for Vale-February 2013_Reporting Package Jun 2013 - IFRS_ Draft #1" xfId="4946" xr:uid="{00000000-0005-0000-0000-000051130000}"/>
    <cellStyle name="c_HardInc _Derivatives_Monthly Derivatives for Vale-February 2013_Reporting Package Jun 2013 - IFRS_ Draft #1 2" xfId="35626" xr:uid="{9DC5B993-2B96-49D1-89B6-B98707B494C4}"/>
    <cellStyle name="c_HardInc _Derivatives_Monthly Derivatives for Vale-February 2013_Reporting Package Mar 2013 - USGAAP_ Draft #1.1 V2" xfId="4947" xr:uid="{00000000-0005-0000-0000-000052130000}"/>
    <cellStyle name="c_HardInc _Derivatives_Monthly Derivatives for Vale-February 2013_Reporting Package Mar 2013 - USGAAP_ Draft #1.1 V2 2" xfId="35627" xr:uid="{C742609A-0209-47C5-9275-47620993E051}"/>
    <cellStyle name="c_HardInc _Derivatives_Monthly Derivatives for Vale-February 2013_Reporting Package May 2013 - USGAAP_ Draft #2" xfId="4948" xr:uid="{00000000-0005-0000-0000-000053130000}"/>
    <cellStyle name="c_HardInc _Derivatives_Monthly Derivatives for Vale-February 2013_Reporting Package May 2013 - USGAAP_ Draft #2 2" xfId="35628" xr:uid="{52C3A3E8-7D25-4DED-9952-7AA643E76578}"/>
    <cellStyle name="c_HardInc _Derivatives_Monthly Derivatives for Vale-March 2013" xfId="4949" xr:uid="{00000000-0005-0000-0000-000054130000}"/>
    <cellStyle name="c_HardInc _Derivatives_Monthly Derivatives for Vale-March 2013 2" xfId="35629" xr:uid="{58399B86-BB84-47EA-A080-CE71721BB860}"/>
    <cellStyle name="c_HardInc _Derivatives_Monthly Derivatives for Vale-March 2013_Reporting Package Jul 2013 -IFRS_ Draft #1" xfId="4950" xr:uid="{00000000-0005-0000-0000-000055130000}"/>
    <cellStyle name="c_HardInc _Derivatives_Monthly Derivatives for Vale-March 2013_Reporting Package Jul 2013 -IFRS_ Draft #1 2" xfId="35630" xr:uid="{1BA853DC-6A69-4844-95F8-DBA1910FDCE6}"/>
    <cellStyle name="c_HardInc _Derivatives_Monthly Derivatives for Vale-March 2013_Reporting Package Jul 2013 -USGAAP_ Draft #1" xfId="4951" xr:uid="{00000000-0005-0000-0000-000056130000}"/>
    <cellStyle name="c_HardInc _Derivatives_Monthly Derivatives for Vale-March 2013_Reporting Package Jul 2013 -USGAAP_ Draft #1 2" xfId="35631" xr:uid="{BDBB5AC8-7067-46F8-B0F4-04E79F9F0AE3}"/>
    <cellStyle name="c_HardInc _Derivatives_Monthly Derivatives for Vale-March 2013_Reporting Package Jun 2013 - IFRS_ Draft #1" xfId="4952" xr:uid="{00000000-0005-0000-0000-000057130000}"/>
    <cellStyle name="c_HardInc _Derivatives_Monthly Derivatives for Vale-March 2013_Reporting Package Jun 2013 - IFRS_ Draft #1 2" xfId="35632" xr:uid="{E90920A5-732D-4AE8-BA7E-20B81EB42121}"/>
    <cellStyle name="c_HardInc _Derivatives_Monthly Derivatives for Vale-March 2013_Reporting Package Mar 2013 - USGAAP_ Draft #1.1 V2" xfId="4953" xr:uid="{00000000-0005-0000-0000-000058130000}"/>
    <cellStyle name="c_HardInc _Derivatives_Monthly Derivatives for Vale-March 2013_Reporting Package Mar 2013 - USGAAP_ Draft #1.1 V2 2" xfId="35633" xr:uid="{0970FA45-E8FC-4333-8F04-66C2E9CE64B1}"/>
    <cellStyle name="c_HardInc _Derivatives_Monthly Derivatives for Vale-March 2013_Reporting Package May 2013 - USGAAP_ Draft #2" xfId="4954" xr:uid="{00000000-0005-0000-0000-000059130000}"/>
    <cellStyle name="c_HardInc _Derivatives_Monthly Derivatives for Vale-March 2013_Reporting Package May 2013 - USGAAP_ Draft #2 2" xfId="35634" xr:uid="{BD0E70E9-1BF7-4EF9-A95B-CAA02843E5BD}"/>
    <cellStyle name="c_HardInc _Derivatives_Reporting Package Jul 2013 -IFRS_ Draft #1" xfId="4955" xr:uid="{00000000-0005-0000-0000-00005A130000}"/>
    <cellStyle name="c_HardInc _Derivatives_Reporting Package Jul 2013 -IFRS_ Draft #1 2" xfId="35635" xr:uid="{10C0DDA8-58ED-4CAD-BEB0-02F2B56F75F5}"/>
    <cellStyle name="c_HardInc _Derivatives_Reporting Package Jul 2013 -USGAAP_ Draft #1" xfId="4956" xr:uid="{00000000-0005-0000-0000-00005B130000}"/>
    <cellStyle name="c_HardInc _Derivatives_Reporting Package Jul 2013 -USGAAP_ Draft #1 2" xfId="35636" xr:uid="{174E212F-C742-4CF5-9879-9CB1C542F758}"/>
    <cellStyle name="c_HardInc _Derivatives_Reporting Package Jun 2013 - IFRS_ Draft #1" xfId="4957" xr:uid="{00000000-0005-0000-0000-00005C130000}"/>
    <cellStyle name="c_HardInc _Derivatives_Reporting Package Jun 2013 - IFRS_ Draft #1 2" xfId="35637" xr:uid="{FD13C717-F508-4FFC-8EE4-B626FA230D6D}"/>
    <cellStyle name="c_HardInc _Derivatives_Reporting Package Mar 2013 - USGAAP_ Draft #1.1 V2" xfId="4958" xr:uid="{00000000-0005-0000-0000-00005D130000}"/>
    <cellStyle name="c_HardInc _Derivatives_Reporting Package Mar 2013 - USGAAP_ Draft #1.1 V2 2" xfId="35638" xr:uid="{02814434-963E-4356-860D-4CB4AD590D40}"/>
    <cellStyle name="c_HardInc _Derivatives_Reporting Package May 2013 - USGAAP_ Draft #2" xfId="4959" xr:uid="{00000000-0005-0000-0000-00005E130000}"/>
    <cellStyle name="c_HardInc _Derivatives_Reporting Package May 2013 - USGAAP_ Draft #2 2" xfId="35639" xr:uid="{020FAC44-7B28-446A-A96D-C2BC63072723}"/>
    <cellStyle name="c_HardInc _Derivatives1_Monthly Derivatives for Vale-January 2013" xfId="4960" xr:uid="{00000000-0005-0000-0000-00005F130000}"/>
    <cellStyle name="c_HardInc _Derivatives1_Monthly Derivatives for Vale-January 2013 2" xfId="35640" xr:uid="{9A2AEB91-8A7C-46E6-9D6A-BDA4CBEC2159}"/>
    <cellStyle name="c_HardInc _Derivatives1_Monthly Derivatives for Vale-January 2013_Reporting Package Jul 2013 -IFRS_ Draft #1" xfId="4961" xr:uid="{00000000-0005-0000-0000-000060130000}"/>
    <cellStyle name="c_HardInc _Derivatives1_Monthly Derivatives for Vale-January 2013_Reporting Package Jul 2013 -IFRS_ Draft #1 2" xfId="35641" xr:uid="{C0033172-3611-49E3-AC2B-C66A73FC6051}"/>
    <cellStyle name="c_HardInc _Derivatives1_Monthly Derivatives for Vale-January 2013_Reporting Package Jul 2013 -USGAAP_ Draft #1" xfId="4962" xr:uid="{00000000-0005-0000-0000-000061130000}"/>
    <cellStyle name="c_HardInc _Derivatives1_Monthly Derivatives for Vale-January 2013_Reporting Package Jul 2013 -USGAAP_ Draft #1 2" xfId="35642" xr:uid="{E3CF4316-9B48-4E18-88C6-CD92165339F5}"/>
    <cellStyle name="c_HardInc _Derivatives1_Monthly Derivatives for Vale-January 2013_Reporting Package Jun 2013 - IFRS_ Draft #1" xfId="4963" xr:uid="{00000000-0005-0000-0000-000062130000}"/>
    <cellStyle name="c_HardInc _Derivatives1_Monthly Derivatives for Vale-January 2013_Reporting Package Jun 2013 - IFRS_ Draft #1 2" xfId="35643" xr:uid="{0C7391D6-EC7A-4298-8D3E-D419FB57A443}"/>
    <cellStyle name="c_HardInc _Derivatives1_Monthly Derivatives for Vale-January 2013_Reporting Package Mar 2013 - USGAAP_ Draft #1.1 V2" xfId="4964" xr:uid="{00000000-0005-0000-0000-000063130000}"/>
    <cellStyle name="c_HardInc _Derivatives1_Monthly Derivatives for Vale-January 2013_Reporting Package Mar 2013 - USGAAP_ Draft #1.1 V2 2" xfId="35644" xr:uid="{08397586-7A75-4CE1-B453-5F8F3E018C60}"/>
    <cellStyle name="c_HardInc _Derivatives1_Monthly Derivatives for Vale-January 2013_Reporting Package May 2013 - USGAAP_ Draft #2" xfId="4965" xr:uid="{00000000-0005-0000-0000-000064130000}"/>
    <cellStyle name="c_HardInc _Derivatives1_Monthly Derivatives for Vale-January 2013_Reporting Package May 2013 - USGAAP_ Draft #2 2" xfId="35645" xr:uid="{E17718A8-75D5-4D2B-95F1-E26DE800AB44}"/>
    <cellStyle name="c_HardInc _Derivatives2_Monthly Derivatives for Vale - 2012 (2)" xfId="4966" xr:uid="{00000000-0005-0000-0000-000065130000}"/>
    <cellStyle name="c_HardInc _Derivatives2_Monthly Derivatives for Vale - 2012 (2) 2" xfId="35646" xr:uid="{869E32E0-619B-4348-8646-CFC7FC43A035}"/>
    <cellStyle name="c_HardInc _Derivatives2_Monthly Derivatives for Vale - 2012 (2)_Reporting Package Jul 2013 -IFRS_ Draft #1" xfId="4967" xr:uid="{00000000-0005-0000-0000-000066130000}"/>
    <cellStyle name="c_HardInc _Derivatives2_Monthly Derivatives for Vale - 2012 (2)_Reporting Package Jul 2013 -IFRS_ Draft #1 2" xfId="35647" xr:uid="{E130FA98-5E4B-4EE4-8162-76ACC79FE697}"/>
    <cellStyle name="c_HardInc _Derivatives2_Monthly Derivatives for Vale - 2012 (2)_Reporting Package Jul 2013 -USGAAP_ Draft #1" xfId="4968" xr:uid="{00000000-0005-0000-0000-000067130000}"/>
    <cellStyle name="c_HardInc _Derivatives2_Monthly Derivatives for Vale - 2012 (2)_Reporting Package Jul 2013 -USGAAP_ Draft #1 2" xfId="35648" xr:uid="{E97C7A31-9E71-4A8D-83A5-90AA91616600}"/>
    <cellStyle name="c_HardInc _Derivatives2_Monthly Derivatives for Vale - 2012 (2)_Reporting Package Jun 2013 - IFRS_ Draft #1" xfId="4969" xr:uid="{00000000-0005-0000-0000-000068130000}"/>
    <cellStyle name="c_HardInc _Derivatives2_Monthly Derivatives for Vale - 2012 (2)_Reporting Package Jun 2013 - IFRS_ Draft #1 2" xfId="35649" xr:uid="{CC853DB7-0DE7-44AE-A52D-5A182B1114B4}"/>
    <cellStyle name="c_HardInc _Derivatives2_Monthly Derivatives for Vale - 2012 (2)_Reporting Package Mar 2013 - USGAAP_ Draft #1.1 V2" xfId="4970" xr:uid="{00000000-0005-0000-0000-000069130000}"/>
    <cellStyle name="c_HardInc _Derivatives2_Monthly Derivatives for Vale - 2012 (2)_Reporting Package Mar 2013 - USGAAP_ Draft #1.1 V2 2" xfId="35650" xr:uid="{26025230-C121-4CA8-A1F3-3676B50A89BC}"/>
    <cellStyle name="c_HardInc _Derivatives2_Monthly Derivatives for Vale - 2012 (2)_Reporting Package May 2013 - USGAAP_ Draft #2" xfId="4971" xr:uid="{00000000-0005-0000-0000-00006A130000}"/>
    <cellStyle name="c_HardInc _Derivatives2_Monthly Derivatives for Vale - 2012 (2)_Reporting Package May 2013 - USGAAP_ Draft #2 2" xfId="35651" xr:uid="{C5861BA7-9A43-4A91-B778-64B8743FB934}"/>
    <cellStyle name="c_HardInc _Derviatives 1_Monthly Derivatives for Vale - December 2012" xfId="4972" xr:uid="{00000000-0005-0000-0000-00006B130000}"/>
    <cellStyle name="c_HardInc _Derviatives 1_Monthly Derivatives for Vale - December 2012 2" xfId="35652" xr:uid="{64F7ED98-D612-4591-A029-7439C83820B8}"/>
    <cellStyle name="c_HardInc _Derviatives 1_Monthly Derivatives for Vale - December 2012_Reporting Package Jul 2013 -IFRS_ Draft #1" xfId="4973" xr:uid="{00000000-0005-0000-0000-00006C130000}"/>
    <cellStyle name="c_HardInc _Derviatives 1_Monthly Derivatives for Vale - December 2012_Reporting Package Jul 2013 -IFRS_ Draft #1 2" xfId="35653" xr:uid="{52DFEA35-DB56-4C15-BFAE-9E28CD8E5B7D}"/>
    <cellStyle name="c_HardInc _Derviatives 1_Monthly Derivatives for Vale - December 2012_Reporting Package Jul 2013 -USGAAP_ Draft #1" xfId="4974" xr:uid="{00000000-0005-0000-0000-00006D130000}"/>
    <cellStyle name="c_HardInc _Derviatives 1_Monthly Derivatives for Vale - December 2012_Reporting Package Jul 2013 -USGAAP_ Draft #1 2" xfId="35654" xr:uid="{DDE10F19-4521-489C-98E0-384B5DF47C13}"/>
    <cellStyle name="c_HardInc _Derviatives 1_Monthly Derivatives for Vale - December 2012_Reporting Package Jun 2013 - IFRS_ Draft #1" xfId="4975" xr:uid="{00000000-0005-0000-0000-00006E130000}"/>
    <cellStyle name="c_HardInc _Derviatives 1_Monthly Derivatives for Vale - December 2012_Reporting Package Jun 2013 - IFRS_ Draft #1 2" xfId="35655" xr:uid="{33DBD037-EB9F-492C-9E45-C270DAC15B92}"/>
    <cellStyle name="c_HardInc _Derviatives 1_Monthly Derivatives for Vale - December 2012_Reporting Package Mar 2013 - USGAAP_ Draft #1.1 V2" xfId="4976" xr:uid="{00000000-0005-0000-0000-00006F130000}"/>
    <cellStyle name="c_HardInc _Derviatives 1_Monthly Derivatives for Vale - December 2012_Reporting Package Mar 2013 - USGAAP_ Draft #1.1 V2 2" xfId="35656" xr:uid="{78B96C70-FC67-4B77-8559-70FE4D310E81}"/>
    <cellStyle name="c_HardInc _Derviatives 1_Monthly Derivatives for Vale - December 2012_Reporting Package May 2013 - USGAAP_ Draft #2" xfId="4977" xr:uid="{00000000-0005-0000-0000-000070130000}"/>
    <cellStyle name="c_HardInc _Derviatives 1_Monthly Derivatives for Vale - December 2012_Reporting Package May 2013 - USGAAP_ Draft #2 2" xfId="35657" xr:uid="{E1F7BA28-9371-4E2D-B8A0-A3BBDFF29E33}"/>
    <cellStyle name="c_HardInc _Derviatives1_onthly Derivatives for Vale - November 2012" xfId="4978" xr:uid="{00000000-0005-0000-0000-000071130000}"/>
    <cellStyle name="c_HardInc _Derviatives1_onthly Derivatives for Vale - November 2012 2" xfId="35658" xr:uid="{96CDA3DE-51A2-44BD-BB23-6DFA0EEC8733}"/>
    <cellStyle name="c_HardInc _Derviatives1_onthly Derivatives for Vale - November 2012_Reporting Package Jul 2013 -IFRS_ Draft #1" xfId="4979" xr:uid="{00000000-0005-0000-0000-000072130000}"/>
    <cellStyle name="c_HardInc _Derviatives1_onthly Derivatives for Vale - November 2012_Reporting Package Jul 2013 -IFRS_ Draft #1 2" xfId="35659" xr:uid="{7EC5C83B-BD7F-44C7-A8BE-12F5E5EB3818}"/>
    <cellStyle name="c_HardInc _Derviatives1_onthly Derivatives for Vale - November 2012_Reporting Package Jul 2013 -USGAAP_ Draft #1" xfId="4980" xr:uid="{00000000-0005-0000-0000-000073130000}"/>
    <cellStyle name="c_HardInc _Derviatives1_onthly Derivatives for Vale - November 2012_Reporting Package Jul 2013 -USGAAP_ Draft #1 2" xfId="35660" xr:uid="{F1ABB0ED-EF7F-486A-991A-E06E149505EC}"/>
    <cellStyle name="c_HardInc _Derviatives1_onthly Derivatives for Vale - November 2012_Reporting Package Jun 2013 - IFRS_ Draft #1" xfId="4981" xr:uid="{00000000-0005-0000-0000-000074130000}"/>
    <cellStyle name="c_HardInc _Derviatives1_onthly Derivatives for Vale - November 2012_Reporting Package Jun 2013 - IFRS_ Draft #1 2" xfId="35661" xr:uid="{F85CCEB3-D6BE-4015-8BD7-39E79734183B}"/>
    <cellStyle name="c_HardInc _Derviatives1_onthly Derivatives for Vale - November 2012_Reporting Package Mar 2013 - USGAAP_ Draft #1.1 V2" xfId="4982" xr:uid="{00000000-0005-0000-0000-000075130000}"/>
    <cellStyle name="c_HardInc _Derviatives1_onthly Derivatives for Vale - November 2012_Reporting Package Mar 2013 - USGAAP_ Draft #1.1 V2 2" xfId="35662" xr:uid="{E6CBD327-817D-49ED-A1CA-F56DA1CAE44B}"/>
    <cellStyle name="c_HardInc _Derviatives1_onthly Derivatives for Vale - November 2012_Reporting Package May 2013 - USGAAP_ Draft #2" xfId="4983" xr:uid="{00000000-0005-0000-0000-000076130000}"/>
    <cellStyle name="c_HardInc _Derviatives1_onthly Derivatives for Vale - November 2012_Reporting Package May 2013 - USGAAP_ Draft #2 2" xfId="35663" xr:uid="{08C18E07-7655-4219-BBF3-E04955800A55}"/>
    <cellStyle name="c_HardInc _Monthly Derivatives for Vale - 2012" xfId="4984" xr:uid="{00000000-0005-0000-0000-000077130000}"/>
    <cellStyle name="c_HardInc _Monthly Derivatives for Vale - 2012 2" xfId="35664" xr:uid="{A1F91EF8-D6E9-4436-BC29-47D3B3DF4331}"/>
    <cellStyle name="c_HardInc _Monthly Derivatives for Vale - 2012_Reporting Package Jul 2013 -IFRS_ Draft #1" xfId="4985" xr:uid="{00000000-0005-0000-0000-000078130000}"/>
    <cellStyle name="c_HardInc _Monthly Derivatives for Vale - 2012_Reporting Package Jul 2013 -IFRS_ Draft #1 2" xfId="35665" xr:uid="{E49013FB-BB6C-4225-8BB8-08BDFE7BE2C6}"/>
    <cellStyle name="c_HardInc _Monthly Derivatives for Vale - 2012_Reporting Package Jul 2013 -USGAAP_ Draft #1" xfId="4986" xr:uid="{00000000-0005-0000-0000-000079130000}"/>
    <cellStyle name="c_HardInc _Monthly Derivatives for Vale - 2012_Reporting Package Jul 2013 -USGAAP_ Draft #1 2" xfId="35666" xr:uid="{2FD5E7F1-9755-4DBE-AAAE-FF5B6FAD2C0A}"/>
    <cellStyle name="c_HardInc _Monthly Derivatives for Vale - 2012_Reporting Package Jun 2013 - IFRS_ Draft #1" xfId="4987" xr:uid="{00000000-0005-0000-0000-00007A130000}"/>
    <cellStyle name="c_HardInc _Monthly Derivatives for Vale - 2012_Reporting Package Jun 2013 - IFRS_ Draft #1 2" xfId="35667" xr:uid="{855C6AA2-1D9A-4860-92C2-1593F4DACA4C}"/>
    <cellStyle name="c_HardInc _Monthly Derivatives for Vale - 2012_Reporting Package Mar 2013 - USGAAP_ Draft #1.1 V2" xfId="4988" xr:uid="{00000000-0005-0000-0000-00007B130000}"/>
    <cellStyle name="c_HardInc _Monthly Derivatives for Vale - 2012_Reporting Package Mar 2013 - USGAAP_ Draft #1.1 V2 2" xfId="35668" xr:uid="{B8569644-3465-498E-8924-E44BD4C646A6}"/>
    <cellStyle name="c_HardInc _Monthly Derivatives for Vale - 2012_Reporting Package May 2013 - USGAAP_ Draft #2" xfId="4989" xr:uid="{00000000-0005-0000-0000-00007C130000}"/>
    <cellStyle name="c_HardInc _Monthly Derivatives for Vale - 2012_Reporting Package May 2013 - USGAAP_ Draft #2 2" xfId="35669" xr:uid="{682F8E85-27DB-45BF-A3CB-29BA81123973}"/>
    <cellStyle name="c_HardInc _Q2 2012 debt schedules" xfId="4990" xr:uid="{00000000-0005-0000-0000-00007D130000}"/>
    <cellStyle name="c_HardInc _Q2 2012 debt schedules 2" xfId="35670" xr:uid="{A953F562-0B92-45E5-9C5B-4A76C195298D}"/>
    <cellStyle name="c_HardInc _Reporting Package Dec 2012 - Draft #3 values" xfId="4991" xr:uid="{00000000-0005-0000-0000-00007E130000}"/>
    <cellStyle name="c_HardInc _Reporting Package Dec 2012 - Draft #3 values 2" xfId="35671" xr:uid="{DECEFD98-E570-4743-A102-01C6EF83E9C0}"/>
    <cellStyle name="c_HardInc _Reporting Package Dec 2012 - Draft #3 values_Reporting Package Jul 2013 -IFRS_ Draft #1" xfId="4992" xr:uid="{00000000-0005-0000-0000-00007F130000}"/>
    <cellStyle name="c_HardInc _Reporting Package Dec 2012 - Draft #3 values_Reporting Package Jul 2013 -IFRS_ Draft #1 2" xfId="35672" xr:uid="{49EB5D37-34CA-4A69-AB57-3B7C105E60DC}"/>
    <cellStyle name="c_HardInc _Reporting Package Dec 2012 - Draft #3 values_Reporting Package Jul 2013 -USGAAP_ Draft #1" xfId="4993" xr:uid="{00000000-0005-0000-0000-000080130000}"/>
    <cellStyle name="c_HardInc _Reporting Package Dec 2012 - Draft #3 values_Reporting Package Jul 2013 -USGAAP_ Draft #1 2" xfId="35673" xr:uid="{87F48487-804D-4A6E-809B-5E1C665072D4}"/>
    <cellStyle name="c_HardInc _Reporting Package Dec 2012 - Draft #3 values_Reporting Package Jun 2013 - IFRS_ Draft #1" xfId="4994" xr:uid="{00000000-0005-0000-0000-000081130000}"/>
    <cellStyle name="c_HardInc _Reporting Package Dec 2012 - Draft #3 values_Reporting Package Jun 2013 - IFRS_ Draft #1 2" xfId="35674" xr:uid="{404C8308-D5C6-4F0D-9500-3C705FB1CCFC}"/>
    <cellStyle name="c_HardInc _Reporting Package Dec 2012 - Draft #3 values_Reporting Package Mar 2013 - USGAAP_ Draft #1.1 V2" xfId="4995" xr:uid="{00000000-0005-0000-0000-000082130000}"/>
    <cellStyle name="c_HardInc _Reporting Package Dec 2012 - Draft #3 values_Reporting Package Mar 2013 - USGAAP_ Draft #1.1 V2 2" xfId="35675" xr:uid="{B4978BE7-1E43-4EC8-828E-026CFC509443}"/>
    <cellStyle name="c_HardInc _Reporting Package Dec 2012 - Draft #3 values_Reporting Package May 2013 - USGAAP_ Draft #2" xfId="4996" xr:uid="{00000000-0005-0000-0000-000083130000}"/>
    <cellStyle name="c_HardInc _Reporting Package Dec 2012 - Draft #3 values_Reporting Package May 2013 - USGAAP_ Draft #2 2" xfId="35676" xr:uid="{1CE752FD-D61C-4A98-AF00-B8CA7EC8E3AA}"/>
    <cellStyle name="c_HardInc _Reporting Package Jun 2012 - Draft #3 values-4 _ excl derivatives and PPE" xfId="4997" xr:uid="{00000000-0005-0000-0000-000084130000}"/>
    <cellStyle name="c_HardInc _Reporting Package Jun 2012 - Draft #3 values-4 _ excl derivatives and PPE 2" xfId="35677" xr:uid="{2A207B14-00D4-4A04-BF4C-A6FAE45143D4}"/>
    <cellStyle name="c_HardInc _Reporting Package Oct 2012 - Draft #2 values" xfId="4998" xr:uid="{00000000-0005-0000-0000-000085130000}"/>
    <cellStyle name="c_HardInc _Reporting Package Oct 2012 - Draft #2 values 2" xfId="35678" xr:uid="{A8BA4099-F83D-4AF6-A9D0-FFBE2263BBD7}"/>
    <cellStyle name="c_HardInc _Reporting Package Oct 2012 - Draft #2 values_Reporting Package Jul 2013 -IFRS_ Draft #1" xfId="4999" xr:uid="{00000000-0005-0000-0000-000086130000}"/>
    <cellStyle name="c_HardInc _Reporting Package Oct 2012 - Draft #2 values_Reporting Package Jul 2013 -IFRS_ Draft #1 2" xfId="35679" xr:uid="{A5E0ADA3-89C3-4FFA-9FA6-502A54F5AC3A}"/>
    <cellStyle name="c_HardInc _Reporting Package Oct 2012 - Draft #2 values_Reporting Package Jul 2013 -USGAAP_ Draft #1" xfId="5000" xr:uid="{00000000-0005-0000-0000-000087130000}"/>
    <cellStyle name="c_HardInc _Reporting Package Oct 2012 - Draft #2 values_Reporting Package Jul 2013 -USGAAP_ Draft #1 2" xfId="35680" xr:uid="{311B3A26-3B0A-4C18-9CE9-1D62C0D8CBE1}"/>
    <cellStyle name="c_HardInc _Reporting Package Oct 2012 - Draft #2 values_Reporting Package Jun 2013 - IFRS_ Draft #1" xfId="5001" xr:uid="{00000000-0005-0000-0000-000088130000}"/>
    <cellStyle name="c_HardInc _Reporting Package Oct 2012 - Draft #2 values_Reporting Package Jun 2013 - IFRS_ Draft #1 2" xfId="35681" xr:uid="{047FC986-1898-4C43-90F7-B3357A81518E}"/>
    <cellStyle name="c_HardInc _Reporting Package Oct 2012 - Draft #2 values_Reporting Package Mar 2013 - USGAAP_ Draft #1.1 V2" xfId="5002" xr:uid="{00000000-0005-0000-0000-000089130000}"/>
    <cellStyle name="c_HardInc _Reporting Package Oct 2012 - Draft #2 values_Reporting Package Mar 2013 - USGAAP_ Draft #1.1 V2 2" xfId="35682" xr:uid="{A2FCD216-325F-4E6F-84FC-10312C3E7FF7}"/>
    <cellStyle name="c_HardInc _Reporting Package Oct 2012 - Draft #2 values_Reporting Package May 2013 - USGAAP_ Draft #2" xfId="5003" xr:uid="{00000000-0005-0000-0000-00008A130000}"/>
    <cellStyle name="c_HardInc _Reporting Package Oct 2012 - Draft #2 values_Reporting Package May 2013 - USGAAP_ Draft #2 2" xfId="35683" xr:uid="{517E88CA-0367-470D-AB80-F3D5D1710DF0}"/>
    <cellStyle name="c_HardInc _Reporting Package Sep 2012 - Draft #2 values-1" xfId="5004" xr:uid="{00000000-0005-0000-0000-00008B130000}"/>
    <cellStyle name="c_HardInc _Reporting Package Sep 2012 - Draft #2 values-1 2" xfId="35684" xr:uid="{C31FF8D5-118C-40FF-AB16-432403EC8112}"/>
    <cellStyle name="Ç¥ÁØ_¿¬°£´©°è¿¹»ó" xfId="5005" xr:uid="{00000000-0005-0000-0000-00008C130000}"/>
    <cellStyle name="C00A" xfId="5006" xr:uid="{00000000-0005-0000-0000-00008D130000}"/>
    <cellStyle name="C00A 2" xfId="35685" xr:uid="{41E34534-1F32-43AE-8CE6-114AE4B1AEE0}"/>
    <cellStyle name="C00B" xfId="5007" xr:uid="{00000000-0005-0000-0000-00008E130000}"/>
    <cellStyle name="C00B 2" xfId="35686" xr:uid="{F8F131F3-24D0-483B-802D-64397F5CCEA5}"/>
    <cellStyle name="C00L" xfId="5008" xr:uid="{00000000-0005-0000-0000-00008F130000}"/>
    <cellStyle name="C00L 2" xfId="5009" xr:uid="{00000000-0005-0000-0000-000090130000}"/>
    <cellStyle name="C00L 2 2" xfId="35688" xr:uid="{4552C39B-9074-42B9-8CEF-FB7164A534E6}"/>
    <cellStyle name="C00L 3" xfId="35687" xr:uid="{314B67AB-EDDC-49C0-B10D-A0D0A7B1B90E}"/>
    <cellStyle name="C01A" xfId="5010" xr:uid="{00000000-0005-0000-0000-000091130000}"/>
    <cellStyle name="C01A 2" xfId="35689" xr:uid="{5C5BC32F-DB77-4072-A6CD-B3103E19F0C5}"/>
    <cellStyle name="C01B" xfId="5011" xr:uid="{00000000-0005-0000-0000-000092130000}"/>
    <cellStyle name="C01B 2" xfId="5012" xr:uid="{00000000-0005-0000-0000-000093130000}"/>
    <cellStyle name="C01B 2 2" xfId="35691" xr:uid="{EB551E93-2879-4E77-92BF-8BE15B2EF0C6}"/>
    <cellStyle name="C01B 3" xfId="35690" xr:uid="{11BED5CE-4E3B-4AB6-A7D1-97BEA522707A}"/>
    <cellStyle name="C01H" xfId="5013" xr:uid="{00000000-0005-0000-0000-000094130000}"/>
    <cellStyle name="C01H 2" xfId="5014" xr:uid="{00000000-0005-0000-0000-000095130000}"/>
    <cellStyle name="C01H 2 2" xfId="35693" xr:uid="{AE8AEEFE-1E3E-404B-9317-7E96892D063F}"/>
    <cellStyle name="C01H 3" xfId="35692" xr:uid="{E946F5B4-4701-4946-AFAF-5368D9C2B54D}"/>
    <cellStyle name="C01L" xfId="5015" xr:uid="{00000000-0005-0000-0000-000096130000}"/>
    <cellStyle name="C01L 2" xfId="5016" xr:uid="{00000000-0005-0000-0000-000097130000}"/>
    <cellStyle name="C01L 2 2" xfId="35695" xr:uid="{6ACE4EE7-526C-475D-A534-94604E08293A}"/>
    <cellStyle name="C01L 3" xfId="35694" xr:uid="{771C5F92-E129-4E5A-A067-72F959EF8805}"/>
    <cellStyle name="C02A" xfId="5017" xr:uid="{00000000-0005-0000-0000-000098130000}"/>
    <cellStyle name="C02A 2" xfId="5018" xr:uid="{00000000-0005-0000-0000-000099130000}"/>
    <cellStyle name="C02A 2 2" xfId="5019" xr:uid="{00000000-0005-0000-0000-00009A130000}"/>
    <cellStyle name="C02A 2 2 2" xfId="35698" xr:uid="{FF00F5B3-F5EB-4D41-81B4-39C968DD09F7}"/>
    <cellStyle name="C02A 2 3" xfId="5020" xr:uid="{00000000-0005-0000-0000-00009B130000}"/>
    <cellStyle name="C02A 2 3 2" xfId="35699" xr:uid="{6D055AC5-0033-40E8-AD38-96E225050E17}"/>
    <cellStyle name="C02A 2 4" xfId="35697" xr:uid="{47ADD5A6-79F4-41C8-B414-697564336B28}"/>
    <cellStyle name="C02A 3" xfId="5021" xr:uid="{00000000-0005-0000-0000-00009C130000}"/>
    <cellStyle name="C02A 3 2" xfId="35700" xr:uid="{CF11C6C9-EF27-454F-9F28-E4F5AA132F06}"/>
    <cellStyle name="C02A 4" xfId="35696" xr:uid="{0CEF2096-EDFF-46A2-9097-88B2CEF7FC40}"/>
    <cellStyle name="C02B" xfId="5022" xr:uid="{00000000-0005-0000-0000-00009D130000}"/>
    <cellStyle name="C02B 2" xfId="5023" xr:uid="{00000000-0005-0000-0000-00009E130000}"/>
    <cellStyle name="C02B 2 2" xfId="35702" xr:uid="{A35B0143-1997-456F-AAB2-56FC7AFB966A}"/>
    <cellStyle name="C02B 3" xfId="35701" xr:uid="{ABB2824C-AE2B-4650-BB3E-BBAC1F194427}"/>
    <cellStyle name="C02H" xfId="5024" xr:uid="{00000000-0005-0000-0000-00009F130000}"/>
    <cellStyle name="C02H 2" xfId="5025" xr:uid="{00000000-0005-0000-0000-0000A0130000}"/>
    <cellStyle name="C02H 2 2" xfId="35704" xr:uid="{5D6D0DB2-1644-4C95-8FC0-F17BAA742636}"/>
    <cellStyle name="C02H 3" xfId="35703" xr:uid="{74F238A0-FF4D-4C52-AA4A-6E11C32C9DA4}"/>
    <cellStyle name="C02L" xfId="5026" xr:uid="{00000000-0005-0000-0000-0000A1130000}"/>
    <cellStyle name="C02L 2" xfId="5027" xr:uid="{00000000-0005-0000-0000-0000A2130000}"/>
    <cellStyle name="C02L 2 2" xfId="35706" xr:uid="{9AC9BDB0-9A25-4F35-9650-FB294EE546F7}"/>
    <cellStyle name="C02L 3" xfId="35705" xr:uid="{756629B7-FFE9-4120-A0ED-6AC6092BD950}"/>
    <cellStyle name="C03A" xfId="5028" xr:uid="{00000000-0005-0000-0000-0000A3130000}"/>
    <cellStyle name="C03A 2" xfId="35707" xr:uid="{031A8C89-1051-46E8-8860-D1AE4E719228}"/>
    <cellStyle name="C03B" xfId="5029" xr:uid="{00000000-0005-0000-0000-0000A4130000}"/>
    <cellStyle name="C03B 2" xfId="5030" xr:uid="{00000000-0005-0000-0000-0000A5130000}"/>
    <cellStyle name="C03B 2 2" xfId="35709" xr:uid="{2848E091-100A-4810-B676-65F877D241C4}"/>
    <cellStyle name="C03B 3" xfId="35708" xr:uid="{FAA8FCD2-C61B-4419-BA05-3FB0C9B68959}"/>
    <cellStyle name="C03H" xfId="5031" xr:uid="{00000000-0005-0000-0000-0000A6130000}"/>
    <cellStyle name="C03H 2" xfId="5032" xr:uid="{00000000-0005-0000-0000-0000A7130000}"/>
    <cellStyle name="C03H 2 2" xfId="35711" xr:uid="{A38CDC6C-963F-43D5-998A-AA03C3F00FB3}"/>
    <cellStyle name="C03H 3" xfId="35710" xr:uid="{85956BCE-CFAD-4D21-97F8-5D7090B9FC57}"/>
    <cellStyle name="C03L" xfId="5033" xr:uid="{00000000-0005-0000-0000-0000A8130000}"/>
    <cellStyle name="C03L 2" xfId="5034" xr:uid="{00000000-0005-0000-0000-0000A9130000}"/>
    <cellStyle name="C03L 2 2" xfId="35713" xr:uid="{0E8D1136-C561-4B7D-9761-132BE63473A9}"/>
    <cellStyle name="C03L 3" xfId="35712" xr:uid="{5D82B111-0EE7-4E2D-A0EC-3ED4A2A45291}"/>
    <cellStyle name="C04A" xfId="5035" xr:uid="{00000000-0005-0000-0000-0000AA130000}"/>
    <cellStyle name="C04A 2" xfId="35714" xr:uid="{A2528335-0513-4333-95CE-4778D05990DE}"/>
    <cellStyle name="C04B" xfId="5036" xr:uid="{00000000-0005-0000-0000-0000AB130000}"/>
    <cellStyle name="C04B 2" xfId="5037" xr:uid="{00000000-0005-0000-0000-0000AC130000}"/>
    <cellStyle name="C04B 2 2" xfId="35716" xr:uid="{A03B17B3-2B24-4C18-A08E-142A04946028}"/>
    <cellStyle name="C04B 3" xfId="35715" xr:uid="{4B6D1C32-72D4-457A-8A8C-90CE4596CC14}"/>
    <cellStyle name="C04H" xfId="5038" xr:uid="{00000000-0005-0000-0000-0000AD130000}"/>
    <cellStyle name="C04H 2" xfId="5039" xr:uid="{00000000-0005-0000-0000-0000AE130000}"/>
    <cellStyle name="C04H 2 2" xfId="35718" xr:uid="{AC0A6E10-BE3A-47F7-B453-341256B87ABA}"/>
    <cellStyle name="C04H 3" xfId="35717" xr:uid="{9C13A635-6EC5-4CF5-B4B2-275FCF581155}"/>
    <cellStyle name="C04L" xfId="5040" xr:uid="{00000000-0005-0000-0000-0000AF130000}"/>
    <cellStyle name="C04L 2" xfId="5041" xr:uid="{00000000-0005-0000-0000-0000B0130000}"/>
    <cellStyle name="C04L 2 2" xfId="35720" xr:uid="{D33D676C-2DB2-4BD3-8977-9D624824B4AD}"/>
    <cellStyle name="C04L 3" xfId="35719" xr:uid="{28A630B6-4B99-47E9-B9CC-B1F02FF3668D}"/>
    <cellStyle name="C05A" xfId="5042" xr:uid="{00000000-0005-0000-0000-0000B1130000}"/>
    <cellStyle name="C05A 2" xfId="35721" xr:uid="{D3332BD3-D55A-4B16-8F3F-356B49124983}"/>
    <cellStyle name="C05B" xfId="5043" xr:uid="{00000000-0005-0000-0000-0000B2130000}"/>
    <cellStyle name="C05B 2" xfId="5044" xr:uid="{00000000-0005-0000-0000-0000B3130000}"/>
    <cellStyle name="C05B 2 2" xfId="35723" xr:uid="{0400861A-AE1F-490A-89DC-824BB7B8D474}"/>
    <cellStyle name="C05B 3" xfId="35722" xr:uid="{02AF5828-4F49-4A0D-9A4D-B620E7C7A2B8}"/>
    <cellStyle name="C05H" xfId="5045" xr:uid="{00000000-0005-0000-0000-0000B4130000}"/>
    <cellStyle name="C05H 2" xfId="5046" xr:uid="{00000000-0005-0000-0000-0000B5130000}"/>
    <cellStyle name="C05H 2 2" xfId="35725" xr:uid="{A3C90C45-01C6-4C97-BE46-8D247F5528E4}"/>
    <cellStyle name="C05H 3" xfId="35724" xr:uid="{BC287438-90C6-49BC-8859-5D615B5A28BF}"/>
    <cellStyle name="C05L" xfId="5047" xr:uid="{00000000-0005-0000-0000-0000B6130000}"/>
    <cellStyle name="C05L 2" xfId="5048" xr:uid="{00000000-0005-0000-0000-0000B7130000}"/>
    <cellStyle name="C05L 2 2" xfId="35727" xr:uid="{84FDF5EF-13C5-4035-A80F-1834D7FE6ED3}"/>
    <cellStyle name="C05L 3" xfId="35726" xr:uid="{D58B0A43-4C89-4759-B640-9513C2CAB7FA}"/>
    <cellStyle name="C06A" xfId="5049" xr:uid="{00000000-0005-0000-0000-0000B8130000}"/>
    <cellStyle name="C06A 2" xfId="35728" xr:uid="{4A5810F1-3A33-4AE2-BFE8-071A35F7EA9C}"/>
    <cellStyle name="C06B" xfId="5050" xr:uid="{00000000-0005-0000-0000-0000B9130000}"/>
    <cellStyle name="C06B 2" xfId="5051" xr:uid="{00000000-0005-0000-0000-0000BA130000}"/>
    <cellStyle name="C06B 2 2" xfId="35730" xr:uid="{23BDFE77-7B8F-4185-8F92-C8353F87D4C5}"/>
    <cellStyle name="C06B 3" xfId="35729" xr:uid="{42EA14D7-B718-4E5E-BD1E-F6AD5975B491}"/>
    <cellStyle name="C06H" xfId="5052" xr:uid="{00000000-0005-0000-0000-0000BB130000}"/>
    <cellStyle name="C06H 2" xfId="5053" xr:uid="{00000000-0005-0000-0000-0000BC130000}"/>
    <cellStyle name="C06H 2 2" xfId="35732" xr:uid="{6416A808-AD27-4F8F-A5B9-A677FC2BB0BF}"/>
    <cellStyle name="C06H 3" xfId="35731" xr:uid="{9CDFC640-07F8-4D67-83F2-23B6D5EFBA0A}"/>
    <cellStyle name="C06L" xfId="5054" xr:uid="{00000000-0005-0000-0000-0000BD130000}"/>
    <cellStyle name="C06L 2" xfId="5055" xr:uid="{00000000-0005-0000-0000-0000BE130000}"/>
    <cellStyle name="C06L 2 2" xfId="35734" xr:uid="{D5695114-3CA9-4431-8AB4-17AD2F4339C4}"/>
    <cellStyle name="C06L 3" xfId="35733" xr:uid="{1994A580-8DA5-4855-BCD2-84FAD665214B}"/>
    <cellStyle name="C07A" xfId="5056" xr:uid="{00000000-0005-0000-0000-0000BF130000}"/>
    <cellStyle name="C07A 2" xfId="35735" xr:uid="{ADA6B729-000E-476A-B6AC-71181DD2C2FE}"/>
    <cellStyle name="C07B" xfId="5057" xr:uid="{00000000-0005-0000-0000-0000C0130000}"/>
    <cellStyle name="C07B 2" xfId="5058" xr:uid="{00000000-0005-0000-0000-0000C1130000}"/>
    <cellStyle name="C07B 2 2" xfId="35737" xr:uid="{7742C498-DC83-4A9F-9624-8C525DBA153E}"/>
    <cellStyle name="C07B 3" xfId="35736" xr:uid="{B9C3231B-34CC-4293-AC1F-F9D45D0A4B84}"/>
    <cellStyle name="C07H" xfId="5059" xr:uid="{00000000-0005-0000-0000-0000C2130000}"/>
    <cellStyle name="C07H 2" xfId="5060" xr:uid="{00000000-0005-0000-0000-0000C3130000}"/>
    <cellStyle name="C07H 2 2" xfId="35739" xr:uid="{5F464B6B-624E-4512-B316-F0B86859486B}"/>
    <cellStyle name="C07H 3" xfId="35738" xr:uid="{9A738AED-CBFF-4C0A-95A2-D6E688029BBC}"/>
    <cellStyle name="C07L" xfId="5061" xr:uid="{00000000-0005-0000-0000-0000C4130000}"/>
    <cellStyle name="C07L 2" xfId="5062" xr:uid="{00000000-0005-0000-0000-0000C5130000}"/>
    <cellStyle name="C07L 2 2" xfId="35741" xr:uid="{ED881677-82AB-4B1A-BF4B-24170AA6C912}"/>
    <cellStyle name="C07L 3" xfId="35740" xr:uid="{49A8BDB7-35D4-4A20-AEDF-486AE59A3B46}"/>
    <cellStyle name="Calc Currency (0)" xfId="5063" xr:uid="{00000000-0005-0000-0000-0000C6130000}"/>
    <cellStyle name="Calc Currency (0) 2" xfId="5064" xr:uid="{00000000-0005-0000-0000-0000C7130000}"/>
    <cellStyle name="Calc Currency (0) 2 2" xfId="5065" xr:uid="{00000000-0005-0000-0000-0000C8130000}"/>
    <cellStyle name="Calc Currency (0) 2 2 2" xfId="35744" xr:uid="{3DB45F1F-2041-4A49-B960-0634121499D5}"/>
    <cellStyle name="Calc Currency (0) 2 3" xfId="35743" xr:uid="{49123BA3-0959-46F0-A893-8C4D62DA3BA3}"/>
    <cellStyle name="Calc Currency (0) 3" xfId="5066" xr:uid="{00000000-0005-0000-0000-0000C9130000}"/>
    <cellStyle name="Calc Currency (0) 3 2" xfId="35745" xr:uid="{15A9F446-C137-4FA9-8B5A-12C6F7CCDEFB}"/>
    <cellStyle name="Calc Currency (0) 4" xfId="5067" xr:uid="{00000000-0005-0000-0000-0000CA130000}"/>
    <cellStyle name="Calc Currency (0) 4 2" xfId="35746" xr:uid="{2B650AFC-5CC6-43B6-9869-C10FA9D1481B}"/>
    <cellStyle name="Calc Currency (0) 5" xfId="35742" xr:uid="{821C65F7-2DBE-407D-8E87-FA7964C96F71}"/>
    <cellStyle name="Calc Currency (0)_Debt Report - Q4 2012 - FINAL" xfId="5068" xr:uid="{00000000-0005-0000-0000-0000CB130000}"/>
    <cellStyle name="Calc Currency (2)" xfId="5069" xr:uid="{00000000-0005-0000-0000-0000CC130000}"/>
    <cellStyle name="Calc Currency (2) 2" xfId="5070" xr:uid="{00000000-0005-0000-0000-0000CD130000}"/>
    <cellStyle name="Calc Currency (2) 2 2" xfId="35748" xr:uid="{83826982-10A4-429D-B7EA-F1AC83A7C5CB}"/>
    <cellStyle name="Calc Currency (2) 3" xfId="35747" xr:uid="{E5319FC5-4B55-4C52-A20B-79B678D12AAE}"/>
    <cellStyle name="Calc Percent (0)" xfId="5071" xr:uid="{00000000-0005-0000-0000-0000CE130000}"/>
    <cellStyle name="Calc Percent (0) 2" xfId="5072" xr:uid="{00000000-0005-0000-0000-0000CF130000}"/>
    <cellStyle name="Calc Percent (0) 2 2" xfId="35750" xr:uid="{231908B6-CF5A-4F45-89DA-BB7FE49C2427}"/>
    <cellStyle name="Calc Percent (0) 3" xfId="35749" xr:uid="{62D5A867-E7F4-49BA-9D9C-E83C8269CD97}"/>
    <cellStyle name="Calc Percent (1)" xfId="5073" xr:uid="{00000000-0005-0000-0000-0000D0130000}"/>
    <cellStyle name="Calc Percent (1) 2" xfId="5074" xr:uid="{00000000-0005-0000-0000-0000D1130000}"/>
    <cellStyle name="Calc Percent (1) 2 2" xfId="35752" xr:uid="{CD6CE8AC-0CDC-442F-A09A-29C66DE19416}"/>
    <cellStyle name="Calc Percent (1) 3" xfId="35751" xr:uid="{7CC33FAC-A1F3-44C8-9127-0032A7BF1A90}"/>
    <cellStyle name="Calc Percent (2)" xfId="5075" xr:uid="{00000000-0005-0000-0000-0000D2130000}"/>
    <cellStyle name="Calc Percent (2) 2" xfId="5076" xr:uid="{00000000-0005-0000-0000-0000D3130000}"/>
    <cellStyle name="Calc Percent (2) 2 2" xfId="35754" xr:uid="{AA3417CA-BCD8-40FE-A5EC-2DB1BF741844}"/>
    <cellStyle name="Calc Percent (2) 3" xfId="35753" xr:uid="{90100083-D713-4BB1-854B-21BD7C5ABB7E}"/>
    <cellStyle name="Calc Units (0)" xfId="5077" xr:uid="{00000000-0005-0000-0000-0000D4130000}"/>
    <cellStyle name="Calc Units (0) 2" xfId="5078" xr:uid="{00000000-0005-0000-0000-0000D5130000}"/>
    <cellStyle name="Calc Units (0) 2 2" xfId="35756" xr:uid="{442E7A1D-3B85-43A2-89CB-DCBC39D14D36}"/>
    <cellStyle name="Calc Units (0) 3" xfId="35755" xr:uid="{B1AC153C-55B6-49B0-874C-10CE159C8977}"/>
    <cellStyle name="Calc Units (1)" xfId="5079" xr:uid="{00000000-0005-0000-0000-0000D6130000}"/>
    <cellStyle name="Calc Units (1) 2" xfId="5080" xr:uid="{00000000-0005-0000-0000-0000D7130000}"/>
    <cellStyle name="Calc Units (1) 2 2" xfId="35758" xr:uid="{B61E52AA-A8EC-40F4-98D1-7EEC8D91C61A}"/>
    <cellStyle name="Calc Units (1) 3" xfId="35757" xr:uid="{78C4494B-1062-4E4F-B46F-A5CBEEA08549}"/>
    <cellStyle name="Calc Units (2)" xfId="5081" xr:uid="{00000000-0005-0000-0000-0000D8130000}"/>
    <cellStyle name="Calc Units (2) 2" xfId="5082" xr:uid="{00000000-0005-0000-0000-0000D9130000}"/>
    <cellStyle name="Calc Units (2) 2 2" xfId="35760" xr:uid="{C1B7EA4D-6C90-42ED-B7DF-9B72701F36DE}"/>
    <cellStyle name="Calc Units (2) 3" xfId="35759" xr:uid="{2D6B16F3-62EB-4DF9-81DE-3D92B4D10F25}"/>
    <cellStyle name="Calc'd" xfId="5083" xr:uid="{00000000-0005-0000-0000-0000DA130000}"/>
    <cellStyle name="Calc'd 2" xfId="35761" xr:uid="{FEDEC1A5-C815-4CD9-8A71-3C8B86A23169}"/>
    <cellStyle name="Calcul" xfId="5084" xr:uid="{00000000-0005-0000-0000-0000DB130000}"/>
    <cellStyle name="Calcul 2" xfId="5085" xr:uid="{00000000-0005-0000-0000-0000DC130000}"/>
    <cellStyle name="Calcul 2 2" xfId="5086" xr:uid="{00000000-0005-0000-0000-0000DD130000}"/>
    <cellStyle name="Calcul 2 2 2" xfId="35764" xr:uid="{A6A496EE-4F7E-4F26-B8ED-4CE76DA70FB3}"/>
    <cellStyle name="Calcul 2 3" xfId="5087" xr:uid="{00000000-0005-0000-0000-0000DE130000}"/>
    <cellStyle name="Calcul 2 3 2" xfId="35765" xr:uid="{7734A173-2882-4A7F-B82B-B35D5B195BB9}"/>
    <cellStyle name="Calcul 2 4" xfId="35763" xr:uid="{892E5B03-B555-4C32-B294-BA5CC9E32EB4}"/>
    <cellStyle name="Calcul 3" xfId="5088" xr:uid="{00000000-0005-0000-0000-0000DF130000}"/>
    <cellStyle name="Calcul 3 2" xfId="35766" xr:uid="{B2390AF9-9251-4A58-A4DE-A6EADA2D6AEB}"/>
    <cellStyle name="Calcul 4" xfId="35762" xr:uid="{A08EF0D7-2F8B-4BF3-B8DC-014A6FFA982F}"/>
    <cellStyle name="Calculation" xfId="5089" xr:uid="{00000000-0005-0000-0000-0000E0130000}"/>
    <cellStyle name="Calculation 2" xfId="5090" xr:uid="{00000000-0005-0000-0000-0000E1130000}"/>
    <cellStyle name="Calculation 2 2" xfId="5091" xr:uid="{00000000-0005-0000-0000-0000E2130000}"/>
    <cellStyle name="Calculation 2 2 2" xfId="35769" xr:uid="{D4EA7EB6-BF78-4E73-BC74-2D2BDC4549F3}"/>
    <cellStyle name="Calculation 2 3" xfId="5092" xr:uid="{00000000-0005-0000-0000-0000E3130000}"/>
    <cellStyle name="Calculation 2 3 2" xfId="35770" xr:uid="{584E2B75-07FF-492D-A07F-CCB1474076E5}"/>
    <cellStyle name="Calculation 2 4" xfId="35768" xr:uid="{AE550BF3-0055-4B73-8A69-72F606A32213}"/>
    <cellStyle name="Calculation 3" xfId="5093" xr:uid="{00000000-0005-0000-0000-0000E4130000}"/>
    <cellStyle name="Calculation 3 2" xfId="5094" xr:uid="{00000000-0005-0000-0000-0000E5130000}"/>
    <cellStyle name="Calculation 3 2 2" xfId="5095" xr:uid="{00000000-0005-0000-0000-0000E6130000}"/>
    <cellStyle name="Calculation 3 2 2 2" xfId="35773" xr:uid="{2A58EC4F-3A04-43C5-B59D-75CD5A7008EA}"/>
    <cellStyle name="Calculation 3 2 3" xfId="5096" xr:uid="{00000000-0005-0000-0000-0000E7130000}"/>
    <cellStyle name="Calculation 3 2 3 2" xfId="35774" xr:uid="{B93F430D-E269-40CC-B745-8033A8F516E3}"/>
    <cellStyle name="Calculation 3 2 4" xfId="35772" xr:uid="{B22E487B-04DA-4D74-AA80-4312798C0AF9}"/>
    <cellStyle name="Calculation 3 3" xfId="5097" xr:uid="{00000000-0005-0000-0000-0000E8130000}"/>
    <cellStyle name="Calculation 3 3 2" xfId="35775" xr:uid="{9F8C5E84-7AC0-4C4F-9F3B-F555BCB18597}"/>
    <cellStyle name="Calculation 3 4" xfId="5098" xr:uid="{00000000-0005-0000-0000-0000E9130000}"/>
    <cellStyle name="Calculation 3 4 2" xfId="35776" xr:uid="{5DCB7242-DDA4-44EF-A5C9-D33FCE69190C}"/>
    <cellStyle name="Calculation 3 5" xfId="35771" xr:uid="{9A41688E-401A-486C-8988-D1B93153A3E5}"/>
    <cellStyle name="Calculation 4" xfId="5099" xr:uid="{00000000-0005-0000-0000-0000EA130000}"/>
    <cellStyle name="Calculation 4 2" xfId="35777" xr:uid="{080154AD-1D8C-4305-98C9-304BE09EAF3C}"/>
    <cellStyle name="Calculation 5" xfId="35767" xr:uid="{668B58FF-CEA3-4CEB-BB9E-2A0405AB4FC7}"/>
    <cellStyle name="Cálculo 10" xfId="5100" xr:uid="{00000000-0005-0000-0000-0000EB130000}"/>
    <cellStyle name="Cálculo 10 2" xfId="5101" xr:uid="{00000000-0005-0000-0000-0000EC130000}"/>
    <cellStyle name="Cálculo 10 2 2" xfId="35779" xr:uid="{6C830BDA-7BE5-49B5-8E42-08B018B51D85}"/>
    <cellStyle name="Cálculo 10 3" xfId="5102" xr:uid="{00000000-0005-0000-0000-0000ED130000}"/>
    <cellStyle name="Cálculo 10 3 2" xfId="35780" xr:uid="{29CDC076-795B-44AF-8C56-7E512EFF3A29}"/>
    <cellStyle name="Cálculo 10 4" xfId="35778" xr:uid="{7B836252-A902-44AA-9DDA-1AC88562B0C3}"/>
    <cellStyle name="Cálculo 11" xfId="5103" xr:uid="{00000000-0005-0000-0000-0000EE130000}"/>
    <cellStyle name="Cálculo 11 2" xfId="5104" xr:uid="{00000000-0005-0000-0000-0000EF130000}"/>
    <cellStyle name="Cálculo 11 2 2" xfId="35782" xr:uid="{BE94275B-75FD-413D-AEF2-C89332C76B64}"/>
    <cellStyle name="Cálculo 11 3" xfId="5105" xr:uid="{00000000-0005-0000-0000-0000F0130000}"/>
    <cellStyle name="Cálculo 11 3 2" xfId="35783" xr:uid="{4B6B85AA-88CF-4284-910D-BC5FF9A9596D}"/>
    <cellStyle name="Cálculo 11 4" xfId="35781" xr:uid="{619CC69F-F295-4C95-879C-64C78BE63096}"/>
    <cellStyle name="Cálculo 12" xfId="5106" xr:uid="{00000000-0005-0000-0000-0000F1130000}"/>
    <cellStyle name="Cálculo 12 2" xfId="5107" xr:uid="{00000000-0005-0000-0000-0000F2130000}"/>
    <cellStyle name="Cálculo 12 2 2" xfId="35785" xr:uid="{7E972F9F-4B41-4D4B-B386-00012DB75D1E}"/>
    <cellStyle name="Cálculo 12 3" xfId="5108" xr:uid="{00000000-0005-0000-0000-0000F3130000}"/>
    <cellStyle name="Cálculo 12 3 2" xfId="35786" xr:uid="{9B388DE2-359D-418C-B4ED-878E0B9FA0DC}"/>
    <cellStyle name="Cálculo 12 4" xfId="35784" xr:uid="{1D52D55C-5395-41DF-9E2A-612C14860EDF}"/>
    <cellStyle name="Cálculo 13" xfId="5109" xr:uid="{00000000-0005-0000-0000-0000F4130000}"/>
    <cellStyle name="Cálculo 13 2" xfId="35787" xr:uid="{AA4E8B3B-1DB8-42B8-AAFC-280D0BBAB66D}"/>
    <cellStyle name="Cálculo 14" xfId="5110" xr:uid="{00000000-0005-0000-0000-0000F5130000}"/>
    <cellStyle name="Cálculo 14 10" xfId="5111" xr:uid="{00000000-0005-0000-0000-0000F6130000}"/>
    <cellStyle name="Cálculo 14 10 2" xfId="35789" xr:uid="{07129D81-3717-498E-9C15-BE38DB990DE8}"/>
    <cellStyle name="Cálculo 14 11" xfId="35788" xr:uid="{D05DCA0D-3064-4CD8-8D5F-99644C1AC169}"/>
    <cellStyle name="Cálculo 14 2" xfId="5112" xr:uid="{00000000-0005-0000-0000-0000F7130000}"/>
    <cellStyle name="Cálculo 14 2 2" xfId="5113" xr:uid="{00000000-0005-0000-0000-0000F8130000}"/>
    <cellStyle name="Cálculo 14 2 2 2" xfId="35791" xr:uid="{40BD33CD-1CED-4709-9F7E-0419E2C1BAAF}"/>
    <cellStyle name="Cálculo 14 2 3" xfId="5114" xr:uid="{00000000-0005-0000-0000-0000F9130000}"/>
    <cellStyle name="Cálculo 14 2 3 2" xfId="5115" xr:uid="{00000000-0005-0000-0000-0000FA130000}"/>
    <cellStyle name="Cálculo 14 2 3 2 2" xfId="35793" xr:uid="{D58D0F39-0A69-4C63-8169-1087B07A7695}"/>
    <cellStyle name="Cálculo 14 2 3 3" xfId="35792" xr:uid="{7BBDD487-96E2-4391-B089-1472EB5704EC}"/>
    <cellStyle name="Cálculo 14 2 4" xfId="5116" xr:uid="{00000000-0005-0000-0000-0000FB130000}"/>
    <cellStyle name="Cálculo 14 2 4 2" xfId="35794" xr:uid="{8DCD3AE2-1DD9-4A33-96FC-81999FC39E1F}"/>
    <cellStyle name="Cálculo 14 2 5" xfId="35790" xr:uid="{FA026141-02C5-4A31-A737-F442CA2CD19D}"/>
    <cellStyle name="Cálculo 14 3" xfId="5117" xr:uid="{00000000-0005-0000-0000-0000FC130000}"/>
    <cellStyle name="Cálculo 14 3 2" xfId="5118" xr:uid="{00000000-0005-0000-0000-0000FD130000}"/>
    <cellStyle name="Cálculo 14 3 2 2" xfId="35796" xr:uid="{13290D11-8C4A-44A1-9AA3-3A7FEFFD415F}"/>
    <cellStyle name="Cálculo 14 3 3" xfId="5119" xr:uid="{00000000-0005-0000-0000-0000FE130000}"/>
    <cellStyle name="Cálculo 14 3 3 2" xfId="35797" xr:uid="{D358142D-B1B8-4AED-9F59-7B13D18C8572}"/>
    <cellStyle name="Cálculo 14 3 4" xfId="35795" xr:uid="{4FC9EADD-64C4-49B4-8FB7-3D04395585DA}"/>
    <cellStyle name="Cálculo 14 4" xfId="5120" xr:uid="{00000000-0005-0000-0000-0000FF130000}"/>
    <cellStyle name="Cálculo 14 4 2" xfId="35798" xr:uid="{E84577F2-2B5E-49B2-AF16-66022A845A43}"/>
    <cellStyle name="Cálculo 14 5" xfId="5121" xr:uid="{00000000-0005-0000-0000-000000140000}"/>
    <cellStyle name="Cálculo 14 5 2" xfId="5122" xr:uid="{00000000-0005-0000-0000-000001140000}"/>
    <cellStyle name="Cálculo 14 5 2 2" xfId="35800" xr:uid="{F8E2F16A-87AA-4D3F-9B7E-80E184E1BCAE}"/>
    <cellStyle name="Cálculo 14 5 3" xfId="5123" xr:uid="{00000000-0005-0000-0000-000002140000}"/>
    <cellStyle name="Cálculo 14 5 3 2" xfId="35801" xr:uid="{F4387D39-7141-4A1A-BDDC-5FB8BE222BFA}"/>
    <cellStyle name="Cálculo 14 5 4" xfId="35799" xr:uid="{1964E478-620A-4008-A986-BE2D6AAAC624}"/>
    <cellStyle name="Cálculo 14 6" xfId="5124" xr:uid="{00000000-0005-0000-0000-000003140000}"/>
    <cellStyle name="Cálculo 14 6 2" xfId="35802" xr:uid="{4CBB0FC7-28DB-4AED-8E50-057977E50EE7}"/>
    <cellStyle name="Cálculo 14 7" xfId="5125" xr:uid="{00000000-0005-0000-0000-000004140000}"/>
    <cellStyle name="Cálculo 14 7 2" xfId="5126" xr:uid="{00000000-0005-0000-0000-000005140000}"/>
    <cellStyle name="Cálculo 14 7 2 2" xfId="35804" xr:uid="{86BE6539-4245-498A-A99B-BBB05AC8AFD3}"/>
    <cellStyle name="Cálculo 14 7 3" xfId="5127" xr:uid="{00000000-0005-0000-0000-000006140000}"/>
    <cellStyle name="Cálculo 14 7 3 2" xfId="35805" xr:uid="{97AC283F-55B2-46B7-A162-548305477299}"/>
    <cellStyle name="Cálculo 14 7 4" xfId="35803" xr:uid="{BF6F27F5-5129-4527-8898-39CEA51B27C7}"/>
    <cellStyle name="Cálculo 14 8" xfId="5128" xr:uid="{00000000-0005-0000-0000-000007140000}"/>
    <cellStyle name="Cálculo 14 8 2" xfId="5129" xr:uid="{00000000-0005-0000-0000-000008140000}"/>
    <cellStyle name="Cálculo 14 8 2 2" xfId="35807" xr:uid="{2F29ECB7-468D-4558-A807-C88EE41E6A1F}"/>
    <cellStyle name="Cálculo 14 8 3" xfId="5130" xr:uid="{00000000-0005-0000-0000-000009140000}"/>
    <cellStyle name="Cálculo 14 8 3 2" xfId="35808" xr:uid="{113FC135-3203-46BF-BC1F-B78C481169CF}"/>
    <cellStyle name="Cálculo 14 8 4" xfId="35806" xr:uid="{0CD633F0-4FBA-4D1E-AAF1-3D860446715B}"/>
    <cellStyle name="Cálculo 14 9" xfId="5131" xr:uid="{00000000-0005-0000-0000-00000A140000}"/>
    <cellStyle name="Cálculo 14 9 2" xfId="5132" xr:uid="{00000000-0005-0000-0000-00000B140000}"/>
    <cellStyle name="Cálculo 14 9 2 2" xfId="35810" xr:uid="{CF76C679-AC7F-45C5-B6CF-8AB1A2ABFEA8}"/>
    <cellStyle name="Cálculo 14 9 3" xfId="5133" xr:uid="{00000000-0005-0000-0000-00000C140000}"/>
    <cellStyle name="Cálculo 14 9 3 2" xfId="35811" xr:uid="{5700211F-9311-4AF8-AFE7-E35BDB8EFC60}"/>
    <cellStyle name="Cálculo 14 9 4" xfId="35809" xr:uid="{314D443B-A86B-48DE-A4A5-1968C4D59F9F}"/>
    <cellStyle name="Cálculo 15" xfId="5134" xr:uid="{00000000-0005-0000-0000-00000D140000}"/>
    <cellStyle name="Cálculo 15 2" xfId="5135" xr:uid="{00000000-0005-0000-0000-00000E140000}"/>
    <cellStyle name="Cálculo 15 2 2" xfId="5136" xr:uid="{00000000-0005-0000-0000-00000F140000}"/>
    <cellStyle name="Cálculo 15 2 2 2" xfId="35814" xr:uid="{75F9D508-59BA-4F58-AAF6-BCA75B6D64A0}"/>
    <cellStyle name="Cálculo 15 2 3" xfId="5137" xr:uid="{00000000-0005-0000-0000-000010140000}"/>
    <cellStyle name="Cálculo 15 2 3 2" xfId="35815" xr:uid="{6ED69FFF-9091-4CC0-843A-6DABAA65A6E5}"/>
    <cellStyle name="Cálculo 15 2 4" xfId="35813" xr:uid="{93B1A0AC-C4C4-4C89-92BE-F95022C19A03}"/>
    <cellStyle name="Cálculo 15 3" xfId="5138" xr:uid="{00000000-0005-0000-0000-000011140000}"/>
    <cellStyle name="Cálculo 15 3 2" xfId="35816" xr:uid="{FEB35CAB-81BD-4C8B-A962-FA82E8BA744A}"/>
    <cellStyle name="Cálculo 15 4" xfId="5139" xr:uid="{00000000-0005-0000-0000-000012140000}"/>
    <cellStyle name="Cálculo 15 4 2" xfId="5140" xr:uid="{00000000-0005-0000-0000-000013140000}"/>
    <cellStyle name="Cálculo 15 4 2 2" xfId="35818" xr:uid="{2521451C-8C3A-4E88-BA82-61DB8A617964}"/>
    <cellStyle name="Cálculo 15 4 3" xfId="5141" xr:uid="{00000000-0005-0000-0000-000014140000}"/>
    <cellStyle name="Cálculo 15 4 3 2" xfId="35819" xr:uid="{18EE2080-8B3A-41E1-BCCD-D926A742EC8E}"/>
    <cellStyle name="Cálculo 15 4 4" xfId="35817" xr:uid="{E748DC80-E9F4-41F2-80E9-532AFC033697}"/>
    <cellStyle name="Cálculo 15 5" xfId="5142" xr:uid="{00000000-0005-0000-0000-000015140000}"/>
    <cellStyle name="Cálculo 15 5 2" xfId="35820" xr:uid="{88D0C45D-5FBA-450E-9909-9666DB2D6659}"/>
    <cellStyle name="Cálculo 15 6" xfId="5143" xr:uid="{00000000-0005-0000-0000-000016140000}"/>
    <cellStyle name="Cálculo 15 6 2" xfId="35821" xr:uid="{464C64D5-B1ED-4E5D-B117-DEA5B652F6F1}"/>
    <cellStyle name="Cálculo 15 7" xfId="5144" xr:uid="{00000000-0005-0000-0000-000017140000}"/>
    <cellStyle name="Cálculo 15 7 2" xfId="35822" xr:uid="{3ABE49A5-716B-44AE-8378-F68DA214868E}"/>
    <cellStyle name="Cálculo 15 8" xfId="35812" xr:uid="{8257B07C-3B9D-4029-BFB9-8B3BD9BBEF04}"/>
    <cellStyle name="Cálculo 16" xfId="5145" xr:uid="{00000000-0005-0000-0000-000018140000}"/>
    <cellStyle name="Cálculo 16 10" xfId="5146" xr:uid="{00000000-0005-0000-0000-000019140000}"/>
    <cellStyle name="Cálculo 16 10 2" xfId="35824" xr:uid="{016D8BA8-BBA0-413F-B0CF-8924308E7677}"/>
    <cellStyle name="Cálculo 16 11" xfId="5147" xr:uid="{00000000-0005-0000-0000-00001A140000}"/>
    <cellStyle name="Cálculo 16 11 2" xfId="35825" xr:uid="{557BAEE2-DBBA-461F-B1A6-156E0E8D8F86}"/>
    <cellStyle name="Cálculo 16 12" xfId="5148" xr:uid="{00000000-0005-0000-0000-00001B140000}"/>
    <cellStyle name="Cálculo 16 12 2" xfId="35826" xr:uid="{454D7FEF-9EDD-4561-BB01-01A928243569}"/>
    <cellStyle name="Cálculo 16 13" xfId="5149" xr:uid="{00000000-0005-0000-0000-00001C140000}"/>
    <cellStyle name="Cálculo 16 13 2" xfId="35827" xr:uid="{6117F4B9-ADDE-4219-9698-5F003F25CA70}"/>
    <cellStyle name="Cálculo 16 14" xfId="5150" xr:uid="{00000000-0005-0000-0000-00001D140000}"/>
    <cellStyle name="Cálculo 16 14 2" xfId="35828" xr:uid="{8B23D185-4959-46D0-84D1-BD05D3D68101}"/>
    <cellStyle name="Cálculo 16 15" xfId="5151" xr:uid="{00000000-0005-0000-0000-00001E140000}"/>
    <cellStyle name="Cálculo 16 15 2" xfId="35829" xr:uid="{1AB78924-3E33-4097-8EB2-D88D29E9659F}"/>
    <cellStyle name="Cálculo 16 16" xfId="5152" xr:uid="{00000000-0005-0000-0000-00001F140000}"/>
    <cellStyle name="Cálculo 16 16 2" xfId="35830" xr:uid="{636C505F-4A2E-421E-B5E4-06853CA92346}"/>
    <cellStyle name="Cálculo 16 17" xfId="5153" xr:uid="{00000000-0005-0000-0000-000020140000}"/>
    <cellStyle name="Cálculo 16 17 2" xfId="35831" xr:uid="{B60A2819-1960-4359-A730-C9BFCC77B62A}"/>
    <cellStyle name="Cálculo 16 18" xfId="5154" xr:uid="{00000000-0005-0000-0000-000021140000}"/>
    <cellStyle name="Cálculo 16 18 2" xfId="35832" xr:uid="{CA015E62-C30D-4591-9AC5-B7E0074B5898}"/>
    <cellStyle name="Cálculo 16 19" xfId="5155" xr:uid="{00000000-0005-0000-0000-000022140000}"/>
    <cellStyle name="Cálculo 16 19 2" xfId="35833" xr:uid="{EBCF48B1-036A-43F2-ABDF-69C727E42BFD}"/>
    <cellStyle name="Cálculo 16 2" xfId="5156" xr:uid="{00000000-0005-0000-0000-000023140000}"/>
    <cellStyle name="Cálculo 16 2 2" xfId="35834" xr:uid="{A20EFE59-6F79-4F6E-855A-5F9040CFDD2F}"/>
    <cellStyle name="Cálculo 16 20" xfId="35823" xr:uid="{717CAD5D-E687-462E-AB70-13A8EA5FD8E4}"/>
    <cellStyle name="Cálculo 16 3" xfId="5157" xr:uid="{00000000-0005-0000-0000-000024140000}"/>
    <cellStyle name="Cálculo 16 3 2" xfId="35835" xr:uid="{1553C165-5398-4255-B101-44E7866B332D}"/>
    <cellStyle name="Cálculo 16 4" xfId="5158" xr:uid="{00000000-0005-0000-0000-000025140000}"/>
    <cellStyle name="Cálculo 16 4 2" xfId="35836" xr:uid="{1DC16786-C32C-4B97-B82D-CBD2968C7CA3}"/>
    <cellStyle name="Cálculo 16 5" xfId="5159" xr:uid="{00000000-0005-0000-0000-000026140000}"/>
    <cellStyle name="Cálculo 16 5 2" xfId="35837" xr:uid="{9DFF6928-24CD-4360-806E-653934942859}"/>
    <cellStyle name="Cálculo 16 6" xfId="5160" xr:uid="{00000000-0005-0000-0000-000027140000}"/>
    <cellStyle name="Cálculo 16 6 2" xfId="35838" xr:uid="{D697F4C1-63E2-440F-B51A-A840D3DE0DA9}"/>
    <cellStyle name="Cálculo 16 7" xfId="5161" xr:uid="{00000000-0005-0000-0000-000028140000}"/>
    <cellStyle name="Cálculo 16 7 2" xfId="35839" xr:uid="{0A92A922-D999-4B4C-8CBE-6DAD3815C607}"/>
    <cellStyle name="Cálculo 16 8" xfId="5162" xr:uid="{00000000-0005-0000-0000-000029140000}"/>
    <cellStyle name="Cálculo 16 8 2" xfId="35840" xr:uid="{786ED472-57DA-44E3-8208-2BC69B17B1AD}"/>
    <cellStyle name="Cálculo 16 9" xfId="5163" xr:uid="{00000000-0005-0000-0000-00002A140000}"/>
    <cellStyle name="Cálculo 16 9 2" xfId="35841" xr:uid="{77B2CE73-60A4-4DC7-B087-FB341EEC15E6}"/>
    <cellStyle name="Cálculo 17" xfId="5164" xr:uid="{00000000-0005-0000-0000-00002B140000}"/>
    <cellStyle name="Cálculo 17 2" xfId="5165" xr:uid="{00000000-0005-0000-0000-00002C140000}"/>
    <cellStyle name="Cálculo 17 2 2" xfId="35843" xr:uid="{9D39A068-CBC6-4A05-952A-DDCEF8DB5508}"/>
    <cellStyle name="Cálculo 17 3" xfId="35842" xr:uid="{82D73E42-2AC5-48D4-81D8-580D5A741FD9}"/>
    <cellStyle name="Cálculo 18" xfId="5166" xr:uid="{00000000-0005-0000-0000-00002D140000}"/>
    <cellStyle name="Cálculo 18 2" xfId="5167" xr:uid="{00000000-0005-0000-0000-00002E140000}"/>
    <cellStyle name="Cálculo 18 2 2" xfId="5168" xr:uid="{00000000-0005-0000-0000-00002F140000}"/>
    <cellStyle name="Cálculo 18 2 2 2" xfId="35846" xr:uid="{87C9E99E-E03B-4CF3-83B0-4E598D130D97}"/>
    <cellStyle name="Cálculo 18 2 3" xfId="35845" xr:uid="{6874462E-3121-4114-AD3A-071D8581E8FB}"/>
    <cellStyle name="Cálculo 18 3" xfId="35844" xr:uid="{A3FB3279-7773-41A6-9A71-F4743AB341D8}"/>
    <cellStyle name="Cálculo 19" xfId="5169" xr:uid="{00000000-0005-0000-0000-000030140000}"/>
    <cellStyle name="Cálculo 19 2" xfId="5170" xr:uid="{00000000-0005-0000-0000-000031140000}"/>
    <cellStyle name="Cálculo 19 2 2" xfId="35848" xr:uid="{F42FCCA7-05DC-4A49-906C-5E116AAAFCFB}"/>
    <cellStyle name="Cálculo 19 3" xfId="5171" xr:uid="{00000000-0005-0000-0000-000032140000}"/>
    <cellStyle name="Cálculo 19 3 2" xfId="35849" xr:uid="{D2F41725-498F-4D6C-820A-27BCD9D61AF8}"/>
    <cellStyle name="Cálculo 19 4" xfId="35847" xr:uid="{65E72BED-EB3C-4EFA-BFEB-3721176D9DFE}"/>
    <cellStyle name="Cálculo 2" xfId="5172" xr:uid="{00000000-0005-0000-0000-000033140000}"/>
    <cellStyle name="Cálculo 2 10" xfId="5173" xr:uid="{00000000-0005-0000-0000-000034140000}"/>
    <cellStyle name="Cálculo 2 10 2" xfId="5174" xr:uid="{00000000-0005-0000-0000-000035140000}"/>
    <cellStyle name="Cálculo 2 10 2 2" xfId="35852" xr:uid="{6B206CDE-84A6-4490-A6E0-3AFEAC9FFAA9}"/>
    <cellStyle name="Cálculo 2 10 3" xfId="35851" xr:uid="{99CCBBC0-5BB3-47BA-91B0-92C35B33C646}"/>
    <cellStyle name="Cálculo 2 11" xfId="5175" xr:uid="{00000000-0005-0000-0000-000036140000}"/>
    <cellStyle name="Cálculo 2 11 2" xfId="35853" xr:uid="{2273C5F8-C02B-4694-A892-227EAFF5510B}"/>
    <cellStyle name="Cálculo 2 12" xfId="5176" xr:uid="{00000000-0005-0000-0000-000037140000}"/>
    <cellStyle name="Cálculo 2 12 2" xfId="35854" xr:uid="{39F4DEA0-D5C0-4A8F-894B-9817360C7A4E}"/>
    <cellStyle name="Cálculo 2 13" xfId="5177" xr:uid="{00000000-0005-0000-0000-000038140000}"/>
    <cellStyle name="Cálculo 2 13 2" xfId="35855" xr:uid="{AE409342-6B02-40C4-8D3C-70A056F164EF}"/>
    <cellStyle name="Cálculo 2 14" xfId="5178" xr:uid="{00000000-0005-0000-0000-000039140000}"/>
    <cellStyle name="Cálculo 2 14 2" xfId="35856" xr:uid="{C205AF20-868E-4E8F-A8B1-788D6940360E}"/>
    <cellStyle name="Cálculo 2 15" xfId="5179" xr:uid="{00000000-0005-0000-0000-00003A140000}"/>
    <cellStyle name="Cálculo 2 15 2" xfId="35857" xr:uid="{5A5DA8F9-3E90-43C3-98C7-D45AFE0CD498}"/>
    <cellStyle name="Cálculo 2 16" xfId="5180" xr:uid="{00000000-0005-0000-0000-00003B140000}"/>
    <cellStyle name="Cálculo 2 16 2" xfId="35858" xr:uid="{D5D32C3C-9A66-49B1-B376-7F08152ED804}"/>
    <cellStyle name="Cálculo 2 17" xfId="5181" xr:uid="{00000000-0005-0000-0000-00003C140000}"/>
    <cellStyle name="Cálculo 2 17 2" xfId="35859" xr:uid="{4535579A-8325-4A70-BF0F-7F9F8430FF55}"/>
    <cellStyle name="Cálculo 2 18" xfId="5182" xr:uid="{00000000-0005-0000-0000-00003D140000}"/>
    <cellStyle name="Cálculo 2 18 2" xfId="35860" xr:uid="{0C86AA69-8813-4B5F-923D-E4999C1612FE}"/>
    <cellStyle name="Cálculo 2 19" xfId="5183" xr:uid="{00000000-0005-0000-0000-00003E140000}"/>
    <cellStyle name="Cálculo 2 19 2" xfId="35861" xr:uid="{C669053B-1A65-44D6-B49B-1DA849994BEA}"/>
    <cellStyle name="Cálculo 2 2" xfId="5184" xr:uid="{00000000-0005-0000-0000-00003F140000}"/>
    <cellStyle name="Cálculo 2 2 2" xfId="5185" xr:uid="{00000000-0005-0000-0000-000040140000}"/>
    <cellStyle name="Cálculo 2 2 2 2" xfId="5186" xr:uid="{00000000-0005-0000-0000-000041140000}"/>
    <cellStyle name="Cálculo 2 2 2 2 2" xfId="35864" xr:uid="{9689D289-7C15-4004-B665-1F7F4FC3AA6D}"/>
    <cellStyle name="Cálculo 2 2 2 3" xfId="5187" xr:uid="{00000000-0005-0000-0000-000042140000}"/>
    <cellStyle name="Cálculo 2 2 2 3 2" xfId="5188" xr:uid="{00000000-0005-0000-0000-000043140000}"/>
    <cellStyle name="Cálculo 2 2 2 3 2 2" xfId="35866" xr:uid="{240F0BE0-C235-48BD-B27D-F86068817D4B}"/>
    <cellStyle name="Cálculo 2 2 2 3 3" xfId="35865" xr:uid="{78566539-8D11-4974-99B9-9568D183C628}"/>
    <cellStyle name="Cálculo 2 2 2 4" xfId="35863" xr:uid="{529FC6CE-64EE-47B9-985D-2E829CB10796}"/>
    <cellStyle name="Cálculo 2 2 3" xfId="5189" xr:uid="{00000000-0005-0000-0000-000044140000}"/>
    <cellStyle name="Cálculo 2 2 3 2" xfId="35867" xr:uid="{75ECFC88-DC0F-459E-80BE-4855A10CB1F3}"/>
    <cellStyle name="Cálculo 2 2 4" xfId="5190" xr:uid="{00000000-0005-0000-0000-000045140000}"/>
    <cellStyle name="Cálculo 2 2 4 2" xfId="5191" xr:uid="{00000000-0005-0000-0000-000046140000}"/>
    <cellStyle name="Cálculo 2 2 4 2 2" xfId="35869" xr:uid="{C1F4F36D-99F6-4D4E-98CD-B2E66DE25F87}"/>
    <cellStyle name="Cálculo 2 2 4 3" xfId="35868" xr:uid="{E5DF2AFD-A5A8-42AB-B712-9557B705BFAD}"/>
    <cellStyle name="Cálculo 2 2 5" xfId="5192" xr:uid="{00000000-0005-0000-0000-000047140000}"/>
    <cellStyle name="Cálculo 2 2 5 2" xfId="35870" xr:uid="{499DAFB3-9F86-4153-9FC6-4D3CECAFFC96}"/>
    <cellStyle name="Cálculo 2 2 6" xfId="35862" xr:uid="{E90FE864-9377-4705-A99C-BB6307B6E08E}"/>
    <cellStyle name="Cálculo 2 20" xfId="5193" xr:uid="{00000000-0005-0000-0000-000048140000}"/>
    <cellStyle name="Cálculo 2 20 2" xfId="35871" xr:uid="{9A248CCD-CD69-4B19-AF4E-C00D5C945BFF}"/>
    <cellStyle name="Cálculo 2 21" xfId="5194" xr:uid="{00000000-0005-0000-0000-000049140000}"/>
    <cellStyle name="Cálculo 2 21 2" xfId="35872" xr:uid="{4FB61CB3-A988-4D49-85DB-47185438212B}"/>
    <cellStyle name="Cálculo 2 22" xfId="5195" xr:uid="{00000000-0005-0000-0000-00004A140000}"/>
    <cellStyle name="Cálculo 2 22 2" xfId="35873" xr:uid="{54965CB2-F47B-4196-B438-B658D4A0EF7C}"/>
    <cellStyle name="Cálculo 2 23" xfId="5196" xr:uid="{00000000-0005-0000-0000-00004B140000}"/>
    <cellStyle name="Cálculo 2 23 2" xfId="35874" xr:uid="{2601D4DA-4830-433D-B31F-3A6682271AE6}"/>
    <cellStyle name="Cálculo 2 24" xfId="5197" xr:uid="{00000000-0005-0000-0000-00004C140000}"/>
    <cellStyle name="Cálculo 2 24 2" xfId="35875" xr:uid="{03647DC6-DD37-41FA-B16D-000C42B938DF}"/>
    <cellStyle name="Cálculo 2 25" xfId="5198" xr:uid="{00000000-0005-0000-0000-00004D140000}"/>
    <cellStyle name="Cálculo 2 25 2" xfId="35876" xr:uid="{8FC0055E-8BAE-4712-B4E1-B2E413EFBC26}"/>
    <cellStyle name="Cálculo 2 26" xfId="5199" xr:uid="{00000000-0005-0000-0000-00004E140000}"/>
    <cellStyle name="Cálculo 2 26 2" xfId="5200" xr:uid="{00000000-0005-0000-0000-00004F140000}"/>
    <cellStyle name="Cálculo 2 26 2 2" xfId="35878" xr:uid="{94EE1EFE-E2F8-4C2B-9F07-32094142C254}"/>
    <cellStyle name="Cálculo 2 26 3" xfId="35877" xr:uid="{BDC67B87-4D22-4EC6-99E7-22F1E05FB447}"/>
    <cellStyle name="Cálculo 2 27" xfId="35850" xr:uid="{23BBAF85-B060-409D-9D64-C0325ECF76CD}"/>
    <cellStyle name="Cálculo 2 3" xfId="5201" xr:uid="{00000000-0005-0000-0000-000050140000}"/>
    <cellStyle name="Cálculo 2 3 2" xfId="5202" xr:uid="{00000000-0005-0000-0000-000051140000}"/>
    <cellStyle name="Cálculo 2 3 2 2" xfId="35880" xr:uid="{D268708C-CC13-49F4-944C-645370BB0F1C}"/>
    <cellStyle name="Cálculo 2 3 3" xfId="35879" xr:uid="{92666B03-888F-4E86-BF5E-ED6905447DDA}"/>
    <cellStyle name="Cálculo 2 4" xfId="5203" xr:uid="{00000000-0005-0000-0000-000052140000}"/>
    <cellStyle name="Cálculo 2 4 2" xfId="35881" xr:uid="{3FD5991D-7651-4C68-B248-91EC077D7D05}"/>
    <cellStyle name="Cálculo 2 5" xfId="5204" xr:uid="{00000000-0005-0000-0000-000053140000}"/>
    <cellStyle name="Cálculo 2 5 2" xfId="5205" xr:uid="{00000000-0005-0000-0000-000054140000}"/>
    <cellStyle name="Cálculo 2 5 2 2" xfId="35883" xr:uid="{4EE0E14E-5C3E-429A-91F9-766E98069063}"/>
    <cellStyle name="Cálculo 2 5 3" xfId="35882" xr:uid="{463AE965-67D5-4385-AE70-8AA1971C2942}"/>
    <cellStyle name="Cálculo 2 6" xfId="5206" xr:uid="{00000000-0005-0000-0000-000055140000}"/>
    <cellStyle name="Cálculo 2 6 2" xfId="5207" xr:uid="{00000000-0005-0000-0000-000056140000}"/>
    <cellStyle name="Cálculo 2 6 2 2" xfId="35885" xr:uid="{E55C7B02-3B2B-4A01-A5BB-13BD28103314}"/>
    <cellStyle name="Cálculo 2 6 3" xfId="35884" xr:uid="{CB03884C-0D54-400B-8628-FFC0424B9C58}"/>
    <cellStyle name="Cálculo 2 7" xfId="5208" xr:uid="{00000000-0005-0000-0000-000057140000}"/>
    <cellStyle name="Cálculo 2 7 2" xfId="35886" xr:uid="{254172BD-F8EA-4C84-8170-09227922B180}"/>
    <cellStyle name="Cálculo 2 8" xfId="5209" xr:uid="{00000000-0005-0000-0000-000058140000}"/>
    <cellStyle name="Cálculo 2 8 2" xfId="5210" xr:uid="{00000000-0005-0000-0000-000059140000}"/>
    <cellStyle name="Cálculo 2 8 2 2" xfId="5211" xr:uid="{00000000-0005-0000-0000-00005A140000}"/>
    <cellStyle name="Cálculo 2 8 2 2 2" xfId="35889" xr:uid="{75D26F9F-891B-4A07-A9D7-F99EDB2A7020}"/>
    <cellStyle name="Cálculo 2 8 2 3" xfId="35888" xr:uid="{C640D516-58EA-460F-896B-8102380EAA80}"/>
    <cellStyle name="Cálculo 2 8 3" xfId="5212" xr:uid="{00000000-0005-0000-0000-00005B140000}"/>
    <cellStyle name="Cálculo 2 8 3 2" xfId="35890" xr:uid="{76F7B323-55C4-4736-B77F-978531D0E393}"/>
    <cellStyle name="Cálculo 2 8 4" xfId="35887" xr:uid="{0566818A-4C0C-4DF1-90DA-38BA8F1DF2CC}"/>
    <cellStyle name="Cálculo 2 9" xfId="5213" xr:uid="{00000000-0005-0000-0000-00005C140000}"/>
    <cellStyle name="Cálculo 2 9 2" xfId="5214" xr:uid="{00000000-0005-0000-0000-00005D140000}"/>
    <cellStyle name="Cálculo 2 9 2 2" xfId="35892" xr:uid="{0A32F055-CEE6-4C9B-BC88-3D2112569FBD}"/>
    <cellStyle name="Cálculo 2 9 3" xfId="5215" xr:uid="{00000000-0005-0000-0000-00005E140000}"/>
    <cellStyle name="Cálculo 2 9 3 2" xfId="35893" xr:uid="{93512D26-DBB3-47C8-88FB-6CBBEA64BC60}"/>
    <cellStyle name="Cálculo 2 9 4" xfId="35891" xr:uid="{A095AC86-9330-44DB-9C3C-FD81B3D0DFCC}"/>
    <cellStyle name="Cálculo 20" xfId="5216" xr:uid="{00000000-0005-0000-0000-00005F140000}"/>
    <cellStyle name="Cálculo 20 2" xfId="35894" xr:uid="{3248DAB7-0AE7-470E-8315-D0935CCAAC0E}"/>
    <cellStyle name="Cálculo 21" xfId="5217" xr:uid="{00000000-0005-0000-0000-000060140000}"/>
    <cellStyle name="Cálculo 21 2" xfId="35895" xr:uid="{17D06063-8DBD-4E3B-A8EA-721DE539C78C}"/>
    <cellStyle name="Cálculo 22" xfId="5218" xr:uid="{00000000-0005-0000-0000-000061140000}"/>
    <cellStyle name="Cálculo 22 2" xfId="35896" xr:uid="{807C3566-FE45-46BF-A215-C780C41F442E}"/>
    <cellStyle name="Cálculo 23" xfId="5219" xr:uid="{00000000-0005-0000-0000-000062140000}"/>
    <cellStyle name="Cálculo 23 2" xfId="35897" xr:uid="{B508DF81-365E-4FD6-8CD5-89F68B22E5A1}"/>
    <cellStyle name="Cálculo 24" xfId="5220" xr:uid="{00000000-0005-0000-0000-000063140000}"/>
    <cellStyle name="Cálculo 24 2" xfId="35898" xr:uid="{0DCBC791-2613-498C-B6F6-C9D3FCDD0E9F}"/>
    <cellStyle name="Cálculo 25" xfId="5221" xr:uid="{00000000-0005-0000-0000-000064140000}"/>
    <cellStyle name="Cálculo 25 2" xfId="35899" xr:uid="{4008A0FF-7E9F-4F8D-BD41-B6A6F4883549}"/>
    <cellStyle name="Cálculo 26" xfId="5222" xr:uid="{00000000-0005-0000-0000-000065140000}"/>
    <cellStyle name="Cálculo 26 2" xfId="35900" xr:uid="{38E4778E-0E6A-41DD-A1E5-EA63958E3561}"/>
    <cellStyle name="Cálculo 27" xfId="5223" xr:uid="{00000000-0005-0000-0000-000066140000}"/>
    <cellStyle name="Cálculo 27 2" xfId="35901" xr:uid="{BD7B16BC-62EC-4314-8CB0-5574EA32EA2D}"/>
    <cellStyle name="Cálculo 28" xfId="5224" xr:uid="{00000000-0005-0000-0000-000067140000}"/>
    <cellStyle name="Cálculo 28 2" xfId="35902" xr:uid="{A7E3147E-66AB-4367-A453-BD04E5649322}"/>
    <cellStyle name="Cálculo 29" xfId="5225" xr:uid="{00000000-0005-0000-0000-000068140000}"/>
    <cellStyle name="Cálculo 29 2" xfId="35903" xr:uid="{DB4850E0-F974-4445-9FB2-A641C56DEE74}"/>
    <cellStyle name="Cálculo 3" xfId="5226" xr:uid="{00000000-0005-0000-0000-000069140000}"/>
    <cellStyle name="Cálculo 3 2" xfId="5227" xr:uid="{00000000-0005-0000-0000-00006A140000}"/>
    <cellStyle name="Cálculo 3 2 2" xfId="35905" xr:uid="{E70BA168-4FFF-4E87-8B43-10A2AB5C3AD1}"/>
    <cellStyle name="Cálculo 3 3" xfId="5228" xr:uid="{00000000-0005-0000-0000-00006B140000}"/>
    <cellStyle name="Cálculo 3 3 2" xfId="5229" xr:uid="{00000000-0005-0000-0000-00006C140000}"/>
    <cellStyle name="Cálculo 3 3 2 2" xfId="35907" xr:uid="{80862106-71D6-45E5-8217-CC8E4A135269}"/>
    <cellStyle name="Cálculo 3 3 3" xfId="35906" xr:uid="{12772EED-B584-4FC3-9881-67C5DFD1B42D}"/>
    <cellStyle name="Cálculo 3 4" xfId="5230" xr:uid="{00000000-0005-0000-0000-00006D140000}"/>
    <cellStyle name="Cálculo 3 4 2" xfId="5231" xr:uid="{00000000-0005-0000-0000-00006E140000}"/>
    <cellStyle name="Cálculo 3 4 2 2" xfId="35909" xr:uid="{2F76AB97-65F8-42CF-BEE8-B4458238E34F}"/>
    <cellStyle name="Cálculo 3 4 3" xfId="35908" xr:uid="{9C2500BA-BF42-4A51-BDA1-3C0A2768A1C2}"/>
    <cellStyle name="Cálculo 3 5" xfId="35904" xr:uid="{C6964B6C-A3EB-438E-A701-E989B4F7A207}"/>
    <cellStyle name="Cálculo 30" xfId="5232" xr:uid="{00000000-0005-0000-0000-00006F140000}"/>
    <cellStyle name="Cálculo 30 2" xfId="35910" xr:uid="{39354442-1153-489D-BEA8-4E934C397BD2}"/>
    <cellStyle name="Cálculo 31" xfId="5233" xr:uid="{00000000-0005-0000-0000-000070140000}"/>
    <cellStyle name="Cálculo 31 2" xfId="35911" xr:uid="{E8FC8CCA-440E-423A-9054-8EC629055489}"/>
    <cellStyle name="Cálculo 32" xfId="5234" xr:uid="{00000000-0005-0000-0000-000071140000}"/>
    <cellStyle name="Cálculo 32 2" xfId="35912" xr:uid="{57F06D20-29DA-4C62-864E-9F0D01988F7B}"/>
    <cellStyle name="Cálculo 33" xfId="5235" xr:uid="{00000000-0005-0000-0000-000072140000}"/>
    <cellStyle name="Cálculo 33 2" xfId="35913" xr:uid="{A2B2E80A-6AB7-4D8C-8AC9-DFFA3D82386C}"/>
    <cellStyle name="Cálculo 34" xfId="5236" xr:uid="{00000000-0005-0000-0000-000073140000}"/>
    <cellStyle name="Cálculo 34 2" xfId="35914" xr:uid="{41F8B5A1-7A5C-4BA3-B7B7-33CD5ABEC6DB}"/>
    <cellStyle name="Cálculo 35" xfId="5237" xr:uid="{00000000-0005-0000-0000-000074140000}"/>
    <cellStyle name="Cálculo 35 2" xfId="35915" xr:uid="{3893D0FD-476E-46B8-A778-293F78461675}"/>
    <cellStyle name="Cálculo 36" xfId="5238" xr:uid="{00000000-0005-0000-0000-000075140000}"/>
    <cellStyle name="Cálculo 36 2" xfId="35916" xr:uid="{8DC0930A-2232-4A0B-99BA-23B355F5F6E7}"/>
    <cellStyle name="Cálculo 37" xfId="5239" xr:uid="{00000000-0005-0000-0000-000076140000}"/>
    <cellStyle name="Cálculo 37 2" xfId="35917" xr:uid="{1D8D8178-A31C-44D6-957B-676A742267DD}"/>
    <cellStyle name="Cálculo 38" xfId="5240" xr:uid="{00000000-0005-0000-0000-000077140000}"/>
    <cellStyle name="Cálculo 38 2" xfId="35918" xr:uid="{5203D845-1491-4E6E-AB59-83F14185F0D6}"/>
    <cellStyle name="Cálculo 4" xfId="5241" xr:uid="{00000000-0005-0000-0000-000078140000}"/>
    <cellStyle name="Cálculo 4 2" xfId="5242" xr:uid="{00000000-0005-0000-0000-000079140000}"/>
    <cellStyle name="Cálculo 4 2 2" xfId="35920" xr:uid="{E7F6766C-A7F3-455A-969A-8764838529B2}"/>
    <cellStyle name="Cálculo 4 3" xfId="5243" xr:uid="{00000000-0005-0000-0000-00007A140000}"/>
    <cellStyle name="Cálculo 4 3 2" xfId="35921" xr:uid="{01FAF3B8-3275-4DC4-BCB4-2B961B9E06D6}"/>
    <cellStyle name="Cálculo 4 4" xfId="35919" xr:uid="{051145C8-9F6E-4FB0-92D0-DB94B45769DA}"/>
    <cellStyle name="Cálculo 5" xfId="5244" xr:uid="{00000000-0005-0000-0000-00007B140000}"/>
    <cellStyle name="Cálculo 5 2" xfId="5245" xr:uid="{00000000-0005-0000-0000-00007C140000}"/>
    <cellStyle name="Cálculo 5 2 2" xfId="35923" xr:uid="{23B21528-8A71-48CD-9347-0D0B715C0105}"/>
    <cellStyle name="Cálculo 5 3" xfId="5246" xr:uid="{00000000-0005-0000-0000-00007D140000}"/>
    <cellStyle name="Cálculo 5 3 2" xfId="35924" xr:uid="{9F72BB18-69CE-437B-8C4C-D10A51A835F1}"/>
    <cellStyle name="Cálculo 5 4" xfId="35922" xr:uid="{7DBD9A0F-6810-4423-A580-17DC03AD575B}"/>
    <cellStyle name="Cálculo 6" xfId="5247" xr:uid="{00000000-0005-0000-0000-00007E140000}"/>
    <cellStyle name="Cálculo 6 2" xfId="5248" xr:uid="{00000000-0005-0000-0000-00007F140000}"/>
    <cellStyle name="Cálculo 6 2 2" xfId="35926" xr:uid="{1DA6AAFF-48BB-45A9-AD01-573FE8F4CC5D}"/>
    <cellStyle name="Cálculo 6 3" xfId="5249" xr:uid="{00000000-0005-0000-0000-000080140000}"/>
    <cellStyle name="Cálculo 6 3 2" xfId="35927" xr:uid="{20AC9367-4007-4B20-8CD3-DA256E2220F4}"/>
    <cellStyle name="Cálculo 6 4" xfId="35925" xr:uid="{0FC9BB51-E486-4687-A27A-640C2E1E0128}"/>
    <cellStyle name="Cálculo 7" xfId="5250" xr:uid="{00000000-0005-0000-0000-000081140000}"/>
    <cellStyle name="Cálculo 7 2" xfId="5251" xr:uid="{00000000-0005-0000-0000-000082140000}"/>
    <cellStyle name="Cálculo 7 2 2" xfId="35929" xr:uid="{A1CD40C0-936C-4726-AE22-F86B961F4475}"/>
    <cellStyle name="Cálculo 7 3" xfId="5252" xr:uid="{00000000-0005-0000-0000-000083140000}"/>
    <cellStyle name="Cálculo 7 3 2" xfId="35930" xr:uid="{A0168F3B-15A1-4C04-8F1A-74EA31C35155}"/>
    <cellStyle name="Cálculo 7 4" xfId="35928" xr:uid="{71C5E75C-89D9-4007-99F6-4E9FB167F483}"/>
    <cellStyle name="Cálculo 8" xfId="5253" xr:uid="{00000000-0005-0000-0000-000084140000}"/>
    <cellStyle name="Cálculo 8 2" xfId="5254" xr:uid="{00000000-0005-0000-0000-000085140000}"/>
    <cellStyle name="Cálculo 8 2 2" xfId="5255" xr:uid="{00000000-0005-0000-0000-000086140000}"/>
    <cellStyle name="Cálculo 8 2 2 2" xfId="35933" xr:uid="{C0A61846-5156-489D-8CD5-B426B2285548}"/>
    <cellStyle name="Cálculo 8 2 3" xfId="35932" xr:uid="{DA79465E-E8F0-43E1-8677-2EF0C39475AF}"/>
    <cellStyle name="Cálculo 8 3" xfId="5256" xr:uid="{00000000-0005-0000-0000-000087140000}"/>
    <cellStyle name="Cálculo 8 3 2" xfId="35934" xr:uid="{AB7480B2-005B-4C2B-9300-1D33C3F89C41}"/>
    <cellStyle name="Cálculo 8 4" xfId="35931" xr:uid="{BF248EBA-DFDE-4559-A743-8CF8124625C0}"/>
    <cellStyle name="Cálculo 9" xfId="5257" xr:uid="{00000000-0005-0000-0000-000088140000}"/>
    <cellStyle name="Cálculo 9 2" xfId="5258" xr:uid="{00000000-0005-0000-0000-000089140000}"/>
    <cellStyle name="Cálculo 9 2 2" xfId="5259" xr:uid="{00000000-0005-0000-0000-00008A140000}"/>
    <cellStyle name="Cálculo 9 2 2 2" xfId="35937" xr:uid="{F66554F9-F4B2-4359-BF07-290FDB92A082}"/>
    <cellStyle name="Cálculo 9 2 3" xfId="35936" xr:uid="{58BAC0F7-1385-4F9D-AC0F-688CA89637F5}"/>
    <cellStyle name="Cálculo 9 3" xfId="5260" xr:uid="{00000000-0005-0000-0000-00008B140000}"/>
    <cellStyle name="Cálculo 9 3 2" xfId="35938" xr:uid="{BBB16D7A-B049-4B84-ADF4-FFE4E24A64CA}"/>
    <cellStyle name="Cálculo 9 4" xfId="35935" xr:uid="{444E3627-B632-40AF-9BA5-1E0C97F31047}"/>
    <cellStyle name="Camp Document Field" xfId="5261" xr:uid="{00000000-0005-0000-0000-00008C140000}"/>
    <cellStyle name="Camp Document Field 2" xfId="5262" xr:uid="{00000000-0005-0000-0000-00008D140000}"/>
    <cellStyle name="Camp Document Field 2 2" xfId="5263" xr:uid="{00000000-0005-0000-0000-00008E140000}"/>
    <cellStyle name="Camp Document Field 2 2 2" xfId="35941" xr:uid="{26A48395-F657-4BAF-B79F-B66F77EF26A7}"/>
    <cellStyle name="Camp Document Field 2 3" xfId="5264" xr:uid="{00000000-0005-0000-0000-00008F140000}"/>
    <cellStyle name="Camp Document Field 2 3 2" xfId="35942" xr:uid="{DF9FD0EB-F316-4A98-9C79-B3B306EED9B5}"/>
    <cellStyle name="Camp Document Field 2 4" xfId="35940" xr:uid="{F0B266C8-CE93-49C0-8FEE-B5636B89CF70}"/>
    <cellStyle name="Camp Document Field 3" xfId="5265" xr:uid="{00000000-0005-0000-0000-000090140000}"/>
    <cellStyle name="Camp Document Field 3 2" xfId="35943" xr:uid="{E95BB113-EC1A-477A-8930-F3847C59F3C2}"/>
    <cellStyle name="Camp Document Field 4" xfId="35939" xr:uid="{06B025BB-D172-4CC8-A1C3-084BF70A5C91}"/>
    <cellStyle name="Camp Document Record" xfId="5266" xr:uid="{00000000-0005-0000-0000-000091140000}"/>
    <cellStyle name="Camp Document Record 2" xfId="5267" xr:uid="{00000000-0005-0000-0000-000092140000}"/>
    <cellStyle name="Camp Document Record 2 2" xfId="5268" xr:uid="{00000000-0005-0000-0000-000093140000}"/>
    <cellStyle name="Camp Document Record 2 2 2" xfId="35946" xr:uid="{BCF0B538-C22E-4582-B8EF-5B58705C0DA0}"/>
    <cellStyle name="Camp Document Record 2 3" xfId="5269" xr:uid="{00000000-0005-0000-0000-000094140000}"/>
    <cellStyle name="Camp Document Record 2 3 2" xfId="35947" xr:uid="{CEE265E2-B9B7-4D58-B54A-045950A9CD61}"/>
    <cellStyle name="Camp Document Record 2 4" xfId="35945" xr:uid="{C8547DC6-78BC-4B41-91D3-FA6AE4F4D29B}"/>
    <cellStyle name="Camp Document Record 3" xfId="5270" xr:uid="{00000000-0005-0000-0000-000095140000}"/>
    <cellStyle name="Camp Document Record 3 2" xfId="35948" xr:uid="{C1BB8229-6472-46CB-8BC3-13529FFF147E}"/>
    <cellStyle name="Camp Document Record 4" xfId="35944" xr:uid="{44E82937-C0F3-48C5-B446-23A35C4FAF89}"/>
    <cellStyle name="Camp Document Table" xfId="5271" xr:uid="{00000000-0005-0000-0000-000096140000}"/>
    <cellStyle name="Camp Document Table 2" xfId="5272" xr:uid="{00000000-0005-0000-0000-000097140000}"/>
    <cellStyle name="Camp Document Table 2 2" xfId="5273" xr:uid="{00000000-0005-0000-0000-000098140000}"/>
    <cellStyle name="Camp Document Table 2 2 2" xfId="35951" xr:uid="{E16D9668-90F0-4EAB-ABA3-767C550C2C30}"/>
    <cellStyle name="Camp Document Table 2 3" xfId="5274" xr:uid="{00000000-0005-0000-0000-000099140000}"/>
    <cellStyle name="Camp Document Table 2 3 2" xfId="35952" xr:uid="{BFE3522F-9DAA-48C5-88D3-A689BB3BD960}"/>
    <cellStyle name="Camp Document Table 2 4" xfId="35950" xr:uid="{CB7CC216-435D-4C75-B18B-B53321CF415E}"/>
    <cellStyle name="Camp Document Table 3" xfId="5275" xr:uid="{00000000-0005-0000-0000-00009A140000}"/>
    <cellStyle name="Camp Document Table 3 2" xfId="35953" xr:uid="{CB42E669-C994-4AD8-ABE2-D7B114150D5E}"/>
    <cellStyle name="Camp Document Table 4" xfId="35949" xr:uid="{C9BD8F39-FCBD-4F97-AE67-DD9C2F51E21D}"/>
    <cellStyle name="CAMP H-Label 2" xfId="5276" xr:uid="{00000000-0005-0000-0000-00009B140000}"/>
    <cellStyle name="CAMP H-Label 2 2" xfId="5277" xr:uid="{00000000-0005-0000-0000-00009C140000}"/>
    <cellStyle name="CAMP H-Label 2 2 2" xfId="5278" xr:uid="{00000000-0005-0000-0000-00009D140000}"/>
    <cellStyle name="CAMP H-Label 2 2 2 2" xfId="35956" xr:uid="{73BA6576-8995-4348-9C6F-480874B92E11}"/>
    <cellStyle name="CAMP H-Label 2 2 3" xfId="5279" xr:uid="{00000000-0005-0000-0000-00009E140000}"/>
    <cellStyle name="CAMP H-Label 2 2 3 2" xfId="35957" xr:uid="{63144B33-7CDA-49BA-93FC-3E6185DDC07D}"/>
    <cellStyle name="CAMP H-Label 2 2 4" xfId="35955" xr:uid="{296B3FD1-46A0-4584-ACC2-8BF11A6AC639}"/>
    <cellStyle name="CAMP H-Label 2 3" xfId="5280" xr:uid="{00000000-0005-0000-0000-00009F140000}"/>
    <cellStyle name="CAMP H-Label 2 3 2" xfId="35958" xr:uid="{677EF83E-C31D-4D79-A135-D823EB3C6167}"/>
    <cellStyle name="CAMP H-Label 2 4" xfId="5281" xr:uid="{00000000-0005-0000-0000-0000A0140000}"/>
    <cellStyle name="CAMP H-Label 2 4 2" xfId="35959" xr:uid="{64A88163-4FFE-4DD8-AD7C-A1F0DD84BB1D}"/>
    <cellStyle name="CAMP H-Label 2 5" xfId="35954" xr:uid="{18D69E80-9108-41B5-8DC8-E73223FCD836}"/>
    <cellStyle name="CAMP H-Label 3 Inclined" xfId="5282" xr:uid="{00000000-0005-0000-0000-0000A1140000}"/>
    <cellStyle name="CAMP H-Label 3 Inclined 2" xfId="5283" xr:uid="{00000000-0005-0000-0000-0000A2140000}"/>
    <cellStyle name="CAMP H-Label 3 Inclined 2 2" xfId="5284" xr:uid="{00000000-0005-0000-0000-0000A3140000}"/>
    <cellStyle name="CAMP H-Label 3 Inclined 2 2 2" xfId="35962" xr:uid="{3707272C-694F-4BEA-9731-7A330F965A06}"/>
    <cellStyle name="CAMP H-Label 3 Inclined 2 3" xfId="5285" xr:uid="{00000000-0005-0000-0000-0000A4140000}"/>
    <cellStyle name="CAMP H-Label 3 Inclined 2 3 2" xfId="35963" xr:uid="{176A03DE-2619-451F-905C-2501D9CD3349}"/>
    <cellStyle name="CAMP H-Label 3 Inclined 2 4" xfId="35961" xr:uid="{76B639E9-749D-4AEE-B7A2-AD52378E9AA1}"/>
    <cellStyle name="CAMP H-Label 3 Inclined 3" xfId="5286" xr:uid="{00000000-0005-0000-0000-0000A5140000}"/>
    <cellStyle name="CAMP H-Label 3 Inclined 3 2" xfId="35964" xr:uid="{86F7EF06-E666-4D99-B2D5-68D3505D523D}"/>
    <cellStyle name="CAMP H-Label 3 Inclined 4" xfId="5287" xr:uid="{00000000-0005-0000-0000-0000A6140000}"/>
    <cellStyle name="CAMP H-Label 3 Inclined 4 2" xfId="35965" xr:uid="{92FD2ED6-B8C0-4D07-9118-94273F04AFA9}"/>
    <cellStyle name="CAMP H-Label 3 Inclined 5" xfId="35960" xr:uid="{E673B189-E503-4107-A6F5-923F94ABC7F4}"/>
    <cellStyle name="Camp Input Field General" xfId="5288" xr:uid="{00000000-0005-0000-0000-0000A7140000}"/>
    <cellStyle name="Camp Input Field General 2" xfId="5289" xr:uid="{00000000-0005-0000-0000-0000A8140000}"/>
    <cellStyle name="Camp Input Field General 2 2" xfId="5290" xr:uid="{00000000-0005-0000-0000-0000A9140000}"/>
    <cellStyle name="Camp Input Field General 2 2 2" xfId="35968" xr:uid="{D50E9B68-AD69-4C33-B0D4-49522FF91642}"/>
    <cellStyle name="Camp Input Field General 2 3" xfId="5291" xr:uid="{00000000-0005-0000-0000-0000AA140000}"/>
    <cellStyle name="Camp Input Field General 2 3 2" xfId="35969" xr:uid="{F3587F46-A56E-495E-BA3D-4EA772BD9D00}"/>
    <cellStyle name="Camp Input Field General 2 4" xfId="35967" xr:uid="{BBB8C693-655D-4AC9-986B-311F599F16C1}"/>
    <cellStyle name="Camp Input Field General 3" xfId="5292" xr:uid="{00000000-0005-0000-0000-0000AB140000}"/>
    <cellStyle name="Camp Input Field General 3 2" xfId="35970" xr:uid="{493B47B9-6850-4CC8-9F2E-95334E84ABD3}"/>
    <cellStyle name="Camp Input Field General 4" xfId="5293" xr:uid="{00000000-0005-0000-0000-0000AC140000}"/>
    <cellStyle name="Camp Input Field General 4 2" xfId="35971" xr:uid="{AEEF626B-0D10-48E3-8C43-B7EFCAEB3F1A}"/>
    <cellStyle name="Camp Input Field General 5" xfId="35966" xr:uid="{24B5F4BE-FAFC-4A7C-93C5-F955EFF7FE60}"/>
    <cellStyle name="Camp Input Field Meas" xfId="5294" xr:uid="{00000000-0005-0000-0000-0000AD140000}"/>
    <cellStyle name="Camp Input Field Meas 2" xfId="5295" xr:uid="{00000000-0005-0000-0000-0000AE140000}"/>
    <cellStyle name="Camp Input Field Meas 2 2" xfId="5296" xr:uid="{00000000-0005-0000-0000-0000AF140000}"/>
    <cellStyle name="Camp Input Field Meas 2 2 2" xfId="35974" xr:uid="{C32450EB-74EB-419F-B908-AD05656D59FA}"/>
    <cellStyle name="Camp Input Field Meas 2 3" xfId="5297" xr:uid="{00000000-0005-0000-0000-0000B0140000}"/>
    <cellStyle name="Camp Input Field Meas 2 3 2" xfId="35975" xr:uid="{A5396457-38EF-42D5-A4E4-A9FC4542828A}"/>
    <cellStyle name="Camp Input Field Meas 2 4" xfId="35973" xr:uid="{22DBB9CE-6847-425E-8EC1-1744D25D0969}"/>
    <cellStyle name="Camp Input Field Meas 3" xfId="5298" xr:uid="{00000000-0005-0000-0000-0000B1140000}"/>
    <cellStyle name="Camp Input Field Meas 3 2" xfId="35976" xr:uid="{9340A66A-3318-4BDE-AD24-92A28A2D61E0}"/>
    <cellStyle name="Camp Input Field Meas 4" xfId="35972" xr:uid="{2E7C1A22-C83F-4D5D-8EB3-99418F467A05}"/>
    <cellStyle name="Camp Input Field Percent" xfId="5299" xr:uid="{00000000-0005-0000-0000-0000B2140000}"/>
    <cellStyle name="Camp Input Field Percent 2" xfId="5300" xr:uid="{00000000-0005-0000-0000-0000B3140000}"/>
    <cellStyle name="Camp Input Field Percent 2 2" xfId="5301" xr:uid="{00000000-0005-0000-0000-0000B4140000}"/>
    <cellStyle name="Camp Input Field Percent 2 2 2" xfId="35979" xr:uid="{DE107D2C-C997-48A3-A5A5-D5CB65CE72F3}"/>
    <cellStyle name="Camp Input Field Percent 2 3" xfId="5302" xr:uid="{00000000-0005-0000-0000-0000B5140000}"/>
    <cellStyle name="Camp Input Field Percent 2 3 2" xfId="35980" xr:uid="{A99C27ED-4E26-49FF-8F99-993D715D1FA9}"/>
    <cellStyle name="Camp Input Field Percent 2 4" xfId="35978" xr:uid="{8223DD6A-0202-48DA-8989-5A4768D8CDFF}"/>
    <cellStyle name="Camp Input Field Percent 3" xfId="5303" xr:uid="{00000000-0005-0000-0000-0000B6140000}"/>
    <cellStyle name="Camp Input Field Percent 3 2" xfId="35981" xr:uid="{4EBEF4AE-668A-4379-8007-5CB240C469C0}"/>
    <cellStyle name="Camp Input Field Percent 4" xfId="35977" xr:uid="{DF9723D8-F492-4259-9E9B-C64A73CBF4AD}"/>
    <cellStyle name="Camp Label Column" xfId="5304" xr:uid="{00000000-0005-0000-0000-0000B7140000}"/>
    <cellStyle name="Camp Label Column 2" xfId="5305" xr:uid="{00000000-0005-0000-0000-0000B8140000}"/>
    <cellStyle name="Camp Label Column 2 2" xfId="5306" xr:uid="{00000000-0005-0000-0000-0000B9140000}"/>
    <cellStyle name="Camp Label Column 2 2 2" xfId="35984" xr:uid="{6F7AA8D4-8BA5-4BD2-B3D5-609E5050EE8D}"/>
    <cellStyle name="Camp Label Column 2 3" xfId="35983" xr:uid="{65E07A3A-8D21-465C-A07B-32015A0CE629}"/>
    <cellStyle name="Camp Label Column 3" xfId="5307" xr:uid="{00000000-0005-0000-0000-0000BA140000}"/>
    <cellStyle name="Camp Label Column 3 2" xfId="5308" xr:uid="{00000000-0005-0000-0000-0000BB140000}"/>
    <cellStyle name="Camp Label Column 3 2 2" xfId="35986" xr:uid="{FEAC2D72-4F43-474E-B353-661506066FC9}"/>
    <cellStyle name="Camp Label Column 3 3" xfId="35985" xr:uid="{9539BA10-E575-4CDD-A538-D4261C62D58A}"/>
    <cellStyle name="Camp Label Column 4" xfId="5309" xr:uid="{00000000-0005-0000-0000-0000BC140000}"/>
    <cellStyle name="Camp Label Column 4 2" xfId="5310" xr:uid="{00000000-0005-0000-0000-0000BD140000}"/>
    <cellStyle name="Camp Label Column 4 2 2" xfId="5311" xr:uid="{00000000-0005-0000-0000-0000BE140000}"/>
    <cellStyle name="Camp Label Column 4 2 2 2" xfId="35989" xr:uid="{BB01FCAE-DF96-4840-800E-6CE9AC750C03}"/>
    <cellStyle name="Camp Label Column 4 2 3" xfId="5312" xr:uid="{00000000-0005-0000-0000-0000BF140000}"/>
    <cellStyle name="Camp Label Column 4 2 3 2" xfId="35990" xr:uid="{8D68A35C-7DD5-4818-BE63-3EA10DD2EC43}"/>
    <cellStyle name="Camp Label Column 4 2 4" xfId="35988" xr:uid="{E76F6232-9F25-4C00-9C40-B64CBC809640}"/>
    <cellStyle name="Camp Label Column 4 3" xfId="5313" xr:uid="{00000000-0005-0000-0000-0000C0140000}"/>
    <cellStyle name="Camp Label Column 4 3 2" xfId="35991" xr:uid="{3EE87609-2990-43DC-8BD9-B892C070A25E}"/>
    <cellStyle name="Camp Label Column 4 4" xfId="35987" xr:uid="{2DDD6265-79E8-4454-8728-6A83E04E3F11}"/>
    <cellStyle name="Camp Label Column 5" xfId="5314" xr:uid="{00000000-0005-0000-0000-0000C1140000}"/>
    <cellStyle name="Camp Label Column 5 2" xfId="35992" xr:uid="{9D6883FB-49FB-4C00-8CF1-AD117C71B36B}"/>
    <cellStyle name="Camp Label Column 6" xfId="35982" xr:uid="{4D87CE94-A422-4E94-A9FF-78F8180D218B}"/>
    <cellStyle name="Camp Label Column_Bilimat_SampleRun2 Probleme coherence" xfId="5315" xr:uid="{00000000-0005-0000-0000-0000C2140000}"/>
    <cellStyle name="Camp Output Field" xfId="5316" xr:uid="{00000000-0005-0000-0000-0000C3140000}"/>
    <cellStyle name="Camp Output Field  Without Red" xfId="5317" xr:uid="{00000000-0005-0000-0000-0000C4140000}"/>
    <cellStyle name="Camp Output Field  Without Red 2" xfId="5318" xr:uid="{00000000-0005-0000-0000-0000C5140000}"/>
    <cellStyle name="Camp Output Field  Without Red 2 2" xfId="5319" xr:uid="{00000000-0005-0000-0000-0000C6140000}"/>
    <cellStyle name="Camp Output Field  Without Red 2 2 2" xfId="35996" xr:uid="{0FAE11D7-2799-4563-A62C-62B9140BCB6C}"/>
    <cellStyle name="Camp Output Field  Without Red 2 3" xfId="5320" xr:uid="{00000000-0005-0000-0000-0000C7140000}"/>
    <cellStyle name="Camp Output Field  Without Red 2 3 2" xfId="35997" xr:uid="{C2C04556-756F-4933-A833-BD290CCA7382}"/>
    <cellStyle name="Camp Output Field  Without Red 2 4" xfId="35995" xr:uid="{4B22E9E3-61D1-4960-B2B0-BDBA768A7F5C}"/>
    <cellStyle name="Camp Output Field  Without Red 3" xfId="5321" xr:uid="{00000000-0005-0000-0000-0000C8140000}"/>
    <cellStyle name="Camp Output Field  Without Red 3 2" xfId="35998" xr:uid="{611E70DD-59FB-458A-9F77-696B64B42ED1}"/>
    <cellStyle name="Camp Output Field  Without Red 4" xfId="35994" xr:uid="{69C6CFBC-C0E7-4DE9-908C-07A2ACB3D43E}"/>
    <cellStyle name="Camp Output Field 2" xfId="5322" xr:uid="{00000000-0005-0000-0000-0000C9140000}"/>
    <cellStyle name="Camp Output Field 2 2" xfId="5323" xr:uid="{00000000-0005-0000-0000-0000CA140000}"/>
    <cellStyle name="Camp Output Field 2 2 2" xfId="36000" xr:uid="{DF550E3B-6AB9-4D8A-ACB0-2E620E191C77}"/>
    <cellStyle name="Camp Output Field 2 3" xfId="5324" xr:uid="{00000000-0005-0000-0000-0000CB140000}"/>
    <cellStyle name="Camp Output Field 2 3 2" xfId="36001" xr:uid="{BD7CA2C9-3C1B-4428-A1A0-61F2E7462155}"/>
    <cellStyle name="Camp Output Field 2 4" xfId="35999" xr:uid="{3E54F197-2F14-4192-B841-EC159E20E942}"/>
    <cellStyle name="Camp Output Field 3" xfId="5325" xr:uid="{00000000-0005-0000-0000-0000CC140000}"/>
    <cellStyle name="Camp Output Field 3 2" xfId="36002" xr:uid="{DB3631CD-1CD1-474A-ABA5-D01D83D74A28}"/>
    <cellStyle name="Camp Output Field 4" xfId="5326" xr:uid="{00000000-0005-0000-0000-0000CD140000}"/>
    <cellStyle name="Camp Output Field 4 2" xfId="36003" xr:uid="{5FAE8D87-1CDB-497F-AD52-00300F3B06E6}"/>
    <cellStyle name="Camp Output Field 5" xfId="5327" xr:uid="{00000000-0005-0000-0000-0000CE140000}"/>
    <cellStyle name="Camp Output Field 5 2" xfId="36004" xr:uid="{D1D31E49-5278-4142-9486-731783612B44}"/>
    <cellStyle name="Camp Output Field 6" xfId="5328" xr:uid="{00000000-0005-0000-0000-0000CF140000}"/>
    <cellStyle name="Camp Output Field 6 2" xfId="36005" xr:uid="{C0BA4372-BFD0-4971-9EE1-44C55BB5CD1A}"/>
    <cellStyle name="Camp Output Field 7" xfId="5329" xr:uid="{00000000-0005-0000-0000-0000D0140000}"/>
    <cellStyle name="Camp Output Field 7 2" xfId="36006" xr:uid="{769DAEE2-05C3-48EA-9CDB-0357A219C149}"/>
    <cellStyle name="Camp Output Field 8" xfId="5330" xr:uid="{00000000-0005-0000-0000-0000D1140000}"/>
    <cellStyle name="Camp Output Field 8 2" xfId="36007" xr:uid="{578F302A-1934-448B-9C7E-279E33CF36F1}"/>
    <cellStyle name="Camp Output Field 9" xfId="35993" xr:uid="{9550CE48-31BB-4FFC-9B50-9F198791BFCF}"/>
    <cellStyle name="Camp Output Field General" xfId="5331" xr:uid="{00000000-0005-0000-0000-0000D2140000}"/>
    <cellStyle name="Camp Output Field General 2" xfId="5332" xr:uid="{00000000-0005-0000-0000-0000D3140000}"/>
    <cellStyle name="Camp Output Field General 2 2" xfId="5333" xr:uid="{00000000-0005-0000-0000-0000D4140000}"/>
    <cellStyle name="Camp Output Field General 2 2 2" xfId="36010" xr:uid="{BDBD4E11-7183-4C13-B2EE-2D9FB1BC1CE4}"/>
    <cellStyle name="Camp Output Field General 2 3" xfId="5334" xr:uid="{00000000-0005-0000-0000-0000D5140000}"/>
    <cellStyle name="Camp Output Field General 2 3 2" xfId="36011" xr:uid="{2B32FC29-2947-405F-9BF1-20FA3937EE04}"/>
    <cellStyle name="Camp Output Field General 2 4" xfId="36009" xr:uid="{B57233C7-2ABC-41D8-A7FB-5E490A2E9F3F}"/>
    <cellStyle name="Camp Output Field General 3" xfId="5335" xr:uid="{00000000-0005-0000-0000-0000D6140000}"/>
    <cellStyle name="Camp Output Field General 3 2" xfId="36012" xr:uid="{DBC88266-1DAB-4FB4-B073-9F9FE860B401}"/>
    <cellStyle name="Camp Output Field General 4" xfId="5336" xr:uid="{00000000-0005-0000-0000-0000D7140000}"/>
    <cellStyle name="Camp Output Field General 4 2" xfId="36013" xr:uid="{1FF14395-5BAC-4CB5-8903-B4C64EC8C769}"/>
    <cellStyle name="Camp Output Field General 5" xfId="36008" xr:uid="{4825FBEC-FAEA-4296-B026-216831CFC0CC}"/>
    <cellStyle name="Camp Output Field Percent" xfId="5337" xr:uid="{00000000-0005-0000-0000-0000D8140000}"/>
    <cellStyle name="Camp Output Field Percent 2" xfId="5338" xr:uid="{00000000-0005-0000-0000-0000D9140000}"/>
    <cellStyle name="Camp Output Field Percent 2 2" xfId="5339" xr:uid="{00000000-0005-0000-0000-0000DA140000}"/>
    <cellStyle name="Camp Output Field Percent 2 2 2" xfId="36016" xr:uid="{418FDBB6-E5D7-48D1-B8FC-1E6A3DB6D4B4}"/>
    <cellStyle name="Camp Output Field Percent 2 3" xfId="5340" xr:uid="{00000000-0005-0000-0000-0000DB140000}"/>
    <cellStyle name="Camp Output Field Percent 2 3 2" xfId="36017" xr:uid="{2CD07981-B14E-4869-A5CF-C233F2EE7219}"/>
    <cellStyle name="Camp Output Field Percent 2 4" xfId="36015" xr:uid="{A5042BCD-C2BC-4869-BBE4-67A0FDBF398E}"/>
    <cellStyle name="Camp Output Field Percent 3" xfId="5341" xr:uid="{00000000-0005-0000-0000-0000DC140000}"/>
    <cellStyle name="Camp Output Field Percent 3 2" xfId="36018" xr:uid="{4B72883D-69AE-40F0-9CBF-F90AA425C4AC}"/>
    <cellStyle name="Camp Output Field Percent 4" xfId="36014" xr:uid="{22F653A3-17CA-4AA1-9AD7-0352DA233718}"/>
    <cellStyle name="Camp Output Field Percent With Red" xfId="5342" xr:uid="{00000000-0005-0000-0000-0000DD140000}"/>
    <cellStyle name="Camp Output Field Percent With Red 2" xfId="5343" xr:uid="{00000000-0005-0000-0000-0000DE140000}"/>
    <cellStyle name="Camp Output Field Percent With Red 2 2" xfId="5344" xr:uid="{00000000-0005-0000-0000-0000DF140000}"/>
    <cellStyle name="Camp Output Field Percent With Red 2 2 2" xfId="36021" xr:uid="{197762D4-240E-4743-B34D-128E2DD275D4}"/>
    <cellStyle name="Camp Output Field Percent With Red 2 3" xfId="5345" xr:uid="{00000000-0005-0000-0000-0000E0140000}"/>
    <cellStyle name="Camp Output Field Percent With Red 2 3 2" xfId="36022" xr:uid="{98C8B5CB-66BB-4DA0-AB58-01966D299EB6}"/>
    <cellStyle name="Camp Output Field Percent With Red 2 4" xfId="36020" xr:uid="{33EFC1D3-B2C9-4930-A891-A259D07D745C}"/>
    <cellStyle name="Camp Output Field Percent With Red 3" xfId="5346" xr:uid="{00000000-0005-0000-0000-0000E1140000}"/>
    <cellStyle name="Camp Output Field Percent With Red 3 2" xfId="36023" xr:uid="{DC3932CB-1335-4878-ADF1-AB462953E727}"/>
    <cellStyle name="Camp Output Field Percent With Red 4" xfId="36019" xr:uid="{9FB56680-B612-4991-87A4-57AAB9E5FBA5}"/>
    <cellStyle name="Camp Output Field Percent_Dec-06" xfId="5347" xr:uid="{00000000-0005-0000-0000-0000E2140000}"/>
    <cellStyle name="Camp Output Field_Dec-06" xfId="5348" xr:uid="{00000000-0005-0000-0000-0000E3140000}"/>
    <cellStyle name="Camp Percent" xfId="5349" xr:uid="{00000000-0005-0000-0000-0000E4140000}"/>
    <cellStyle name="Camp Percent 2" xfId="5350" xr:uid="{00000000-0005-0000-0000-0000E5140000}"/>
    <cellStyle name="Camp Percent 2 2" xfId="5351" xr:uid="{00000000-0005-0000-0000-0000E6140000}"/>
    <cellStyle name="Camp Percent 2 2 2" xfId="36026" xr:uid="{899E6AA0-9E7A-4142-A56F-152BBFFA9FC8}"/>
    <cellStyle name="Camp Percent 2 3" xfId="5352" xr:uid="{00000000-0005-0000-0000-0000E7140000}"/>
    <cellStyle name="Camp Percent 2 3 2" xfId="36027" xr:uid="{52C99806-D19D-47DE-970B-7BB13EFFB73C}"/>
    <cellStyle name="Camp Percent 2 4" xfId="36025" xr:uid="{371DCA58-9BAF-40A4-8E8F-1069D6CACC38}"/>
    <cellStyle name="Camp Percent 3" xfId="5353" xr:uid="{00000000-0005-0000-0000-0000E8140000}"/>
    <cellStyle name="Camp Percent 3 2" xfId="36028" xr:uid="{85D89F85-97A7-484D-A2CB-35D406A1E3C6}"/>
    <cellStyle name="Camp Percent 4" xfId="36024" xr:uid="{163C593F-908A-4FF6-8A09-C7FAE84CAD77}"/>
    <cellStyle name="Camp System" xfId="5354" xr:uid="{00000000-0005-0000-0000-0000E9140000}"/>
    <cellStyle name="Camp System 2" xfId="5355" xr:uid="{00000000-0005-0000-0000-0000EA140000}"/>
    <cellStyle name="Camp System 2 2" xfId="5356" xr:uid="{00000000-0005-0000-0000-0000EB140000}"/>
    <cellStyle name="Camp System 2 2 2" xfId="36031" xr:uid="{F386A511-CAC4-4412-8FC6-DA1D3851E7F0}"/>
    <cellStyle name="Camp System 2 3" xfId="5357" xr:uid="{00000000-0005-0000-0000-0000EC140000}"/>
    <cellStyle name="Camp System 2 3 2" xfId="36032" xr:uid="{346326A4-0B77-4566-A2DE-25A97A986A47}"/>
    <cellStyle name="Camp System 2 4" xfId="36030" xr:uid="{980B948E-DD4E-4050-9D57-DA91A951D076}"/>
    <cellStyle name="Camp System 3" xfId="5358" xr:uid="{00000000-0005-0000-0000-0000ED140000}"/>
    <cellStyle name="Camp System 3 2" xfId="36033" xr:uid="{D6945F42-5932-48E0-AF38-0C6F1BA1B3DB}"/>
    <cellStyle name="Camp System 4" xfId="36029" xr:uid="{CF032DD4-A78C-45C2-87CD-AED5D78DFAFC}"/>
    <cellStyle name="Camp Validator Gray Percent" xfId="5359" xr:uid="{00000000-0005-0000-0000-0000EE140000}"/>
    <cellStyle name="Camp Validator Gray Percent 2" xfId="5360" xr:uid="{00000000-0005-0000-0000-0000EF140000}"/>
    <cellStyle name="Camp Validator Gray Percent 2 2" xfId="5361" xr:uid="{00000000-0005-0000-0000-0000F0140000}"/>
    <cellStyle name="Camp Validator Gray Percent 2 2 2" xfId="36036" xr:uid="{4AEAA7F3-6DC9-44B2-AD67-5EE6901B17EC}"/>
    <cellStyle name="Camp Validator Gray Percent 2 3" xfId="5362" xr:uid="{00000000-0005-0000-0000-0000F1140000}"/>
    <cellStyle name="Camp Validator Gray Percent 2 3 2" xfId="36037" xr:uid="{0944714C-3BD2-485F-9B9F-8A13BE7BA3A8}"/>
    <cellStyle name="Camp Validator Gray Percent 2 4" xfId="36035" xr:uid="{A6F94AF0-956A-42A2-9D23-429CCE836BA2}"/>
    <cellStyle name="Camp Validator Gray Percent 3" xfId="36034" xr:uid="{F49DD53E-F220-42B4-A59A-3A59AE82BB5F}"/>
    <cellStyle name="Camp Validator Gray Value" xfId="5363" xr:uid="{00000000-0005-0000-0000-0000F2140000}"/>
    <cellStyle name="Camp Validator Gray Value 2" xfId="5364" xr:uid="{00000000-0005-0000-0000-0000F3140000}"/>
    <cellStyle name="Camp Validator Gray Value 2 2" xfId="5365" xr:uid="{00000000-0005-0000-0000-0000F4140000}"/>
    <cellStyle name="Camp Validator Gray Value 2 2 2" xfId="36040" xr:uid="{1B87AF88-A7AC-466D-809E-64839DA8A60C}"/>
    <cellStyle name="Camp Validator Gray Value 2 3" xfId="5366" xr:uid="{00000000-0005-0000-0000-0000F5140000}"/>
    <cellStyle name="Camp Validator Gray Value 2 3 2" xfId="36041" xr:uid="{17C54968-5018-40D8-902F-3F5997B43D55}"/>
    <cellStyle name="Camp Validator Gray Value 2 4" xfId="36039" xr:uid="{9CF74210-9540-49A5-A569-79D4E68041F8}"/>
    <cellStyle name="Camp Validator Gray Value 3" xfId="36038" xr:uid="{5046DF82-451B-4F9B-9E08-8FB5E36370B9}"/>
    <cellStyle name="Camp Validator Green Percent" xfId="5367" xr:uid="{00000000-0005-0000-0000-0000F6140000}"/>
    <cellStyle name="Camp Validator Green Percent 2" xfId="5368" xr:uid="{00000000-0005-0000-0000-0000F7140000}"/>
    <cellStyle name="Camp Validator Green Percent 2 2" xfId="5369" xr:uid="{00000000-0005-0000-0000-0000F8140000}"/>
    <cellStyle name="Camp Validator Green Percent 2 2 2" xfId="36044" xr:uid="{E28A68FF-746A-4EAD-B626-2ADB39FC3301}"/>
    <cellStyle name="Camp Validator Green Percent 2 3" xfId="5370" xr:uid="{00000000-0005-0000-0000-0000F9140000}"/>
    <cellStyle name="Camp Validator Green Percent 2 3 2" xfId="36045" xr:uid="{30B905AC-7629-4732-8600-866A25D8EE30}"/>
    <cellStyle name="Camp Validator Green Percent 2 4" xfId="36043" xr:uid="{394E2719-376B-4AE2-9B55-6DC309AD57AD}"/>
    <cellStyle name="Camp Validator Green Percent 3" xfId="36042" xr:uid="{617F14F2-2A2B-4AB3-A1AF-4AD9EB7A2788}"/>
    <cellStyle name="Camp Validator Green Value" xfId="5371" xr:uid="{00000000-0005-0000-0000-0000FA140000}"/>
    <cellStyle name="Camp Validator Green Value 2" xfId="5372" xr:uid="{00000000-0005-0000-0000-0000FB140000}"/>
    <cellStyle name="Camp Validator Green Value 2 2" xfId="5373" xr:uid="{00000000-0005-0000-0000-0000FC140000}"/>
    <cellStyle name="Camp Validator Green Value 2 2 2" xfId="36048" xr:uid="{132BEED0-EB52-482A-9E32-828E754E8683}"/>
    <cellStyle name="Camp Validator Green Value 2 3" xfId="5374" xr:uid="{00000000-0005-0000-0000-0000FD140000}"/>
    <cellStyle name="Camp Validator Green Value 2 3 2" xfId="36049" xr:uid="{334F31AB-00C1-4405-837D-0F1C0BBBC6B5}"/>
    <cellStyle name="Camp Validator Green Value 2 4" xfId="36047" xr:uid="{E00203F8-0E5F-455F-BC83-F5EAB83E60D0}"/>
    <cellStyle name="Camp Validator Green Value 3" xfId="36046" xr:uid="{0640AF0D-65F1-4290-A21B-C6723E170DBB}"/>
    <cellStyle name="Camp Validator Red Percent" xfId="5375" xr:uid="{00000000-0005-0000-0000-0000FE140000}"/>
    <cellStyle name="Camp Validator Red Percent 2" xfId="5376" xr:uid="{00000000-0005-0000-0000-0000FF140000}"/>
    <cellStyle name="Camp Validator Red Percent 2 2" xfId="5377" xr:uid="{00000000-0005-0000-0000-000000150000}"/>
    <cellStyle name="Camp Validator Red Percent 2 2 2" xfId="36052" xr:uid="{6FD78564-7379-44CD-9115-10E9866D5214}"/>
    <cellStyle name="Camp Validator Red Percent 2 3" xfId="5378" xr:uid="{00000000-0005-0000-0000-000001150000}"/>
    <cellStyle name="Camp Validator Red Percent 2 3 2" xfId="36053" xr:uid="{A3BA50E2-5B48-4D13-ABE3-D13F0EF662C2}"/>
    <cellStyle name="Camp Validator Red Percent 2 4" xfId="36051" xr:uid="{4395E9A1-BF2F-46FE-8BF3-E4265214470B}"/>
    <cellStyle name="Camp Validator Red Percent 3" xfId="36050" xr:uid="{205925EE-44C7-40CE-8A3F-3B2ECFD2C4E3}"/>
    <cellStyle name="Camp Validator Red Value" xfId="5379" xr:uid="{00000000-0005-0000-0000-000002150000}"/>
    <cellStyle name="Camp Validator Red Value 2" xfId="5380" xr:uid="{00000000-0005-0000-0000-000003150000}"/>
    <cellStyle name="Camp Validator Red Value 2 2" xfId="5381" xr:uid="{00000000-0005-0000-0000-000004150000}"/>
    <cellStyle name="Camp Validator Red Value 2 2 2" xfId="36056" xr:uid="{D5504FC3-3C20-4E66-9E8D-6DA50CAAD875}"/>
    <cellStyle name="Camp Validator Red Value 2 3" xfId="5382" xr:uid="{00000000-0005-0000-0000-000005150000}"/>
    <cellStyle name="Camp Validator Red Value 2 3 2" xfId="36057" xr:uid="{BBB8F144-5C45-4DF6-86C8-16D7A47CDE60}"/>
    <cellStyle name="Camp Validator Red Value 2 4" xfId="36055" xr:uid="{BF7597A8-6E81-4C15-B854-35F3986F4865}"/>
    <cellStyle name="Camp Validator Red Value 3" xfId="36054" xr:uid="{56AD0496-CA51-4096-9709-C2A3D3CAC9AB}"/>
    <cellStyle name="Camp Validator Yellow Percent" xfId="5383" xr:uid="{00000000-0005-0000-0000-000006150000}"/>
    <cellStyle name="Camp Validator Yellow Percent 2" xfId="5384" xr:uid="{00000000-0005-0000-0000-000007150000}"/>
    <cellStyle name="Camp Validator Yellow Percent 2 2" xfId="5385" xr:uid="{00000000-0005-0000-0000-000008150000}"/>
    <cellStyle name="Camp Validator Yellow Percent 2 2 2" xfId="36060" xr:uid="{139C0301-7157-4AEB-B92D-FB1FEAE9550E}"/>
    <cellStyle name="Camp Validator Yellow Percent 2 3" xfId="5386" xr:uid="{00000000-0005-0000-0000-000009150000}"/>
    <cellStyle name="Camp Validator Yellow Percent 2 3 2" xfId="36061" xr:uid="{D1DB325F-D355-40FF-B295-78FCA469F3A9}"/>
    <cellStyle name="Camp Validator Yellow Percent 2 4" xfId="36059" xr:uid="{4E9B89F5-95BA-4B2A-8CDE-94988FAADA03}"/>
    <cellStyle name="Camp Validator Yellow Percent 3" xfId="36058" xr:uid="{BB31C77B-282C-4251-8255-EE63AD1F7360}"/>
    <cellStyle name="Camp Validator Yellow Value" xfId="5387" xr:uid="{00000000-0005-0000-0000-00000A150000}"/>
    <cellStyle name="Camp Validator Yellow Value 2" xfId="5388" xr:uid="{00000000-0005-0000-0000-00000B150000}"/>
    <cellStyle name="Camp Validator Yellow Value 2 2" xfId="5389" xr:uid="{00000000-0005-0000-0000-00000C150000}"/>
    <cellStyle name="Camp Validator Yellow Value 2 2 2" xfId="36064" xr:uid="{6D4198D2-DB79-42EE-8FEA-7FE1865C4D1E}"/>
    <cellStyle name="Camp Validator Yellow Value 2 3" xfId="5390" xr:uid="{00000000-0005-0000-0000-00000D150000}"/>
    <cellStyle name="Camp Validator Yellow Value 2 3 2" xfId="36065" xr:uid="{63096E2C-E7D6-4A7B-939A-0B5CC5DA532E}"/>
    <cellStyle name="Camp Validator Yellow Value 2 4" xfId="36063" xr:uid="{B45903FE-A830-4CF5-A62C-1AFFCADD7981}"/>
    <cellStyle name="Camp Validator Yellow Value 3" xfId="36062" xr:uid="{EE5E284E-8CCB-47D1-8FDC-C7E2DFF33CF1}"/>
    <cellStyle name="CAMP V-Label 3" xfId="5391" xr:uid="{00000000-0005-0000-0000-00000E150000}"/>
    <cellStyle name="CAMP V-Label 3 2" xfId="5392" xr:uid="{00000000-0005-0000-0000-00000F150000}"/>
    <cellStyle name="CAMP V-Label 3 2 2" xfId="5393" xr:uid="{00000000-0005-0000-0000-000010150000}"/>
    <cellStyle name="CAMP V-Label 3 2 2 2" xfId="36068" xr:uid="{495D1478-68D3-476E-BC8E-8F826E5179CA}"/>
    <cellStyle name="CAMP V-Label 3 2 3" xfId="5394" xr:uid="{00000000-0005-0000-0000-000011150000}"/>
    <cellStyle name="CAMP V-Label 3 2 3 2" xfId="36069" xr:uid="{CE4BD693-AA23-4B0B-855E-5F963A2D834D}"/>
    <cellStyle name="CAMP V-Label 3 2 4" xfId="36067" xr:uid="{960C8745-9553-4CED-9565-4A9B2E8FC27B}"/>
    <cellStyle name="CAMP V-Label 3 3" xfId="5395" xr:uid="{00000000-0005-0000-0000-000012150000}"/>
    <cellStyle name="CAMP V-Label 3 3 2" xfId="36070" xr:uid="{CDAFC037-2D8D-423D-9273-3201B17DC0EC}"/>
    <cellStyle name="CAMP V-Label 3 4" xfId="5396" xr:uid="{00000000-0005-0000-0000-000013150000}"/>
    <cellStyle name="CAMP V-Label 3 4 2" xfId="36071" xr:uid="{0FC99718-9C94-41DF-8FB4-B0658C743D05}"/>
    <cellStyle name="CAMP V-Label 3 5" xfId="36066" xr:uid="{B0BBC078-5663-49BA-B1C3-927D8AD10BEC}"/>
    <cellStyle name="CampValidationCorrect" xfId="5397" xr:uid="{00000000-0005-0000-0000-000014150000}"/>
    <cellStyle name="CampValidationCorrect 2" xfId="5398" xr:uid="{00000000-0005-0000-0000-000015150000}"/>
    <cellStyle name="CampValidationCorrect 2 2" xfId="5399" xr:uid="{00000000-0005-0000-0000-000016150000}"/>
    <cellStyle name="CampValidationCorrect 2 2 2" xfId="36074" xr:uid="{846DCAC0-58C6-4B44-8270-0C655F2E77AC}"/>
    <cellStyle name="CampValidationCorrect 2 3" xfId="5400" xr:uid="{00000000-0005-0000-0000-000017150000}"/>
    <cellStyle name="CampValidationCorrect 2 3 2" xfId="36075" xr:uid="{3F73BC68-67F2-4D7B-8819-229B9C1720AC}"/>
    <cellStyle name="CampValidationCorrect 2 4" xfId="36073" xr:uid="{FE2F4498-FCD8-4866-AA1B-55B4CBB7E214}"/>
    <cellStyle name="CampValidationCorrect 3" xfId="36072" xr:uid="{89CEA687-860D-4207-8A07-CFAF89EE5F1D}"/>
    <cellStyle name="CampValidationCorrectable" xfId="5401" xr:uid="{00000000-0005-0000-0000-000018150000}"/>
    <cellStyle name="CampValidationCorrectable 2" xfId="5402" xr:uid="{00000000-0005-0000-0000-000019150000}"/>
    <cellStyle name="CampValidationCorrectable 2 2" xfId="5403" xr:uid="{00000000-0005-0000-0000-00001A150000}"/>
    <cellStyle name="CampValidationCorrectable 2 2 2" xfId="36078" xr:uid="{B583D83B-3558-4DA9-BB4D-5AF4918EDBC0}"/>
    <cellStyle name="CampValidationCorrectable 2 3" xfId="5404" xr:uid="{00000000-0005-0000-0000-00001B150000}"/>
    <cellStyle name="CampValidationCorrectable 2 3 2" xfId="36079" xr:uid="{208068F9-2C0B-44AF-9746-B0323F7FEE2E}"/>
    <cellStyle name="CampValidationCorrectable 2 4" xfId="36077" xr:uid="{C3C3E21D-A083-46B7-B32F-3EC991694899}"/>
    <cellStyle name="CampValidationCorrectable 3" xfId="36076" xr:uid="{6E393E9C-17BF-4DC7-9E21-E7F6693F3CA4}"/>
    <cellStyle name="CampValidationNoData" xfId="5405" xr:uid="{00000000-0005-0000-0000-00001C150000}"/>
    <cellStyle name="CampValidationNoData 2" xfId="5406" xr:uid="{00000000-0005-0000-0000-00001D150000}"/>
    <cellStyle name="CampValidationNoData 2 2" xfId="5407" xr:uid="{00000000-0005-0000-0000-00001E150000}"/>
    <cellStyle name="CampValidationNoData 2 2 2" xfId="36082" xr:uid="{6A2F2E54-D682-4CF2-951F-DCDBFB4D1085}"/>
    <cellStyle name="CampValidationNoData 2 3" xfId="5408" xr:uid="{00000000-0005-0000-0000-00001F150000}"/>
    <cellStyle name="CampValidationNoData 2 3 2" xfId="36083" xr:uid="{AD35DDD4-265F-404C-B115-AB8D530F3D55}"/>
    <cellStyle name="CampValidationNoData 2 4" xfId="36081" xr:uid="{282E94C8-EE0C-4C0A-AAF2-429462C6E6BE}"/>
    <cellStyle name="CampValidationNoData 3" xfId="36080" xr:uid="{AAF45155-F166-4286-95FD-FB0C25EDC098}"/>
    <cellStyle name="CampValidationUncorrectable" xfId="5409" xr:uid="{00000000-0005-0000-0000-000020150000}"/>
    <cellStyle name="CampValidationUncorrectable 2" xfId="5410" xr:uid="{00000000-0005-0000-0000-000021150000}"/>
    <cellStyle name="CampValidationUncorrectable 2 2" xfId="5411" xr:uid="{00000000-0005-0000-0000-000022150000}"/>
    <cellStyle name="CampValidationUncorrectable 2 2 2" xfId="36086" xr:uid="{DD59B417-1D09-47A6-868C-96155568849D}"/>
    <cellStyle name="CampValidationUncorrectable 2 3" xfId="5412" xr:uid="{00000000-0005-0000-0000-000023150000}"/>
    <cellStyle name="CampValidationUncorrectable 2 3 2" xfId="36087" xr:uid="{8BCB681C-C306-4564-890D-F82132D44D22}"/>
    <cellStyle name="CampValidationUncorrectable 2 4" xfId="36085" xr:uid="{6A967446-37E8-4021-8C10-E709BA9F3C94}"/>
    <cellStyle name="CampValidationUncorrectable 3" xfId="36084" xr:uid="{913DC60C-8F00-4EA6-878C-74D5B5A83CBA}"/>
    <cellStyle name="Cancel" xfId="5413" xr:uid="{00000000-0005-0000-0000-000024150000}"/>
    <cellStyle name="Cancel 2" xfId="36088" xr:uid="{6F6EF668-2197-4F50-BD0A-ADD62647789D}"/>
    <cellStyle name="CDMDefaultStyle" xfId="5414" xr:uid="{00000000-0005-0000-0000-000025150000}"/>
    <cellStyle name="CDMDefaultStyle 2" xfId="5415" xr:uid="{00000000-0005-0000-0000-000026150000}"/>
    <cellStyle name="CDMDefaultStyle 2 2" xfId="36090" xr:uid="{8FA8C411-059E-4EDB-A91B-4BF2E1B64F0F}"/>
    <cellStyle name="CDMDefaultStyle 3" xfId="36089" xr:uid="{6B51F045-F53A-4500-96A5-1CE05116526D}"/>
    <cellStyle name="Celda de comprobación" xfId="5416" xr:uid="{00000000-0005-0000-0000-000027150000}"/>
    <cellStyle name="Celda de comprobación 2" xfId="5417" xr:uid="{00000000-0005-0000-0000-000028150000}"/>
    <cellStyle name="Celda de comprobación 2 2" xfId="36092" xr:uid="{05679F9A-1969-4646-8E55-1C0D7F4BCFFF}"/>
    <cellStyle name="Celda de comprobación 3" xfId="36091" xr:uid="{79E7527F-29E5-44D4-B8B8-B3BFFB11008C}"/>
    <cellStyle name="Celda vinculada" xfId="5418" xr:uid="{00000000-0005-0000-0000-000029150000}"/>
    <cellStyle name="Celda vinculada 2" xfId="5419" xr:uid="{00000000-0005-0000-0000-00002A150000}"/>
    <cellStyle name="Celda vinculada 2 2" xfId="36094" xr:uid="{672A1603-9EF3-4A8F-B958-5C29DE48A357}"/>
    <cellStyle name="Celda vinculada 3" xfId="36093" xr:uid="{58A4012D-CA74-4E55-9C8B-0309E0EE7045}"/>
    <cellStyle name="Cellule liée" xfId="5420" xr:uid="{00000000-0005-0000-0000-00002B150000}"/>
    <cellStyle name="Cellule liée 2" xfId="36095" xr:uid="{5BD26F95-0D53-4314-AC22-4F6B4A58A82F}"/>
    <cellStyle name="Célula de Verificação 10" xfId="5421" xr:uid="{00000000-0005-0000-0000-00002C150000}"/>
    <cellStyle name="Célula de Verificação 10 2" xfId="36096" xr:uid="{DE54C6CB-B89E-49FC-8083-EFA5E8F440CF}"/>
    <cellStyle name="Célula de Verificação 11" xfId="5422" xr:uid="{00000000-0005-0000-0000-00002D150000}"/>
    <cellStyle name="Célula de Verificação 11 2" xfId="36097" xr:uid="{4549FE79-D7CE-4663-BEA7-2105EF1ABEEA}"/>
    <cellStyle name="Célula de Verificação 2" xfId="5423" xr:uid="{00000000-0005-0000-0000-00002E150000}"/>
    <cellStyle name="Célula de Verificação 2 2" xfId="5424" xr:uid="{00000000-0005-0000-0000-00002F150000}"/>
    <cellStyle name="Célula de Verificação 2 2 2" xfId="36099" xr:uid="{138CBB12-9E83-470F-8B91-BD8B686A3D4F}"/>
    <cellStyle name="Célula de Verificação 2 3" xfId="5425" xr:uid="{00000000-0005-0000-0000-000030150000}"/>
    <cellStyle name="Célula de Verificação 2 3 2" xfId="36100" xr:uid="{4CD84687-3043-43D3-BA47-BBA1B4FD89A0}"/>
    <cellStyle name="Célula de Verificação 2 4" xfId="36098" xr:uid="{AF628BBF-C2DE-488A-80AB-1A22C1B4968B}"/>
    <cellStyle name="Célula de Verificação 3" xfId="5426" xr:uid="{00000000-0005-0000-0000-000031150000}"/>
    <cellStyle name="Célula de Verificação 3 2" xfId="5427" xr:uid="{00000000-0005-0000-0000-000032150000}"/>
    <cellStyle name="Célula de Verificação 3 2 2" xfId="36102" xr:uid="{CECB33FC-9E48-4641-977B-FB595CFD114F}"/>
    <cellStyle name="Célula de Verificação 3 3" xfId="36101" xr:uid="{B711A199-12B3-452A-B420-E2E8D42C7B74}"/>
    <cellStyle name="Célula de Verificação 4" xfId="5428" xr:uid="{00000000-0005-0000-0000-000033150000}"/>
    <cellStyle name="Célula de Verificação 4 10" xfId="5429" xr:uid="{00000000-0005-0000-0000-000034150000}"/>
    <cellStyle name="Célula de Verificação 4 10 2" xfId="36104" xr:uid="{1870E711-7167-4C9B-8CAE-F24E0D59D170}"/>
    <cellStyle name="Célula de Verificação 4 11" xfId="5430" xr:uid="{00000000-0005-0000-0000-000035150000}"/>
    <cellStyle name="Célula de Verificação 4 11 2" xfId="36105" xr:uid="{1F6CC362-234B-42CC-B677-5BEE87D8B963}"/>
    <cellStyle name="Célula de Verificação 4 12" xfId="36103" xr:uid="{34D051A9-CEFC-4F53-AEF3-B844885B3B3F}"/>
    <cellStyle name="Célula de Verificação 4 2" xfId="5431" xr:uid="{00000000-0005-0000-0000-000036150000}"/>
    <cellStyle name="Célula de Verificação 4 2 10" xfId="5432" xr:uid="{00000000-0005-0000-0000-000037150000}"/>
    <cellStyle name="Célula de Verificação 4 2 10 2" xfId="36107" xr:uid="{31024D3F-6AF7-4001-903A-C8BFE52A9913}"/>
    <cellStyle name="Célula de Verificação 4 2 11" xfId="36106" xr:uid="{96A32CAA-3CF1-4077-B087-6A027F22EB0E}"/>
    <cellStyle name="Célula de Verificação 4 2 2" xfId="5433" xr:uid="{00000000-0005-0000-0000-000038150000}"/>
    <cellStyle name="Célula de Verificação 4 2 2 2" xfId="36108" xr:uid="{24E141F4-3D3A-4BBA-BAA3-B74305888AEC}"/>
    <cellStyle name="Célula de Verificação 4 2 3" xfId="5434" xr:uid="{00000000-0005-0000-0000-000039150000}"/>
    <cellStyle name="Célula de Verificação 4 2 3 2" xfId="5435" xr:uid="{00000000-0005-0000-0000-00003A150000}"/>
    <cellStyle name="Célula de Verificação 4 2 3 2 2" xfId="36110" xr:uid="{E52755FE-BF4E-4E8A-BE19-C01CBCEB34EC}"/>
    <cellStyle name="Célula de Verificação 4 2 3 3" xfId="5436" xr:uid="{00000000-0005-0000-0000-00003B150000}"/>
    <cellStyle name="Célula de Verificação 4 2 3 3 2" xfId="36111" xr:uid="{E3AADB99-22BE-4F10-B526-9D875AEBCFD7}"/>
    <cellStyle name="Célula de Verificação 4 2 3 4" xfId="5437" xr:uid="{00000000-0005-0000-0000-00003C150000}"/>
    <cellStyle name="Célula de Verificação 4 2 3 4 2" xfId="36112" xr:uid="{7F5DF8D9-F1FE-43C8-880C-3FCC5C2E502F}"/>
    <cellStyle name="Célula de Verificação 4 2 3 5" xfId="36109" xr:uid="{2230ED87-B5E9-4F5F-8AF3-77230AED4B27}"/>
    <cellStyle name="Célula de Verificação 4 2 4" xfId="5438" xr:uid="{00000000-0005-0000-0000-00003D150000}"/>
    <cellStyle name="Célula de Verificação 4 2 4 2" xfId="5439" xr:uid="{00000000-0005-0000-0000-00003E150000}"/>
    <cellStyle name="Célula de Verificação 4 2 4 2 2" xfId="36114" xr:uid="{80485224-0B54-425F-A29F-026EF038A6C4}"/>
    <cellStyle name="Célula de Verificação 4 2 4 3" xfId="5440" xr:uid="{00000000-0005-0000-0000-00003F150000}"/>
    <cellStyle name="Célula de Verificação 4 2 4 3 2" xfId="36115" xr:uid="{74DB0480-3749-4B9F-8380-41155712296F}"/>
    <cellStyle name="Célula de Verificação 4 2 4 4" xfId="5441" xr:uid="{00000000-0005-0000-0000-000040150000}"/>
    <cellStyle name="Célula de Verificação 4 2 4 4 2" xfId="36116" xr:uid="{3BB415C7-C800-41C7-AEDC-33C1D7CD557D}"/>
    <cellStyle name="Célula de Verificação 4 2 4 5" xfId="36113" xr:uid="{D3F10E07-EB44-42C4-BFAF-57502288EDA1}"/>
    <cellStyle name="Célula de Verificação 4 2 5" xfId="5442" xr:uid="{00000000-0005-0000-0000-000041150000}"/>
    <cellStyle name="Célula de Verificação 4 2 5 2" xfId="5443" xr:uid="{00000000-0005-0000-0000-000042150000}"/>
    <cellStyle name="Célula de Verificação 4 2 5 2 2" xfId="36118" xr:uid="{EB2D6181-5F71-4931-9559-4973C4165594}"/>
    <cellStyle name="Célula de Verificação 4 2 5 3" xfId="5444" xr:uid="{00000000-0005-0000-0000-000043150000}"/>
    <cellStyle name="Célula de Verificação 4 2 5 3 2" xfId="36119" xr:uid="{827425D4-73B1-4603-B0A9-A27C92085831}"/>
    <cellStyle name="Célula de Verificação 4 2 5 4" xfId="36117" xr:uid="{09601355-96E4-4959-ACC0-FB6E74EC8341}"/>
    <cellStyle name="Célula de Verificação 4 2 6" xfId="5445" xr:uid="{00000000-0005-0000-0000-000044150000}"/>
    <cellStyle name="Célula de Verificação 4 2 6 2" xfId="36120" xr:uid="{1ECA2DC7-EAEB-41D0-A7C7-D94CA522B1E6}"/>
    <cellStyle name="Célula de Verificação 4 2 7" xfId="5446" xr:uid="{00000000-0005-0000-0000-000045150000}"/>
    <cellStyle name="Célula de Verificação 4 2 7 2" xfId="36121" xr:uid="{EC3A8608-6A31-4128-AAA4-674E357B81A3}"/>
    <cellStyle name="Célula de Verificação 4 2 8" xfId="5447" xr:uid="{00000000-0005-0000-0000-000046150000}"/>
    <cellStyle name="Célula de Verificação 4 2 8 2" xfId="5448" xr:uid="{00000000-0005-0000-0000-000047150000}"/>
    <cellStyle name="Célula de Verificação 4 2 8 2 2" xfId="36123" xr:uid="{C4E4A5EB-871C-4AF1-928F-1E8F19F51529}"/>
    <cellStyle name="Célula de Verificação 4 2 8 3" xfId="5449" xr:uid="{00000000-0005-0000-0000-000048150000}"/>
    <cellStyle name="Célula de Verificação 4 2 8 3 2" xfId="36124" xr:uid="{FA0FF718-BD18-4066-A03D-22964490B041}"/>
    <cellStyle name="Célula de Verificação 4 2 8 4" xfId="36122" xr:uid="{C297A3AA-5C43-45C8-B896-780060B525A1}"/>
    <cellStyle name="Célula de Verificação 4 2 9" xfId="5450" xr:uid="{00000000-0005-0000-0000-000049150000}"/>
    <cellStyle name="Célula de Verificação 4 2 9 2" xfId="36125" xr:uid="{AECA1DBF-8919-4207-92CD-97C0562E5456}"/>
    <cellStyle name="Célula de Verificação 4 3" xfId="5451" xr:uid="{00000000-0005-0000-0000-00004A150000}"/>
    <cellStyle name="Célula de Verificação 4 3 2" xfId="36126" xr:uid="{A42A3D5B-8E48-4E9C-9349-6FBDF61CEA28}"/>
    <cellStyle name="Célula de Verificação 4 4" xfId="5452" xr:uid="{00000000-0005-0000-0000-00004B150000}"/>
    <cellStyle name="Célula de Verificação 4 4 2" xfId="5453" xr:uid="{00000000-0005-0000-0000-00004C150000}"/>
    <cellStyle name="Célula de Verificação 4 4 2 2" xfId="36128" xr:uid="{1ECCFA2D-0BA7-416D-A829-603DD442601D}"/>
    <cellStyle name="Célula de Verificação 4 4 3" xfId="5454" xr:uid="{00000000-0005-0000-0000-00004D150000}"/>
    <cellStyle name="Célula de Verificação 4 4 3 2" xfId="36129" xr:uid="{5D6CD5A1-540C-471B-9F27-673A7427579B}"/>
    <cellStyle name="Célula de Verificação 4 4 4" xfId="5455" xr:uid="{00000000-0005-0000-0000-00004E150000}"/>
    <cellStyle name="Célula de Verificação 4 4 4 2" xfId="36130" xr:uid="{1834CEDF-B2FF-4434-BD86-D5821BFEE4D5}"/>
    <cellStyle name="Célula de Verificação 4 4 5" xfId="36127" xr:uid="{70A23A19-C239-4C5A-B758-1F52C651B5EB}"/>
    <cellStyle name="Célula de Verificação 4 5" xfId="5456" xr:uid="{00000000-0005-0000-0000-00004F150000}"/>
    <cellStyle name="Célula de Verificação 4 5 2" xfId="5457" xr:uid="{00000000-0005-0000-0000-000050150000}"/>
    <cellStyle name="Célula de Verificação 4 5 2 2" xfId="36132" xr:uid="{86F54DE3-D31D-4094-B3EA-C755881FA13C}"/>
    <cellStyle name="Célula de Verificação 4 5 3" xfId="5458" xr:uid="{00000000-0005-0000-0000-000051150000}"/>
    <cellStyle name="Célula de Verificação 4 5 3 2" xfId="36133" xr:uid="{BF0FDB54-004F-4EC3-837E-2B57AA1E2493}"/>
    <cellStyle name="Célula de Verificação 4 5 4" xfId="5459" xr:uid="{00000000-0005-0000-0000-000052150000}"/>
    <cellStyle name="Célula de Verificação 4 5 4 2" xfId="36134" xr:uid="{66F4B7F8-438C-4418-8886-1491C49229FF}"/>
    <cellStyle name="Célula de Verificação 4 5 5" xfId="36131" xr:uid="{3243526D-7CB0-4CE4-A277-90F017F7DAAE}"/>
    <cellStyle name="Célula de Verificação 4 6" xfId="5460" xr:uid="{00000000-0005-0000-0000-000053150000}"/>
    <cellStyle name="Célula de Verificação 4 6 2" xfId="5461" xr:uid="{00000000-0005-0000-0000-000054150000}"/>
    <cellStyle name="Célula de Verificação 4 6 2 2" xfId="36136" xr:uid="{CCAAEF36-69AF-4890-ABE9-22483DAB3130}"/>
    <cellStyle name="Célula de Verificação 4 6 3" xfId="5462" xr:uid="{00000000-0005-0000-0000-000055150000}"/>
    <cellStyle name="Célula de Verificação 4 6 3 2" xfId="36137" xr:uid="{761FEB3F-E298-432F-9665-B63F1BA6661C}"/>
    <cellStyle name="Célula de Verificação 4 6 4" xfId="36135" xr:uid="{31DF6A7B-9DC9-4F33-BB93-1493573D2058}"/>
    <cellStyle name="Célula de Verificação 4 7" xfId="5463" xr:uid="{00000000-0005-0000-0000-000056150000}"/>
    <cellStyle name="Célula de Verificação 4 7 2" xfId="36138" xr:uid="{A4515788-C350-49DD-88CC-2C1720CF4F10}"/>
    <cellStyle name="Célula de Verificação 4 8" xfId="5464" xr:uid="{00000000-0005-0000-0000-000057150000}"/>
    <cellStyle name="Célula de Verificação 4 8 2" xfId="36139" xr:uid="{EFC19F0B-6A94-4C57-9989-BE6979894F4E}"/>
    <cellStyle name="Célula de Verificação 4 9" xfId="5465" xr:uid="{00000000-0005-0000-0000-000058150000}"/>
    <cellStyle name="Célula de Verificação 4 9 2" xfId="5466" xr:uid="{00000000-0005-0000-0000-000059150000}"/>
    <cellStyle name="Célula de Verificação 4 9 2 2" xfId="36141" xr:uid="{9E607305-DE93-4C5E-86E4-1982C5714D2D}"/>
    <cellStyle name="Célula de Verificação 4 9 3" xfId="5467" xr:uid="{00000000-0005-0000-0000-00005A150000}"/>
    <cellStyle name="Célula de Verificação 4 9 3 2" xfId="36142" xr:uid="{013FBC35-260B-4FAA-912C-AAA280FA76B3}"/>
    <cellStyle name="Célula de Verificação 4 9 4" xfId="36140" xr:uid="{0D4748B3-E4B5-4196-A2D4-4110B0AC96D0}"/>
    <cellStyle name="Célula de Verificação 5" xfId="5468" xr:uid="{00000000-0005-0000-0000-00005B150000}"/>
    <cellStyle name="Célula de Verificação 5 2" xfId="36143" xr:uid="{5EE6AEF1-D707-4E2E-9B20-A33F638B3CB4}"/>
    <cellStyle name="Célula de Verificação 6" xfId="5469" xr:uid="{00000000-0005-0000-0000-00005C150000}"/>
    <cellStyle name="Célula de Verificação 6 2" xfId="5470" xr:uid="{00000000-0005-0000-0000-00005D150000}"/>
    <cellStyle name="Célula de Verificação 6 2 2" xfId="5471" xr:uid="{00000000-0005-0000-0000-00005E150000}"/>
    <cellStyle name="Célula de Verificação 6 2 2 2" xfId="5472" xr:uid="{00000000-0005-0000-0000-00005F150000}"/>
    <cellStyle name="Célula de Verificação 6 2 2 2 2" xfId="36147" xr:uid="{2A76EDF4-6E5D-4838-9907-E8C453EB6AFC}"/>
    <cellStyle name="Célula de Verificação 6 2 2 3" xfId="36146" xr:uid="{1D1BDE5A-1BFA-4AAA-A1C4-C13B1B8FEF74}"/>
    <cellStyle name="Célula de Verificação 6 2 3" xfId="5473" xr:uid="{00000000-0005-0000-0000-000060150000}"/>
    <cellStyle name="Célula de Verificação 6 2 3 2" xfId="36148" xr:uid="{DEB93788-DD12-4BD0-BB0E-95C389C5F42A}"/>
    <cellStyle name="Célula de Verificação 6 2 4" xfId="36145" xr:uid="{DCF275B2-BF2D-46D0-83A4-956D3D9B1251}"/>
    <cellStyle name="Célula de Verificação 6 3" xfId="5474" xr:uid="{00000000-0005-0000-0000-000061150000}"/>
    <cellStyle name="Célula de Verificação 6 3 2" xfId="5475" xr:uid="{00000000-0005-0000-0000-000062150000}"/>
    <cellStyle name="Célula de Verificação 6 3 2 2" xfId="36150" xr:uid="{5456B430-494F-49E4-AB49-BC426153C1E1}"/>
    <cellStyle name="Célula de Verificação 6 3 3" xfId="5476" xr:uid="{00000000-0005-0000-0000-000063150000}"/>
    <cellStyle name="Célula de Verificação 6 3 3 2" xfId="36151" xr:uid="{F7CCCF1F-72DE-46EE-A835-2C9D2AE9A917}"/>
    <cellStyle name="Célula de Verificação 6 3 4" xfId="36149" xr:uid="{C1EBE1AA-3B1B-41F4-9999-9EAB8B479007}"/>
    <cellStyle name="Célula de Verificação 6 4" xfId="5477" xr:uid="{00000000-0005-0000-0000-000064150000}"/>
    <cellStyle name="Célula de Verificação 6 4 2" xfId="36152" xr:uid="{CCEB969E-48EC-437B-9269-BBB4F33F121E}"/>
    <cellStyle name="Célula de Verificação 6 5" xfId="5478" xr:uid="{00000000-0005-0000-0000-000065150000}"/>
    <cellStyle name="Célula de Verificação 6 5 2" xfId="36153" xr:uid="{CC592C23-53AF-4A84-86CC-EE74C3CC5A2D}"/>
    <cellStyle name="Célula de Verificação 6 6" xfId="36144" xr:uid="{DB05AE9F-9892-4B93-851B-38EC6F4792C4}"/>
    <cellStyle name="Célula de Verificação 7" xfId="5479" xr:uid="{00000000-0005-0000-0000-000066150000}"/>
    <cellStyle name="Célula de Verificação 7 2" xfId="36154" xr:uid="{4F081E19-AE6A-4316-A5B2-D70590551F53}"/>
    <cellStyle name="Célula de Verificação 8" xfId="5480" xr:uid="{00000000-0005-0000-0000-000067150000}"/>
    <cellStyle name="Célula de Verificação 8 2" xfId="36155" xr:uid="{0CF3C920-EAA7-49B7-87F9-7B946FBF718F}"/>
    <cellStyle name="Célula de Verificação 9" xfId="5481" xr:uid="{00000000-0005-0000-0000-000068150000}"/>
    <cellStyle name="Célula de Verificação 9 2" xfId="36156" xr:uid="{51338DE9-A9CE-4391-A1FB-B925F3266229}"/>
    <cellStyle name="Célula Vinculada 10" xfId="5482" xr:uid="{00000000-0005-0000-0000-000069150000}"/>
    <cellStyle name="Célula Vinculada 10 2" xfId="36157" xr:uid="{F7D0CB1E-455B-4407-9FC7-628D6C3B1A93}"/>
    <cellStyle name="Célula Vinculada 11" xfId="5483" xr:uid="{00000000-0005-0000-0000-00006A150000}"/>
    <cellStyle name="Célula Vinculada 11 2" xfId="36158" xr:uid="{77B42F9E-4272-4F99-8B43-229E25A2B61C}"/>
    <cellStyle name="Célula Vinculada 12" xfId="5484" xr:uid="{00000000-0005-0000-0000-00006B150000}"/>
    <cellStyle name="Célula Vinculada 12 2" xfId="36159" xr:uid="{66E79892-B914-4D98-A732-677235DA109D}"/>
    <cellStyle name="Célula Vinculada 13" xfId="5485" xr:uid="{00000000-0005-0000-0000-00006C150000}"/>
    <cellStyle name="Célula Vinculada 13 2" xfId="36160" xr:uid="{27E215F9-8261-45B9-9A32-8B65709E596D}"/>
    <cellStyle name="Célula Vinculada 14" xfId="5486" xr:uid="{00000000-0005-0000-0000-00006D150000}"/>
    <cellStyle name="Célula Vinculada 14 10" xfId="5487" xr:uid="{00000000-0005-0000-0000-00006E150000}"/>
    <cellStyle name="Célula Vinculada 14 10 2" xfId="36162" xr:uid="{8E9871D9-0548-426E-B12E-C61BE0C0A49C}"/>
    <cellStyle name="Célula Vinculada 14 11" xfId="5488" xr:uid="{00000000-0005-0000-0000-00006F150000}"/>
    <cellStyle name="Célula Vinculada 14 11 2" xfId="36163" xr:uid="{AC110345-F82D-4AA1-9061-717AFF85A09C}"/>
    <cellStyle name="Célula Vinculada 14 12" xfId="36161" xr:uid="{FCE2ACED-41B4-412D-8FB4-1714D9105132}"/>
    <cellStyle name="Célula Vinculada 14 2" xfId="5489" xr:uid="{00000000-0005-0000-0000-000070150000}"/>
    <cellStyle name="Célula Vinculada 14 2 2" xfId="5490" xr:uid="{00000000-0005-0000-0000-000071150000}"/>
    <cellStyle name="Célula Vinculada 14 2 2 2" xfId="36165" xr:uid="{237FB29B-63B9-46D8-864D-ACF4259F104B}"/>
    <cellStyle name="Célula Vinculada 14 2 3" xfId="5491" xr:uid="{00000000-0005-0000-0000-000072150000}"/>
    <cellStyle name="Célula Vinculada 14 2 3 2" xfId="5492" xr:uid="{00000000-0005-0000-0000-000073150000}"/>
    <cellStyle name="Célula Vinculada 14 2 3 2 2" xfId="36167" xr:uid="{AB7377A1-6135-4F0F-AC2F-6553C691F954}"/>
    <cellStyle name="Célula Vinculada 14 2 3 3" xfId="36166" xr:uid="{666D6676-032B-45E7-88D5-46F0BD9D721C}"/>
    <cellStyle name="Célula Vinculada 14 2 4" xfId="5493" xr:uid="{00000000-0005-0000-0000-000074150000}"/>
    <cellStyle name="Célula Vinculada 14 2 4 2" xfId="36168" xr:uid="{CC65590C-D040-4A12-89AC-B2BDF819C0DF}"/>
    <cellStyle name="Célula Vinculada 14 2 5" xfId="36164" xr:uid="{B157A620-CC5A-4FCE-9338-E322A7F34A4B}"/>
    <cellStyle name="Célula Vinculada 14 3" xfId="5494" xr:uid="{00000000-0005-0000-0000-000075150000}"/>
    <cellStyle name="Célula Vinculada 14 3 2" xfId="5495" xr:uid="{00000000-0005-0000-0000-000076150000}"/>
    <cellStyle name="Célula Vinculada 14 3 2 2" xfId="36170" xr:uid="{F4639B3B-EEE5-42A4-B73B-3DCCB2831D63}"/>
    <cellStyle name="Célula Vinculada 14 3 3" xfId="5496" xr:uid="{00000000-0005-0000-0000-000077150000}"/>
    <cellStyle name="Célula Vinculada 14 3 3 2" xfId="36171" xr:uid="{063F3B5D-11AB-40A2-9C39-859B1631E0E2}"/>
    <cellStyle name="Célula Vinculada 14 3 4" xfId="36169" xr:uid="{B948F368-A17D-4F9F-8088-66D70C5153D7}"/>
    <cellStyle name="Célula Vinculada 14 4" xfId="5497" xr:uid="{00000000-0005-0000-0000-000078150000}"/>
    <cellStyle name="Célula Vinculada 14 4 2" xfId="36172" xr:uid="{0DFD3453-C4CB-45E4-B472-9D885DBB8FD3}"/>
    <cellStyle name="Célula Vinculada 14 5" xfId="5498" xr:uid="{00000000-0005-0000-0000-000079150000}"/>
    <cellStyle name="Célula Vinculada 14 5 2" xfId="5499" xr:uid="{00000000-0005-0000-0000-00007A150000}"/>
    <cellStyle name="Célula Vinculada 14 5 2 2" xfId="36174" xr:uid="{EC513E27-7173-434C-ABC6-E0E01FC36EB1}"/>
    <cellStyle name="Célula Vinculada 14 5 3" xfId="5500" xr:uid="{00000000-0005-0000-0000-00007B150000}"/>
    <cellStyle name="Célula Vinculada 14 5 3 2" xfId="36175" xr:uid="{86EB2223-D785-42C2-90F6-D3E8C1066FF8}"/>
    <cellStyle name="Célula Vinculada 14 5 4" xfId="36173" xr:uid="{8D254C14-E5AA-4A69-A0C6-4DCFE1F68EFB}"/>
    <cellStyle name="Célula Vinculada 14 6" xfId="5501" xr:uid="{00000000-0005-0000-0000-00007C150000}"/>
    <cellStyle name="Célula Vinculada 14 6 2" xfId="36176" xr:uid="{8E3771CC-3F6A-4A06-B7D4-88E3C84D3BCF}"/>
    <cellStyle name="Célula Vinculada 14 7" xfId="5502" xr:uid="{00000000-0005-0000-0000-00007D150000}"/>
    <cellStyle name="Célula Vinculada 14 7 2" xfId="36177" xr:uid="{1DCDA19E-A092-4BC0-BDF9-7EAD64BD7261}"/>
    <cellStyle name="Célula Vinculada 14 8" xfId="5503" xr:uid="{00000000-0005-0000-0000-00007E150000}"/>
    <cellStyle name="Célula Vinculada 14 8 2" xfId="5504" xr:uid="{00000000-0005-0000-0000-00007F150000}"/>
    <cellStyle name="Célula Vinculada 14 8 2 2" xfId="36179" xr:uid="{7FC65338-A0A2-4AB0-A140-93BD45FA3A44}"/>
    <cellStyle name="Célula Vinculada 14 8 3" xfId="5505" xr:uid="{00000000-0005-0000-0000-000080150000}"/>
    <cellStyle name="Célula Vinculada 14 8 3 2" xfId="36180" xr:uid="{E3D68C60-784D-4258-BC3E-5D201CF3E04E}"/>
    <cellStyle name="Célula Vinculada 14 8 4" xfId="36178" xr:uid="{8263F02A-F72E-45A0-8A45-626AA43CDE51}"/>
    <cellStyle name="Célula Vinculada 14 9" xfId="5506" xr:uid="{00000000-0005-0000-0000-000081150000}"/>
    <cellStyle name="Célula Vinculada 14 9 2" xfId="36181" xr:uid="{77CAE209-C9FB-4FC5-81D0-80E68AB7FF4E}"/>
    <cellStyle name="Célula Vinculada 15" xfId="5507" xr:uid="{00000000-0005-0000-0000-000082150000}"/>
    <cellStyle name="Célula Vinculada 15 2" xfId="5508" xr:uid="{00000000-0005-0000-0000-000083150000}"/>
    <cellStyle name="Célula Vinculada 15 2 2" xfId="36183" xr:uid="{E0E02457-1F1E-411E-9366-5A1C3CEB9239}"/>
    <cellStyle name="Célula Vinculada 15 3" xfId="5509" xr:uid="{00000000-0005-0000-0000-000084150000}"/>
    <cellStyle name="Célula Vinculada 15 3 2" xfId="36184" xr:uid="{C5624206-99D0-406B-AFFD-47CE831AE328}"/>
    <cellStyle name="Célula Vinculada 15 4" xfId="5510" xr:uid="{00000000-0005-0000-0000-000085150000}"/>
    <cellStyle name="Célula Vinculada 15 4 2" xfId="5511" xr:uid="{00000000-0005-0000-0000-000086150000}"/>
    <cellStyle name="Célula Vinculada 15 4 2 2" xfId="36186" xr:uid="{6957933E-BFC4-4368-B43A-8982513D4470}"/>
    <cellStyle name="Célula Vinculada 15 4 3" xfId="5512" xr:uid="{00000000-0005-0000-0000-000087150000}"/>
    <cellStyle name="Célula Vinculada 15 4 3 2" xfId="36187" xr:uid="{45618F8D-09A9-4514-A713-6E11DA121144}"/>
    <cellStyle name="Célula Vinculada 15 4 4" xfId="36185" xr:uid="{FFBE8371-4BD6-4D5A-9282-50A0CE9A98A0}"/>
    <cellStyle name="Célula Vinculada 15 5" xfId="5513" xr:uid="{00000000-0005-0000-0000-000088150000}"/>
    <cellStyle name="Célula Vinculada 15 5 2" xfId="36188" xr:uid="{B5A266E5-7C5C-46C7-90D0-86348457E76B}"/>
    <cellStyle name="Célula Vinculada 15 6" xfId="5514" xr:uid="{00000000-0005-0000-0000-000089150000}"/>
    <cellStyle name="Célula Vinculada 15 6 2" xfId="36189" xr:uid="{AE7442FB-081F-4C21-8218-E8C15D64F1BB}"/>
    <cellStyle name="Célula Vinculada 15 7" xfId="5515" xr:uid="{00000000-0005-0000-0000-00008A150000}"/>
    <cellStyle name="Célula Vinculada 15 7 2" xfId="36190" xr:uid="{058F8E48-0F47-4621-BB80-92177BDAEE17}"/>
    <cellStyle name="Célula Vinculada 15 8" xfId="36182" xr:uid="{755CD813-E480-45DE-9136-98E1E46C2C1C}"/>
    <cellStyle name="Célula Vinculada 16" xfId="5516" xr:uid="{00000000-0005-0000-0000-00008B150000}"/>
    <cellStyle name="Célula Vinculada 16 2" xfId="36191" xr:uid="{E0ED8B4E-F2CB-400A-8ABE-313169B859E3}"/>
    <cellStyle name="Célula Vinculada 17" xfId="5517" xr:uid="{00000000-0005-0000-0000-00008C150000}"/>
    <cellStyle name="Célula Vinculada 17 2" xfId="36192" xr:uid="{FA065247-2052-4AFD-9B67-CEA9BC70141C}"/>
    <cellStyle name="Célula Vinculada 18" xfId="5518" xr:uid="{00000000-0005-0000-0000-00008D150000}"/>
    <cellStyle name="Célula Vinculada 18 2" xfId="5519" xr:uid="{00000000-0005-0000-0000-00008E150000}"/>
    <cellStyle name="Célula Vinculada 18 2 2" xfId="36194" xr:uid="{4300E988-20EF-4C0A-AFC0-791D65CEAA26}"/>
    <cellStyle name="Célula Vinculada 18 3" xfId="5520" xr:uid="{00000000-0005-0000-0000-00008F150000}"/>
    <cellStyle name="Célula Vinculada 18 3 2" xfId="36195" xr:uid="{589FF347-7E5E-4A95-B424-B160630C9BFE}"/>
    <cellStyle name="Célula Vinculada 18 4" xfId="5521" xr:uid="{00000000-0005-0000-0000-000090150000}"/>
    <cellStyle name="Célula Vinculada 18 4 2" xfId="36196" xr:uid="{012DDF9F-42CC-499E-AB6B-9DE332C1A5F6}"/>
    <cellStyle name="Célula Vinculada 18 5" xfId="36193" xr:uid="{4469F72A-3047-4955-A89C-B5116EFBDA80}"/>
    <cellStyle name="Célula Vinculada 19" xfId="5522" xr:uid="{00000000-0005-0000-0000-000091150000}"/>
    <cellStyle name="Célula Vinculada 19 2" xfId="36197" xr:uid="{13FB6549-5B87-460A-9DC7-6CCFAE4EA8D8}"/>
    <cellStyle name="Célula Vinculada 2" xfId="5523" xr:uid="{00000000-0005-0000-0000-000092150000}"/>
    <cellStyle name="Célula Vinculada 2 10" xfId="5524" xr:uid="{00000000-0005-0000-0000-000093150000}"/>
    <cellStyle name="Célula Vinculada 2 10 2" xfId="36199" xr:uid="{E155B5B6-CB7B-422A-8143-9FECD1DB775E}"/>
    <cellStyle name="Célula Vinculada 2 11" xfId="36198" xr:uid="{679D2449-4598-40ED-944F-543ED1A60E3E}"/>
    <cellStyle name="Célula Vinculada 2 2" xfId="5525" xr:uid="{00000000-0005-0000-0000-000094150000}"/>
    <cellStyle name="Célula Vinculada 2 2 2" xfId="5526" xr:uid="{00000000-0005-0000-0000-000095150000}"/>
    <cellStyle name="Célula Vinculada 2 2 2 2" xfId="5527" xr:uid="{00000000-0005-0000-0000-000096150000}"/>
    <cellStyle name="Célula Vinculada 2 2 2 2 2" xfId="36202" xr:uid="{21E474BC-D234-4698-B66B-EB45C7DD8B6B}"/>
    <cellStyle name="Célula Vinculada 2 2 2 3" xfId="5528" xr:uid="{00000000-0005-0000-0000-000097150000}"/>
    <cellStyle name="Célula Vinculada 2 2 2 3 2" xfId="5529" xr:uid="{00000000-0005-0000-0000-000098150000}"/>
    <cellStyle name="Célula Vinculada 2 2 2 3 2 2" xfId="36204" xr:uid="{E1A888C3-455D-462E-9362-D1B027D1D600}"/>
    <cellStyle name="Célula Vinculada 2 2 2 3 3" xfId="36203" xr:uid="{0BB27F34-229B-4102-AF5F-FE2557FF6AA4}"/>
    <cellStyle name="Célula Vinculada 2 2 2 4" xfId="36201" xr:uid="{BEFA772B-FDD3-486D-81E6-E900A64FC148}"/>
    <cellStyle name="Célula Vinculada 2 2 3" xfId="5530" xr:uid="{00000000-0005-0000-0000-000099150000}"/>
    <cellStyle name="Célula Vinculada 2 2 3 2" xfId="36205" xr:uid="{E95AD82B-F369-4BBA-9F45-6467E11970FC}"/>
    <cellStyle name="Célula Vinculada 2 2 4" xfId="5531" xr:uid="{00000000-0005-0000-0000-00009A150000}"/>
    <cellStyle name="Célula Vinculada 2 2 4 2" xfId="36206" xr:uid="{18515334-D3A6-4CC1-BB7B-8A46A0108598}"/>
    <cellStyle name="Célula Vinculada 2 2 5" xfId="36200" xr:uid="{4E953D9A-7A2B-4A98-894C-A2F1BC5BF3A2}"/>
    <cellStyle name="Célula Vinculada 2 3" xfId="5532" xr:uid="{00000000-0005-0000-0000-00009B150000}"/>
    <cellStyle name="Célula Vinculada 2 3 2" xfId="36207" xr:uid="{41C973A5-05CE-4E98-A225-8CADF9AEA9BE}"/>
    <cellStyle name="Célula Vinculada 2 4" xfId="5533" xr:uid="{00000000-0005-0000-0000-00009C150000}"/>
    <cellStyle name="Célula Vinculada 2 4 2" xfId="36208" xr:uid="{0AD01B40-3301-40A4-ABCF-9FD0562E26C5}"/>
    <cellStyle name="Célula Vinculada 2 5" xfId="5534" xr:uid="{00000000-0005-0000-0000-00009D150000}"/>
    <cellStyle name="Célula Vinculada 2 5 2" xfId="5535" xr:uid="{00000000-0005-0000-0000-00009E150000}"/>
    <cellStyle name="Célula Vinculada 2 5 2 2" xfId="36210" xr:uid="{21614A78-1631-448E-B969-0371010D29B9}"/>
    <cellStyle name="Célula Vinculada 2 5 3" xfId="36209" xr:uid="{57D081B6-4B63-4200-9DCB-A0186DD944EC}"/>
    <cellStyle name="Célula Vinculada 2 6" xfId="5536" xr:uid="{00000000-0005-0000-0000-00009F150000}"/>
    <cellStyle name="Célula Vinculada 2 6 2" xfId="5537" xr:uid="{00000000-0005-0000-0000-0000A0150000}"/>
    <cellStyle name="Célula Vinculada 2 6 2 2" xfId="36212" xr:uid="{E252671A-601B-4BE5-B3E6-F99FB3265FF8}"/>
    <cellStyle name="Célula Vinculada 2 6 3" xfId="36211" xr:uid="{B4176355-4BF4-4814-8ED2-9F404ED302B6}"/>
    <cellStyle name="Célula Vinculada 2 7" xfId="5538" xr:uid="{00000000-0005-0000-0000-0000A1150000}"/>
    <cellStyle name="Célula Vinculada 2 7 2" xfId="36213" xr:uid="{42F270B9-57C7-4AEE-ACE5-C09E45A0A103}"/>
    <cellStyle name="Célula Vinculada 2 8" xfId="5539" xr:uid="{00000000-0005-0000-0000-0000A2150000}"/>
    <cellStyle name="Célula Vinculada 2 8 2" xfId="5540" xr:uid="{00000000-0005-0000-0000-0000A3150000}"/>
    <cellStyle name="Célula Vinculada 2 8 2 2" xfId="5541" xr:uid="{00000000-0005-0000-0000-0000A4150000}"/>
    <cellStyle name="Célula Vinculada 2 8 2 2 2" xfId="36216" xr:uid="{09BB99EC-63AF-4A7D-B9AC-A2E8AEC3208B}"/>
    <cellStyle name="Célula Vinculada 2 8 2 3" xfId="36215" xr:uid="{5AA9C9BB-A786-441B-9D74-7D0CB9E0E963}"/>
    <cellStyle name="Célula Vinculada 2 8 3" xfId="36214" xr:uid="{BC0A252F-219A-452F-B266-6A74D4276196}"/>
    <cellStyle name="Célula Vinculada 2 9" xfId="5542" xr:uid="{00000000-0005-0000-0000-0000A5150000}"/>
    <cellStyle name="Célula Vinculada 2 9 2" xfId="36217" xr:uid="{7BEC7028-EDCE-4F31-86A3-A643AABC5188}"/>
    <cellStyle name="Célula Vinculada 20" xfId="5543" xr:uid="{00000000-0005-0000-0000-0000A6150000}"/>
    <cellStyle name="Célula Vinculada 20 2" xfId="36218" xr:uid="{7AAB2E3B-060F-4AFE-845E-FB36D81D999D}"/>
    <cellStyle name="Célula Vinculada 21" xfId="5544" xr:uid="{00000000-0005-0000-0000-0000A7150000}"/>
    <cellStyle name="Célula Vinculada 21 2" xfId="36219" xr:uid="{7A452F2D-CD13-4A4F-AFB1-40ED07908EFC}"/>
    <cellStyle name="Célula Vinculada 22" xfId="5545" xr:uid="{00000000-0005-0000-0000-0000A8150000}"/>
    <cellStyle name="Célula Vinculada 22 2" xfId="36220" xr:uid="{E811B57E-AD9D-450C-B941-E0BF65D80415}"/>
    <cellStyle name="Célula Vinculada 23" xfId="5546" xr:uid="{00000000-0005-0000-0000-0000A9150000}"/>
    <cellStyle name="Célula Vinculada 23 2" xfId="36221" xr:uid="{7DA18CF1-F7CE-4345-9D2B-47D0AD86683B}"/>
    <cellStyle name="Célula Vinculada 24" xfId="5547" xr:uid="{00000000-0005-0000-0000-0000AA150000}"/>
    <cellStyle name="Célula Vinculada 24 2" xfId="36222" xr:uid="{DCEE0627-C4AF-4C09-AB10-9AE7CAA420E9}"/>
    <cellStyle name="Célula Vinculada 25" xfId="5548" xr:uid="{00000000-0005-0000-0000-0000AB150000}"/>
    <cellStyle name="Célula Vinculada 25 2" xfId="36223" xr:uid="{A7E745ED-CE59-4635-A6F1-5FE31AA2DE5F}"/>
    <cellStyle name="Célula Vinculada 26" xfId="5549" xr:uid="{00000000-0005-0000-0000-0000AC150000}"/>
    <cellStyle name="Célula Vinculada 26 2" xfId="36224" xr:uid="{CB45574E-0DAF-4DCD-A1FE-A5CC93120DC2}"/>
    <cellStyle name="Célula Vinculada 27" xfId="5550" xr:uid="{00000000-0005-0000-0000-0000AD150000}"/>
    <cellStyle name="Célula Vinculada 27 2" xfId="36225" xr:uid="{CEC8E077-81EE-4F56-BDC2-5F99766D1DAE}"/>
    <cellStyle name="Célula Vinculada 28" xfId="5551" xr:uid="{00000000-0005-0000-0000-0000AE150000}"/>
    <cellStyle name="Célula Vinculada 28 2" xfId="36226" xr:uid="{B7D254D0-5FFD-45AA-939C-65640F45035C}"/>
    <cellStyle name="Célula Vinculada 29" xfId="5552" xr:uid="{00000000-0005-0000-0000-0000AF150000}"/>
    <cellStyle name="Célula Vinculada 29 2" xfId="36227" xr:uid="{F4511D19-B7FA-40BA-8156-F05A8AFA0B45}"/>
    <cellStyle name="Célula Vinculada 3" xfId="5553" xr:uid="{00000000-0005-0000-0000-0000B0150000}"/>
    <cellStyle name="Célula Vinculada 3 2" xfId="5554" xr:uid="{00000000-0005-0000-0000-0000B1150000}"/>
    <cellStyle name="Célula Vinculada 3 2 2" xfId="36229" xr:uid="{0E1E6058-B061-4971-993D-1B14FB1C98D8}"/>
    <cellStyle name="Célula Vinculada 3 3" xfId="5555" xr:uid="{00000000-0005-0000-0000-0000B2150000}"/>
    <cellStyle name="Célula Vinculada 3 3 2" xfId="36230" xr:uid="{F31CA31C-9EBB-4C7D-891C-56D619E3170C}"/>
    <cellStyle name="Célula Vinculada 3 4" xfId="36228" xr:uid="{AF112034-43F8-4D59-A5AE-046B450FCD0B}"/>
    <cellStyle name="Célula Vinculada 30" xfId="5556" xr:uid="{00000000-0005-0000-0000-0000B3150000}"/>
    <cellStyle name="Célula Vinculada 30 2" xfId="36231" xr:uid="{5B4BC764-C456-4492-8591-E6113E383ED7}"/>
    <cellStyle name="Célula Vinculada 31" xfId="5557" xr:uid="{00000000-0005-0000-0000-0000B4150000}"/>
    <cellStyle name="Célula Vinculada 31 2" xfId="36232" xr:uid="{3D2C20CF-838A-4AA1-BC7B-E5FA99F92EC6}"/>
    <cellStyle name="Célula Vinculada 32" xfId="5558" xr:uid="{00000000-0005-0000-0000-0000B5150000}"/>
    <cellStyle name="Célula Vinculada 32 2" xfId="36233" xr:uid="{73A01576-41BD-4AF7-9160-A4BD9155D5D6}"/>
    <cellStyle name="Célula Vinculada 33" xfId="5559" xr:uid="{00000000-0005-0000-0000-0000B6150000}"/>
    <cellStyle name="Célula Vinculada 33 2" xfId="36234" xr:uid="{AC7D1139-7F56-44CF-94DB-AE867815CFD4}"/>
    <cellStyle name="Célula Vinculada 34" xfId="5560" xr:uid="{00000000-0005-0000-0000-0000B7150000}"/>
    <cellStyle name="Célula Vinculada 34 2" xfId="36235" xr:uid="{2740B25D-2784-4883-9C6C-8B707AC35C14}"/>
    <cellStyle name="Célula Vinculada 35" xfId="5561" xr:uid="{00000000-0005-0000-0000-0000B8150000}"/>
    <cellStyle name="Célula Vinculada 35 2" xfId="36236" xr:uid="{63A4A34C-D588-48E9-9A88-6DF728438007}"/>
    <cellStyle name="Célula Vinculada 36" xfId="5562" xr:uid="{00000000-0005-0000-0000-0000B9150000}"/>
    <cellStyle name="Célula Vinculada 36 2" xfId="36237" xr:uid="{01A5CD92-9177-4999-9F44-FBAF43EAE745}"/>
    <cellStyle name="Célula Vinculada 37" xfId="5563" xr:uid="{00000000-0005-0000-0000-0000BA150000}"/>
    <cellStyle name="Célula Vinculada 37 2" xfId="36238" xr:uid="{C881C2F1-7F3E-416A-9DE3-B0BCCF81D9FB}"/>
    <cellStyle name="Célula Vinculada 38" xfId="5564" xr:uid="{00000000-0005-0000-0000-0000BB150000}"/>
    <cellStyle name="Célula Vinculada 38 2" xfId="36239" xr:uid="{96E0605F-58EA-4FF8-AAA8-B877E1E2C1A5}"/>
    <cellStyle name="Célula Vinculada 39" xfId="5565" xr:uid="{00000000-0005-0000-0000-0000BC150000}"/>
    <cellStyle name="Célula Vinculada 39 2" xfId="36240" xr:uid="{26B256C1-E800-485B-B256-E2A50917A3A9}"/>
    <cellStyle name="Célula Vinculada 4" xfId="5566" xr:uid="{00000000-0005-0000-0000-0000BD150000}"/>
    <cellStyle name="Célula Vinculada 4 2" xfId="5567" xr:uid="{00000000-0005-0000-0000-0000BE150000}"/>
    <cellStyle name="Célula Vinculada 4 2 2" xfId="36242" xr:uid="{67C1C764-4CF2-413F-95FB-14A8918A852A}"/>
    <cellStyle name="Célula Vinculada 4 3" xfId="36241" xr:uid="{C06FB161-B41F-4238-A281-E8C97B7A99B9}"/>
    <cellStyle name="Célula Vinculada 5" xfId="5568" xr:uid="{00000000-0005-0000-0000-0000BF150000}"/>
    <cellStyle name="Célula Vinculada 5 2" xfId="36243" xr:uid="{8BCB198D-5E85-4D74-A698-93D565774057}"/>
    <cellStyle name="Célula Vinculada 6" xfId="5569" xr:uid="{00000000-0005-0000-0000-0000C0150000}"/>
    <cellStyle name="Célula Vinculada 6 2" xfId="36244" xr:uid="{05240545-38A4-4B2F-887A-53CC8F7A8F60}"/>
    <cellStyle name="Célula Vinculada 7" xfId="5570" xr:uid="{00000000-0005-0000-0000-0000C1150000}"/>
    <cellStyle name="Célula Vinculada 7 2" xfId="36245" xr:uid="{63E7E5BB-8D53-4D16-842C-F999912AF103}"/>
    <cellStyle name="Célula Vinculada 8" xfId="5571" xr:uid="{00000000-0005-0000-0000-0000C2150000}"/>
    <cellStyle name="Célula Vinculada 8 2" xfId="5572" xr:uid="{00000000-0005-0000-0000-0000C3150000}"/>
    <cellStyle name="Célula Vinculada 8 2 2" xfId="36247" xr:uid="{08CB52A5-E077-4C35-862F-2DDDE766F388}"/>
    <cellStyle name="Célula Vinculada 8 3" xfId="36246" xr:uid="{D8E0CAB4-393F-4259-952A-8E6311D01520}"/>
    <cellStyle name="Célula Vinculada 9" xfId="5573" xr:uid="{00000000-0005-0000-0000-0000C4150000}"/>
    <cellStyle name="Célula Vinculada 9 2" xfId="5574" xr:uid="{00000000-0005-0000-0000-0000C5150000}"/>
    <cellStyle name="Célula Vinculada 9 2 2" xfId="36249" xr:uid="{D55D4038-3B40-4171-9279-46FDECFA9E69}"/>
    <cellStyle name="Célula Vinculada 9 3" xfId="36248" xr:uid="{6F350089-A640-4AED-B8BB-D677E854FCE1}"/>
    <cellStyle name="Changeable" xfId="5575" xr:uid="{00000000-0005-0000-0000-0000C6150000}"/>
    <cellStyle name="Changeable 2" xfId="36250" xr:uid="{DE48E84C-421D-49DF-B55F-48442D230227}"/>
    <cellStyle name="Check" xfId="5576" xr:uid="{00000000-0005-0000-0000-0000C7150000}"/>
    <cellStyle name="Check 2" xfId="5577" xr:uid="{00000000-0005-0000-0000-0000C8150000}"/>
    <cellStyle name="Check 2 2" xfId="36252" xr:uid="{02B620AF-EB42-4F45-A70B-59EABE913296}"/>
    <cellStyle name="Check 3" xfId="36251" xr:uid="{E647E6E8-F54E-44E8-A6A4-A8C6A6D89329}"/>
    <cellStyle name="Check Cell 2" xfId="5578" xr:uid="{00000000-0005-0000-0000-0000C9150000}"/>
    <cellStyle name="Check Cell 2 2" xfId="5579" xr:uid="{00000000-0005-0000-0000-0000CA150000}"/>
    <cellStyle name="Check Cell 2 2 2" xfId="36254" xr:uid="{62D61AA1-D8EE-47B8-AB7E-2EAE948D3648}"/>
    <cellStyle name="Check Cell 2 3" xfId="5580" xr:uid="{00000000-0005-0000-0000-0000CB150000}"/>
    <cellStyle name="Check Cell 2 3 2" xfId="36255" xr:uid="{E07BBDDA-4085-4B37-A091-ED9F62589779}"/>
    <cellStyle name="Check Cell 2 4" xfId="36253" xr:uid="{73CBFA6A-A18E-48ED-AB01-CDD1C16D3D43}"/>
    <cellStyle name="Check Cell 3" xfId="5581" xr:uid="{00000000-0005-0000-0000-0000CC150000}"/>
    <cellStyle name="Check Cell 3 2" xfId="5582" xr:uid="{00000000-0005-0000-0000-0000CD150000}"/>
    <cellStyle name="Check Cell 3 2 2" xfId="36257" xr:uid="{6AF356C5-7D5F-45DD-AD1A-00CFDC08972B}"/>
    <cellStyle name="Check Cell 3 3" xfId="5583" xr:uid="{00000000-0005-0000-0000-0000CE150000}"/>
    <cellStyle name="Check Cell 3 3 2" xfId="36258" xr:uid="{EB86A5D2-FFBC-45E1-982B-EAA2A3F6018C}"/>
    <cellStyle name="Check Cell 3 4" xfId="36256" xr:uid="{72B8B906-4153-4688-8220-37855DE637DB}"/>
    <cellStyle name="Check Cell 4" xfId="5584" xr:uid="{00000000-0005-0000-0000-0000CF150000}"/>
    <cellStyle name="Check Cell 4 2" xfId="36259" xr:uid="{5FC425AB-12A3-4CB7-94DA-358635D4F546}"/>
    <cellStyle name="ÇÏÀÌÆÛ¸µÅ©" xfId="5585" xr:uid="{00000000-0005-0000-0000-0000D0150000}"/>
    <cellStyle name="ÇÏÀÌÆÛ¸µÅ© 2" xfId="5586" xr:uid="{00000000-0005-0000-0000-0000D1150000}"/>
    <cellStyle name="ÇÏÀÌÆÛ¸µÅ© 2 2" xfId="36261" xr:uid="{8C4639AD-342D-4592-BE6F-904E1B27F2FC}"/>
    <cellStyle name="ÇÏÀÌÆÛ¸µÅ© 3" xfId="36260" xr:uid="{A1D154FE-AF5B-4F91-8BCE-46FD78F7B5ED}"/>
    <cellStyle name="ColumnAttributeAbovePrompt" xfId="5587" xr:uid="{00000000-0005-0000-0000-0000D2150000}"/>
    <cellStyle name="ColumnAttributeAbovePrompt 2" xfId="36262" xr:uid="{757B5ADD-D1B9-467D-8019-61DEFA80D802}"/>
    <cellStyle name="ColumnAttributePrompt" xfId="5588" xr:uid="{00000000-0005-0000-0000-0000D3150000}"/>
    <cellStyle name="ColumnAttributePrompt 2" xfId="36263" xr:uid="{EF004AAE-411F-464A-B1FA-E2FD976ABBC1}"/>
    <cellStyle name="ColumnAttributeValue" xfId="5589" xr:uid="{00000000-0005-0000-0000-0000D4150000}"/>
    <cellStyle name="ColumnAttributeValue 2" xfId="36264" xr:uid="{90762F85-BA4B-4EFB-A58C-26A62994BA9C}"/>
    <cellStyle name="ColumnDetails" xfId="5590" xr:uid="{00000000-0005-0000-0000-0000D5150000}"/>
    <cellStyle name="ColumnDetails 2" xfId="36265" xr:uid="{ABB249BF-ABEA-4E51-B855-A629E7BAFA6E}"/>
    <cellStyle name="ColumnHeadingPrompt" xfId="5591" xr:uid="{00000000-0005-0000-0000-0000D6150000}"/>
    <cellStyle name="ColumnHeadingPrompt 2" xfId="36266" xr:uid="{222986D4-8895-4C8F-B970-FA3AF1F2F05C}"/>
    <cellStyle name="ColumnHeadingValue" xfId="5592" xr:uid="{00000000-0005-0000-0000-0000D7150000}"/>
    <cellStyle name="ColumnHeadingValue 2" xfId="36267" xr:uid="{BCF7B90D-9331-4772-A9C3-A32CB4B4A9F1}"/>
    <cellStyle name="Comma" xfId="62815" xr:uid="{00000000-0005-0000-0000-0000D8150000}"/>
    <cellStyle name="Comma  - Style1" xfId="5593" xr:uid="{00000000-0005-0000-0000-0000D9150000}"/>
    <cellStyle name="Comma  - Style1 2" xfId="5594" xr:uid="{00000000-0005-0000-0000-0000DA150000}"/>
    <cellStyle name="Comma  - Style1 2 2" xfId="36270" xr:uid="{A27615CC-80E6-49C0-9435-8EECE3659B09}"/>
    <cellStyle name="Comma  - Style1 3" xfId="5595" xr:uid="{00000000-0005-0000-0000-0000DB150000}"/>
    <cellStyle name="Comma  - Style1 3 2" xfId="36271" xr:uid="{9CB94293-6E24-44C2-94F4-01D2BAFEDA7C}"/>
    <cellStyle name="Comma  - Style1 4" xfId="36269" xr:uid="{09A3D698-A202-4329-9368-332B16BB4AF5}"/>
    <cellStyle name="Comma  - Style2" xfId="5596" xr:uid="{00000000-0005-0000-0000-0000DC150000}"/>
    <cellStyle name="Comma  - Style2 2" xfId="5597" xr:uid="{00000000-0005-0000-0000-0000DD150000}"/>
    <cellStyle name="Comma  - Style2 2 2" xfId="36273" xr:uid="{B0B2AB55-6ED0-4A25-B489-2DB4CBC27B26}"/>
    <cellStyle name="Comma  - Style2 3" xfId="5598" xr:uid="{00000000-0005-0000-0000-0000DE150000}"/>
    <cellStyle name="Comma  - Style2 3 2" xfId="36274" xr:uid="{B3804387-D732-4A30-AFEC-A2DCFC915538}"/>
    <cellStyle name="Comma  - Style2 4" xfId="36272" xr:uid="{8FD1B712-2220-43CE-998B-291BE3F7E1C5}"/>
    <cellStyle name="Comma  - Style3" xfId="5599" xr:uid="{00000000-0005-0000-0000-0000DF150000}"/>
    <cellStyle name="Comma  - Style3 2" xfId="5600" xr:uid="{00000000-0005-0000-0000-0000E0150000}"/>
    <cellStyle name="Comma  - Style3 2 2" xfId="36276" xr:uid="{63BD07A4-81C1-4825-A8DC-539D78E61850}"/>
    <cellStyle name="Comma  - Style3 3" xfId="5601" xr:uid="{00000000-0005-0000-0000-0000E1150000}"/>
    <cellStyle name="Comma  - Style3 3 2" xfId="36277" xr:uid="{A26206E6-F4C4-4FCB-A4F7-28A3ECF347FE}"/>
    <cellStyle name="Comma  - Style3 4" xfId="36275" xr:uid="{EE76F330-8EF8-4CAD-8F84-C7A660827476}"/>
    <cellStyle name="Comma  - Style4" xfId="5602" xr:uid="{00000000-0005-0000-0000-0000E2150000}"/>
    <cellStyle name="Comma  - Style4 2" xfId="5603" xr:uid="{00000000-0005-0000-0000-0000E3150000}"/>
    <cellStyle name="Comma  - Style4 2 2" xfId="36279" xr:uid="{497EEDFA-99D6-4CFD-BBA3-690134C8697F}"/>
    <cellStyle name="Comma  - Style4 3" xfId="5604" xr:uid="{00000000-0005-0000-0000-0000E4150000}"/>
    <cellStyle name="Comma  - Style4 3 2" xfId="36280" xr:uid="{44B092BF-EC6A-4F1C-A02F-D99F43C2C5F9}"/>
    <cellStyle name="Comma  - Style4 4" xfId="36278" xr:uid="{2AC8804F-571C-4255-B61C-8FD3D2E4CC54}"/>
    <cellStyle name="Comma  - Style5" xfId="5605" xr:uid="{00000000-0005-0000-0000-0000E5150000}"/>
    <cellStyle name="Comma  - Style5 2" xfId="5606" xr:uid="{00000000-0005-0000-0000-0000E6150000}"/>
    <cellStyle name="Comma  - Style5 2 2" xfId="36282" xr:uid="{BC35391E-F9C5-498A-ADDE-1608704B5D25}"/>
    <cellStyle name="Comma  - Style5 3" xfId="5607" xr:uid="{00000000-0005-0000-0000-0000E7150000}"/>
    <cellStyle name="Comma  - Style5 3 2" xfId="36283" xr:uid="{1D00A65D-7016-4EFA-AFE2-62262C47AB97}"/>
    <cellStyle name="Comma  - Style5 4" xfId="36281" xr:uid="{251B5367-E31B-4A7F-A1EB-EB17CB87EF63}"/>
    <cellStyle name="Comma  - Style6" xfId="5608" xr:uid="{00000000-0005-0000-0000-0000E8150000}"/>
    <cellStyle name="Comma  - Style6 2" xfId="5609" xr:uid="{00000000-0005-0000-0000-0000E9150000}"/>
    <cellStyle name="Comma  - Style6 2 2" xfId="36285" xr:uid="{795C6E70-1A87-4E40-A8AF-07119B9767EB}"/>
    <cellStyle name="Comma  - Style6 3" xfId="5610" xr:uid="{00000000-0005-0000-0000-0000EA150000}"/>
    <cellStyle name="Comma  - Style6 3 2" xfId="36286" xr:uid="{3F6B7DD1-953D-416F-AC46-3559EDA0F1FB}"/>
    <cellStyle name="Comma  - Style6 4" xfId="36284" xr:uid="{B9A807D4-2751-41D8-A27B-D2E41D404951}"/>
    <cellStyle name="Comma  - Style7" xfId="5611" xr:uid="{00000000-0005-0000-0000-0000EB150000}"/>
    <cellStyle name="Comma  - Style7 2" xfId="5612" xr:uid="{00000000-0005-0000-0000-0000EC150000}"/>
    <cellStyle name="Comma  - Style7 2 2" xfId="36288" xr:uid="{DCE9C9E3-49C6-4F6E-8F8B-32EDEF6EE865}"/>
    <cellStyle name="Comma  - Style7 3" xfId="5613" xr:uid="{00000000-0005-0000-0000-0000ED150000}"/>
    <cellStyle name="Comma  - Style7 3 2" xfId="36289" xr:uid="{DCB1122E-A450-458A-A535-95293DB15A2A}"/>
    <cellStyle name="Comma  - Style7 4" xfId="36287" xr:uid="{AF96C975-5EE5-47F6-9A43-2E8AC3EB1D4B}"/>
    <cellStyle name="Comma  - Style8" xfId="5614" xr:uid="{00000000-0005-0000-0000-0000EE150000}"/>
    <cellStyle name="Comma  - Style8 2" xfId="5615" xr:uid="{00000000-0005-0000-0000-0000EF150000}"/>
    <cellStyle name="Comma  - Style8 2 2" xfId="36291" xr:uid="{DF406005-BD6C-4779-94C4-2249C3D266CE}"/>
    <cellStyle name="Comma  - Style8 3" xfId="5616" xr:uid="{00000000-0005-0000-0000-0000F0150000}"/>
    <cellStyle name="Comma  - Style8 3 2" xfId="36292" xr:uid="{C67DDF8D-69C7-4516-99E8-95B3F471F281}"/>
    <cellStyle name="Comma  - Style8 4" xfId="36290" xr:uid="{F33A4374-AC65-400C-9554-7CA906278D20}"/>
    <cellStyle name="Comma (1)_9_28BIL" xfId="5617" xr:uid="{00000000-0005-0000-0000-0000F1150000}"/>
    <cellStyle name="Comma [0]" xfId="5618" xr:uid="{00000000-0005-0000-0000-0000F2150000}"/>
    <cellStyle name="Comma [0] 10" xfId="5619" xr:uid="{00000000-0005-0000-0000-0000F3150000}"/>
    <cellStyle name="Comma [0] 10 2" xfId="5620" xr:uid="{00000000-0005-0000-0000-0000F4150000}"/>
    <cellStyle name="Comma [0] 10 2 2" xfId="36295" xr:uid="{055D99B9-9E0A-4611-B7BF-9664AEC1DBA1}"/>
    <cellStyle name="Comma [0] 10 3" xfId="36294" xr:uid="{C4212C84-0C5E-4BE0-AE98-020581545CC1}"/>
    <cellStyle name="Comma [0] 11" xfId="5621" xr:uid="{00000000-0005-0000-0000-0000F5150000}"/>
    <cellStyle name="Comma [0] 11 2" xfId="5622" xr:uid="{00000000-0005-0000-0000-0000F6150000}"/>
    <cellStyle name="Comma [0] 11 2 2" xfId="36297" xr:uid="{01B17E4E-9802-4971-B691-94856AF28D3F}"/>
    <cellStyle name="Comma [0] 11 3" xfId="36296" xr:uid="{F4674C63-1F96-4030-BE53-AC5E4006EDE7}"/>
    <cellStyle name="Comma [0] 12" xfId="5623" xr:uid="{00000000-0005-0000-0000-0000F7150000}"/>
    <cellStyle name="Comma [0] 12 2" xfId="5624" xr:uid="{00000000-0005-0000-0000-0000F8150000}"/>
    <cellStyle name="Comma [0] 12 2 2" xfId="36299" xr:uid="{4EE600EE-59B9-4C27-9838-9358D36B80EE}"/>
    <cellStyle name="Comma [0] 12 3" xfId="36298" xr:uid="{C1F2792C-1CDE-4B00-83E9-51CFC18F175B}"/>
    <cellStyle name="Comma [0] 13" xfId="5625" xr:uid="{00000000-0005-0000-0000-0000F9150000}"/>
    <cellStyle name="Comma [0] 13 2" xfId="5626" xr:uid="{00000000-0005-0000-0000-0000FA150000}"/>
    <cellStyle name="Comma [0] 13 2 2" xfId="36301" xr:uid="{0CADEBCD-B104-4704-BEE2-90CFF0E0497B}"/>
    <cellStyle name="Comma [0] 13 3" xfId="36300" xr:uid="{FB615CD3-881C-4906-ACD5-1253CDA538EB}"/>
    <cellStyle name="Comma [0] 14" xfId="5627" xr:uid="{00000000-0005-0000-0000-0000FB150000}"/>
    <cellStyle name="Comma [0] 14 2" xfId="5628" xr:uid="{00000000-0005-0000-0000-0000FC150000}"/>
    <cellStyle name="Comma [0] 14 2 2" xfId="36303" xr:uid="{3D127EA8-4B46-4253-B8C8-B4EF51E743AF}"/>
    <cellStyle name="Comma [0] 14 3" xfId="36302" xr:uid="{2560FA62-AD30-4292-9382-784E77F8B1F7}"/>
    <cellStyle name="Comma [0] 15" xfId="5629" xr:uid="{00000000-0005-0000-0000-0000FD150000}"/>
    <cellStyle name="Comma [0] 15 2" xfId="5630" xr:uid="{00000000-0005-0000-0000-0000FE150000}"/>
    <cellStyle name="Comma [0] 15 2 2" xfId="36305" xr:uid="{997512A0-3EB2-455C-9EBD-42B4051A4D35}"/>
    <cellStyle name="Comma [0] 15 3" xfId="36304" xr:uid="{B13EDACC-ED3E-4B65-8E17-85B72C9FAC2E}"/>
    <cellStyle name="Comma [0] 16" xfId="5631" xr:uid="{00000000-0005-0000-0000-0000FF150000}"/>
    <cellStyle name="Comma [0] 16 2" xfId="5632" xr:uid="{00000000-0005-0000-0000-000000160000}"/>
    <cellStyle name="Comma [0] 16 2 2" xfId="36307" xr:uid="{312FBA33-B69B-4BB0-8AA1-302C57C93848}"/>
    <cellStyle name="Comma [0] 16 3" xfId="36306" xr:uid="{64FACAFD-0268-479E-B0AF-604BDCCCD484}"/>
    <cellStyle name="Comma [0] 17" xfId="5633" xr:uid="{00000000-0005-0000-0000-000001160000}"/>
    <cellStyle name="Comma [0] 17 2" xfId="5634" xr:uid="{00000000-0005-0000-0000-000002160000}"/>
    <cellStyle name="Comma [0] 17 2 2" xfId="36309" xr:uid="{B9D9E328-79F8-46C6-B5E4-654326FE0DA2}"/>
    <cellStyle name="Comma [0] 17 3" xfId="36308" xr:uid="{28196E96-0874-4FE3-A529-D9CF29FCE13E}"/>
    <cellStyle name="Comma [0] 18" xfId="5635" xr:uid="{00000000-0005-0000-0000-000003160000}"/>
    <cellStyle name="Comma [0] 18 2" xfId="5636" xr:uid="{00000000-0005-0000-0000-000004160000}"/>
    <cellStyle name="Comma [0] 18 2 2" xfId="36311" xr:uid="{EB64121F-E1E5-4C63-95C2-8847B6AC9C81}"/>
    <cellStyle name="Comma [0] 18 3" xfId="36310" xr:uid="{62F609CB-F86C-4AD7-8DBC-B6B46F9D3912}"/>
    <cellStyle name="Comma [0] 19" xfId="5637" xr:uid="{00000000-0005-0000-0000-000005160000}"/>
    <cellStyle name="Comma [0] 19 2" xfId="5638" xr:uid="{00000000-0005-0000-0000-000006160000}"/>
    <cellStyle name="Comma [0] 19 2 2" xfId="36313" xr:uid="{474846E6-AA60-4340-A924-BA0A0442A875}"/>
    <cellStyle name="Comma [0] 19 3" xfId="36312" xr:uid="{283F322C-A686-494E-9F14-09C5BE35B464}"/>
    <cellStyle name="Comma [0] 2" xfId="5639" xr:uid="{00000000-0005-0000-0000-000007160000}"/>
    <cellStyle name="Comma [0] 2 10" xfId="5640" xr:uid="{00000000-0005-0000-0000-000008160000}"/>
    <cellStyle name="Comma [0] 2 10 2" xfId="5641" xr:uid="{00000000-0005-0000-0000-000009160000}"/>
    <cellStyle name="Comma [0] 2 10 2 2" xfId="36316" xr:uid="{3BF07838-D848-4694-8F1A-BD9EEBEBFF27}"/>
    <cellStyle name="Comma [0] 2 10 3" xfId="36315" xr:uid="{ED6463B0-BF79-41F9-8134-9151645375E4}"/>
    <cellStyle name="Comma [0] 2 11" xfId="5642" xr:uid="{00000000-0005-0000-0000-00000A160000}"/>
    <cellStyle name="Comma [0] 2 11 2" xfId="5643" xr:uid="{00000000-0005-0000-0000-00000B160000}"/>
    <cellStyle name="Comma [0] 2 11 2 2" xfId="36318" xr:uid="{1C5B433F-C677-4F0C-A851-128DD0725EEE}"/>
    <cellStyle name="Comma [0] 2 11 3" xfId="36317" xr:uid="{12FC8CC7-4771-439B-8F39-84EC1B2D11A9}"/>
    <cellStyle name="Comma [0] 2 12" xfId="5644" xr:uid="{00000000-0005-0000-0000-00000C160000}"/>
    <cellStyle name="Comma [0] 2 12 2" xfId="5645" xr:uid="{00000000-0005-0000-0000-00000D160000}"/>
    <cellStyle name="Comma [0] 2 12 2 2" xfId="36320" xr:uid="{FC20C09E-AA27-4494-AA31-9FAF9A6F3E1B}"/>
    <cellStyle name="Comma [0] 2 12 3" xfId="36319" xr:uid="{D4A8C17E-5EB4-4777-AB56-D88A8ACE8A2F}"/>
    <cellStyle name="Comma [0] 2 13" xfId="5646" xr:uid="{00000000-0005-0000-0000-00000E160000}"/>
    <cellStyle name="Comma [0] 2 13 2" xfId="5647" xr:uid="{00000000-0005-0000-0000-00000F160000}"/>
    <cellStyle name="Comma [0] 2 13 2 2" xfId="36322" xr:uid="{59356925-2073-489B-8635-A13922DA4ECE}"/>
    <cellStyle name="Comma [0] 2 13 3" xfId="36321" xr:uid="{38C2751E-B811-4F1E-B1C2-CF2200C8C249}"/>
    <cellStyle name="Comma [0] 2 14" xfId="5648" xr:uid="{00000000-0005-0000-0000-000010160000}"/>
    <cellStyle name="Comma [0] 2 14 2" xfId="5649" xr:uid="{00000000-0005-0000-0000-000011160000}"/>
    <cellStyle name="Comma [0] 2 14 2 2" xfId="36324" xr:uid="{5DA7B136-4CC5-4CD2-9ED4-48F68994BE41}"/>
    <cellStyle name="Comma [0] 2 14 3" xfId="36323" xr:uid="{254C176D-F981-434C-AAEF-B999AEE57DF2}"/>
    <cellStyle name="Comma [0] 2 15" xfId="5650" xr:uid="{00000000-0005-0000-0000-000012160000}"/>
    <cellStyle name="Comma [0] 2 15 2" xfId="5651" xr:uid="{00000000-0005-0000-0000-000013160000}"/>
    <cellStyle name="Comma [0] 2 15 2 2" xfId="36326" xr:uid="{B88237ED-7322-4018-82A0-7B62A31ABF70}"/>
    <cellStyle name="Comma [0] 2 15 3" xfId="36325" xr:uid="{F0FEF5EE-BF1F-472D-A2CA-2F054F281336}"/>
    <cellStyle name="Comma [0] 2 16" xfId="5652" xr:uid="{00000000-0005-0000-0000-000014160000}"/>
    <cellStyle name="Comma [0] 2 16 2" xfId="5653" xr:uid="{00000000-0005-0000-0000-000015160000}"/>
    <cellStyle name="Comma [0] 2 16 2 2" xfId="36328" xr:uid="{0884DC5F-D8B6-4467-8202-4E69DAB8FB85}"/>
    <cellStyle name="Comma [0] 2 16 3" xfId="36327" xr:uid="{DF5EDB5C-A8F8-4A59-9766-A038EBCFCD13}"/>
    <cellStyle name="Comma [0] 2 17" xfId="5654" xr:uid="{00000000-0005-0000-0000-000016160000}"/>
    <cellStyle name="Comma [0] 2 17 2" xfId="5655" xr:uid="{00000000-0005-0000-0000-000017160000}"/>
    <cellStyle name="Comma [0] 2 17 2 2" xfId="36330" xr:uid="{82CCDA3B-2015-4941-B2CA-1A97313F7F92}"/>
    <cellStyle name="Comma [0] 2 17 3" xfId="36329" xr:uid="{F6588A9E-DEB7-4F6C-83F6-49280FEA5831}"/>
    <cellStyle name="Comma [0] 2 18" xfId="5656" xr:uid="{00000000-0005-0000-0000-000018160000}"/>
    <cellStyle name="Comma [0] 2 18 2" xfId="36331" xr:uid="{072F9700-3578-4EBD-BE52-AD3D8CB1E443}"/>
    <cellStyle name="Comma [0] 2 19" xfId="5657" xr:uid="{00000000-0005-0000-0000-000019160000}"/>
    <cellStyle name="Comma [0] 2 19 2" xfId="36332" xr:uid="{E970B2EA-8847-440C-90F1-DE8F8D33BF40}"/>
    <cellStyle name="Comma [0] 2 2" xfId="5658" xr:uid="{00000000-0005-0000-0000-00001A160000}"/>
    <cellStyle name="Comma [0] 2 2 10" xfId="5659" xr:uid="{00000000-0005-0000-0000-00001B160000}"/>
    <cellStyle name="Comma [0] 2 2 10 2" xfId="5660" xr:uid="{00000000-0005-0000-0000-00001C160000}"/>
    <cellStyle name="Comma [0] 2 2 10 2 2" xfId="36335" xr:uid="{E570C6F5-7D2B-4410-840A-0313FB0BFDAB}"/>
    <cellStyle name="Comma [0] 2 2 10 3" xfId="36334" xr:uid="{C20B2928-A487-43DF-9572-6F7EC66DCF2F}"/>
    <cellStyle name="Comma [0] 2 2 11" xfId="5661" xr:uid="{00000000-0005-0000-0000-00001D160000}"/>
    <cellStyle name="Comma [0] 2 2 11 2" xfId="5662" xr:uid="{00000000-0005-0000-0000-00001E160000}"/>
    <cellStyle name="Comma [0] 2 2 11 2 2" xfId="36337" xr:uid="{775BEEFF-A693-46EE-A0AD-5B9189A93688}"/>
    <cellStyle name="Comma [0] 2 2 11 3" xfId="36336" xr:uid="{EF029F6D-440E-4CE7-8A14-E84FD8E25AC7}"/>
    <cellStyle name="Comma [0] 2 2 12" xfId="5663" xr:uid="{00000000-0005-0000-0000-00001F160000}"/>
    <cellStyle name="Comma [0] 2 2 12 2" xfId="5664" xr:uid="{00000000-0005-0000-0000-000020160000}"/>
    <cellStyle name="Comma [0] 2 2 12 2 2" xfId="36339" xr:uid="{A8B4A44A-C828-4CF1-9C5E-B2C23FB72026}"/>
    <cellStyle name="Comma [0] 2 2 12 3" xfId="36338" xr:uid="{C6E952DF-21B5-43B7-A1C9-7C34FA255C7A}"/>
    <cellStyle name="Comma [0] 2 2 13" xfId="5665" xr:uid="{00000000-0005-0000-0000-000021160000}"/>
    <cellStyle name="Comma [0] 2 2 13 2" xfId="5666" xr:uid="{00000000-0005-0000-0000-000022160000}"/>
    <cellStyle name="Comma [0] 2 2 13 2 2" xfId="36341" xr:uid="{5032E2E4-A47E-455A-B484-0BE38ED3FB13}"/>
    <cellStyle name="Comma [0] 2 2 13 3" xfId="36340" xr:uid="{0E05F33E-E75A-4AE2-A8DC-224717D88FB2}"/>
    <cellStyle name="Comma [0] 2 2 14" xfId="5667" xr:uid="{00000000-0005-0000-0000-000023160000}"/>
    <cellStyle name="Comma [0] 2 2 14 2" xfId="5668" xr:uid="{00000000-0005-0000-0000-000024160000}"/>
    <cellStyle name="Comma [0] 2 2 14 2 2" xfId="36343" xr:uid="{A4A73FEC-2CF1-492C-8C5E-A80C69DB96F5}"/>
    <cellStyle name="Comma [0] 2 2 14 3" xfId="36342" xr:uid="{9EE16CC0-A5B6-4D2D-841C-A890542C5BDA}"/>
    <cellStyle name="Comma [0] 2 2 15" xfId="5669" xr:uid="{00000000-0005-0000-0000-000025160000}"/>
    <cellStyle name="Comma [0] 2 2 15 2" xfId="36344" xr:uid="{E2C78466-270F-4F75-AE5C-8AF5E0401516}"/>
    <cellStyle name="Comma [0] 2 2 16" xfId="5670" xr:uid="{00000000-0005-0000-0000-000026160000}"/>
    <cellStyle name="Comma [0] 2 2 16 2" xfId="36345" xr:uid="{28882DD7-71DB-434C-847E-17A8F8EC7D76}"/>
    <cellStyle name="Comma [0] 2 2 17" xfId="5671" xr:uid="{00000000-0005-0000-0000-000027160000}"/>
    <cellStyle name="Comma [0] 2 2 17 2" xfId="36346" xr:uid="{6882D41C-EBCF-4B5B-BFCE-35030BD3A265}"/>
    <cellStyle name="Comma [0] 2 2 18" xfId="5672" xr:uid="{00000000-0005-0000-0000-000028160000}"/>
    <cellStyle name="Comma [0] 2 2 18 2" xfId="36347" xr:uid="{D532F216-8ACA-410F-93C4-4E7803C14A8E}"/>
    <cellStyle name="Comma [0] 2 2 19" xfId="5673" xr:uid="{00000000-0005-0000-0000-000029160000}"/>
    <cellStyle name="Comma [0] 2 2 19 2" xfId="5674" xr:uid="{00000000-0005-0000-0000-00002A160000}"/>
    <cellStyle name="Comma [0] 2 2 19 2 2" xfId="36349" xr:uid="{62B7DECF-0604-4A2E-8B00-9FFC09C98066}"/>
    <cellStyle name="Comma [0] 2 2 19 3" xfId="36348" xr:uid="{A10A752F-6889-468E-BC84-352E052BA83E}"/>
    <cellStyle name="Comma [0] 2 2 2" xfId="5675" xr:uid="{00000000-0005-0000-0000-00002B160000}"/>
    <cellStyle name="Comma [0] 2 2 2 10" xfId="36350" xr:uid="{4238AB68-72B5-44E5-96BD-928B8DC39EC6}"/>
    <cellStyle name="Comma [0] 2 2 2 2" xfId="5676" xr:uid="{00000000-0005-0000-0000-00002C160000}"/>
    <cellStyle name="Comma [0] 2 2 2 2 2" xfId="5677" xr:uid="{00000000-0005-0000-0000-00002D160000}"/>
    <cellStyle name="Comma [0] 2 2 2 2 2 2" xfId="5678" xr:uid="{00000000-0005-0000-0000-00002E160000}"/>
    <cellStyle name="Comma [0] 2 2 2 2 2 2 2" xfId="36353" xr:uid="{0C243035-3F7D-429B-BB3C-8032DFD5F9EF}"/>
    <cellStyle name="Comma [0] 2 2 2 2 2 3" xfId="36352" xr:uid="{C78F4CAA-5294-4DAE-923B-C757B8B02903}"/>
    <cellStyle name="Comma [0] 2 2 2 2 3" xfId="5679" xr:uid="{00000000-0005-0000-0000-00002F160000}"/>
    <cellStyle name="Comma [0] 2 2 2 2 3 2" xfId="36354" xr:uid="{EB7019DE-F6D9-44C3-86EC-9F5CA6BC2399}"/>
    <cellStyle name="Comma [0] 2 2 2 2 4" xfId="5680" xr:uid="{00000000-0005-0000-0000-000030160000}"/>
    <cellStyle name="Comma [0] 2 2 2 2 4 2" xfId="36355" xr:uid="{DB05387C-43AB-4CD3-89DC-87B8F45C7D11}"/>
    <cellStyle name="Comma [0] 2 2 2 2 5" xfId="36351" xr:uid="{56293470-A44E-47E8-82E0-CE4A3ADAE82B}"/>
    <cellStyle name="Comma [0] 2 2 2 3" xfId="5681" xr:uid="{00000000-0005-0000-0000-000031160000}"/>
    <cellStyle name="Comma [0] 2 2 2 3 2" xfId="5682" xr:uid="{00000000-0005-0000-0000-000032160000}"/>
    <cellStyle name="Comma [0] 2 2 2 3 2 2" xfId="36357" xr:uid="{9EF3D9D0-3C96-4EE2-A0A4-9B4FFEF88284}"/>
    <cellStyle name="Comma [0] 2 2 2 3 3" xfId="36356" xr:uid="{E70DCF9D-67D3-46E3-8557-9CD2067FD688}"/>
    <cellStyle name="Comma [0] 2 2 2 4" xfId="5683" xr:uid="{00000000-0005-0000-0000-000033160000}"/>
    <cellStyle name="Comma [0] 2 2 2 4 2" xfId="5684" xr:uid="{00000000-0005-0000-0000-000034160000}"/>
    <cellStyle name="Comma [0] 2 2 2 4 2 2" xfId="36359" xr:uid="{068F5543-1441-4CB3-B336-1536F6B9806B}"/>
    <cellStyle name="Comma [0] 2 2 2 4 3" xfId="36358" xr:uid="{BBF489D4-5A4C-4283-BEF6-53BE640F5499}"/>
    <cellStyle name="Comma [0] 2 2 2 5" xfId="5685" xr:uid="{00000000-0005-0000-0000-000035160000}"/>
    <cellStyle name="Comma [0] 2 2 2 5 2" xfId="5686" xr:uid="{00000000-0005-0000-0000-000036160000}"/>
    <cellStyle name="Comma [0] 2 2 2 5 2 2" xfId="36361" xr:uid="{E91D27DD-1AAE-46DC-A270-CFEDE68040CF}"/>
    <cellStyle name="Comma [0] 2 2 2 5 3" xfId="36360" xr:uid="{43653E83-8510-4746-B5FA-6CE150CA26E8}"/>
    <cellStyle name="Comma [0] 2 2 2 6" xfId="5687" xr:uid="{00000000-0005-0000-0000-000037160000}"/>
    <cellStyle name="Comma [0] 2 2 2 6 2" xfId="36362" xr:uid="{5D25FB8E-93F7-4755-959F-7EA22B3AA8A9}"/>
    <cellStyle name="Comma [0] 2 2 2 7" xfId="5688" xr:uid="{00000000-0005-0000-0000-000038160000}"/>
    <cellStyle name="Comma [0] 2 2 2 7 2" xfId="36363" xr:uid="{E069FCFF-8841-4D4E-AEC5-C71F19B1468B}"/>
    <cellStyle name="Comma [0] 2 2 2 8" xfId="5689" xr:uid="{00000000-0005-0000-0000-000039160000}"/>
    <cellStyle name="Comma [0] 2 2 2 8 2" xfId="36364" xr:uid="{ECB7520C-558F-46DF-9144-E3407CFC1ED4}"/>
    <cellStyle name="Comma [0] 2 2 2 9" xfId="5690" xr:uid="{00000000-0005-0000-0000-00003A160000}"/>
    <cellStyle name="Comma [0] 2 2 2 9 2" xfId="36365" xr:uid="{9F08A92D-283B-4B76-94C9-A884761D0DEB}"/>
    <cellStyle name="Comma [0] 2 2 20" xfId="5691" xr:uid="{00000000-0005-0000-0000-00003B160000}"/>
    <cellStyle name="Comma [0] 2 2 20 2" xfId="36366" xr:uid="{A58035CA-7B46-47DD-9673-BF4B4A4A80EF}"/>
    <cellStyle name="Comma [0] 2 2 20 3" xfId="5692" xr:uid="{00000000-0005-0000-0000-00003C160000}"/>
    <cellStyle name="Comma [0] 2 2 20 3 2" xfId="36367" xr:uid="{350DB5EA-52C6-4857-BF5B-44D7C096D343}"/>
    <cellStyle name="Comma [0] 2 2 21" xfId="5693" xr:uid="{00000000-0005-0000-0000-00003D160000}"/>
    <cellStyle name="Comma [0] 2 2 21 2" xfId="36368" xr:uid="{0EDC68DA-4623-4837-AA65-C3203403ACC0}"/>
    <cellStyle name="Comma [0] 2 2 22" xfId="5694" xr:uid="{00000000-0005-0000-0000-00003E160000}"/>
    <cellStyle name="Comma [0] 2 2 22 2" xfId="36369" xr:uid="{77BA2822-9EC6-46A2-A8F8-A695C9A6269B}"/>
    <cellStyle name="Comma [0] 2 2 23" xfId="5695" xr:uid="{00000000-0005-0000-0000-00003F160000}"/>
    <cellStyle name="Comma [0] 2 2 23 2" xfId="36370" xr:uid="{BFEA98D3-3CB8-4485-AF8B-0791CD4C486C}"/>
    <cellStyle name="Comma [0] 2 2 24" xfId="5696" xr:uid="{00000000-0005-0000-0000-000040160000}"/>
    <cellStyle name="Comma [0] 2 2 24 2" xfId="36371" xr:uid="{12138E0F-DC29-4C56-A248-F418023718A2}"/>
    <cellStyle name="Comma [0] 2 2 25" xfId="5697" xr:uid="{00000000-0005-0000-0000-000041160000}"/>
    <cellStyle name="Comma [0] 2 2 25 2" xfId="36372" xr:uid="{866E157E-AD99-404B-B8A4-CF89F24E0F33}"/>
    <cellStyle name="Comma [0] 2 2 26" xfId="5698" xr:uid="{00000000-0005-0000-0000-000042160000}"/>
    <cellStyle name="Comma [0] 2 2 26 2" xfId="36373" xr:uid="{3E1DEBCC-17DA-449C-82E1-BC8F71F55983}"/>
    <cellStyle name="Comma [0] 2 2 27" xfId="5699" xr:uid="{00000000-0005-0000-0000-000043160000}"/>
    <cellStyle name="Comma [0] 2 2 27 2" xfId="36374" xr:uid="{451D51F6-6CBA-4CDC-ADCF-BF20AF0CBA2D}"/>
    <cellStyle name="Comma [0] 2 2 28" xfId="36333" xr:uid="{CFD56DF7-E22A-47E2-B293-3F040EBE25D3}"/>
    <cellStyle name="Comma [0] 2 2 29" xfId="5700" xr:uid="{00000000-0005-0000-0000-000044160000}"/>
    <cellStyle name="Comma [0] 2 2 29 2" xfId="36375" xr:uid="{253F1890-A96E-408E-A278-0888DDB6659B}"/>
    <cellStyle name="Comma [0] 2 2 3" xfId="5701" xr:uid="{00000000-0005-0000-0000-000045160000}"/>
    <cellStyle name="Comma [0] 2 2 3 2" xfId="5702" xr:uid="{00000000-0005-0000-0000-000046160000}"/>
    <cellStyle name="Comma [0] 2 2 3 2 2" xfId="5703" xr:uid="{00000000-0005-0000-0000-000047160000}"/>
    <cellStyle name="Comma [0] 2 2 3 2 2 2" xfId="36378" xr:uid="{2E61C5EB-35C7-4CE3-A3B9-32C20C1E003E}"/>
    <cellStyle name="Comma [0] 2 2 3 2 3" xfId="36377" xr:uid="{601F1BE9-DC39-41C0-AC96-325FB515CCB7}"/>
    <cellStyle name="Comma [0] 2 2 3 3" xfId="5704" xr:uid="{00000000-0005-0000-0000-000048160000}"/>
    <cellStyle name="Comma [0] 2 2 3 3 2" xfId="5705" xr:uid="{00000000-0005-0000-0000-000049160000}"/>
    <cellStyle name="Comma [0] 2 2 3 3 2 2" xfId="36380" xr:uid="{D22AA442-7FA3-4F8A-9A48-4B856DD552B5}"/>
    <cellStyle name="Comma [0] 2 2 3 3 3" xfId="36379" xr:uid="{D5587939-4ECF-496B-A377-8CAD36572E26}"/>
    <cellStyle name="Comma [0] 2 2 3 4" xfId="5706" xr:uid="{00000000-0005-0000-0000-00004A160000}"/>
    <cellStyle name="Comma [0] 2 2 3 4 2" xfId="5707" xr:uid="{00000000-0005-0000-0000-00004B160000}"/>
    <cellStyle name="Comma [0] 2 2 3 4 2 2" xfId="36382" xr:uid="{90BAC0FB-3C09-47A2-9D83-D9621A5E4801}"/>
    <cellStyle name="Comma [0] 2 2 3 4 3" xfId="36381" xr:uid="{1602BBD5-F053-4E53-9976-253B9E32E2C8}"/>
    <cellStyle name="Comma [0] 2 2 3 5" xfId="5708" xr:uid="{00000000-0005-0000-0000-00004C160000}"/>
    <cellStyle name="Comma [0] 2 2 3 5 2" xfId="36383" xr:uid="{B4CCE914-F76F-40FF-A47A-C58285F84408}"/>
    <cellStyle name="Comma [0] 2 2 3 6" xfId="5709" xr:uid="{00000000-0005-0000-0000-00004D160000}"/>
    <cellStyle name="Comma [0] 2 2 3 6 2" xfId="36384" xr:uid="{654E363F-3CA1-448B-A6D3-69D440BB4D3A}"/>
    <cellStyle name="Comma [0] 2 2 3 7" xfId="5710" xr:uid="{00000000-0005-0000-0000-00004E160000}"/>
    <cellStyle name="Comma [0] 2 2 3 7 2" xfId="36385" xr:uid="{69421007-43F5-4A70-9654-D570E753FC91}"/>
    <cellStyle name="Comma [0] 2 2 3 8" xfId="36376" xr:uid="{FECBFA52-F3B0-42C5-9AB5-E88535419473}"/>
    <cellStyle name="Comma [0] 2 2 4" xfId="5711" xr:uid="{00000000-0005-0000-0000-00004F160000}"/>
    <cellStyle name="Comma [0] 2 2 4 2" xfId="5712" xr:uid="{00000000-0005-0000-0000-000050160000}"/>
    <cellStyle name="Comma [0] 2 2 4 2 2" xfId="5713" xr:uid="{00000000-0005-0000-0000-000051160000}"/>
    <cellStyle name="Comma [0] 2 2 4 2 2 2" xfId="36388" xr:uid="{0D76E445-CCBF-4362-BF59-C29719A46F69}"/>
    <cellStyle name="Comma [0] 2 2 4 2 3" xfId="36387" xr:uid="{FCF07D56-7532-4844-8EBB-E7AC8459F28A}"/>
    <cellStyle name="Comma [0] 2 2 4 3" xfId="5714" xr:uid="{00000000-0005-0000-0000-000052160000}"/>
    <cellStyle name="Comma [0] 2 2 4 3 2" xfId="5715" xr:uid="{00000000-0005-0000-0000-000053160000}"/>
    <cellStyle name="Comma [0] 2 2 4 3 2 2" xfId="36390" xr:uid="{97203E40-3171-40B8-A418-94F6505515CB}"/>
    <cellStyle name="Comma [0] 2 2 4 3 3" xfId="36389" xr:uid="{23FC0BF8-E956-43EF-8E66-9824EA20049B}"/>
    <cellStyle name="Comma [0] 2 2 4 4" xfId="5716" xr:uid="{00000000-0005-0000-0000-000054160000}"/>
    <cellStyle name="Comma [0] 2 2 4 4 2" xfId="5717" xr:uid="{00000000-0005-0000-0000-000055160000}"/>
    <cellStyle name="Comma [0] 2 2 4 4 2 2" xfId="36392" xr:uid="{ABBF5C46-0E90-46C0-A1B4-B8B768B1DEEE}"/>
    <cellStyle name="Comma [0] 2 2 4 4 3" xfId="36391" xr:uid="{B8B8289C-12C8-4471-8594-02B9F022B704}"/>
    <cellStyle name="Comma [0] 2 2 4 5" xfId="5718" xr:uid="{00000000-0005-0000-0000-000056160000}"/>
    <cellStyle name="Comma [0] 2 2 4 5 2" xfId="36393" xr:uid="{DA376267-E04B-492A-81B5-38EF530CAE8B}"/>
    <cellStyle name="Comma [0] 2 2 4 6" xfId="36386" xr:uid="{D1C22F03-7988-40FF-9A4C-0F72CE8D4BEF}"/>
    <cellStyle name="Comma [0] 2 2 5" xfId="5719" xr:uid="{00000000-0005-0000-0000-000057160000}"/>
    <cellStyle name="Comma [0] 2 2 5 2" xfId="5720" xr:uid="{00000000-0005-0000-0000-000058160000}"/>
    <cellStyle name="Comma [0] 2 2 5 2 2" xfId="36395" xr:uid="{99F5AFF4-8017-4097-A7BB-084812A4F0BA}"/>
    <cellStyle name="Comma [0] 2 2 5 3" xfId="5721" xr:uid="{00000000-0005-0000-0000-000059160000}"/>
    <cellStyle name="Comma [0] 2 2 5 3 2" xfId="36396" xr:uid="{8128B654-BD11-491C-9AB1-212AC6E751C3}"/>
    <cellStyle name="Comma [0] 2 2 5 4" xfId="36394" xr:uid="{A6C9E680-90BF-45A0-B33F-10B326B13F34}"/>
    <cellStyle name="Comma [0] 2 2 6" xfId="5722" xr:uid="{00000000-0005-0000-0000-00005A160000}"/>
    <cellStyle name="Comma [0] 2 2 6 2" xfId="5723" xr:uid="{00000000-0005-0000-0000-00005B160000}"/>
    <cellStyle name="Comma [0] 2 2 6 2 2" xfId="36398" xr:uid="{C6855C69-8D1C-4DF2-B58B-07BC39E0A23C}"/>
    <cellStyle name="Comma [0] 2 2 6 3" xfId="36397" xr:uid="{53DD4F21-F703-48BB-B8FA-445BC94B1C6F}"/>
    <cellStyle name="Comma [0] 2 2 7" xfId="5724" xr:uid="{00000000-0005-0000-0000-00005C160000}"/>
    <cellStyle name="Comma [0] 2 2 7 2" xfId="5725" xr:uid="{00000000-0005-0000-0000-00005D160000}"/>
    <cellStyle name="Comma [0] 2 2 7 2 2" xfId="36400" xr:uid="{98FC872A-0783-492F-8316-5913605CB2FF}"/>
    <cellStyle name="Comma [0] 2 2 7 3" xfId="36399" xr:uid="{1C33435A-2097-4604-A661-18DFF2A07AE9}"/>
    <cellStyle name="Comma [0] 2 2 8" xfId="5726" xr:uid="{00000000-0005-0000-0000-00005E160000}"/>
    <cellStyle name="Comma [0] 2 2 8 2" xfId="5727" xr:uid="{00000000-0005-0000-0000-00005F160000}"/>
    <cellStyle name="Comma [0] 2 2 8 2 2" xfId="36402" xr:uid="{70F9C704-0F40-49AC-BF2F-D25CDA2E888D}"/>
    <cellStyle name="Comma [0] 2 2 8 3" xfId="36401" xr:uid="{54744B18-F46F-4028-B869-DE16F8DEA24B}"/>
    <cellStyle name="Comma [0] 2 2 9" xfId="5728" xr:uid="{00000000-0005-0000-0000-000060160000}"/>
    <cellStyle name="Comma [0] 2 2 9 2" xfId="5729" xr:uid="{00000000-0005-0000-0000-000061160000}"/>
    <cellStyle name="Comma [0] 2 2 9 2 2" xfId="36404" xr:uid="{1831DAB6-EACC-4718-B48E-3C56FD43CBA1}"/>
    <cellStyle name="Comma [0] 2 2 9 3" xfId="36403" xr:uid="{738B2815-BD4C-40BB-845C-9E679251BFB3}"/>
    <cellStyle name="Comma [0] 2 20" xfId="5730" xr:uid="{00000000-0005-0000-0000-000062160000}"/>
    <cellStyle name="Comma [0] 2 20 2" xfId="36405" xr:uid="{3CA29D69-A584-46BC-BF80-62D42689C110}"/>
    <cellStyle name="Comma [0] 2 21" xfId="5731" xr:uid="{00000000-0005-0000-0000-000063160000}"/>
    <cellStyle name="Comma [0] 2 21 2" xfId="36406" xr:uid="{D7FBAB82-DAB2-4EA2-ACFC-10F430D8698A}"/>
    <cellStyle name="Comma [0] 2 22" xfId="5732" xr:uid="{00000000-0005-0000-0000-000064160000}"/>
    <cellStyle name="Comma [0] 2 22 2" xfId="5733" xr:uid="{00000000-0005-0000-0000-000065160000}"/>
    <cellStyle name="Comma [0] 2 22 2 2" xfId="36408" xr:uid="{A73F315B-23BF-47E3-B465-A49EE5393CC4}"/>
    <cellStyle name="Comma [0] 2 22 3" xfId="36407" xr:uid="{640C8B64-3555-44D6-AEC9-B9C669C3A35D}"/>
    <cellStyle name="Comma [0] 2 23" xfId="5734" xr:uid="{00000000-0005-0000-0000-000066160000}"/>
    <cellStyle name="Comma [0] 2 23 2" xfId="36409" xr:uid="{D2B4F5D8-5D7E-47F8-87EE-BE1D3DF08F02}"/>
    <cellStyle name="Comma [0] 2 23 3" xfId="5735" xr:uid="{00000000-0005-0000-0000-000067160000}"/>
    <cellStyle name="Comma [0] 2 23 3 2" xfId="36410" xr:uid="{59DF0951-923B-4A74-A480-9E9D2FB7D1F3}"/>
    <cellStyle name="Comma [0] 2 24" xfId="5736" xr:uid="{00000000-0005-0000-0000-000068160000}"/>
    <cellStyle name="Comma [0] 2 24 2" xfId="36411" xr:uid="{75A0B8A8-3760-4C5B-965C-3E7B3C217B27}"/>
    <cellStyle name="Comma [0] 2 25" xfId="5737" xr:uid="{00000000-0005-0000-0000-000069160000}"/>
    <cellStyle name="Comma [0] 2 25 2" xfId="36412" xr:uid="{F03B22A3-2E2D-4A32-9270-C74B8A282719}"/>
    <cellStyle name="Comma [0] 2 26" xfId="5738" xr:uid="{00000000-0005-0000-0000-00006A160000}"/>
    <cellStyle name="Comma [0] 2 26 2" xfId="36413" xr:uid="{2366F9C8-125A-4541-A25E-7886212EA05F}"/>
    <cellStyle name="Comma [0] 2 27" xfId="5739" xr:uid="{00000000-0005-0000-0000-00006B160000}"/>
    <cellStyle name="Comma [0] 2 27 2" xfId="36414" xr:uid="{BBFDFD19-D18F-4203-A13C-FED657F267DF}"/>
    <cellStyle name="Comma [0] 2 28" xfId="5740" xr:uid="{00000000-0005-0000-0000-00006C160000}"/>
    <cellStyle name="Comma [0] 2 28 2" xfId="36415" xr:uid="{34180078-7DB4-4F9D-A79C-213A66250090}"/>
    <cellStyle name="Comma [0] 2 29" xfId="5741" xr:uid="{00000000-0005-0000-0000-00006D160000}"/>
    <cellStyle name="Comma [0] 2 29 2" xfId="36416" xr:uid="{0EC506A6-A87F-4320-AF64-E16621E791A8}"/>
    <cellStyle name="Comma [0] 2 3" xfId="5742" xr:uid="{00000000-0005-0000-0000-00006E160000}"/>
    <cellStyle name="Comma [0] 2 3 10" xfId="5743" xr:uid="{00000000-0005-0000-0000-00006F160000}"/>
    <cellStyle name="Comma [0] 2 3 10 2" xfId="36418" xr:uid="{45B86613-2B5B-41C9-A3C2-76DBAEC9C3D2}"/>
    <cellStyle name="Comma [0] 2 3 11" xfId="5744" xr:uid="{00000000-0005-0000-0000-000070160000}"/>
    <cellStyle name="Comma [0] 2 3 11 2" xfId="36419" xr:uid="{F058E8E0-1559-4FCD-B392-47F350A219C4}"/>
    <cellStyle name="Comma [0] 2 3 12" xfId="5745" xr:uid="{00000000-0005-0000-0000-000071160000}"/>
    <cellStyle name="Comma [0] 2 3 12 2" xfId="36420" xr:uid="{88C77D2A-77E4-4A97-99CD-606DB6910592}"/>
    <cellStyle name="Comma [0] 2 3 13" xfId="5746" xr:uid="{00000000-0005-0000-0000-000072160000}"/>
    <cellStyle name="Comma [0] 2 3 13 2" xfId="36421" xr:uid="{419DF745-99E5-4F8E-B2D9-E9A0CBC17EF5}"/>
    <cellStyle name="Comma [0] 2 3 14" xfId="5747" xr:uid="{00000000-0005-0000-0000-000073160000}"/>
    <cellStyle name="Comma [0] 2 3 14 2" xfId="36422" xr:uid="{033A8BD7-BE0B-4167-8B18-50451B4403E9}"/>
    <cellStyle name="Comma [0] 2 3 15" xfId="36417" xr:uid="{0F622F58-C548-47D7-B64A-8FEA66EA75C4}"/>
    <cellStyle name="Comma [0] 2 3 16" xfId="5748" xr:uid="{00000000-0005-0000-0000-000074160000}"/>
    <cellStyle name="Comma [0] 2 3 16 2" xfId="36423" xr:uid="{66DAB97E-115F-4A35-81C2-88D479CA7C73}"/>
    <cellStyle name="Comma [0] 2 3 2" xfId="5749" xr:uid="{00000000-0005-0000-0000-000075160000}"/>
    <cellStyle name="Comma [0] 2 3 2 2" xfId="5750" xr:uid="{00000000-0005-0000-0000-000076160000}"/>
    <cellStyle name="Comma [0] 2 3 2 2 2" xfId="5751" xr:uid="{00000000-0005-0000-0000-000077160000}"/>
    <cellStyle name="Comma [0] 2 3 2 2 2 2" xfId="36426" xr:uid="{4F45AC0F-31C8-4C73-9C39-D422AA3F13B0}"/>
    <cellStyle name="Comma [0] 2 3 2 2 3" xfId="36425" xr:uid="{374F7DC4-C8B8-423C-BD09-90F1475E0B11}"/>
    <cellStyle name="Comma [0] 2 3 2 3" xfId="5752" xr:uid="{00000000-0005-0000-0000-000078160000}"/>
    <cellStyle name="Comma [0] 2 3 2 3 2" xfId="5753" xr:uid="{00000000-0005-0000-0000-000079160000}"/>
    <cellStyle name="Comma [0] 2 3 2 3 2 2" xfId="36428" xr:uid="{72E6E675-B45E-4FD7-882C-0BDEC53F5309}"/>
    <cellStyle name="Comma [0] 2 3 2 3 3" xfId="36427" xr:uid="{390726F1-D11A-467D-AF2F-1F510FC58AE1}"/>
    <cellStyle name="Comma [0] 2 3 2 4" xfId="5754" xr:uid="{00000000-0005-0000-0000-00007A160000}"/>
    <cellStyle name="Comma [0] 2 3 2 4 2" xfId="36429" xr:uid="{3DF4D8D3-1653-4FC4-B0AF-BF73BB5E114F}"/>
    <cellStyle name="Comma [0] 2 3 2 5" xfId="5755" xr:uid="{00000000-0005-0000-0000-00007B160000}"/>
    <cellStyle name="Comma [0] 2 3 2 5 2" xfId="36430" xr:uid="{945D43EC-74AE-4BE2-B312-D13B05827DCE}"/>
    <cellStyle name="Comma [0] 2 3 2 6" xfId="36424" xr:uid="{98A58F9C-B8E6-4792-A6B4-DFD9A913B858}"/>
    <cellStyle name="Comma [0] 2 3 3" xfId="5756" xr:uid="{00000000-0005-0000-0000-00007C160000}"/>
    <cellStyle name="Comma [0] 2 3 3 2" xfId="5757" xr:uid="{00000000-0005-0000-0000-00007D160000}"/>
    <cellStyle name="Comma [0] 2 3 3 2 2" xfId="5758" xr:uid="{00000000-0005-0000-0000-00007E160000}"/>
    <cellStyle name="Comma [0] 2 3 3 2 2 2" xfId="36433" xr:uid="{8025F355-9DA1-4A03-8A85-664F175C4314}"/>
    <cellStyle name="Comma [0] 2 3 3 2 3" xfId="36432" xr:uid="{2FA38A6A-33EF-4F3C-9045-0821E8686A45}"/>
    <cellStyle name="Comma [0] 2 3 3 3" xfId="5759" xr:uid="{00000000-0005-0000-0000-00007F160000}"/>
    <cellStyle name="Comma [0] 2 3 3 3 2" xfId="36434" xr:uid="{7A47D0BA-DB70-4987-9B59-40B3D11FC8B3}"/>
    <cellStyle name="Comma [0] 2 3 3 4" xfId="5760" xr:uid="{00000000-0005-0000-0000-000080160000}"/>
    <cellStyle name="Comma [0] 2 3 3 4 2" xfId="36435" xr:uid="{314A4FD0-21D2-4196-BC7B-EAC4E196CEEF}"/>
    <cellStyle name="Comma [0] 2 3 3 5" xfId="36431" xr:uid="{20C59448-5A91-45BD-8495-457E34C561B9}"/>
    <cellStyle name="Comma [0] 2 3 4" xfId="5761" xr:uid="{00000000-0005-0000-0000-000081160000}"/>
    <cellStyle name="Comma [0] 2 3 4 2" xfId="5762" xr:uid="{00000000-0005-0000-0000-000082160000}"/>
    <cellStyle name="Comma [0] 2 3 4 2 2" xfId="36437" xr:uid="{8A8710E0-130E-4E5C-BE45-642C03ADFC8E}"/>
    <cellStyle name="Comma [0] 2 3 4 3" xfId="36436" xr:uid="{6721C358-7A2C-4B3E-BCCF-B646968C4F8F}"/>
    <cellStyle name="Comma [0] 2 3 5" xfId="5763" xr:uid="{00000000-0005-0000-0000-000083160000}"/>
    <cellStyle name="Comma [0] 2 3 5 2" xfId="5764" xr:uid="{00000000-0005-0000-0000-000084160000}"/>
    <cellStyle name="Comma [0] 2 3 5 2 2" xfId="36439" xr:uid="{91BB9E68-30D4-4D99-A539-E1E011FF6403}"/>
    <cellStyle name="Comma [0] 2 3 5 3" xfId="36438" xr:uid="{434F89A8-B355-4927-8920-AD7B976A0593}"/>
    <cellStyle name="Comma [0] 2 3 6" xfId="5765" xr:uid="{00000000-0005-0000-0000-000085160000}"/>
    <cellStyle name="Comma [0] 2 3 6 2" xfId="5766" xr:uid="{00000000-0005-0000-0000-000086160000}"/>
    <cellStyle name="Comma [0] 2 3 6 2 2" xfId="36441" xr:uid="{821B4F98-3A7D-4169-B3BE-153855C216EF}"/>
    <cellStyle name="Comma [0] 2 3 6 3" xfId="36440" xr:uid="{5B8AFB8F-0526-44D7-AB35-F78B365275CF}"/>
    <cellStyle name="Comma [0] 2 3 7" xfId="5767" xr:uid="{00000000-0005-0000-0000-000087160000}"/>
    <cellStyle name="Comma [0] 2 3 7 2" xfId="5768" xr:uid="{00000000-0005-0000-0000-000088160000}"/>
    <cellStyle name="Comma [0] 2 3 7 2 2" xfId="36443" xr:uid="{CBA3B385-0B2C-4BEA-9931-4452EF11E1EF}"/>
    <cellStyle name="Comma [0] 2 3 7 3" xfId="36442" xr:uid="{CF57EA9F-EE71-40CE-9A11-77A87BB0447A}"/>
    <cellStyle name="Comma [0] 2 3 8" xfId="5769" xr:uid="{00000000-0005-0000-0000-000089160000}"/>
    <cellStyle name="Comma [0] 2 3 8 2" xfId="36444" xr:uid="{A2860F9E-286C-4F47-8E0C-9C7083274621}"/>
    <cellStyle name="Comma [0] 2 3 9" xfId="5770" xr:uid="{00000000-0005-0000-0000-00008A160000}"/>
    <cellStyle name="Comma [0] 2 3 9 2" xfId="36445" xr:uid="{10F0420D-A0F5-4B9E-969E-638BC4C49764}"/>
    <cellStyle name="Comma [0] 2 30" xfId="5771" xr:uid="{00000000-0005-0000-0000-00008B160000}"/>
    <cellStyle name="Comma [0] 2 30 2" xfId="36446" xr:uid="{8D7FFBA5-712F-4E47-896C-7AD1ADBE13E2}"/>
    <cellStyle name="Comma [0] 2 31" xfId="36314" xr:uid="{1B97D20E-C67B-4F4C-BE71-F6E8E726BB95}"/>
    <cellStyle name="Comma [0] 2 32" xfId="5772" xr:uid="{00000000-0005-0000-0000-00008C160000}"/>
    <cellStyle name="Comma [0] 2 32 2" xfId="36447" xr:uid="{959EB9BE-44F5-4804-8B27-1914159A6AC2}"/>
    <cellStyle name="Comma [0] 2 4" xfId="5773" xr:uid="{00000000-0005-0000-0000-00008D160000}"/>
    <cellStyle name="Comma [0] 2 4 2" xfId="5774" xr:uid="{00000000-0005-0000-0000-00008E160000}"/>
    <cellStyle name="Comma [0] 2 4 2 2" xfId="5775" xr:uid="{00000000-0005-0000-0000-00008F160000}"/>
    <cellStyle name="Comma [0] 2 4 2 2 2" xfId="5776" xr:uid="{00000000-0005-0000-0000-000090160000}"/>
    <cellStyle name="Comma [0] 2 4 2 2 2 2" xfId="36451" xr:uid="{5EC526D2-6719-4A9E-AC9F-C097AE75C16F}"/>
    <cellStyle name="Comma [0] 2 4 2 2 3" xfId="36450" xr:uid="{5E73694A-90BC-4A34-86ED-E9339DEC8678}"/>
    <cellStyle name="Comma [0] 2 4 2 3" xfId="5777" xr:uid="{00000000-0005-0000-0000-000091160000}"/>
    <cellStyle name="Comma [0] 2 4 2 3 2" xfId="36452" xr:uid="{FA8E3914-A45F-4781-B0B6-22A6E16CAC7F}"/>
    <cellStyle name="Comma [0] 2 4 2 4" xfId="5778" xr:uid="{00000000-0005-0000-0000-000092160000}"/>
    <cellStyle name="Comma [0] 2 4 2 4 2" xfId="36453" xr:uid="{73B9787C-C5C5-4383-A592-40AAD81D0A9A}"/>
    <cellStyle name="Comma [0] 2 4 2 5" xfId="36449" xr:uid="{A8489A93-9624-4C57-9ADA-52C708F9726B}"/>
    <cellStyle name="Comma [0] 2 4 3" xfId="5779" xr:uid="{00000000-0005-0000-0000-000093160000}"/>
    <cellStyle name="Comma [0] 2 4 3 2" xfId="5780" xr:uid="{00000000-0005-0000-0000-000094160000}"/>
    <cellStyle name="Comma [0] 2 4 3 2 2" xfId="36455" xr:uid="{CBDE8FE6-141A-49A2-8A0B-6EAD42CC176E}"/>
    <cellStyle name="Comma [0] 2 4 3 3" xfId="36454" xr:uid="{77A2453C-9867-4094-BC92-355EB0368757}"/>
    <cellStyle name="Comma [0] 2 4 4" xfId="5781" xr:uid="{00000000-0005-0000-0000-000095160000}"/>
    <cellStyle name="Comma [0] 2 4 4 2" xfId="5782" xr:uid="{00000000-0005-0000-0000-000096160000}"/>
    <cellStyle name="Comma [0] 2 4 4 2 2" xfId="36457" xr:uid="{8F907EBD-D774-4AC9-92F0-96F07DEDB70A}"/>
    <cellStyle name="Comma [0] 2 4 4 3" xfId="36456" xr:uid="{56B5A70C-09E4-45AC-87B4-092E821E5B7A}"/>
    <cellStyle name="Comma [0] 2 4 5" xfId="5783" xr:uid="{00000000-0005-0000-0000-000097160000}"/>
    <cellStyle name="Comma [0] 2 4 5 2" xfId="5784" xr:uid="{00000000-0005-0000-0000-000098160000}"/>
    <cellStyle name="Comma [0] 2 4 5 2 2" xfId="36459" xr:uid="{A24A756B-EACF-4C29-9921-70F7171C93F2}"/>
    <cellStyle name="Comma [0] 2 4 5 3" xfId="36458" xr:uid="{EC2D2444-53DB-4FA5-952D-A0B06277C7C8}"/>
    <cellStyle name="Comma [0] 2 4 6" xfId="5785" xr:uid="{00000000-0005-0000-0000-000099160000}"/>
    <cellStyle name="Comma [0] 2 4 6 2" xfId="36460" xr:uid="{6C8FA126-AFCA-4886-9295-6E6EACD3C01E}"/>
    <cellStyle name="Comma [0] 2 4 7" xfId="5786" xr:uid="{00000000-0005-0000-0000-00009A160000}"/>
    <cellStyle name="Comma [0] 2 4 7 2" xfId="36461" xr:uid="{CF70A2CA-F0FF-4C38-B92D-D52503E8B2A3}"/>
    <cellStyle name="Comma [0] 2 4 8" xfId="5787" xr:uid="{00000000-0005-0000-0000-00009B160000}"/>
    <cellStyle name="Comma [0] 2 4 8 2" xfId="36462" xr:uid="{B41160B7-ECE4-4BED-B7DA-20D0BD5953E3}"/>
    <cellStyle name="Comma [0] 2 4 9" xfId="36448" xr:uid="{47C7FB4C-767C-4863-A850-93022151D1F3}"/>
    <cellStyle name="Comma [0] 2 5" xfId="5788" xr:uid="{00000000-0005-0000-0000-00009C160000}"/>
    <cellStyle name="Comma [0] 2 5 2" xfId="5789" xr:uid="{00000000-0005-0000-0000-00009D160000}"/>
    <cellStyle name="Comma [0] 2 5 2 2" xfId="5790" xr:uid="{00000000-0005-0000-0000-00009E160000}"/>
    <cellStyle name="Comma [0] 2 5 2 2 2" xfId="36465" xr:uid="{E832DB72-C62B-4EB7-9725-118154A909C3}"/>
    <cellStyle name="Comma [0] 2 5 2 3" xfId="36464" xr:uid="{AF82029F-9482-40CC-B9D9-E24CBADCB5D1}"/>
    <cellStyle name="Comma [0] 2 5 3" xfId="5791" xr:uid="{00000000-0005-0000-0000-00009F160000}"/>
    <cellStyle name="Comma [0] 2 5 3 2" xfId="5792" xr:uid="{00000000-0005-0000-0000-0000A0160000}"/>
    <cellStyle name="Comma [0] 2 5 3 2 2" xfId="36467" xr:uid="{6317C539-AE54-478F-A69A-54CA54569784}"/>
    <cellStyle name="Comma [0] 2 5 3 3" xfId="36466" xr:uid="{40B364BE-9957-4D73-8295-C20C27CA5C25}"/>
    <cellStyle name="Comma [0] 2 5 4" xfId="5793" xr:uid="{00000000-0005-0000-0000-0000A1160000}"/>
    <cellStyle name="Comma [0] 2 5 4 2" xfId="5794" xr:uid="{00000000-0005-0000-0000-0000A2160000}"/>
    <cellStyle name="Comma [0] 2 5 4 2 2" xfId="36469" xr:uid="{325CF346-1DED-481B-970F-58BDAF2F6442}"/>
    <cellStyle name="Comma [0] 2 5 4 3" xfId="36468" xr:uid="{5F63A60E-454D-4CE3-B604-F65FD835835B}"/>
    <cellStyle name="Comma [0] 2 5 5" xfId="5795" xr:uid="{00000000-0005-0000-0000-0000A3160000}"/>
    <cellStyle name="Comma [0] 2 5 5 2" xfId="36470" xr:uid="{A9C9C98D-3447-4939-810D-B561331C6F8E}"/>
    <cellStyle name="Comma [0] 2 5 6" xfId="36463" xr:uid="{7B365B2F-6CB6-4980-A416-C9AC4F1BD3D1}"/>
    <cellStyle name="Comma [0] 2 6" xfId="5796" xr:uid="{00000000-0005-0000-0000-0000A4160000}"/>
    <cellStyle name="Comma [0] 2 6 2" xfId="5797" xr:uid="{00000000-0005-0000-0000-0000A5160000}"/>
    <cellStyle name="Comma [0] 2 6 2 2" xfId="5798" xr:uid="{00000000-0005-0000-0000-0000A6160000}"/>
    <cellStyle name="Comma [0] 2 6 2 2 2" xfId="36473" xr:uid="{A7056BFD-45AA-44A9-B1BF-DD1EEBDFFD15}"/>
    <cellStyle name="Comma [0] 2 6 2 3" xfId="36472" xr:uid="{186CC6F5-1B24-44BB-AA06-84B3D5B47BF6}"/>
    <cellStyle name="Comma [0] 2 6 3" xfId="5799" xr:uid="{00000000-0005-0000-0000-0000A7160000}"/>
    <cellStyle name="Comma [0] 2 6 3 2" xfId="5800" xr:uid="{00000000-0005-0000-0000-0000A8160000}"/>
    <cellStyle name="Comma [0] 2 6 3 2 2" xfId="36475" xr:uid="{2CDD1604-C2D2-411B-A492-75F6BD238168}"/>
    <cellStyle name="Comma [0] 2 6 3 3" xfId="36474" xr:uid="{DAEFC9F6-13D3-450A-940C-CC8160F80D18}"/>
    <cellStyle name="Comma [0] 2 6 4" xfId="5801" xr:uid="{00000000-0005-0000-0000-0000A9160000}"/>
    <cellStyle name="Comma [0] 2 6 4 2" xfId="36476" xr:uid="{162FF577-53DA-492C-9918-8D7E1AC7A7EB}"/>
    <cellStyle name="Comma [0] 2 6 5" xfId="5802" xr:uid="{00000000-0005-0000-0000-0000AA160000}"/>
    <cellStyle name="Comma [0] 2 6 5 2" xfId="36477" xr:uid="{984FC63B-DCCC-4F00-8473-941EE12260FC}"/>
    <cellStyle name="Comma [0] 2 6 6" xfId="36471" xr:uid="{7678CF35-FB33-4BFD-A06C-40DEC6B6B3CB}"/>
    <cellStyle name="Comma [0] 2 7" xfId="5803" xr:uid="{00000000-0005-0000-0000-0000AB160000}"/>
    <cellStyle name="Comma [0] 2 7 2" xfId="5804" xr:uid="{00000000-0005-0000-0000-0000AC160000}"/>
    <cellStyle name="Comma [0] 2 7 2 2" xfId="36479" xr:uid="{A31EE09D-CC7B-4DB2-B645-0130242232D3}"/>
    <cellStyle name="Comma [0] 2 7 3" xfId="5805" xr:uid="{00000000-0005-0000-0000-0000AD160000}"/>
    <cellStyle name="Comma [0] 2 7 3 2" xfId="36480" xr:uid="{71D4D09F-8CE4-44AB-934C-03D70435188E}"/>
    <cellStyle name="Comma [0] 2 7 4" xfId="36478" xr:uid="{976AB3CE-F270-4DCE-96AA-7199F83972EF}"/>
    <cellStyle name="Comma [0] 2 8" xfId="5806" xr:uid="{00000000-0005-0000-0000-0000AE160000}"/>
    <cellStyle name="Comma [0] 2 8 2" xfId="5807" xr:uid="{00000000-0005-0000-0000-0000AF160000}"/>
    <cellStyle name="Comma [0] 2 8 2 2" xfId="36482" xr:uid="{7B09E3AB-82D9-44B7-88DD-930086F24334}"/>
    <cellStyle name="Comma [0] 2 8 3" xfId="36481" xr:uid="{7B2859BB-621F-458E-9559-0C61589C3C6D}"/>
    <cellStyle name="Comma [0] 2 9" xfId="5808" xr:uid="{00000000-0005-0000-0000-0000B0160000}"/>
    <cellStyle name="Comma [0] 2 9 2" xfId="5809" xr:uid="{00000000-0005-0000-0000-0000B1160000}"/>
    <cellStyle name="Comma [0] 2 9 2 2" xfId="36484" xr:uid="{236D2644-FF60-4D05-ABEF-6848380334BF}"/>
    <cellStyle name="Comma [0] 2 9 3" xfId="36483" xr:uid="{886E8C7D-0344-419D-B187-5E64A8FBDADA}"/>
    <cellStyle name="Comma [0] 20" xfId="5810" xr:uid="{00000000-0005-0000-0000-0000B2160000}"/>
    <cellStyle name="Comma [0] 20 2" xfId="5811" xr:uid="{00000000-0005-0000-0000-0000B3160000}"/>
    <cellStyle name="Comma [0] 20 2 2" xfId="36486" xr:uid="{AF227979-0E2C-4556-A0AD-5A93AE69405B}"/>
    <cellStyle name="Comma [0] 20 3" xfId="36485" xr:uid="{A609D110-FC9E-48FE-8950-BBE7CA8A12B0}"/>
    <cellStyle name="Comma [0] 21" xfId="5812" xr:uid="{00000000-0005-0000-0000-0000B4160000}"/>
    <cellStyle name="Comma [0] 21 2" xfId="36487" xr:uid="{71C81335-9D92-4B9D-99BD-FE0638C723EB}"/>
    <cellStyle name="Comma [0] 22" xfId="5813" xr:uid="{00000000-0005-0000-0000-0000B5160000}"/>
    <cellStyle name="Comma [0] 22 2" xfId="36488" xr:uid="{AD95F202-3620-4C89-AB59-0D0C011FB630}"/>
    <cellStyle name="Comma [0] 23" xfId="5814" xr:uid="{00000000-0005-0000-0000-0000B6160000}"/>
    <cellStyle name="Comma [0] 23 2" xfId="36489" xr:uid="{A7F703F3-437B-4638-9C8F-9CEA35262451}"/>
    <cellStyle name="Comma [0] 24" xfId="5815" xr:uid="{00000000-0005-0000-0000-0000B7160000}"/>
    <cellStyle name="Comma [0] 24 2" xfId="36490" xr:uid="{8C53968E-F0CB-4213-9D6D-9C7705D47611}"/>
    <cellStyle name="Comma [0] 25" xfId="5816" xr:uid="{00000000-0005-0000-0000-0000B8160000}"/>
    <cellStyle name="Comma [0] 25 2" xfId="5817" xr:uid="{00000000-0005-0000-0000-0000B9160000}"/>
    <cellStyle name="Comma [0] 25 2 2" xfId="36492" xr:uid="{94610215-D218-4215-9823-9D3D51879E61}"/>
    <cellStyle name="Comma [0] 25 3" xfId="36491" xr:uid="{1416B713-D789-448F-81E5-C800B6DD96BD}"/>
    <cellStyle name="Comma [0] 26" xfId="5818" xr:uid="{00000000-0005-0000-0000-0000BA160000}"/>
    <cellStyle name="Comma [0] 26 2" xfId="36493" xr:uid="{6EAF041C-825D-4E27-8719-D2E96FAE4982}"/>
    <cellStyle name="Comma [0] 26 3" xfId="5819" xr:uid="{00000000-0005-0000-0000-0000BB160000}"/>
    <cellStyle name="Comma [0] 26 3 2" xfId="36494" xr:uid="{17672BA0-0EA2-47F5-845C-2440E24B9236}"/>
    <cellStyle name="Comma [0] 27" xfId="5820" xr:uid="{00000000-0005-0000-0000-0000BC160000}"/>
    <cellStyle name="Comma [0] 27 2" xfId="36495" xr:uid="{86C49366-B470-4406-80B7-BA2CF74C9D64}"/>
    <cellStyle name="Comma [0] 28" xfId="5821" xr:uid="{00000000-0005-0000-0000-0000BD160000}"/>
    <cellStyle name="Comma [0] 28 2" xfId="36496" xr:uid="{5E2BE4A7-4C85-428E-BB5F-AF202DAF8336}"/>
    <cellStyle name="Comma [0] 29" xfId="5822" xr:uid="{00000000-0005-0000-0000-0000BE160000}"/>
    <cellStyle name="Comma [0] 29 2" xfId="36497" xr:uid="{6C1867DC-ACD2-4CD8-A9DE-012D7CE32349}"/>
    <cellStyle name="Comma [0] 3" xfId="5823" xr:uid="{00000000-0005-0000-0000-0000BF160000}"/>
    <cellStyle name="Comma [0] 3 10" xfId="5824" xr:uid="{00000000-0005-0000-0000-0000C0160000}"/>
    <cellStyle name="Comma [0] 3 10 2" xfId="5825" xr:uid="{00000000-0005-0000-0000-0000C1160000}"/>
    <cellStyle name="Comma [0] 3 10 2 2" xfId="36500" xr:uid="{DE50FED8-FD7A-4B51-A2ED-D9B6CFDD8FAF}"/>
    <cellStyle name="Comma [0] 3 10 3" xfId="36499" xr:uid="{476BCFBE-251A-49C9-BC1A-940C90714C8E}"/>
    <cellStyle name="Comma [0] 3 11" xfId="5826" xr:uid="{00000000-0005-0000-0000-0000C2160000}"/>
    <cellStyle name="Comma [0] 3 11 2" xfId="5827" xr:uid="{00000000-0005-0000-0000-0000C3160000}"/>
    <cellStyle name="Comma [0] 3 11 2 2" xfId="36502" xr:uid="{81345C19-8EF2-4796-9B37-853880D336CF}"/>
    <cellStyle name="Comma [0] 3 11 3" xfId="36501" xr:uid="{209460B4-B2B9-476A-BA11-CAEB0BD4080A}"/>
    <cellStyle name="Comma [0] 3 12" xfId="5828" xr:uid="{00000000-0005-0000-0000-0000C4160000}"/>
    <cellStyle name="Comma [0] 3 12 2" xfId="5829" xr:uid="{00000000-0005-0000-0000-0000C5160000}"/>
    <cellStyle name="Comma [0] 3 12 2 2" xfId="36504" xr:uid="{91A38948-5764-4EEF-9BA4-17C6557D5CA2}"/>
    <cellStyle name="Comma [0] 3 12 3" xfId="36503" xr:uid="{438256D9-D2E5-4962-909A-A70ABF401EDD}"/>
    <cellStyle name="Comma [0] 3 13" xfId="5830" xr:uid="{00000000-0005-0000-0000-0000C6160000}"/>
    <cellStyle name="Comma [0] 3 13 2" xfId="5831" xr:uid="{00000000-0005-0000-0000-0000C7160000}"/>
    <cellStyle name="Comma [0] 3 13 2 2" xfId="36506" xr:uid="{9912670A-2E94-43C3-9510-9C34B68AD4B0}"/>
    <cellStyle name="Comma [0] 3 13 3" xfId="36505" xr:uid="{F62A6B4F-E162-4416-8C88-C89B295BDBCA}"/>
    <cellStyle name="Comma [0] 3 14" xfId="5832" xr:uid="{00000000-0005-0000-0000-0000C8160000}"/>
    <cellStyle name="Comma [0] 3 14 2" xfId="5833" xr:uid="{00000000-0005-0000-0000-0000C9160000}"/>
    <cellStyle name="Comma [0] 3 14 2 2" xfId="36508" xr:uid="{13E02B56-7105-487F-8264-74F7EEF1C5A1}"/>
    <cellStyle name="Comma [0] 3 14 3" xfId="36507" xr:uid="{73C001C7-DC9A-43FC-BF64-61D4BCE8C0C7}"/>
    <cellStyle name="Comma [0] 3 15" xfId="5834" xr:uid="{00000000-0005-0000-0000-0000CA160000}"/>
    <cellStyle name="Comma [0] 3 15 2" xfId="5835" xr:uid="{00000000-0005-0000-0000-0000CB160000}"/>
    <cellStyle name="Comma [0] 3 15 2 2" xfId="36510" xr:uid="{FBB89364-AEA4-4622-9B69-00A3F9E90D39}"/>
    <cellStyle name="Comma [0] 3 15 3" xfId="36509" xr:uid="{55FA77AC-6504-40BA-8311-0DBA3A39642D}"/>
    <cellStyle name="Comma [0] 3 16" xfId="5836" xr:uid="{00000000-0005-0000-0000-0000CC160000}"/>
    <cellStyle name="Comma [0] 3 16 2" xfId="5837" xr:uid="{00000000-0005-0000-0000-0000CD160000}"/>
    <cellStyle name="Comma [0] 3 16 2 2" xfId="36512" xr:uid="{CA48FA50-2806-42D5-91AC-CCE35FB86E00}"/>
    <cellStyle name="Comma [0] 3 16 3" xfId="36511" xr:uid="{310039B5-C58E-41EA-96C0-D3D682F4CC87}"/>
    <cellStyle name="Comma [0] 3 17" xfId="5838" xr:uid="{00000000-0005-0000-0000-0000CE160000}"/>
    <cellStyle name="Comma [0] 3 17 2" xfId="36513" xr:uid="{B5D1AB49-FAA7-40A0-90EC-599A917ADEFB}"/>
    <cellStyle name="Comma [0] 3 18" xfId="5839" xr:uid="{00000000-0005-0000-0000-0000CF160000}"/>
    <cellStyle name="Comma [0] 3 18 2" xfId="36514" xr:uid="{E858F342-0BBF-478D-8CD0-AA1F6127541D}"/>
    <cellStyle name="Comma [0] 3 19" xfId="5840" xr:uid="{00000000-0005-0000-0000-0000D0160000}"/>
    <cellStyle name="Comma [0] 3 19 2" xfId="36515" xr:uid="{106D4E1A-214D-44AC-9FE2-02CC736D1CDC}"/>
    <cellStyle name="Comma [0] 3 2" xfId="5841" xr:uid="{00000000-0005-0000-0000-0000D1160000}"/>
    <cellStyle name="Comma [0] 3 2 10" xfId="36516" xr:uid="{D16F808C-B860-48EF-9197-CCE5B846EEC2}"/>
    <cellStyle name="Comma [0] 3 2 2" xfId="5842" xr:uid="{00000000-0005-0000-0000-0000D2160000}"/>
    <cellStyle name="Comma [0] 3 2 2 2" xfId="5843" xr:uid="{00000000-0005-0000-0000-0000D3160000}"/>
    <cellStyle name="Comma [0] 3 2 2 2 2" xfId="5844" xr:uid="{00000000-0005-0000-0000-0000D4160000}"/>
    <cellStyle name="Comma [0] 3 2 2 2 2 2" xfId="36519" xr:uid="{7491CE19-C3FC-4F75-BE43-3CBA339119A7}"/>
    <cellStyle name="Comma [0] 3 2 2 2 3" xfId="36518" xr:uid="{E3C0DD6A-A456-44ED-A571-4B94A8F098CF}"/>
    <cellStyle name="Comma [0] 3 2 2 3" xfId="5845" xr:uid="{00000000-0005-0000-0000-0000D5160000}"/>
    <cellStyle name="Comma [0] 3 2 2 3 2" xfId="36520" xr:uid="{FD318CDE-7443-4F4E-BD56-64F7CD589EBD}"/>
    <cellStyle name="Comma [0] 3 2 2 4" xfId="5846" xr:uid="{00000000-0005-0000-0000-0000D6160000}"/>
    <cellStyle name="Comma [0] 3 2 2 4 2" xfId="36521" xr:uid="{AF24CB80-EF2B-4B5E-9973-F42DD9EFD264}"/>
    <cellStyle name="Comma [0] 3 2 2 5" xfId="36517" xr:uid="{E5067624-24C5-440A-B39E-3107D1EF6EB0}"/>
    <cellStyle name="Comma [0] 3 2 3" xfId="5847" xr:uid="{00000000-0005-0000-0000-0000D7160000}"/>
    <cellStyle name="Comma [0] 3 2 3 2" xfId="5848" xr:uid="{00000000-0005-0000-0000-0000D8160000}"/>
    <cellStyle name="Comma [0] 3 2 3 2 2" xfId="36523" xr:uid="{B961353D-6007-44AB-9BEA-77715B9B18C7}"/>
    <cellStyle name="Comma [0] 3 2 3 3" xfId="36522" xr:uid="{9D05BBEF-EEF2-4B31-84FE-B80968153040}"/>
    <cellStyle name="Comma [0] 3 2 4" xfId="5849" xr:uid="{00000000-0005-0000-0000-0000D9160000}"/>
    <cellStyle name="Comma [0] 3 2 4 2" xfId="5850" xr:uid="{00000000-0005-0000-0000-0000DA160000}"/>
    <cellStyle name="Comma [0] 3 2 4 2 2" xfId="36525" xr:uid="{D8DB7CCF-5BE6-4C63-BEC8-7CF3A9697F9C}"/>
    <cellStyle name="Comma [0] 3 2 4 3" xfId="36524" xr:uid="{4D127A3F-EFEB-4DF8-8D1F-9FCC6E1C85A4}"/>
    <cellStyle name="Comma [0] 3 2 5" xfId="5851" xr:uid="{00000000-0005-0000-0000-0000DB160000}"/>
    <cellStyle name="Comma [0] 3 2 5 2" xfId="5852" xr:uid="{00000000-0005-0000-0000-0000DC160000}"/>
    <cellStyle name="Comma [0] 3 2 5 2 2" xfId="36527" xr:uid="{646D3D93-DC08-4C3D-B91D-C3888614E714}"/>
    <cellStyle name="Comma [0] 3 2 5 3" xfId="36526" xr:uid="{D78C6FE1-D106-4731-B742-D4FC97E2D7F2}"/>
    <cellStyle name="Comma [0] 3 2 6" xfId="5853" xr:uid="{00000000-0005-0000-0000-0000DD160000}"/>
    <cellStyle name="Comma [0] 3 2 6 2" xfId="36528" xr:uid="{B100A5C8-8DE2-4DF6-96EA-660055E73756}"/>
    <cellStyle name="Comma [0] 3 2 7" xfId="5854" xr:uid="{00000000-0005-0000-0000-0000DE160000}"/>
    <cellStyle name="Comma [0] 3 2 7 2" xfId="36529" xr:uid="{8599BAEA-CBD5-41AE-A4A0-7186782CEC4A}"/>
    <cellStyle name="Comma [0] 3 2 8" xfId="5855" xr:uid="{00000000-0005-0000-0000-0000DF160000}"/>
    <cellStyle name="Comma [0] 3 2 8 2" xfId="36530" xr:uid="{F2667DB8-D9ED-46BF-BD7D-62404560178C}"/>
    <cellStyle name="Comma [0] 3 2 9" xfId="5856" xr:uid="{00000000-0005-0000-0000-0000E0160000}"/>
    <cellStyle name="Comma [0] 3 2 9 2" xfId="36531" xr:uid="{76B86391-00D5-4C88-BA09-FDE29140C577}"/>
    <cellStyle name="Comma [0] 3 20" xfId="5857" xr:uid="{00000000-0005-0000-0000-0000E1160000}"/>
    <cellStyle name="Comma [0] 3 20 2" xfId="36532" xr:uid="{28168160-2A03-4F02-A4FE-3C7F0900B89E}"/>
    <cellStyle name="Comma [0] 3 21" xfId="5858" xr:uid="{00000000-0005-0000-0000-0000E2160000}"/>
    <cellStyle name="Comma [0] 3 21 2" xfId="5859" xr:uid="{00000000-0005-0000-0000-0000E3160000}"/>
    <cellStyle name="Comma [0] 3 21 2 2" xfId="36534" xr:uid="{53D9DE2F-3166-418E-B2BE-2D9760F11C89}"/>
    <cellStyle name="Comma [0] 3 21 3" xfId="36533" xr:uid="{FC99E11E-9E0B-4DBF-B252-89BE34B3E986}"/>
    <cellStyle name="Comma [0] 3 22" xfId="5860" xr:uid="{00000000-0005-0000-0000-0000E4160000}"/>
    <cellStyle name="Comma [0] 3 22 2" xfId="36535" xr:uid="{ACE39543-D1F8-47F2-B340-7EE676A73DB2}"/>
    <cellStyle name="Comma [0] 3 22 3" xfId="5861" xr:uid="{00000000-0005-0000-0000-0000E5160000}"/>
    <cellStyle name="Comma [0] 3 22 3 2" xfId="36536" xr:uid="{521B0993-61A9-4B35-ABCE-2C229FEBFA59}"/>
    <cellStyle name="Comma [0] 3 23" xfId="5862" xr:uid="{00000000-0005-0000-0000-0000E6160000}"/>
    <cellStyle name="Comma [0] 3 23 2" xfId="36537" xr:uid="{997EDE53-8C0A-4ADF-B573-B5EBAF261D30}"/>
    <cellStyle name="Comma [0] 3 24" xfId="5863" xr:uid="{00000000-0005-0000-0000-0000E7160000}"/>
    <cellStyle name="Comma [0] 3 24 2" xfId="36538" xr:uid="{E4CB12E7-26DE-4B99-9EC0-73B3A6BA5CAD}"/>
    <cellStyle name="Comma [0] 3 25" xfId="5864" xr:uid="{00000000-0005-0000-0000-0000E8160000}"/>
    <cellStyle name="Comma [0] 3 25 2" xfId="36539" xr:uid="{2B4F27BB-EE04-464E-812F-17CA8496EF70}"/>
    <cellStyle name="Comma [0] 3 26" xfId="5865" xr:uid="{00000000-0005-0000-0000-0000E9160000}"/>
    <cellStyle name="Comma [0] 3 26 2" xfId="36540" xr:uid="{009C4BC4-0233-462D-BB9E-8678D77B32B8}"/>
    <cellStyle name="Comma [0] 3 27" xfId="5866" xr:uid="{00000000-0005-0000-0000-0000EA160000}"/>
    <cellStyle name="Comma [0] 3 27 2" xfId="36541" xr:uid="{2B7EEAE7-73B4-4E6C-B0E8-A95602E3386C}"/>
    <cellStyle name="Comma [0] 3 28" xfId="5867" xr:uid="{00000000-0005-0000-0000-0000EB160000}"/>
    <cellStyle name="Comma [0] 3 28 2" xfId="36542" xr:uid="{0A7891E2-719D-497C-852B-7BBE2A043404}"/>
    <cellStyle name="Comma [0] 3 29" xfId="5868" xr:uid="{00000000-0005-0000-0000-0000EC160000}"/>
    <cellStyle name="Comma [0] 3 29 2" xfId="36543" xr:uid="{3C0AC90F-AA8D-41E3-A466-B822266832C9}"/>
    <cellStyle name="Comma [0] 3 3" xfId="5869" xr:uid="{00000000-0005-0000-0000-0000ED160000}"/>
    <cellStyle name="Comma [0] 3 3 2" xfId="5870" xr:uid="{00000000-0005-0000-0000-0000EE160000}"/>
    <cellStyle name="Comma [0] 3 3 2 2" xfId="5871" xr:uid="{00000000-0005-0000-0000-0000EF160000}"/>
    <cellStyle name="Comma [0] 3 3 2 2 2" xfId="36546" xr:uid="{03092A51-B727-47DD-9EC1-B314D1AE35BE}"/>
    <cellStyle name="Comma [0] 3 3 2 3" xfId="36545" xr:uid="{7A2B4198-5CA1-445B-AB67-5A0ABB212CDD}"/>
    <cellStyle name="Comma [0] 3 3 3" xfId="5872" xr:uid="{00000000-0005-0000-0000-0000F0160000}"/>
    <cellStyle name="Comma [0] 3 3 3 2" xfId="5873" xr:uid="{00000000-0005-0000-0000-0000F1160000}"/>
    <cellStyle name="Comma [0] 3 3 3 2 2" xfId="36548" xr:uid="{9D802BB0-0A0D-4339-AECE-7DD0464EE4B5}"/>
    <cellStyle name="Comma [0] 3 3 3 3" xfId="36547" xr:uid="{F0453F72-8177-4974-8B55-FF9D4FAAB3C0}"/>
    <cellStyle name="Comma [0] 3 3 4" xfId="5874" xr:uid="{00000000-0005-0000-0000-0000F2160000}"/>
    <cellStyle name="Comma [0] 3 3 4 2" xfId="5875" xr:uid="{00000000-0005-0000-0000-0000F3160000}"/>
    <cellStyle name="Comma [0] 3 3 4 2 2" xfId="36550" xr:uid="{45821F58-E286-48EC-BC6D-DA7FE4FEFB7F}"/>
    <cellStyle name="Comma [0] 3 3 4 3" xfId="36549" xr:uid="{A7382FEF-719F-4262-B128-88AE5BB1004A}"/>
    <cellStyle name="Comma [0] 3 3 5" xfId="5876" xr:uid="{00000000-0005-0000-0000-0000F4160000}"/>
    <cellStyle name="Comma [0] 3 3 5 2" xfId="36551" xr:uid="{DCC8EF36-C57B-49DE-8626-24CFAC1FD513}"/>
    <cellStyle name="Comma [0] 3 3 6" xfId="5877" xr:uid="{00000000-0005-0000-0000-0000F5160000}"/>
    <cellStyle name="Comma [0] 3 3 6 2" xfId="36552" xr:uid="{C87C3F8E-05C1-45C1-AFE0-B1F5BC238A8C}"/>
    <cellStyle name="Comma [0] 3 3 7" xfId="5878" xr:uid="{00000000-0005-0000-0000-0000F6160000}"/>
    <cellStyle name="Comma [0] 3 3 7 2" xfId="36553" xr:uid="{9F2F84E5-BED8-4675-99BE-729E91217923}"/>
    <cellStyle name="Comma [0] 3 3 8" xfId="36544" xr:uid="{F776D6ED-55B0-48A9-9B59-F925F4E9D607}"/>
    <cellStyle name="Comma [0] 3 30" xfId="36498" xr:uid="{3EEF7CE5-A624-4E79-A4C4-B27C31C89F6A}"/>
    <cellStyle name="Comma [0] 3 31" xfId="5879" xr:uid="{00000000-0005-0000-0000-0000F7160000}"/>
    <cellStyle name="Comma [0] 3 31 2" xfId="36554" xr:uid="{CF7943D7-60EF-4CF7-ACEB-478523949B0B}"/>
    <cellStyle name="Comma [0] 3 4" xfId="5880" xr:uid="{00000000-0005-0000-0000-0000F8160000}"/>
    <cellStyle name="Comma [0] 3 4 2" xfId="5881" xr:uid="{00000000-0005-0000-0000-0000F9160000}"/>
    <cellStyle name="Comma [0] 3 4 2 2" xfId="5882" xr:uid="{00000000-0005-0000-0000-0000FA160000}"/>
    <cellStyle name="Comma [0] 3 4 2 2 2" xfId="36557" xr:uid="{440DAF96-0FE6-4618-B522-F6F544B0C045}"/>
    <cellStyle name="Comma [0] 3 4 2 3" xfId="36556" xr:uid="{9FCEC277-D7DF-4388-865A-3ADE3CABF2E7}"/>
    <cellStyle name="Comma [0] 3 4 3" xfId="5883" xr:uid="{00000000-0005-0000-0000-0000FB160000}"/>
    <cellStyle name="Comma [0] 3 4 3 2" xfId="5884" xr:uid="{00000000-0005-0000-0000-0000FC160000}"/>
    <cellStyle name="Comma [0] 3 4 3 2 2" xfId="36559" xr:uid="{F03CCCFC-BFCA-4A00-ADAB-BB8922F80B3A}"/>
    <cellStyle name="Comma [0] 3 4 3 3" xfId="36558" xr:uid="{760040CF-335D-47F5-BA60-94DD0267102C}"/>
    <cellStyle name="Comma [0] 3 4 4" xfId="5885" xr:uid="{00000000-0005-0000-0000-0000FD160000}"/>
    <cellStyle name="Comma [0] 3 4 4 2" xfId="5886" xr:uid="{00000000-0005-0000-0000-0000FE160000}"/>
    <cellStyle name="Comma [0] 3 4 4 2 2" xfId="36561" xr:uid="{B7BFE6E0-6FB4-4225-A6D2-B8500B562273}"/>
    <cellStyle name="Comma [0] 3 4 4 3" xfId="36560" xr:uid="{43E7DB4D-BE9F-443C-AD1D-99A0CFED47B4}"/>
    <cellStyle name="Comma [0] 3 4 5" xfId="5887" xr:uid="{00000000-0005-0000-0000-0000FF160000}"/>
    <cellStyle name="Comma [0] 3 4 5 2" xfId="36562" xr:uid="{5C37A06F-4D27-476B-B44E-78B12D203092}"/>
    <cellStyle name="Comma [0] 3 4 6" xfId="36555" xr:uid="{E92117A6-6363-458E-9321-1F380EE63587}"/>
    <cellStyle name="Comma [0] 3 5" xfId="5888" xr:uid="{00000000-0005-0000-0000-000000170000}"/>
    <cellStyle name="Comma [0] 3 5 2" xfId="5889" xr:uid="{00000000-0005-0000-0000-000001170000}"/>
    <cellStyle name="Comma [0] 3 5 2 2" xfId="36564" xr:uid="{68D939A8-BD5A-4A74-B6E8-1B9D1D70D375}"/>
    <cellStyle name="Comma [0] 3 5 3" xfId="5890" xr:uid="{00000000-0005-0000-0000-000002170000}"/>
    <cellStyle name="Comma [0] 3 5 3 2" xfId="36565" xr:uid="{791D6835-792B-4B17-9825-D7468B4A5BBF}"/>
    <cellStyle name="Comma [0] 3 5 4" xfId="36563" xr:uid="{ACEA2D74-622A-43DF-A5BE-5BE9D6A57CAE}"/>
    <cellStyle name="Comma [0] 3 6" xfId="5891" xr:uid="{00000000-0005-0000-0000-000003170000}"/>
    <cellStyle name="Comma [0] 3 6 2" xfId="5892" xr:uid="{00000000-0005-0000-0000-000004170000}"/>
    <cellStyle name="Comma [0] 3 6 2 2" xfId="36567" xr:uid="{612732E9-5541-4059-A296-83C2688A1434}"/>
    <cellStyle name="Comma [0] 3 6 3" xfId="36566" xr:uid="{FA188C3E-EEFB-46D4-B857-4F5D318D7825}"/>
    <cellStyle name="Comma [0] 3 7" xfId="5893" xr:uid="{00000000-0005-0000-0000-000005170000}"/>
    <cellStyle name="Comma [0] 3 7 2" xfId="5894" xr:uid="{00000000-0005-0000-0000-000006170000}"/>
    <cellStyle name="Comma [0] 3 7 2 2" xfId="36569" xr:uid="{80919541-8B16-4FB7-A81A-7A782EEACEC1}"/>
    <cellStyle name="Comma [0] 3 7 3" xfId="36568" xr:uid="{6E4C46CF-DBEF-4D77-BF8A-87E035B5DA8E}"/>
    <cellStyle name="Comma [0] 3 8" xfId="5895" xr:uid="{00000000-0005-0000-0000-000007170000}"/>
    <cellStyle name="Comma [0] 3 8 2" xfId="5896" xr:uid="{00000000-0005-0000-0000-000008170000}"/>
    <cellStyle name="Comma [0] 3 8 2 2" xfId="36571" xr:uid="{63DDF90F-3B9B-4A69-AFF6-786F621C91C4}"/>
    <cellStyle name="Comma [0] 3 8 3" xfId="36570" xr:uid="{9550007A-C9A1-4E09-85CF-6403A25462BC}"/>
    <cellStyle name="Comma [0] 3 9" xfId="5897" xr:uid="{00000000-0005-0000-0000-000009170000}"/>
    <cellStyle name="Comma [0] 3 9 2" xfId="5898" xr:uid="{00000000-0005-0000-0000-00000A170000}"/>
    <cellStyle name="Comma [0] 3 9 2 2" xfId="36573" xr:uid="{E09B717E-60BB-4CD7-9A4E-43BED0593A4D}"/>
    <cellStyle name="Comma [0] 3 9 3" xfId="36572" xr:uid="{3A207039-A730-4370-B912-892BD3142454}"/>
    <cellStyle name="Comma [0] 30" xfId="5899" xr:uid="{00000000-0005-0000-0000-00000B170000}"/>
    <cellStyle name="Comma [0] 30 2" xfId="36574" xr:uid="{6E6B00FB-A349-4C0C-AF84-9F838B202C67}"/>
    <cellStyle name="Comma [0] 31" xfId="5900" xr:uid="{00000000-0005-0000-0000-00000C170000}"/>
    <cellStyle name="Comma [0] 31 2" xfId="36575" xr:uid="{DFA63DD0-1A96-42A8-A21A-9E3A82CBE714}"/>
    <cellStyle name="Comma [0] 32" xfId="5901" xr:uid="{00000000-0005-0000-0000-00000D170000}"/>
    <cellStyle name="Comma [0] 32 2" xfId="36576" xr:uid="{494F0CF5-9C98-4FC3-8415-1E3C31738992}"/>
    <cellStyle name="Comma [0] 33" xfId="5902" xr:uid="{00000000-0005-0000-0000-00000E170000}"/>
    <cellStyle name="Comma [0] 33 2" xfId="36577" xr:uid="{9D832F57-E9CC-4F06-B5D5-AB2D3D05DB1E}"/>
    <cellStyle name="Comma [0] 34" xfId="5903" xr:uid="{00000000-0005-0000-0000-00000F170000}"/>
    <cellStyle name="Comma [0] 34 2" xfId="36578" xr:uid="{C75E40CA-4309-402D-928E-7A80D21DA783}"/>
    <cellStyle name="Comma [0] 35" xfId="5904" xr:uid="{00000000-0005-0000-0000-000010170000}"/>
    <cellStyle name="Comma [0] 35 2" xfId="36579" xr:uid="{AF0CCDBB-6569-4CD0-8855-907C0D70EFF7}"/>
    <cellStyle name="Comma [0] 36" xfId="5905" xr:uid="{00000000-0005-0000-0000-000011170000}"/>
    <cellStyle name="Comma [0] 36 2" xfId="36580" xr:uid="{DE7D9DA0-EE29-46E4-962A-4B575A946274}"/>
    <cellStyle name="Comma [0] 37" xfId="5906" xr:uid="{00000000-0005-0000-0000-000012170000}"/>
    <cellStyle name="Comma [0] 37 2" xfId="36581" xr:uid="{F4156FA9-DE34-443D-9686-402BAC88A0E2}"/>
    <cellStyle name="Comma [0] 38" xfId="36293" xr:uid="{2AFC5737-38E7-4581-B835-20F9D6059948}"/>
    <cellStyle name="Comma [0] 4" xfId="5907" xr:uid="{00000000-0005-0000-0000-000013170000}"/>
    <cellStyle name="Comma [0] 4 10" xfId="5908" xr:uid="{00000000-0005-0000-0000-000014170000}"/>
    <cellStyle name="Comma [0] 4 10 2" xfId="5909" xr:uid="{00000000-0005-0000-0000-000015170000}"/>
    <cellStyle name="Comma [0] 4 10 2 2" xfId="36584" xr:uid="{6C5D6E54-84E9-4C39-9950-EC93C3EB3552}"/>
    <cellStyle name="Comma [0] 4 10 3" xfId="36583" xr:uid="{34A65359-7FE4-4203-8F5D-002071E1591B}"/>
    <cellStyle name="Comma [0] 4 11" xfId="5910" xr:uid="{00000000-0005-0000-0000-000016170000}"/>
    <cellStyle name="Comma [0] 4 11 2" xfId="5911" xr:uid="{00000000-0005-0000-0000-000017170000}"/>
    <cellStyle name="Comma [0] 4 11 2 2" xfId="36586" xr:uid="{C78D6802-10E2-4E3F-BB02-33FA9014F9E1}"/>
    <cellStyle name="Comma [0] 4 11 3" xfId="36585" xr:uid="{E4441D12-3800-4D14-8F53-D04C3A409CAC}"/>
    <cellStyle name="Comma [0] 4 12" xfId="5912" xr:uid="{00000000-0005-0000-0000-000018170000}"/>
    <cellStyle name="Comma [0] 4 12 2" xfId="5913" xr:uid="{00000000-0005-0000-0000-000019170000}"/>
    <cellStyle name="Comma [0] 4 12 2 2" xfId="36588" xr:uid="{430A4F0F-8D8A-4450-85F5-A707F5C81391}"/>
    <cellStyle name="Comma [0] 4 12 3" xfId="36587" xr:uid="{A1F896D8-BDE3-4436-9698-86B317635C36}"/>
    <cellStyle name="Comma [0] 4 13" xfId="5914" xr:uid="{00000000-0005-0000-0000-00001A170000}"/>
    <cellStyle name="Comma [0] 4 13 2" xfId="5915" xr:uid="{00000000-0005-0000-0000-00001B170000}"/>
    <cellStyle name="Comma [0] 4 13 2 2" xfId="36590" xr:uid="{4ECBCB8B-1B82-4C5D-A759-9A5A9DE92ACB}"/>
    <cellStyle name="Comma [0] 4 13 3" xfId="36589" xr:uid="{A9A0CF31-4CE9-4560-9F38-985C13B91968}"/>
    <cellStyle name="Comma [0] 4 14" xfId="5916" xr:uid="{00000000-0005-0000-0000-00001C170000}"/>
    <cellStyle name="Comma [0] 4 14 2" xfId="36591" xr:uid="{BF1B617A-4CC2-408D-9B3C-0091D0A9F799}"/>
    <cellStyle name="Comma [0] 4 15" xfId="5917" xr:uid="{00000000-0005-0000-0000-00001D170000}"/>
    <cellStyle name="Comma [0] 4 15 2" xfId="36592" xr:uid="{F6B7D64F-0CAD-4068-A757-695E860BC127}"/>
    <cellStyle name="Comma [0] 4 16" xfId="5918" xr:uid="{00000000-0005-0000-0000-00001E170000}"/>
    <cellStyle name="Comma [0] 4 16 2" xfId="36593" xr:uid="{46717FED-F4D4-41E4-9C69-3B8C2D102BCC}"/>
    <cellStyle name="Comma [0] 4 17" xfId="5919" xr:uid="{00000000-0005-0000-0000-00001F170000}"/>
    <cellStyle name="Comma [0] 4 17 2" xfId="36594" xr:uid="{20FAE82A-4D5F-467B-B806-BDDAF3EEB40E}"/>
    <cellStyle name="Comma [0] 4 18" xfId="5920" xr:uid="{00000000-0005-0000-0000-000020170000}"/>
    <cellStyle name="Comma [0] 4 18 2" xfId="5921" xr:uid="{00000000-0005-0000-0000-000021170000}"/>
    <cellStyle name="Comma [0] 4 18 2 2" xfId="36596" xr:uid="{232E10A5-A544-4107-813F-B994DB8A419D}"/>
    <cellStyle name="Comma [0] 4 18 3" xfId="36595" xr:uid="{648D13A6-3822-4440-B2A2-907A704D5878}"/>
    <cellStyle name="Comma [0] 4 19" xfId="5922" xr:uid="{00000000-0005-0000-0000-000022170000}"/>
    <cellStyle name="Comma [0] 4 19 2" xfId="36597" xr:uid="{EF9CA456-10F4-49CA-BD8B-8936705245E4}"/>
    <cellStyle name="Comma [0] 4 19 3" xfId="5923" xr:uid="{00000000-0005-0000-0000-000023170000}"/>
    <cellStyle name="Comma [0] 4 19 3 2" xfId="36598" xr:uid="{5124731E-08B0-4D0D-866F-CC4FEFC7A967}"/>
    <cellStyle name="Comma [0] 4 2" xfId="5924" xr:uid="{00000000-0005-0000-0000-000024170000}"/>
    <cellStyle name="Comma [0] 4 2 10" xfId="36599" xr:uid="{931AB128-C5CE-436C-A01A-54F354259941}"/>
    <cellStyle name="Comma [0] 4 2 2" xfId="5925" xr:uid="{00000000-0005-0000-0000-000025170000}"/>
    <cellStyle name="Comma [0] 4 2 2 2" xfId="5926" xr:uid="{00000000-0005-0000-0000-000026170000}"/>
    <cellStyle name="Comma [0] 4 2 2 2 2" xfId="5927" xr:uid="{00000000-0005-0000-0000-000027170000}"/>
    <cellStyle name="Comma [0] 4 2 2 2 2 2" xfId="36602" xr:uid="{02DF8C21-FCBA-4370-97D3-2505274B57E6}"/>
    <cellStyle name="Comma [0] 4 2 2 2 3" xfId="36601" xr:uid="{31D03D67-40F7-45BA-8728-48C06F91175C}"/>
    <cellStyle name="Comma [0] 4 2 2 3" xfId="5928" xr:uid="{00000000-0005-0000-0000-000028170000}"/>
    <cellStyle name="Comma [0] 4 2 2 3 2" xfId="36603" xr:uid="{D7909762-928D-48F2-8C10-60623D8B912F}"/>
    <cellStyle name="Comma [0] 4 2 2 4" xfId="5929" xr:uid="{00000000-0005-0000-0000-000029170000}"/>
    <cellStyle name="Comma [0] 4 2 2 4 2" xfId="36604" xr:uid="{193A3AFA-E4ED-4E59-9265-65FFC8ECD31F}"/>
    <cellStyle name="Comma [0] 4 2 2 5" xfId="36600" xr:uid="{8FA57885-FA3B-44DF-85FB-10FCD600DBF7}"/>
    <cellStyle name="Comma [0] 4 2 3" xfId="5930" xr:uid="{00000000-0005-0000-0000-00002A170000}"/>
    <cellStyle name="Comma [0] 4 2 3 2" xfId="5931" xr:uid="{00000000-0005-0000-0000-00002B170000}"/>
    <cellStyle name="Comma [0] 4 2 3 2 2" xfId="36606" xr:uid="{63BBE32D-1FFC-422D-B4BE-20A2B3549C1E}"/>
    <cellStyle name="Comma [0] 4 2 3 3" xfId="36605" xr:uid="{D6BE5B7F-67B4-4050-BD51-B10EAE859B93}"/>
    <cellStyle name="Comma [0] 4 2 4" xfId="5932" xr:uid="{00000000-0005-0000-0000-00002C170000}"/>
    <cellStyle name="Comma [0] 4 2 4 2" xfId="5933" xr:uid="{00000000-0005-0000-0000-00002D170000}"/>
    <cellStyle name="Comma [0] 4 2 4 2 2" xfId="36608" xr:uid="{FAFDC02B-7B11-468F-9A2A-A1A61BF6CB78}"/>
    <cellStyle name="Comma [0] 4 2 4 3" xfId="36607" xr:uid="{EF5DB217-7564-405E-ABA7-F94EF91EAE5C}"/>
    <cellStyle name="Comma [0] 4 2 5" xfId="5934" xr:uid="{00000000-0005-0000-0000-00002E170000}"/>
    <cellStyle name="Comma [0] 4 2 5 2" xfId="5935" xr:uid="{00000000-0005-0000-0000-00002F170000}"/>
    <cellStyle name="Comma [0] 4 2 5 2 2" xfId="36610" xr:uid="{FDD63797-54A6-451A-A856-CFD3378B2B8C}"/>
    <cellStyle name="Comma [0] 4 2 5 3" xfId="36609" xr:uid="{255AE9D7-798B-4E99-80F3-666AD8898A1A}"/>
    <cellStyle name="Comma [0] 4 2 6" xfId="5936" xr:uid="{00000000-0005-0000-0000-000030170000}"/>
    <cellStyle name="Comma [0] 4 2 6 2" xfId="36611" xr:uid="{270928CD-97E6-4A84-87EF-68844025C825}"/>
    <cellStyle name="Comma [0] 4 2 7" xfId="5937" xr:uid="{00000000-0005-0000-0000-000031170000}"/>
    <cellStyle name="Comma [0] 4 2 7 2" xfId="36612" xr:uid="{2BB27FDA-89DF-4225-9529-348428E8E4E6}"/>
    <cellStyle name="Comma [0] 4 2 8" xfId="5938" xr:uid="{00000000-0005-0000-0000-000032170000}"/>
    <cellStyle name="Comma [0] 4 2 8 2" xfId="36613" xr:uid="{5D85450F-F4BC-40D9-B20E-0C0677EA4CBE}"/>
    <cellStyle name="Comma [0] 4 2 9" xfId="5939" xr:uid="{00000000-0005-0000-0000-000033170000}"/>
    <cellStyle name="Comma [0] 4 2 9 2" xfId="36614" xr:uid="{A6AC5562-1182-4B7A-9C09-9FFFAB1C1DDB}"/>
    <cellStyle name="Comma [0] 4 20" xfId="5940" xr:uid="{00000000-0005-0000-0000-000034170000}"/>
    <cellStyle name="Comma [0] 4 20 2" xfId="36615" xr:uid="{447EFE0F-CDC9-4822-BBF0-C68A0C282896}"/>
    <cellStyle name="Comma [0] 4 21" xfId="5941" xr:uid="{00000000-0005-0000-0000-000035170000}"/>
    <cellStyle name="Comma [0] 4 21 2" xfId="36616" xr:uid="{8882B91C-2F5D-4205-9745-E6C5BF73C82F}"/>
    <cellStyle name="Comma [0] 4 22" xfId="5942" xr:uid="{00000000-0005-0000-0000-000036170000}"/>
    <cellStyle name="Comma [0] 4 22 2" xfId="36617" xr:uid="{F32C7DBF-66E9-4B0A-94BD-EE5DB86D0F8D}"/>
    <cellStyle name="Comma [0] 4 23" xfId="5943" xr:uid="{00000000-0005-0000-0000-000037170000}"/>
    <cellStyle name="Comma [0] 4 23 2" xfId="36618" xr:uid="{1AC13558-71BD-4991-A041-C40E2116C484}"/>
    <cellStyle name="Comma [0] 4 24" xfId="5944" xr:uid="{00000000-0005-0000-0000-000038170000}"/>
    <cellStyle name="Comma [0] 4 24 2" xfId="36619" xr:uid="{FF94EB2F-02EB-4ECC-BBE1-3B2B5E734E74}"/>
    <cellStyle name="Comma [0] 4 25" xfId="5945" xr:uid="{00000000-0005-0000-0000-000039170000}"/>
    <cellStyle name="Comma [0] 4 25 2" xfId="36620" xr:uid="{3A683081-272E-41EB-85EA-13CAC10BE0F6}"/>
    <cellStyle name="Comma [0] 4 26" xfId="5946" xr:uid="{00000000-0005-0000-0000-00003A170000}"/>
    <cellStyle name="Comma [0] 4 26 2" xfId="36621" xr:uid="{0416DC44-014C-4968-BABB-0361DE4AC443}"/>
    <cellStyle name="Comma [0] 4 27" xfId="36582" xr:uid="{15260DDF-76FF-42EC-98B9-126A94805864}"/>
    <cellStyle name="Comma [0] 4 28" xfId="5947" xr:uid="{00000000-0005-0000-0000-00003B170000}"/>
    <cellStyle name="Comma [0] 4 28 2" xfId="36622" xr:uid="{0DC6D750-FB42-4C7C-BD57-E92B50C844F6}"/>
    <cellStyle name="Comma [0] 4 3" xfId="5948" xr:uid="{00000000-0005-0000-0000-00003C170000}"/>
    <cellStyle name="Comma [0] 4 3 2" xfId="5949" xr:uid="{00000000-0005-0000-0000-00003D170000}"/>
    <cellStyle name="Comma [0] 4 3 2 2" xfId="5950" xr:uid="{00000000-0005-0000-0000-00003E170000}"/>
    <cellStyle name="Comma [0] 4 3 2 2 2" xfId="36625" xr:uid="{526E46F5-1DD3-4FB3-B6FA-9610F4B5784E}"/>
    <cellStyle name="Comma [0] 4 3 2 3" xfId="36624" xr:uid="{8B98482D-B3FC-4FBF-9909-BF3AE45B0AF3}"/>
    <cellStyle name="Comma [0] 4 3 3" xfId="5951" xr:uid="{00000000-0005-0000-0000-00003F170000}"/>
    <cellStyle name="Comma [0] 4 3 3 2" xfId="5952" xr:uid="{00000000-0005-0000-0000-000040170000}"/>
    <cellStyle name="Comma [0] 4 3 3 2 2" xfId="36627" xr:uid="{F5C8B0D2-4F0A-417E-B442-BDF365D2F3E5}"/>
    <cellStyle name="Comma [0] 4 3 3 3" xfId="36626" xr:uid="{9CF0D0D3-94ED-4F2B-B2E4-99DC37DA333D}"/>
    <cellStyle name="Comma [0] 4 3 4" xfId="5953" xr:uid="{00000000-0005-0000-0000-000041170000}"/>
    <cellStyle name="Comma [0] 4 3 4 2" xfId="5954" xr:uid="{00000000-0005-0000-0000-000042170000}"/>
    <cellStyle name="Comma [0] 4 3 4 2 2" xfId="36629" xr:uid="{AA0E281B-7356-4DD7-B4E1-EB76BE52998D}"/>
    <cellStyle name="Comma [0] 4 3 4 3" xfId="36628" xr:uid="{ECB3C1E9-79A0-4811-BC8A-5C2C692EE7CC}"/>
    <cellStyle name="Comma [0] 4 3 5" xfId="5955" xr:uid="{00000000-0005-0000-0000-000043170000}"/>
    <cellStyle name="Comma [0] 4 3 5 2" xfId="36630" xr:uid="{6C8DC1BD-1E77-4680-96EF-FD59FDCDFA2E}"/>
    <cellStyle name="Comma [0] 4 3 6" xfId="5956" xr:uid="{00000000-0005-0000-0000-000044170000}"/>
    <cellStyle name="Comma [0] 4 3 6 2" xfId="36631" xr:uid="{C27DBC2E-1DDC-49AC-AEF0-75FA552CFB29}"/>
    <cellStyle name="Comma [0] 4 3 7" xfId="5957" xr:uid="{00000000-0005-0000-0000-000045170000}"/>
    <cellStyle name="Comma [0] 4 3 7 2" xfId="36632" xr:uid="{5F0DE802-44FB-4EE0-AE0F-421A98461B0C}"/>
    <cellStyle name="Comma [0] 4 3 8" xfId="36623" xr:uid="{AC6300F0-19C2-4310-AB4D-D57428AE352A}"/>
    <cellStyle name="Comma [0] 4 4" xfId="5958" xr:uid="{00000000-0005-0000-0000-000046170000}"/>
    <cellStyle name="Comma [0] 4 4 2" xfId="5959" xr:uid="{00000000-0005-0000-0000-000047170000}"/>
    <cellStyle name="Comma [0] 4 4 2 2" xfId="5960" xr:uid="{00000000-0005-0000-0000-000048170000}"/>
    <cellStyle name="Comma [0] 4 4 2 2 2" xfId="36635" xr:uid="{77231ADF-0AE5-402A-A9DE-6E9B752FBE44}"/>
    <cellStyle name="Comma [0] 4 4 2 3" xfId="36634" xr:uid="{4EA4A3C9-B136-4C01-BFE2-0B0BA024C13E}"/>
    <cellStyle name="Comma [0] 4 4 3" xfId="5961" xr:uid="{00000000-0005-0000-0000-000049170000}"/>
    <cellStyle name="Comma [0] 4 4 3 2" xfId="5962" xr:uid="{00000000-0005-0000-0000-00004A170000}"/>
    <cellStyle name="Comma [0] 4 4 3 2 2" xfId="36637" xr:uid="{55FFD3F6-6A8B-4E6D-A04D-0CE7544319CE}"/>
    <cellStyle name="Comma [0] 4 4 3 3" xfId="36636" xr:uid="{F27946A5-6328-4340-A629-B93E186FA481}"/>
    <cellStyle name="Comma [0] 4 4 4" xfId="5963" xr:uid="{00000000-0005-0000-0000-00004B170000}"/>
    <cellStyle name="Comma [0] 4 4 4 2" xfId="5964" xr:uid="{00000000-0005-0000-0000-00004C170000}"/>
    <cellStyle name="Comma [0] 4 4 4 2 2" xfId="36639" xr:uid="{B06EADB0-E53D-45DF-AEAA-E411A571F01F}"/>
    <cellStyle name="Comma [0] 4 4 4 3" xfId="36638" xr:uid="{A6BEDD18-0CB2-47E7-A0E9-5A651F3AAE07}"/>
    <cellStyle name="Comma [0] 4 4 5" xfId="5965" xr:uid="{00000000-0005-0000-0000-00004D170000}"/>
    <cellStyle name="Comma [0] 4 4 5 2" xfId="36640" xr:uid="{34E2FBB7-C3BD-4660-8FB1-42545CAABA9B}"/>
    <cellStyle name="Comma [0] 4 4 6" xfId="36633" xr:uid="{399315FB-2BA6-4848-A0AB-3172F9E28991}"/>
    <cellStyle name="Comma [0] 4 5" xfId="5966" xr:uid="{00000000-0005-0000-0000-00004E170000}"/>
    <cellStyle name="Comma [0] 4 5 2" xfId="5967" xr:uid="{00000000-0005-0000-0000-00004F170000}"/>
    <cellStyle name="Comma [0] 4 5 2 2" xfId="36642" xr:uid="{7BB5143F-ADEF-4475-8A9D-B2C6AA3244EA}"/>
    <cellStyle name="Comma [0] 4 5 3" xfId="5968" xr:uid="{00000000-0005-0000-0000-000050170000}"/>
    <cellStyle name="Comma [0] 4 5 3 2" xfId="36643" xr:uid="{ABA9A679-212B-4E61-8A88-B87D89CE23CC}"/>
    <cellStyle name="Comma [0] 4 5 4" xfId="36641" xr:uid="{CB9E22CD-D267-4BFA-918B-89201BFF153B}"/>
    <cellStyle name="Comma [0] 4 6" xfId="5969" xr:uid="{00000000-0005-0000-0000-000051170000}"/>
    <cellStyle name="Comma [0] 4 6 2" xfId="5970" xr:uid="{00000000-0005-0000-0000-000052170000}"/>
    <cellStyle name="Comma [0] 4 6 2 2" xfId="36645" xr:uid="{5633F5C8-3AB9-4F79-B090-B52F323952CD}"/>
    <cellStyle name="Comma [0] 4 6 3" xfId="36644" xr:uid="{62570DC2-7890-4341-B18B-E3B6DC0B6530}"/>
    <cellStyle name="Comma [0] 4 7" xfId="5971" xr:uid="{00000000-0005-0000-0000-000053170000}"/>
    <cellStyle name="Comma [0] 4 7 2" xfId="5972" xr:uid="{00000000-0005-0000-0000-000054170000}"/>
    <cellStyle name="Comma [0] 4 7 2 2" xfId="36647" xr:uid="{3EEB77D3-13B1-493C-8C28-C0326AF84D8E}"/>
    <cellStyle name="Comma [0] 4 7 3" xfId="36646" xr:uid="{A856822E-17F0-4456-949A-7D083303056C}"/>
    <cellStyle name="Comma [0] 4 8" xfId="5973" xr:uid="{00000000-0005-0000-0000-000055170000}"/>
    <cellStyle name="Comma [0] 4 8 2" xfId="5974" xr:uid="{00000000-0005-0000-0000-000056170000}"/>
    <cellStyle name="Comma [0] 4 8 2 2" xfId="36649" xr:uid="{912F5D97-422E-4503-8CE9-C017431FEB12}"/>
    <cellStyle name="Comma [0] 4 8 3" xfId="36648" xr:uid="{1E48522F-6F1F-4FDE-9050-4E86DD33E38C}"/>
    <cellStyle name="Comma [0] 4 9" xfId="5975" xr:uid="{00000000-0005-0000-0000-000057170000}"/>
    <cellStyle name="Comma [0] 4 9 2" xfId="5976" xr:uid="{00000000-0005-0000-0000-000058170000}"/>
    <cellStyle name="Comma [0] 4 9 2 2" xfId="36651" xr:uid="{97E3CACC-7574-4C7A-8EC9-50802006B261}"/>
    <cellStyle name="Comma [0] 4 9 3" xfId="36650" xr:uid="{64D60A12-B970-47E1-A5F5-160B256077FB}"/>
    <cellStyle name="Comma [0] 5" xfId="5977" xr:uid="{00000000-0005-0000-0000-000059170000}"/>
    <cellStyle name="Comma [0] 5 10" xfId="5978" xr:uid="{00000000-0005-0000-0000-00005A170000}"/>
    <cellStyle name="Comma [0] 5 10 2" xfId="5979" xr:uid="{00000000-0005-0000-0000-00005B170000}"/>
    <cellStyle name="Comma [0] 5 10 2 2" xfId="36654" xr:uid="{52EE73D6-9D1A-4C6A-885D-E724C513E91A}"/>
    <cellStyle name="Comma [0] 5 10 3" xfId="36653" xr:uid="{27F902AA-2879-41A7-A6A5-5A1EEC913024}"/>
    <cellStyle name="Comma [0] 5 11" xfId="5980" xr:uid="{00000000-0005-0000-0000-00005C170000}"/>
    <cellStyle name="Comma [0] 5 11 2" xfId="5981" xr:uid="{00000000-0005-0000-0000-00005D170000}"/>
    <cellStyle name="Comma [0] 5 11 2 2" xfId="36656" xr:uid="{72F4E043-7AEE-458C-8C9E-C9C178064419}"/>
    <cellStyle name="Comma [0] 5 11 3" xfId="36655" xr:uid="{7E4E0C44-10F6-4DDC-9442-806D70B81CC8}"/>
    <cellStyle name="Comma [0] 5 12" xfId="5982" xr:uid="{00000000-0005-0000-0000-00005E170000}"/>
    <cellStyle name="Comma [0] 5 12 2" xfId="5983" xr:uid="{00000000-0005-0000-0000-00005F170000}"/>
    <cellStyle name="Comma [0] 5 12 2 2" xfId="36658" xr:uid="{3760C03D-DEBB-48BC-97E9-6FC313F73C9E}"/>
    <cellStyle name="Comma [0] 5 12 3" xfId="36657" xr:uid="{42AEC449-4EB7-4B74-B2C3-39CD106F9BAB}"/>
    <cellStyle name="Comma [0] 5 13" xfId="5984" xr:uid="{00000000-0005-0000-0000-000060170000}"/>
    <cellStyle name="Comma [0] 5 13 2" xfId="36659" xr:uid="{6A6A7330-F420-486B-992D-6D5F207FC771}"/>
    <cellStyle name="Comma [0] 5 14" xfId="5985" xr:uid="{00000000-0005-0000-0000-000061170000}"/>
    <cellStyle name="Comma [0] 5 14 2" xfId="36660" xr:uid="{DC519D2A-5DA7-4AFD-9781-EFA26CA34B66}"/>
    <cellStyle name="Comma [0] 5 15" xfId="5986" xr:uid="{00000000-0005-0000-0000-000062170000}"/>
    <cellStyle name="Comma [0] 5 15 2" xfId="36661" xr:uid="{81295EAD-B499-4197-B6DB-CC303E74F2E6}"/>
    <cellStyle name="Comma [0] 5 16" xfId="5987" xr:uid="{00000000-0005-0000-0000-000063170000}"/>
    <cellStyle name="Comma [0] 5 16 2" xfId="36662" xr:uid="{897CAB3F-2DCB-4C16-BB2B-1D86A338D1C7}"/>
    <cellStyle name="Comma [0] 5 17" xfId="5988" xr:uid="{00000000-0005-0000-0000-000064170000}"/>
    <cellStyle name="Comma [0] 5 17 2" xfId="36663" xr:uid="{5AEF21A9-7E8E-46A0-90B1-625000C1E2C0}"/>
    <cellStyle name="Comma [0] 5 18" xfId="5989" xr:uid="{00000000-0005-0000-0000-000065170000}"/>
    <cellStyle name="Comma [0] 5 18 2" xfId="36664" xr:uid="{303A1C5A-03B5-4597-A0CF-3D35D385649C}"/>
    <cellStyle name="Comma [0] 5 18 3" xfId="5990" xr:uid="{00000000-0005-0000-0000-000066170000}"/>
    <cellStyle name="Comma [0] 5 18 3 2" xfId="36665" xr:uid="{E9B6A4EA-7B53-49D4-AC0D-0D41BEC8311B}"/>
    <cellStyle name="Comma [0] 5 19" xfId="5991" xr:uid="{00000000-0005-0000-0000-000067170000}"/>
    <cellStyle name="Comma [0] 5 19 2" xfId="36666" xr:uid="{DBEC9F66-6E3C-4A8A-8E6D-CBB45146B5DC}"/>
    <cellStyle name="Comma [0] 5 2" xfId="5992" xr:uid="{00000000-0005-0000-0000-000068170000}"/>
    <cellStyle name="Comma [0] 5 2 2" xfId="5993" xr:uid="{00000000-0005-0000-0000-000069170000}"/>
    <cellStyle name="Comma [0] 5 2 2 2" xfId="5994" xr:uid="{00000000-0005-0000-0000-00006A170000}"/>
    <cellStyle name="Comma [0] 5 2 2 2 2" xfId="36669" xr:uid="{B87D5116-D324-4512-A327-8B41684C4F7F}"/>
    <cellStyle name="Comma [0] 5 2 2 3" xfId="36668" xr:uid="{B91346A7-04E1-4A10-94B7-D875B7CAC5A1}"/>
    <cellStyle name="Comma [0] 5 2 3" xfId="5995" xr:uid="{00000000-0005-0000-0000-00006B170000}"/>
    <cellStyle name="Comma [0] 5 2 3 2" xfId="5996" xr:uid="{00000000-0005-0000-0000-00006C170000}"/>
    <cellStyle name="Comma [0] 5 2 3 2 2" xfId="36671" xr:uid="{A8BCDEBC-738B-4E0F-9D66-61D60D6E739D}"/>
    <cellStyle name="Comma [0] 5 2 3 3" xfId="36670" xr:uid="{FCED757F-5837-4CA1-BB18-4DDA5DE93F7C}"/>
    <cellStyle name="Comma [0] 5 2 4" xfId="5997" xr:uid="{00000000-0005-0000-0000-00006D170000}"/>
    <cellStyle name="Comma [0] 5 2 4 2" xfId="5998" xr:uid="{00000000-0005-0000-0000-00006E170000}"/>
    <cellStyle name="Comma [0] 5 2 4 2 2" xfId="36673" xr:uid="{6CA1C9CF-726C-41E4-AE57-5D6D7EB2BD7B}"/>
    <cellStyle name="Comma [0] 5 2 4 3" xfId="36672" xr:uid="{65D9D961-7853-43FB-BBDD-F33AC33DEF07}"/>
    <cellStyle name="Comma [0] 5 2 5" xfId="5999" xr:uid="{00000000-0005-0000-0000-00006F170000}"/>
    <cellStyle name="Comma [0] 5 2 5 2" xfId="36674" xr:uid="{A754D00A-6A05-4F33-83AC-5A1D24C2F8A2}"/>
    <cellStyle name="Comma [0] 5 2 6" xfId="6000" xr:uid="{00000000-0005-0000-0000-000070170000}"/>
    <cellStyle name="Comma [0] 5 2 6 2" xfId="36675" xr:uid="{7C5C1856-D4A8-43C2-AA94-AF418A19268B}"/>
    <cellStyle name="Comma [0] 5 2 7" xfId="6001" xr:uid="{00000000-0005-0000-0000-000071170000}"/>
    <cellStyle name="Comma [0] 5 2 7 2" xfId="36676" xr:uid="{3DB9BD08-9153-4323-8B39-26A8391EE92A}"/>
    <cellStyle name="Comma [0] 5 2 8" xfId="36667" xr:uid="{35332A04-C1B9-4ED8-8607-F5C6809EB8F1}"/>
    <cellStyle name="Comma [0] 5 20" xfId="6002" xr:uid="{00000000-0005-0000-0000-000072170000}"/>
    <cellStyle name="Comma [0] 5 20 2" xfId="36677" xr:uid="{9CFED407-DC9A-4012-A4AA-AB6D67BFBF1F}"/>
    <cellStyle name="Comma [0] 5 21" xfId="6003" xr:uid="{00000000-0005-0000-0000-000073170000}"/>
    <cellStyle name="Comma [0] 5 21 2" xfId="36678" xr:uid="{A7D2D2A5-F3E4-4B4E-B9FE-11CC35A98585}"/>
    <cellStyle name="Comma [0] 5 22" xfId="6004" xr:uid="{00000000-0005-0000-0000-000074170000}"/>
    <cellStyle name="Comma [0] 5 22 2" xfId="36679" xr:uid="{D3E59068-1B82-41CE-8562-A10C4961AEF5}"/>
    <cellStyle name="Comma [0] 5 23" xfId="6005" xr:uid="{00000000-0005-0000-0000-000075170000}"/>
    <cellStyle name="Comma [0] 5 23 2" xfId="36680" xr:uid="{C0C5A9BA-059E-401A-A71E-54359C9D62DE}"/>
    <cellStyle name="Comma [0] 5 24" xfId="6006" xr:uid="{00000000-0005-0000-0000-000076170000}"/>
    <cellStyle name="Comma [0] 5 24 2" xfId="36681" xr:uid="{6F16E200-A8F0-497A-8063-75396F782B05}"/>
    <cellStyle name="Comma [0] 5 25" xfId="6007" xr:uid="{00000000-0005-0000-0000-000077170000}"/>
    <cellStyle name="Comma [0] 5 25 2" xfId="36682" xr:uid="{95FF0BC3-85A8-4362-9883-57E963A2C2C4}"/>
    <cellStyle name="Comma [0] 5 26" xfId="36652" xr:uid="{E1092E51-1513-4296-A640-922E34409A87}"/>
    <cellStyle name="Comma [0] 5 27" xfId="6008" xr:uid="{00000000-0005-0000-0000-000078170000}"/>
    <cellStyle name="Comma [0] 5 27 2" xfId="36683" xr:uid="{375CE16E-80A4-4BC3-9FEB-DFCEA83E2529}"/>
    <cellStyle name="Comma [0] 5 3" xfId="6009" xr:uid="{00000000-0005-0000-0000-000079170000}"/>
    <cellStyle name="Comma [0] 5 3 2" xfId="6010" xr:uid="{00000000-0005-0000-0000-00007A170000}"/>
    <cellStyle name="Comma [0] 5 3 2 2" xfId="6011" xr:uid="{00000000-0005-0000-0000-00007B170000}"/>
    <cellStyle name="Comma [0] 5 3 2 2 2" xfId="36686" xr:uid="{E0C7C5B4-0E85-4CA2-8245-0EE316152D07}"/>
    <cellStyle name="Comma [0] 5 3 2 3" xfId="36685" xr:uid="{D2C0EA8D-937C-49DB-885F-D5541A2EF6DD}"/>
    <cellStyle name="Comma [0] 5 3 3" xfId="6012" xr:uid="{00000000-0005-0000-0000-00007C170000}"/>
    <cellStyle name="Comma [0] 5 3 3 2" xfId="6013" xr:uid="{00000000-0005-0000-0000-00007D170000}"/>
    <cellStyle name="Comma [0] 5 3 3 2 2" xfId="36688" xr:uid="{B586912F-B336-4859-9AE7-CA620A49B913}"/>
    <cellStyle name="Comma [0] 5 3 3 3" xfId="36687" xr:uid="{91880403-552F-42C9-8C71-E7117B545053}"/>
    <cellStyle name="Comma [0] 5 3 4" xfId="6014" xr:uid="{00000000-0005-0000-0000-00007E170000}"/>
    <cellStyle name="Comma [0] 5 3 4 2" xfId="6015" xr:uid="{00000000-0005-0000-0000-00007F170000}"/>
    <cellStyle name="Comma [0] 5 3 4 2 2" xfId="36690" xr:uid="{68ED6A93-261D-4EC6-B3B8-EFF7EF5DC0FF}"/>
    <cellStyle name="Comma [0] 5 3 4 3" xfId="36689" xr:uid="{2880F255-0C52-4A04-818B-2AD41BC0AF26}"/>
    <cellStyle name="Comma [0] 5 3 5" xfId="6016" xr:uid="{00000000-0005-0000-0000-000080170000}"/>
    <cellStyle name="Comma [0] 5 3 5 2" xfId="36691" xr:uid="{2C16E92F-A9EA-418A-940D-636F35AB5DED}"/>
    <cellStyle name="Comma [0] 5 3 6" xfId="36684" xr:uid="{D757CCCA-D712-4E29-8FF8-42E03F956C3C}"/>
    <cellStyle name="Comma [0] 5 4" xfId="6017" xr:uid="{00000000-0005-0000-0000-000081170000}"/>
    <cellStyle name="Comma [0] 5 4 2" xfId="6018" xr:uid="{00000000-0005-0000-0000-000082170000}"/>
    <cellStyle name="Comma [0] 5 4 2 2" xfId="36693" xr:uid="{E56CC904-D5D7-4DAB-A53F-ABA2BFFEC19A}"/>
    <cellStyle name="Comma [0] 5 4 3" xfId="6019" xr:uid="{00000000-0005-0000-0000-000083170000}"/>
    <cellStyle name="Comma [0] 5 4 3 2" xfId="36694" xr:uid="{E630D3D7-00DE-492E-B553-BE982A691AEA}"/>
    <cellStyle name="Comma [0] 5 4 4" xfId="36692" xr:uid="{D00242E5-7886-4F5C-8A82-313C0EF02293}"/>
    <cellStyle name="Comma [0] 5 5" xfId="6020" xr:uid="{00000000-0005-0000-0000-000084170000}"/>
    <cellStyle name="Comma [0] 5 5 2" xfId="6021" xr:uid="{00000000-0005-0000-0000-000085170000}"/>
    <cellStyle name="Comma [0] 5 5 2 2" xfId="36696" xr:uid="{1CCE5D1F-5C82-4A73-BBD7-1401BF8F919C}"/>
    <cellStyle name="Comma [0] 5 5 3" xfId="36695" xr:uid="{916A7F50-CA26-47A7-82EE-EC5CD7F7736F}"/>
    <cellStyle name="Comma [0] 5 6" xfId="6022" xr:uid="{00000000-0005-0000-0000-000086170000}"/>
    <cellStyle name="Comma [0] 5 6 2" xfId="6023" xr:uid="{00000000-0005-0000-0000-000087170000}"/>
    <cellStyle name="Comma [0] 5 6 2 2" xfId="36698" xr:uid="{7085BC1F-E62B-47F5-BDBD-E1A90F8FA1DF}"/>
    <cellStyle name="Comma [0] 5 6 3" xfId="36697" xr:uid="{2CF4C7CE-EE5C-4A8D-8832-72A117B35D54}"/>
    <cellStyle name="Comma [0] 5 7" xfId="6024" xr:uid="{00000000-0005-0000-0000-000088170000}"/>
    <cellStyle name="Comma [0] 5 7 2" xfId="6025" xr:uid="{00000000-0005-0000-0000-000089170000}"/>
    <cellStyle name="Comma [0] 5 7 2 2" xfId="36700" xr:uid="{FAF51331-9464-4615-8E9A-6F9883087F30}"/>
    <cellStyle name="Comma [0] 5 7 3" xfId="36699" xr:uid="{3CB340FE-3B5E-4945-8FDF-186E86CDE323}"/>
    <cellStyle name="Comma [0] 5 8" xfId="6026" xr:uid="{00000000-0005-0000-0000-00008A170000}"/>
    <cellStyle name="Comma [0] 5 8 2" xfId="6027" xr:uid="{00000000-0005-0000-0000-00008B170000}"/>
    <cellStyle name="Comma [0] 5 8 2 2" xfId="36702" xr:uid="{BDDC6C1F-2D3C-4AB9-8D68-63227FA39B51}"/>
    <cellStyle name="Comma [0] 5 8 3" xfId="36701" xr:uid="{17B95506-1829-4A99-AE2C-C959E1A062E6}"/>
    <cellStyle name="Comma [0] 5 9" xfId="6028" xr:uid="{00000000-0005-0000-0000-00008C170000}"/>
    <cellStyle name="Comma [0] 5 9 2" xfId="6029" xr:uid="{00000000-0005-0000-0000-00008D170000}"/>
    <cellStyle name="Comma [0] 5 9 2 2" xfId="36704" xr:uid="{6879E5F0-2DB2-4ADC-A454-3C455289EE50}"/>
    <cellStyle name="Comma [0] 5 9 3" xfId="36703" xr:uid="{45F5DC9A-F304-4727-B3A0-FCB67EEA661D}"/>
    <cellStyle name="Comma [0] 6" xfId="6030" xr:uid="{00000000-0005-0000-0000-00008E170000}"/>
    <cellStyle name="Comma [0] 6 10" xfId="6031" xr:uid="{00000000-0005-0000-0000-00008F170000}"/>
    <cellStyle name="Comma [0] 6 10 2" xfId="36706" xr:uid="{0317CEEF-3005-427C-8E51-2351038AE7A4}"/>
    <cellStyle name="Comma [0] 6 11" xfId="6032" xr:uid="{00000000-0005-0000-0000-000090170000}"/>
    <cellStyle name="Comma [0] 6 11 2" xfId="36707" xr:uid="{2660502C-1565-4115-BE1D-3589BA56E50D}"/>
    <cellStyle name="Comma [0] 6 12" xfId="6033" xr:uid="{00000000-0005-0000-0000-000091170000}"/>
    <cellStyle name="Comma [0] 6 12 2" xfId="36708" xr:uid="{B8D9F8BA-3A3B-4012-98D0-FF76AA41D5DF}"/>
    <cellStyle name="Comma [0] 6 12 3" xfId="6034" xr:uid="{00000000-0005-0000-0000-000092170000}"/>
    <cellStyle name="Comma [0] 6 12 3 2" xfId="36709" xr:uid="{43428D6F-0A34-466F-832D-60F6C44976B5}"/>
    <cellStyle name="Comma [0] 6 13" xfId="6035" xr:uid="{00000000-0005-0000-0000-000093170000}"/>
    <cellStyle name="Comma [0] 6 13 2" xfId="36710" xr:uid="{6671DC70-1F63-4E58-8F84-BE019E0F0835}"/>
    <cellStyle name="Comma [0] 6 14" xfId="6036" xr:uid="{00000000-0005-0000-0000-000094170000}"/>
    <cellStyle name="Comma [0] 6 14 2" xfId="36711" xr:uid="{AA069F14-1B3E-4C23-980A-8E8AFAF54ADD}"/>
    <cellStyle name="Comma [0] 6 15" xfId="6037" xr:uid="{00000000-0005-0000-0000-000095170000}"/>
    <cellStyle name="Comma [0] 6 15 2" xfId="36712" xr:uid="{62FE3628-74A9-4BC8-AD5D-C336B9DDC373}"/>
    <cellStyle name="Comma [0] 6 16" xfId="6038" xr:uid="{00000000-0005-0000-0000-000096170000}"/>
    <cellStyle name="Comma [0] 6 16 2" xfId="36713" xr:uid="{F81D6F7D-660A-43F6-8B5E-77CE13182EF6}"/>
    <cellStyle name="Comma [0] 6 17" xfId="6039" xr:uid="{00000000-0005-0000-0000-000097170000}"/>
    <cellStyle name="Comma [0] 6 17 2" xfId="36714" xr:uid="{08B6FF77-B622-4350-A321-6DC3514BD62A}"/>
    <cellStyle name="Comma [0] 6 18" xfId="6040" xr:uid="{00000000-0005-0000-0000-000098170000}"/>
    <cellStyle name="Comma [0] 6 18 2" xfId="36715" xr:uid="{610FFC19-6D5E-48CA-B0A8-467A621C18BA}"/>
    <cellStyle name="Comma [0] 6 19" xfId="36705" xr:uid="{E206137D-13AC-4614-93AF-9D9D6E87C23F}"/>
    <cellStyle name="Comma [0] 6 2" xfId="6041" xr:uid="{00000000-0005-0000-0000-000099170000}"/>
    <cellStyle name="Comma [0] 6 2 2" xfId="6042" xr:uid="{00000000-0005-0000-0000-00009A170000}"/>
    <cellStyle name="Comma [0] 6 2 2 2" xfId="6043" xr:uid="{00000000-0005-0000-0000-00009B170000}"/>
    <cellStyle name="Comma [0] 6 2 2 2 2" xfId="36718" xr:uid="{2B07F3C5-AACC-4C20-A900-97C97F66FE0F}"/>
    <cellStyle name="Comma [0] 6 2 2 3" xfId="36717" xr:uid="{FDBD70B8-7545-48B1-86B0-0B569E82BEBA}"/>
    <cellStyle name="Comma [0] 6 2 3" xfId="6044" xr:uid="{00000000-0005-0000-0000-00009C170000}"/>
    <cellStyle name="Comma [0] 6 2 3 2" xfId="36719" xr:uid="{46481A74-156D-4AAF-8FA7-12ECE579E632}"/>
    <cellStyle name="Comma [0] 6 2 4" xfId="6045" xr:uid="{00000000-0005-0000-0000-00009D170000}"/>
    <cellStyle name="Comma [0] 6 2 4 2" xfId="36720" xr:uid="{447A9A1C-6335-4388-8902-05079B71B55A}"/>
    <cellStyle name="Comma [0] 6 2 5" xfId="6046" xr:uid="{00000000-0005-0000-0000-00009E170000}"/>
    <cellStyle name="Comma [0] 6 2 5 2" xfId="36721" xr:uid="{D4BBC31C-9C40-4E18-AB21-63528B4AD9D4}"/>
    <cellStyle name="Comma [0] 6 2 6" xfId="36716" xr:uid="{C80D708A-5DBB-4A1E-B049-376579615D76}"/>
    <cellStyle name="Comma [0] 6 20" xfId="6047" xr:uid="{00000000-0005-0000-0000-00009F170000}"/>
    <cellStyle name="Comma [0] 6 20 2" xfId="36722" xr:uid="{7FC09899-8297-48F3-9686-F551FBC1D9DA}"/>
    <cellStyle name="Comma [0] 6 3" xfId="6048" xr:uid="{00000000-0005-0000-0000-0000A0170000}"/>
    <cellStyle name="Comma [0] 6 3 2" xfId="6049" xr:uid="{00000000-0005-0000-0000-0000A1170000}"/>
    <cellStyle name="Comma [0] 6 3 2 2" xfId="36724" xr:uid="{77BEC129-5C61-4D31-985C-8F217C43BFEC}"/>
    <cellStyle name="Comma [0] 6 3 3" xfId="36723" xr:uid="{461DE772-4C3C-48DC-A287-74934164CCBF}"/>
    <cellStyle name="Comma [0] 6 4" xfId="6050" xr:uid="{00000000-0005-0000-0000-0000A2170000}"/>
    <cellStyle name="Comma [0] 6 4 2" xfId="6051" xr:uid="{00000000-0005-0000-0000-0000A3170000}"/>
    <cellStyle name="Comma [0] 6 4 2 2" xfId="36726" xr:uid="{F4DC3F93-82ED-4ED9-81EF-766947AF06CE}"/>
    <cellStyle name="Comma [0] 6 4 3" xfId="36725" xr:uid="{67913EC4-C121-4FD3-9651-2E9A6C7BABDB}"/>
    <cellStyle name="Comma [0] 6 5" xfId="6052" xr:uid="{00000000-0005-0000-0000-0000A4170000}"/>
    <cellStyle name="Comma [0] 6 5 2" xfId="6053" xr:uid="{00000000-0005-0000-0000-0000A5170000}"/>
    <cellStyle name="Comma [0] 6 5 2 2" xfId="36728" xr:uid="{22F00DFC-935C-4C03-BDD6-0F8E69007282}"/>
    <cellStyle name="Comma [0] 6 5 3" xfId="36727" xr:uid="{823300AD-B42B-4B1A-9C23-873E9EEEF0A1}"/>
    <cellStyle name="Comma [0] 6 6" xfId="6054" xr:uid="{00000000-0005-0000-0000-0000A6170000}"/>
    <cellStyle name="Comma [0] 6 6 2" xfId="6055" xr:uid="{00000000-0005-0000-0000-0000A7170000}"/>
    <cellStyle name="Comma [0] 6 6 2 2" xfId="36730" xr:uid="{0A5F5E6B-8F48-493A-9F04-8E8283B6F643}"/>
    <cellStyle name="Comma [0] 6 6 3" xfId="36729" xr:uid="{E0F6E86D-636D-4FAE-9411-B5F1B5FE131B}"/>
    <cellStyle name="Comma [0] 6 7" xfId="6056" xr:uid="{00000000-0005-0000-0000-0000A8170000}"/>
    <cellStyle name="Comma [0] 6 7 2" xfId="36731" xr:uid="{A7DEFDDB-DE95-4A0F-8D37-D0CAE68639B9}"/>
    <cellStyle name="Comma [0] 6 8" xfId="6057" xr:uid="{00000000-0005-0000-0000-0000A9170000}"/>
    <cellStyle name="Comma [0] 6 8 2" xfId="36732" xr:uid="{23B24887-A406-4860-90A5-AC6184B6EF61}"/>
    <cellStyle name="Comma [0] 6 9" xfId="6058" xr:uid="{00000000-0005-0000-0000-0000AA170000}"/>
    <cellStyle name="Comma [0] 6 9 2" xfId="36733" xr:uid="{9A481657-71E6-4F8C-8213-7C061BFCF7B7}"/>
    <cellStyle name="Comma [0] 7" xfId="6059" xr:uid="{00000000-0005-0000-0000-0000AB170000}"/>
    <cellStyle name="Comma [0] 7 10" xfId="6060" xr:uid="{00000000-0005-0000-0000-0000AC170000}"/>
    <cellStyle name="Comma [0] 7 10 2" xfId="36735" xr:uid="{4E7AE6CA-3008-4575-ACAF-82489715CDD6}"/>
    <cellStyle name="Comma [0] 7 11" xfId="36734" xr:uid="{75BBDB9C-F11D-4A8D-94C5-4DE0B74FF6EB}"/>
    <cellStyle name="Comma [0] 7 2" xfId="6061" xr:uid="{00000000-0005-0000-0000-0000AD170000}"/>
    <cellStyle name="Comma [0] 7 2 2" xfId="6062" xr:uid="{00000000-0005-0000-0000-0000AE170000}"/>
    <cellStyle name="Comma [0] 7 2 2 2" xfId="6063" xr:uid="{00000000-0005-0000-0000-0000AF170000}"/>
    <cellStyle name="Comma [0] 7 2 2 2 2" xfId="36738" xr:uid="{B5A1BD74-2CEE-4465-A7FA-686C74999BDB}"/>
    <cellStyle name="Comma [0] 7 2 2 3" xfId="36737" xr:uid="{6F9704FC-833E-40E3-9380-7C3DEC746335}"/>
    <cellStyle name="Comma [0] 7 2 3" xfId="6064" xr:uid="{00000000-0005-0000-0000-0000B0170000}"/>
    <cellStyle name="Comma [0] 7 2 3 2" xfId="36739" xr:uid="{A6598808-F734-4CFC-9369-81B2F353946A}"/>
    <cellStyle name="Comma [0] 7 2 4" xfId="6065" xr:uid="{00000000-0005-0000-0000-0000B1170000}"/>
    <cellStyle name="Comma [0] 7 2 4 2" xfId="36740" xr:uid="{4BCCDD75-D269-4AAB-B516-65637072CC74}"/>
    <cellStyle name="Comma [0] 7 2 5" xfId="36736" xr:uid="{D9C9C644-4F0B-47A0-87DB-D66A8D194070}"/>
    <cellStyle name="Comma [0] 7 3" xfId="6066" xr:uid="{00000000-0005-0000-0000-0000B2170000}"/>
    <cellStyle name="Comma [0] 7 3 2" xfId="6067" xr:uid="{00000000-0005-0000-0000-0000B3170000}"/>
    <cellStyle name="Comma [0] 7 3 2 2" xfId="36742" xr:uid="{A9B3183E-C4A5-4756-9FF0-48B04734D3BD}"/>
    <cellStyle name="Comma [0] 7 3 3" xfId="36741" xr:uid="{ED244F8E-F1FA-4203-9EC5-48CFB87396CC}"/>
    <cellStyle name="Comma [0] 7 4" xfId="6068" xr:uid="{00000000-0005-0000-0000-0000B4170000}"/>
    <cellStyle name="Comma [0] 7 4 2" xfId="6069" xr:uid="{00000000-0005-0000-0000-0000B5170000}"/>
    <cellStyle name="Comma [0] 7 4 2 2" xfId="36744" xr:uid="{8A632967-EE7F-446E-84A7-6912A40123FD}"/>
    <cellStyle name="Comma [0] 7 4 3" xfId="36743" xr:uid="{DD8D3A93-B45E-492B-93E4-1C6819D07E87}"/>
    <cellStyle name="Comma [0] 7 5" xfId="6070" xr:uid="{00000000-0005-0000-0000-0000B6170000}"/>
    <cellStyle name="Comma [0] 7 5 2" xfId="6071" xr:uid="{00000000-0005-0000-0000-0000B7170000}"/>
    <cellStyle name="Comma [0] 7 5 2 2" xfId="36746" xr:uid="{D9C3E388-3AAF-4504-A93E-E5B109BDDD15}"/>
    <cellStyle name="Comma [0] 7 5 3" xfId="36745" xr:uid="{5AB8DCB8-4C23-42D4-9235-73D64BB1D5DE}"/>
    <cellStyle name="Comma [0] 7 6" xfId="6072" xr:uid="{00000000-0005-0000-0000-0000B8170000}"/>
    <cellStyle name="Comma [0] 7 6 2" xfId="36747" xr:uid="{283FE43B-68E8-48B1-81C1-6C8FEC8CC734}"/>
    <cellStyle name="Comma [0] 7 7" xfId="6073" xr:uid="{00000000-0005-0000-0000-0000B9170000}"/>
    <cellStyle name="Comma [0] 7 7 2" xfId="36748" xr:uid="{660EE87E-4F82-4657-BE8A-07B67DB27913}"/>
    <cellStyle name="Comma [0] 7 8" xfId="6074" xr:uid="{00000000-0005-0000-0000-0000BA170000}"/>
    <cellStyle name="Comma [0] 7 8 2" xfId="36749" xr:uid="{053544B6-8042-4510-89C1-F854F0F7E9A0}"/>
    <cellStyle name="Comma [0] 7 9" xfId="6075" xr:uid="{00000000-0005-0000-0000-0000BB170000}"/>
    <cellStyle name="Comma [0] 7 9 2" xfId="36750" xr:uid="{BDC194A2-2727-45ED-8E5B-BE0AC12337E8}"/>
    <cellStyle name="Comma [0] 7 9 3" xfId="6076" xr:uid="{00000000-0005-0000-0000-0000BC170000}"/>
    <cellStyle name="Comma [0] 7 9 3 2" xfId="36751" xr:uid="{2B1FA9B8-A9A1-4702-8F7E-FBC87AD3067C}"/>
    <cellStyle name="Comma [0] 8" xfId="6077" xr:uid="{00000000-0005-0000-0000-0000BD170000}"/>
    <cellStyle name="Comma [0] 8 2" xfId="6078" xr:uid="{00000000-0005-0000-0000-0000BE170000}"/>
    <cellStyle name="Comma [0] 8 2 2" xfId="6079" xr:uid="{00000000-0005-0000-0000-0000BF170000}"/>
    <cellStyle name="Comma [0] 8 2 2 2" xfId="36754" xr:uid="{3F4B4068-6E61-477E-8A41-071BE4F6E5D7}"/>
    <cellStyle name="Comma [0] 8 2 3" xfId="36753" xr:uid="{00CEACE7-4799-4E49-8098-7D62B60A2B5A}"/>
    <cellStyle name="Comma [0] 8 3" xfId="6080" xr:uid="{00000000-0005-0000-0000-0000C0170000}"/>
    <cellStyle name="Comma [0] 8 3 2" xfId="6081" xr:uid="{00000000-0005-0000-0000-0000C1170000}"/>
    <cellStyle name="Comma [0] 8 3 2 2" xfId="36756" xr:uid="{31679181-5217-49D1-AF35-70BA9E45DA75}"/>
    <cellStyle name="Comma [0] 8 3 3" xfId="36755" xr:uid="{FCB2AFDF-93A2-481F-B733-7445FE7AD6E4}"/>
    <cellStyle name="Comma [0] 8 4" xfId="6082" xr:uid="{00000000-0005-0000-0000-0000C2170000}"/>
    <cellStyle name="Comma [0] 8 4 2" xfId="6083" xr:uid="{00000000-0005-0000-0000-0000C3170000}"/>
    <cellStyle name="Comma [0] 8 4 2 2" xfId="36758" xr:uid="{0A09AB25-67F8-4851-91D0-9831DB55FCAD}"/>
    <cellStyle name="Comma [0] 8 4 3" xfId="36757" xr:uid="{CD5BD929-17D6-4642-948D-6FC91E3A00CA}"/>
    <cellStyle name="Comma [0] 8 5" xfId="6084" xr:uid="{00000000-0005-0000-0000-0000C4170000}"/>
    <cellStyle name="Comma [0] 8 5 2" xfId="36759" xr:uid="{9955EEF3-D654-426E-AC10-B7F3680807E2}"/>
    <cellStyle name="Comma [0] 8 6" xfId="6085" xr:uid="{00000000-0005-0000-0000-0000C5170000}"/>
    <cellStyle name="Comma [0] 8 6 2" xfId="36760" xr:uid="{89C7344A-1D4F-46AE-A2CE-3F3A4320FE5D}"/>
    <cellStyle name="Comma [0] 8 7" xfId="36752" xr:uid="{36A00A26-D8D1-4145-893F-9501385887D3}"/>
    <cellStyle name="Comma [0] 9" xfId="6086" xr:uid="{00000000-0005-0000-0000-0000C6170000}"/>
    <cellStyle name="Comma [0] 9 2" xfId="6087" xr:uid="{00000000-0005-0000-0000-0000C7170000}"/>
    <cellStyle name="Comma [0] 9 2 2" xfId="6088" xr:uid="{00000000-0005-0000-0000-0000C8170000}"/>
    <cellStyle name="Comma [0] 9 2 2 2" xfId="36763" xr:uid="{F9E5328E-9198-4E0C-97F2-BDA6C7B030A3}"/>
    <cellStyle name="Comma [0] 9 2 3" xfId="36762" xr:uid="{999AF62A-6917-46E0-AE94-600716BE9816}"/>
    <cellStyle name="Comma [0] 9 3" xfId="6089" xr:uid="{00000000-0005-0000-0000-0000C9170000}"/>
    <cellStyle name="Comma [0] 9 3 2" xfId="6090" xr:uid="{00000000-0005-0000-0000-0000CA170000}"/>
    <cellStyle name="Comma [0] 9 3 2 2" xfId="36765" xr:uid="{D976BB0D-CCFD-4032-9EA2-28762E4C7690}"/>
    <cellStyle name="Comma [0] 9 3 3" xfId="36764" xr:uid="{08802829-756F-40FB-BD07-5341CB63B788}"/>
    <cellStyle name="Comma [0] 9 4" xfId="6091" xr:uid="{00000000-0005-0000-0000-0000CB170000}"/>
    <cellStyle name="Comma [0] 9 4 2" xfId="36766" xr:uid="{3225EB92-8F51-442F-B19E-A51613DC2736}"/>
    <cellStyle name="Comma [0] 9 5" xfId="36761" xr:uid="{A3273245-D632-43F8-874A-05F4D3C91125}"/>
    <cellStyle name="Comma [00]" xfId="6092" xr:uid="{00000000-0005-0000-0000-0000CC170000}"/>
    <cellStyle name="Comma [00] 2" xfId="6093" xr:uid="{00000000-0005-0000-0000-0000CD170000}"/>
    <cellStyle name="Comma [00] 2 2" xfId="36768" xr:uid="{C6861599-3E2D-40A5-867E-21AA190F8C28}"/>
    <cellStyle name="Comma [00] 3" xfId="36767" xr:uid="{016A1315-243C-4A87-9322-F29E74C330C4}"/>
    <cellStyle name="Comma [1]" xfId="6094" xr:uid="{00000000-0005-0000-0000-0000CE170000}"/>
    <cellStyle name="Comma [1] 2" xfId="36769" xr:uid="{683A939A-3D7A-4D48-BCFB-AB9C51A3D5EE}"/>
    <cellStyle name="Comma [2]" xfId="6095" xr:uid="{00000000-0005-0000-0000-0000CF170000}"/>
    <cellStyle name="Comma [2] 2" xfId="36770" xr:uid="{9A758E15-84ED-4DCE-99CE-53E7F73BDAA4}"/>
    <cellStyle name="Comma [3]" xfId="6096" xr:uid="{00000000-0005-0000-0000-0000D0170000}"/>
    <cellStyle name="Comma [3] 2" xfId="36771" xr:uid="{49B567CA-64B9-4655-B9B0-C213D96FBE1A}"/>
    <cellStyle name="Comma 0" xfId="6097" xr:uid="{00000000-0005-0000-0000-0000D1170000}"/>
    <cellStyle name="Comma 0 2" xfId="6098" xr:uid="{00000000-0005-0000-0000-0000D2170000}"/>
    <cellStyle name="Comma 0 2 2" xfId="36773" xr:uid="{7D64166F-A440-44CE-9ECA-0E5A499DBFD1}"/>
    <cellStyle name="Comma 0 3" xfId="6099" xr:uid="{00000000-0005-0000-0000-0000D3170000}"/>
    <cellStyle name="Comma 0 3 2" xfId="36774" xr:uid="{0505B486-2E37-4BB2-878C-8462067FB7E4}"/>
    <cellStyle name="Comma 0 4" xfId="36772" xr:uid="{F6719C9B-31FD-4746-A5A7-7898810FA202}"/>
    <cellStyle name="Comma 0*" xfId="6100" xr:uid="{00000000-0005-0000-0000-0000D4170000}"/>
    <cellStyle name="Comma 0* 2" xfId="6101" xr:uid="{00000000-0005-0000-0000-0000D5170000}"/>
    <cellStyle name="Comma 0* 2 2" xfId="36776" xr:uid="{5EF9935A-EA06-48A6-8972-750F2A22885A}"/>
    <cellStyle name="Comma 0* 3" xfId="6102" xr:uid="{00000000-0005-0000-0000-0000D6170000}"/>
    <cellStyle name="Comma 0* 3 2" xfId="36777" xr:uid="{152159B3-977F-473E-B553-9434BE03C640}"/>
    <cellStyle name="Comma 0* 4" xfId="36775" xr:uid="{45338762-3205-4126-B612-8879BE92420B}"/>
    <cellStyle name="Comma 0_PERSONAL" xfId="6103" xr:uid="{00000000-0005-0000-0000-0000D7170000}"/>
    <cellStyle name="Comma 10" xfId="6104" xr:uid="{00000000-0005-0000-0000-0000D8170000}"/>
    <cellStyle name="Comma 10 10" xfId="6105" xr:uid="{00000000-0005-0000-0000-0000D9170000}"/>
    <cellStyle name="Comma 10 10 2" xfId="6106" xr:uid="{00000000-0005-0000-0000-0000DA170000}"/>
    <cellStyle name="Comma 10 10 2 2" xfId="36780" xr:uid="{6D114B97-D2FC-484D-85E7-5E6D0F8017EB}"/>
    <cellStyle name="Comma 10 10 3" xfId="36779" xr:uid="{C444B8C4-AEDF-4335-AA8C-58A133C770BB}"/>
    <cellStyle name="Comma 10 11" xfId="6107" xr:uid="{00000000-0005-0000-0000-0000DB170000}"/>
    <cellStyle name="Comma 10 11 2" xfId="36781" xr:uid="{21952C80-8EF1-48A6-A380-C9EC4FD73223}"/>
    <cellStyle name="Comma 10 12" xfId="36778" xr:uid="{74852C26-C245-431F-A2C8-0905A7A53973}"/>
    <cellStyle name="Comma 10 13" xfId="6108" xr:uid="{00000000-0005-0000-0000-0000DC170000}"/>
    <cellStyle name="Comma 10 13 2" xfId="36782" xr:uid="{00834C34-CFB2-4741-9A40-03159D468E76}"/>
    <cellStyle name="Comma 10 2" xfId="6109" xr:uid="{00000000-0005-0000-0000-0000DD170000}"/>
    <cellStyle name="Comma 10 2 2" xfId="6110" xr:uid="{00000000-0005-0000-0000-0000DE170000}"/>
    <cellStyle name="Comma 10 2 2 2" xfId="6111" xr:uid="{00000000-0005-0000-0000-0000DF170000}"/>
    <cellStyle name="Comma 10 2 2 2 2" xfId="36785" xr:uid="{5B286A7F-817A-4C06-B670-E95BD1FA1668}"/>
    <cellStyle name="Comma 10 2 2 3" xfId="36784" xr:uid="{B09F6C8A-D7ED-439C-A29B-675B599CD112}"/>
    <cellStyle name="Comma 10 2 3" xfId="6112" xr:uid="{00000000-0005-0000-0000-0000E0170000}"/>
    <cellStyle name="Comma 10 2 3 2" xfId="6113" xr:uid="{00000000-0005-0000-0000-0000E1170000}"/>
    <cellStyle name="Comma 10 2 3 2 2" xfId="36787" xr:uid="{6743AA53-18FE-4051-B3A5-587257989CF9}"/>
    <cellStyle name="Comma 10 2 3 3" xfId="36786" xr:uid="{1F045891-C0B9-4BFC-A8D2-8CBB4682EC0C}"/>
    <cellStyle name="Comma 10 2 4" xfId="6114" xr:uid="{00000000-0005-0000-0000-0000E2170000}"/>
    <cellStyle name="Comma 10 2 4 2" xfId="36788" xr:uid="{4315853A-33C3-4345-8F7F-41A372E43F90}"/>
    <cellStyle name="Comma 10 2 5" xfId="6115" xr:uid="{00000000-0005-0000-0000-0000E3170000}"/>
    <cellStyle name="Comma 10 2 5 2" xfId="36789" xr:uid="{F7FD645C-9DD8-4E03-A593-E3FF22074013}"/>
    <cellStyle name="Comma 10 2 6" xfId="6116" xr:uid="{00000000-0005-0000-0000-0000E4170000}"/>
    <cellStyle name="Comma 10 2 6 2" xfId="36790" xr:uid="{F9084550-FF1C-4A58-B027-11F2B45D5631}"/>
    <cellStyle name="Comma 10 2 7" xfId="36783" xr:uid="{1EAE7FBE-14D9-417D-AB7B-EF38E8D7DD3C}"/>
    <cellStyle name="Comma 10 3" xfId="6117" xr:uid="{00000000-0005-0000-0000-0000E5170000}"/>
    <cellStyle name="Comma 10 3 2" xfId="6118" xr:uid="{00000000-0005-0000-0000-0000E6170000}"/>
    <cellStyle name="Comma 10 3 2 2" xfId="36792" xr:uid="{F2E0AE05-C450-4CB6-8D29-C6F435F03B0E}"/>
    <cellStyle name="Comma 10 3 3" xfId="36791" xr:uid="{F832D3B9-DD15-4CC4-8D02-3EE4612163DE}"/>
    <cellStyle name="Comma 10 4" xfId="6119" xr:uid="{00000000-0005-0000-0000-0000E7170000}"/>
    <cellStyle name="Comma 10 4 2" xfId="6120" xr:uid="{00000000-0005-0000-0000-0000E8170000}"/>
    <cellStyle name="Comma 10 4 2 2" xfId="36794" xr:uid="{34631C17-F3B1-4E01-9A42-EF3A17DBDF9F}"/>
    <cellStyle name="Comma 10 4 3" xfId="36793" xr:uid="{93D4ECC5-8839-404E-9776-BCF3F06477BD}"/>
    <cellStyle name="Comma 10 5" xfId="6121" xr:uid="{00000000-0005-0000-0000-0000E9170000}"/>
    <cellStyle name="Comma 10 5 2" xfId="6122" xr:uid="{00000000-0005-0000-0000-0000EA170000}"/>
    <cellStyle name="Comma 10 5 2 2" xfId="36796" xr:uid="{3786E588-CA2A-4FCC-9B37-FFF0C982BC73}"/>
    <cellStyle name="Comma 10 5 3" xfId="36795" xr:uid="{A13CB753-702B-4D78-91BA-DE046B464893}"/>
    <cellStyle name="Comma 10 6" xfId="6123" xr:uid="{00000000-0005-0000-0000-0000EB170000}"/>
    <cellStyle name="Comma 10 6 2" xfId="6124" xr:uid="{00000000-0005-0000-0000-0000EC170000}"/>
    <cellStyle name="Comma 10 6 2 2" xfId="36798" xr:uid="{570828EB-6D28-4E43-A882-46E2165913F3}"/>
    <cellStyle name="Comma 10 6 3" xfId="36797" xr:uid="{69144211-B57B-4B3A-964B-C3D2FB3CDF81}"/>
    <cellStyle name="Comma 10 7" xfId="6125" xr:uid="{00000000-0005-0000-0000-0000ED170000}"/>
    <cellStyle name="Comma 10 7 2" xfId="6126" xr:uid="{00000000-0005-0000-0000-0000EE170000}"/>
    <cellStyle name="Comma 10 7 2 2" xfId="36800" xr:uid="{49C84D98-2C68-400B-9975-39EE057F2F04}"/>
    <cellStyle name="Comma 10 7 3" xfId="36799" xr:uid="{2CAF1392-1664-4D1B-A35D-4C5D4A676B5E}"/>
    <cellStyle name="Comma 10 8" xfId="6127" xr:uid="{00000000-0005-0000-0000-0000EF170000}"/>
    <cellStyle name="Comma 10 8 2" xfId="36801" xr:uid="{3D3001B0-907F-4A00-BE26-7FDF93753C51}"/>
    <cellStyle name="Comma 10 9" xfId="6128" xr:uid="{00000000-0005-0000-0000-0000F0170000}"/>
    <cellStyle name="Comma 10 9 2" xfId="36802" xr:uid="{78F4325B-E14F-441D-9439-8F7859B135D8}"/>
    <cellStyle name="Comma 100" xfId="6129" xr:uid="{00000000-0005-0000-0000-0000F1170000}"/>
    <cellStyle name="Comma 100 2" xfId="6130" xr:uid="{00000000-0005-0000-0000-0000F2170000}"/>
    <cellStyle name="Comma 100 2 2" xfId="6131" xr:uid="{00000000-0005-0000-0000-0000F3170000}"/>
    <cellStyle name="Comma 100 2 2 2" xfId="6132" xr:uid="{00000000-0005-0000-0000-0000F4170000}"/>
    <cellStyle name="Comma 100 2 2 2 2" xfId="36806" xr:uid="{57DCE85C-36B6-47AE-92E0-12D6EA234BEA}"/>
    <cellStyle name="Comma 100 2 2 3" xfId="36805" xr:uid="{BE370B0A-0709-4CA8-981B-528248121CBC}"/>
    <cellStyle name="Comma 100 2 3" xfId="6133" xr:uid="{00000000-0005-0000-0000-0000F5170000}"/>
    <cellStyle name="Comma 100 2 3 2" xfId="6134" xr:uid="{00000000-0005-0000-0000-0000F6170000}"/>
    <cellStyle name="Comma 100 2 3 2 2" xfId="36808" xr:uid="{F949634F-8EC9-4B52-925D-24322F73D19D}"/>
    <cellStyle name="Comma 100 2 3 3" xfId="36807" xr:uid="{C2329765-6DC7-4E43-B97B-23278D3ECBE5}"/>
    <cellStyle name="Comma 100 2 4" xfId="6135" xr:uid="{00000000-0005-0000-0000-0000F7170000}"/>
    <cellStyle name="Comma 100 2 4 2" xfId="36809" xr:uid="{72726095-0837-4FE9-8D39-07C34C3EFB97}"/>
    <cellStyle name="Comma 100 2 5" xfId="6136" xr:uid="{00000000-0005-0000-0000-0000F8170000}"/>
    <cellStyle name="Comma 100 2 5 2" xfId="36810" xr:uid="{CFC37425-8DA0-4EA3-AB6B-0061EAC5C904}"/>
    <cellStyle name="Comma 100 2 6" xfId="6137" xr:uid="{00000000-0005-0000-0000-0000F9170000}"/>
    <cellStyle name="Comma 100 2 6 2" xfId="36811" xr:uid="{EE20699B-F785-4B60-9137-035F64AB6056}"/>
    <cellStyle name="Comma 100 2 7" xfId="36804" xr:uid="{BBBF312E-7087-4BA1-A2DE-A54A45CED2E6}"/>
    <cellStyle name="Comma 100 3" xfId="6138" xr:uid="{00000000-0005-0000-0000-0000FA170000}"/>
    <cellStyle name="Comma 100 3 2" xfId="6139" xr:uid="{00000000-0005-0000-0000-0000FB170000}"/>
    <cellStyle name="Comma 100 3 2 2" xfId="36813" xr:uid="{CEDB1D75-AD48-41A6-A362-249EF5578D75}"/>
    <cellStyle name="Comma 100 3 3" xfId="36812" xr:uid="{0BF65B1A-2E97-48A8-BDE4-4C14D465860D}"/>
    <cellStyle name="Comma 100 4" xfId="6140" xr:uid="{00000000-0005-0000-0000-0000FC170000}"/>
    <cellStyle name="Comma 100 4 2" xfId="6141" xr:uid="{00000000-0005-0000-0000-0000FD170000}"/>
    <cellStyle name="Comma 100 4 2 2" xfId="36815" xr:uid="{5EC191F1-42AD-4E10-B117-86984E2C837C}"/>
    <cellStyle name="Comma 100 4 3" xfId="36814" xr:uid="{39B5BC3F-993C-4EA5-B973-BB187B9DC0B4}"/>
    <cellStyle name="Comma 100 5" xfId="6142" xr:uid="{00000000-0005-0000-0000-0000FE170000}"/>
    <cellStyle name="Comma 100 5 2" xfId="36816" xr:uid="{C50FF218-E38A-4943-80A3-4423560F7C0A}"/>
    <cellStyle name="Comma 100 6" xfId="6143" xr:uid="{00000000-0005-0000-0000-0000FF170000}"/>
    <cellStyle name="Comma 100 6 2" xfId="6144" xr:uid="{00000000-0005-0000-0000-000000180000}"/>
    <cellStyle name="Comma 100 6 2 2" xfId="36818" xr:uid="{694D6100-9D04-4EEF-8A66-3E586FB0AA35}"/>
    <cellStyle name="Comma 100 6 3" xfId="36817" xr:uid="{957897E8-8951-4D9F-B8BF-97B514CE2053}"/>
    <cellStyle name="Comma 100 7" xfId="6145" xr:uid="{00000000-0005-0000-0000-000001180000}"/>
    <cellStyle name="Comma 100 7 2" xfId="36819" xr:uid="{601B1F2B-D50C-4843-B687-F24A20265FBF}"/>
    <cellStyle name="Comma 100 8" xfId="36803" xr:uid="{1A96DEF0-4026-48D3-9DEC-EA6E1BD9AADE}"/>
    <cellStyle name="Comma 101" xfId="6146" xr:uid="{00000000-0005-0000-0000-000002180000}"/>
    <cellStyle name="Comma 101 2" xfId="6147" xr:uid="{00000000-0005-0000-0000-000003180000}"/>
    <cellStyle name="Comma 101 2 2" xfId="6148" xr:uid="{00000000-0005-0000-0000-000004180000}"/>
    <cellStyle name="Comma 101 2 2 2" xfId="6149" xr:uid="{00000000-0005-0000-0000-000005180000}"/>
    <cellStyle name="Comma 101 2 2 2 2" xfId="36823" xr:uid="{A1274314-CA97-40FF-8613-05D26E23235B}"/>
    <cellStyle name="Comma 101 2 2 3" xfId="36822" xr:uid="{011D72B3-D169-4C0B-8D5A-D6E9747773E5}"/>
    <cellStyle name="Comma 101 2 3" xfId="6150" xr:uid="{00000000-0005-0000-0000-000006180000}"/>
    <cellStyle name="Comma 101 2 3 2" xfId="6151" xr:uid="{00000000-0005-0000-0000-000007180000}"/>
    <cellStyle name="Comma 101 2 3 2 2" xfId="36825" xr:uid="{09B5B4DA-C637-48AC-8AEF-D87B90A693B8}"/>
    <cellStyle name="Comma 101 2 3 3" xfId="36824" xr:uid="{3150ECFA-9B8A-4FFC-A1DC-F56B95DCCED3}"/>
    <cellStyle name="Comma 101 2 4" xfId="6152" xr:uid="{00000000-0005-0000-0000-000008180000}"/>
    <cellStyle name="Comma 101 2 4 2" xfId="36826" xr:uid="{427B7B80-6F0E-4506-9A53-D669E7E92BCB}"/>
    <cellStyle name="Comma 101 2 5" xfId="6153" xr:uid="{00000000-0005-0000-0000-000009180000}"/>
    <cellStyle name="Comma 101 2 5 2" xfId="36827" xr:uid="{86E1EAE5-978A-40BF-B902-42C875C07AA6}"/>
    <cellStyle name="Comma 101 2 6" xfId="6154" xr:uid="{00000000-0005-0000-0000-00000A180000}"/>
    <cellStyle name="Comma 101 2 6 2" xfId="36828" xr:uid="{4199E4D3-7E8F-44FD-A96C-8CC39DE59F75}"/>
    <cellStyle name="Comma 101 2 7" xfId="36821" xr:uid="{74564CCD-A22D-40BB-965E-D6798FB67F93}"/>
    <cellStyle name="Comma 101 3" xfId="6155" xr:uid="{00000000-0005-0000-0000-00000B180000}"/>
    <cellStyle name="Comma 101 3 2" xfId="6156" xr:uid="{00000000-0005-0000-0000-00000C180000}"/>
    <cellStyle name="Comma 101 3 2 2" xfId="36830" xr:uid="{6CF4D6F4-244B-4CBB-A7A3-F9131E77D5D1}"/>
    <cellStyle name="Comma 101 3 3" xfId="36829" xr:uid="{826C3C90-28F8-4316-9AA1-CFF4E5A37A90}"/>
    <cellStyle name="Comma 101 4" xfId="6157" xr:uid="{00000000-0005-0000-0000-00000D180000}"/>
    <cellStyle name="Comma 101 4 2" xfId="6158" xr:uid="{00000000-0005-0000-0000-00000E180000}"/>
    <cellStyle name="Comma 101 4 2 2" xfId="36832" xr:uid="{4B074ADE-C6ED-4C51-9E4A-23B3B46E815E}"/>
    <cellStyle name="Comma 101 4 3" xfId="36831" xr:uid="{5E93EDF5-AB78-4A30-935C-A12660116E70}"/>
    <cellStyle name="Comma 101 5" xfId="6159" xr:uid="{00000000-0005-0000-0000-00000F180000}"/>
    <cellStyle name="Comma 101 5 2" xfId="36833" xr:uid="{EFF13E87-681F-4857-9ED4-5BA06B68FDC2}"/>
    <cellStyle name="Comma 101 6" xfId="6160" xr:uid="{00000000-0005-0000-0000-000010180000}"/>
    <cellStyle name="Comma 101 6 2" xfId="6161" xr:uid="{00000000-0005-0000-0000-000011180000}"/>
    <cellStyle name="Comma 101 6 2 2" xfId="36835" xr:uid="{D11A88FE-31E6-4040-A0A9-69B365DE4125}"/>
    <cellStyle name="Comma 101 6 3" xfId="36834" xr:uid="{9D9AFDF2-E0D0-4BC6-91E8-9A82D97689D5}"/>
    <cellStyle name="Comma 101 7" xfId="6162" xr:uid="{00000000-0005-0000-0000-000012180000}"/>
    <cellStyle name="Comma 101 7 2" xfId="36836" xr:uid="{44DF1AF4-1F10-4DCF-A18F-E24F2FDEA948}"/>
    <cellStyle name="Comma 101 8" xfId="36820" xr:uid="{95F90D21-6338-4231-8B58-907281BF29D8}"/>
    <cellStyle name="Comma 102" xfId="6163" xr:uid="{00000000-0005-0000-0000-000013180000}"/>
    <cellStyle name="Comma 102 2" xfId="6164" xr:uid="{00000000-0005-0000-0000-000014180000}"/>
    <cellStyle name="Comma 102 2 2" xfId="6165" xr:uid="{00000000-0005-0000-0000-000015180000}"/>
    <cellStyle name="Comma 102 2 2 2" xfId="6166" xr:uid="{00000000-0005-0000-0000-000016180000}"/>
    <cellStyle name="Comma 102 2 2 2 2" xfId="36840" xr:uid="{457532B9-47CB-4043-9DA5-623F757DE392}"/>
    <cellStyle name="Comma 102 2 2 3" xfId="36839" xr:uid="{8CE6AC9E-1CCF-4B85-B9B1-7F4538D53C0D}"/>
    <cellStyle name="Comma 102 2 3" xfId="6167" xr:uid="{00000000-0005-0000-0000-000017180000}"/>
    <cellStyle name="Comma 102 2 3 2" xfId="6168" xr:uid="{00000000-0005-0000-0000-000018180000}"/>
    <cellStyle name="Comma 102 2 3 2 2" xfId="36842" xr:uid="{BFB8C50E-6398-4851-A595-9754F98A7016}"/>
    <cellStyle name="Comma 102 2 3 3" xfId="36841" xr:uid="{E731A6BF-1644-420F-94F9-6D0CF41B3653}"/>
    <cellStyle name="Comma 102 2 4" xfId="6169" xr:uid="{00000000-0005-0000-0000-000019180000}"/>
    <cellStyle name="Comma 102 2 4 2" xfId="36843" xr:uid="{9582C21C-9C0C-4D48-B47B-1297750DF819}"/>
    <cellStyle name="Comma 102 2 5" xfId="6170" xr:uid="{00000000-0005-0000-0000-00001A180000}"/>
    <cellStyle name="Comma 102 2 5 2" xfId="36844" xr:uid="{56C9BA9E-AFCA-4A5A-AB37-02D16248158B}"/>
    <cellStyle name="Comma 102 2 6" xfId="6171" xr:uid="{00000000-0005-0000-0000-00001B180000}"/>
    <cellStyle name="Comma 102 2 6 2" xfId="36845" xr:uid="{ACF36FFA-E714-46BD-9C17-023A3F951FE8}"/>
    <cellStyle name="Comma 102 2 7" xfId="36838" xr:uid="{80E48994-B6DB-46E1-AEDD-ABE591AEEB8D}"/>
    <cellStyle name="Comma 102 3" xfId="6172" xr:uid="{00000000-0005-0000-0000-00001C180000}"/>
    <cellStyle name="Comma 102 3 2" xfId="6173" xr:uid="{00000000-0005-0000-0000-00001D180000}"/>
    <cellStyle name="Comma 102 3 2 2" xfId="36847" xr:uid="{827CA050-2584-4929-B0EF-675F816E8F6F}"/>
    <cellStyle name="Comma 102 3 3" xfId="36846" xr:uid="{DF4FAB90-A76E-4C55-9B8B-01D52C23F4C8}"/>
    <cellStyle name="Comma 102 4" xfId="6174" xr:uid="{00000000-0005-0000-0000-00001E180000}"/>
    <cellStyle name="Comma 102 4 2" xfId="6175" xr:uid="{00000000-0005-0000-0000-00001F180000}"/>
    <cellStyle name="Comma 102 4 2 2" xfId="36849" xr:uid="{2FC3B723-AD84-4519-9030-EAB34506F04E}"/>
    <cellStyle name="Comma 102 4 3" xfId="36848" xr:uid="{7819FB12-F923-45C6-B36A-7CB6EF42983D}"/>
    <cellStyle name="Comma 102 5" xfId="6176" xr:uid="{00000000-0005-0000-0000-000020180000}"/>
    <cellStyle name="Comma 102 5 2" xfId="36850" xr:uid="{E66A5EF0-AA43-48D5-858B-1D99C61EF4A8}"/>
    <cellStyle name="Comma 102 6" xfId="6177" xr:uid="{00000000-0005-0000-0000-000021180000}"/>
    <cellStyle name="Comma 102 6 2" xfId="6178" xr:uid="{00000000-0005-0000-0000-000022180000}"/>
    <cellStyle name="Comma 102 6 2 2" xfId="36852" xr:uid="{BAA29D30-4085-421A-B36C-D6410601A1C2}"/>
    <cellStyle name="Comma 102 6 3" xfId="36851" xr:uid="{53E9FBDB-9DA9-4E7B-80BF-612B2D95EC54}"/>
    <cellStyle name="Comma 102 7" xfId="6179" xr:uid="{00000000-0005-0000-0000-000023180000}"/>
    <cellStyle name="Comma 102 7 2" xfId="36853" xr:uid="{20B442BE-A87B-4BC1-8930-7B2AB9DA1791}"/>
    <cellStyle name="Comma 102 8" xfId="36837" xr:uid="{4DF12D18-9699-4573-8B0A-3F9654A3FFCD}"/>
    <cellStyle name="Comma 103" xfId="6180" xr:uid="{00000000-0005-0000-0000-000024180000}"/>
    <cellStyle name="Comma 103 2" xfId="6181" xr:uid="{00000000-0005-0000-0000-000025180000}"/>
    <cellStyle name="Comma 103 2 2" xfId="6182" xr:uid="{00000000-0005-0000-0000-000026180000}"/>
    <cellStyle name="Comma 103 2 2 2" xfId="6183" xr:uid="{00000000-0005-0000-0000-000027180000}"/>
    <cellStyle name="Comma 103 2 2 2 2" xfId="36857" xr:uid="{7FDB2FBC-D8C3-466A-81DB-ADF06317638D}"/>
    <cellStyle name="Comma 103 2 2 3" xfId="36856" xr:uid="{1B5C169A-0147-48B6-9677-2FCC7422502A}"/>
    <cellStyle name="Comma 103 2 3" xfId="6184" xr:uid="{00000000-0005-0000-0000-000028180000}"/>
    <cellStyle name="Comma 103 2 3 2" xfId="6185" xr:uid="{00000000-0005-0000-0000-000029180000}"/>
    <cellStyle name="Comma 103 2 3 2 2" xfId="36859" xr:uid="{6CE3E07F-A97D-470B-869B-467593230DD0}"/>
    <cellStyle name="Comma 103 2 3 3" xfId="36858" xr:uid="{9157C97E-E143-4B75-AE93-A2434DF47CFE}"/>
    <cellStyle name="Comma 103 2 4" xfId="6186" xr:uid="{00000000-0005-0000-0000-00002A180000}"/>
    <cellStyle name="Comma 103 2 4 2" xfId="36860" xr:uid="{78B86FD1-9FA9-41E4-84C6-7270B82EEBF5}"/>
    <cellStyle name="Comma 103 2 5" xfId="6187" xr:uid="{00000000-0005-0000-0000-00002B180000}"/>
    <cellStyle name="Comma 103 2 5 2" xfId="6188" xr:uid="{00000000-0005-0000-0000-00002C180000}"/>
    <cellStyle name="Comma 103 2 5 2 2" xfId="36862" xr:uid="{5CBE376F-5026-47B2-9F3D-9E8C95C05695}"/>
    <cellStyle name="Comma 103 2 5 3" xfId="36861" xr:uid="{8A536A65-4BCF-423C-B0B7-55BCA299A5FA}"/>
    <cellStyle name="Comma 103 2 6" xfId="6189" xr:uid="{00000000-0005-0000-0000-00002D180000}"/>
    <cellStyle name="Comma 103 2 6 2" xfId="36863" xr:uid="{3BF92291-7327-456F-B047-A69001AE5B1A}"/>
    <cellStyle name="Comma 103 2 7" xfId="36855" xr:uid="{3AFD30DE-BA23-4BFD-90B4-873513328599}"/>
    <cellStyle name="Comma 103 3" xfId="6190" xr:uid="{00000000-0005-0000-0000-00002E180000}"/>
    <cellStyle name="Comma 103 3 2" xfId="6191" xr:uid="{00000000-0005-0000-0000-00002F180000}"/>
    <cellStyle name="Comma 103 3 2 2" xfId="36865" xr:uid="{9B97FD49-BE5F-4F00-BB1A-5DAFDE380E68}"/>
    <cellStyle name="Comma 103 3 3" xfId="36864" xr:uid="{A975013C-298E-4E54-8543-70A9F9EEF5DA}"/>
    <cellStyle name="Comma 103 4" xfId="6192" xr:uid="{00000000-0005-0000-0000-000030180000}"/>
    <cellStyle name="Comma 103 4 2" xfId="6193" xr:uid="{00000000-0005-0000-0000-000031180000}"/>
    <cellStyle name="Comma 103 4 2 2" xfId="36867" xr:uid="{71288956-2816-4A1A-A0AC-878911808DF4}"/>
    <cellStyle name="Comma 103 4 3" xfId="36866" xr:uid="{2E4E6CDF-250A-4571-A0EF-5B705B85467B}"/>
    <cellStyle name="Comma 103 5" xfId="6194" xr:uid="{00000000-0005-0000-0000-000032180000}"/>
    <cellStyle name="Comma 103 5 2" xfId="36868" xr:uid="{44FCDBD6-0343-4783-87B9-10D33B5D3045}"/>
    <cellStyle name="Comma 103 6" xfId="6195" xr:uid="{00000000-0005-0000-0000-000033180000}"/>
    <cellStyle name="Comma 103 6 2" xfId="6196" xr:uid="{00000000-0005-0000-0000-000034180000}"/>
    <cellStyle name="Comma 103 6 2 2" xfId="36870" xr:uid="{E522E0FB-C0AC-4B9D-A615-67C355B594D8}"/>
    <cellStyle name="Comma 103 6 3" xfId="36869" xr:uid="{52A724F3-13F0-4D70-BC8D-CF9759643919}"/>
    <cellStyle name="Comma 103 7" xfId="6197" xr:uid="{00000000-0005-0000-0000-000035180000}"/>
    <cellStyle name="Comma 103 7 2" xfId="36871" xr:uid="{937B3572-BA4F-4B6B-8E75-A550604ED6C8}"/>
    <cellStyle name="Comma 103 8" xfId="36854" xr:uid="{E2F32836-0009-40E1-BEBA-463998137C44}"/>
    <cellStyle name="Comma 104" xfId="6198" xr:uid="{00000000-0005-0000-0000-000036180000}"/>
    <cellStyle name="Comma 104 2" xfId="6199" xr:uid="{00000000-0005-0000-0000-000037180000}"/>
    <cellStyle name="Comma 104 2 2" xfId="6200" xr:uid="{00000000-0005-0000-0000-000038180000}"/>
    <cellStyle name="Comma 104 2 2 2" xfId="6201" xr:uid="{00000000-0005-0000-0000-000039180000}"/>
    <cellStyle name="Comma 104 2 2 2 2" xfId="36875" xr:uid="{36FEA91C-08E2-44CD-926E-03033A5E9ED7}"/>
    <cellStyle name="Comma 104 2 2 3" xfId="36874" xr:uid="{78AC3B7C-9F84-4531-B825-5389DB7F68D5}"/>
    <cellStyle name="Comma 104 2 3" xfId="6202" xr:uid="{00000000-0005-0000-0000-00003A180000}"/>
    <cellStyle name="Comma 104 2 3 2" xfId="6203" xr:uid="{00000000-0005-0000-0000-00003B180000}"/>
    <cellStyle name="Comma 104 2 3 2 2" xfId="36877" xr:uid="{9960A6DE-6022-4AA3-9393-8B7DCC3AC560}"/>
    <cellStyle name="Comma 104 2 3 3" xfId="36876" xr:uid="{3636015C-5E4B-472E-B274-15A7F8E25DFC}"/>
    <cellStyle name="Comma 104 2 4" xfId="6204" xr:uid="{00000000-0005-0000-0000-00003C180000}"/>
    <cellStyle name="Comma 104 2 4 2" xfId="36878" xr:uid="{9A925432-740E-4B51-8231-90979CC238F4}"/>
    <cellStyle name="Comma 104 2 5" xfId="6205" xr:uid="{00000000-0005-0000-0000-00003D180000}"/>
    <cellStyle name="Comma 104 2 5 2" xfId="6206" xr:uid="{00000000-0005-0000-0000-00003E180000}"/>
    <cellStyle name="Comma 104 2 5 2 2" xfId="36880" xr:uid="{16A3F600-369A-4F06-AE9E-9261AE3937C0}"/>
    <cellStyle name="Comma 104 2 5 3" xfId="36879" xr:uid="{C42EBD2B-C86C-4544-AC91-3A6080025C02}"/>
    <cellStyle name="Comma 104 2 6" xfId="6207" xr:uid="{00000000-0005-0000-0000-00003F180000}"/>
    <cellStyle name="Comma 104 2 6 2" xfId="36881" xr:uid="{AE67DD5D-5293-48EB-936D-9AF9B5447184}"/>
    <cellStyle name="Comma 104 2 7" xfId="36873" xr:uid="{E88B9C6D-D2D7-49FA-83D9-85CFCD78554D}"/>
    <cellStyle name="Comma 104 3" xfId="6208" xr:uid="{00000000-0005-0000-0000-000040180000}"/>
    <cellStyle name="Comma 104 3 2" xfId="6209" xr:uid="{00000000-0005-0000-0000-000041180000}"/>
    <cellStyle name="Comma 104 3 2 2" xfId="36883" xr:uid="{D1FC4F28-FC83-4A8A-B193-9B8D446DBB63}"/>
    <cellStyle name="Comma 104 3 3" xfId="36882" xr:uid="{F5DEE90F-5A22-43AA-BFE2-70C5DD318B5C}"/>
    <cellStyle name="Comma 104 4" xfId="6210" xr:uid="{00000000-0005-0000-0000-000042180000}"/>
    <cellStyle name="Comma 104 4 2" xfId="6211" xr:uid="{00000000-0005-0000-0000-000043180000}"/>
    <cellStyle name="Comma 104 4 2 2" xfId="36885" xr:uid="{622B54CA-2980-4F2B-9E22-2B5764EAEA45}"/>
    <cellStyle name="Comma 104 4 3" xfId="36884" xr:uid="{B2E651BA-4A68-476A-9A7D-27CE6A765EE1}"/>
    <cellStyle name="Comma 104 5" xfId="6212" xr:uid="{00000000-0005-0000-0000-000044180000}"/>
    <cellStyle name="Comma 104 5 2" xfId="36886" xr:uid="{2AA760FD-A2F4-45E7-A9F6-5E335686C398}"/>
    <cellStyle name="Comma 104 6" xfId="6213" xr:uid="{00000000-0005-0000-0000-000045180000}"/>
    <cellStyle name="Comma 104 6 2" xfId="6214" xr:uid="{00000000-0005-0000-0000-000046180000}"/>
    <cellStyle name="Comma 104 6 2 2" xfId="36888" xr:uid="{260FCBAB-1FCC-4D9D-BEAC-4A0F2C2F0CE0}"/>
    <cellStyle name="Comma 104 6 3" xfId="36887" xr:uid="{289DBE0E-B684-44FE-A53B-B52153AFE314}"/>
    <cellStyle name="Comma 104 7" xfId="6215" xr:uid="{00000000-0005-0000-0000-000047180000}"/>
    <cellStyle name="Comma 104 7 2" xfId="36889" xr:uid="{B2C24BF3-2112-43E0-B482-F2858D3FC587}"/>
    <cellStyle name="Comma 104 8" xfId="36872" xr:uid="{A8518955-652A-40A1-8C03-DEB5CE420691}"/>
    <cellStyle name="Comma 105" xfId="6216" xr:uid="{00000000-0005-0000-0000-000048180000}"/>
    <cellStyle name="Comma 105 2" xfId="6217" xr:uid="{00000000-0005-0000-0000-000049180000}"/>
    <cellStyle name="Comma 105 2 2" xfId="6218" xr:uid="{00000000-0005-0000-0000-00004A180000}"/>
    <cellStyle name="Comma 105 2 2 2" xfId="6219" xr:uid="{00000000-0005-0000-0000-00004B180000}"/>
    <cellStyle name="Comma 105 2 2 2 2" xfId="36893" xr:uid="{BB6CAA23-8A87-4759-8D20-84910CF4D47F}"/>
    <cellStyle name="Comma 105 2 2 3" xfId="36892" xr:uid="{105E7215-4F84-4E84-B296-946F92D0E124}"/>
    <cellStyle name="Comma 105 2 3" xfId="6220" xr:uid="{00000000-0005-0000-0000-00004C180000}"/>
    <cellStyle name="Comma 105 2 3 2" xfId="6221" xr:uid="{00000000-0005-0000-0000-00004D180000}"/>
    <cellStyle name="Comma 105 2 3 2 2" xfId="36895" xr:uid="{C3BD8AE3-0FA3-4213-998D-F2EC15DFF582}"/>
    <cellStyle name="Comma 105 2 3 3" xfId="36894" xr:uid="{C44EB16A-BFBC-4137-BC30-34BF05747FEB}"/>
    <cellStyle name="Comma 105 2 4" xfId="6222" xr:uid="{00000000-0005-0000-0000-00004E180000}"/>
    <cellStyle name="Comma 105 2 4 2" xfId="36896" xr:uid="{A9986737-2AC7-4925-89CE-2592BECD8E37}"/>
    <cellStyle name="Comma 105 2 5" xfId="6223" xr:uid="{00000000-0005-0000-0000-00004F180000}"/>
    <cellStyle name="Comma 105 2 5 2" xfId="6224" xr:uid="{00000000-0005-0000-0000-000050180000}"/>
    <cellStyle name="Comma 105 2 5 2 2" xfId="36898" xr:uid="{D6AAD1B5-60A1-4EEC-94E7-A1A33EB638B9}"/>
    <cellStyle name="Comma 105 2 5 3" xfId="36897" xr:uid="{22975806-656E-49A8-AE2C-8E6B2A242EDB}"/>
    <cellStyle name="Comma 105 2 6" xfId="6225" xr:uid="{00000000-0005-0000-0000-000051180000}"/>
    <cellStyle name="Comma 105 2 6 2" xfId="36899" xr:uid="{EA5C4DB8-FD9F-4B31-8A17-291202E85CF3}"/>
    <cellStyle name="Comma 105 2 7" xfId="36891" xr:uid="{EDB418DC-648F-4B43-AAD3-9B1C4C280545}"/>
    <cellStyle name="Comma 105 3" xfId="6226" xr:uid="{00000000-0005-0000-0000-000052180000}"/>
    <cellStyle name="Comma 105 3 2" xfId="6227" xr:uid="{00000000-0005-0000-0000-000053180000}"/>
    <cellStyle name="Comma 105 3 2 2" xfId="36901" xr:uid="{06744B72-7B59-42D7-B41E-7FD8EF7025E1}"/>
    <cellStyle name="Comma 105 3 3" xfId="36900" xr:uid="{5C1CCC2D-DCB1-4508-9053-05D02824B4C4}"/>
    <cellStyle name="Comma 105 4" xfId="6228" xr:uid="{00000000-0005-0000-0000-000054180000}"/>
    <cellStyle name="Comma 105 4 2" xfId="6229" xr:uid="{00000000-0005-0000-0000-000055180000}"/>
    <cellStyle name="Comma 105 4 2 2" xfId="36903" xr:uid="{513C7483-34BB-42A6-9DE7-0B7B1366BCB2}"/>
    <cellStyle name="Comma 105 4 3" xfId="36902" xr:uid="{7D60023F-997C-419D-8309-89E57C3F34D1}"/>
    <cellStyle name="Comma 105 5" xfId="6230" xr:uid="{00000000-0005-0000-0000-000056180000}"/>
    <cellStyle name="Comma 105 5 2" xfId="36904" xr:uid="{546272A7-EBB6-4B56-84F4-55A620486753}"/>
    <cellStyle name="Comma 105 6" xfId="6231" xr:uid="{00000000-0005-0000-0000-000057180000}"/>
    <cellStyle name="Comma 105 6 2" xfId="6232" xr:uid="{00000000-0005-0000-0000-000058180000}"/>
    <cellStyle name="Comma 105 6 2 2" xfId="36906" xr:uid="{664285E1-094F-49E8-ABDB-0EA4496ABCBF}"/>
    <cellStyle name="Comma 105 6 3" xfId="36905" xr:uid="{731AE505-5110-4AF6-BBE6-83B3D558DBA0}"/>
    <cellStyle name="Comma 105 7" xfId="6233" xr:uid="{00000000-0005-0000-0000-000059180000}"/>
    <cellStyle name="Comma 105 7 2" xfId="36907" xr:uid="{014C708D-C2A6-4195-8127-9CE440B78C14}"/>
    <cellStyle name="Comma 105 8" xfId="36890" xr:uid="{328DC2C9-98D5-4A61-B31A-1C635FDCD57B}"/>
    <cellStyle name="Comma 106" xfId="6234" xr:uid="{00000000-0005-0000-0000-00005A180000}"/>
    <cellStyle name="Comma 106 2" xfId="6235" xr:uid="{00000000-0005-0000-0000-00005B180000}"/>
    <cellStyle name="Comma 106 2 2" xfId="6236" xr:uid="{00000000-0005-0000-0000-00005C180000}"/>
    <cellStyle name="Comma 106 2 2 2" xfId="6237" xr:uid="{00000000-0005-0000-0000-00005D180000}"/>
    <cellStyle name="Comma 106 2 2 2 2" xfId="36911" xr:uid="{BC9044A4-B933-487F-8A5B-D94E92BD1497}"/>
    <cellStyle name="Comma 106 2 2 3" xfId="36910" xr:uid="{C5C8EB29-4CE2-4194-A4B6-075845684A73}"/>
    <cellStyle name="Comma 106 2 3" xfId="6238" xr:uid="{00000000-0005-0000-0000-00005E180000}"/>
    <cellStyle name="Comma 106 2 3 2" xfId="6239" xr:uid="{00000000-0005-0000-0000-00005F180000}"/>
    <cellStyle name="Comma 106 2 3 2 2" xfId="36913" xr:uid="{C79370A5-906D-4098-9B6F-D441677024F8}"/>
    <cellStyle name="Comma 106 2 3 3" xfId="36912" xr:uid="{D1B51053-6330-491A-828F-E9B0A696D230}"/>
    <cellStyle name="Comma 106 2 4" xfId="6240" xr:uid="{00000000-0005-0000-0000-000060180000}"/>
    <cellStyle name="Comma 106 2 4 2" xfId="36914" xr:uid="{0E3EC96A-7426-49FE-9C6F-5BE55120719D}"/>
    <cellStyle name="Comma 106 2 5" xfId="6241" xr:uid="{00000000-0005-0000-0000-000061180000}"/>
    <cellStyle name="Comma 106 2 5 2" xfId="6242" xr:uid="{00000000-0005-0000-0000-000062180000}"/>
    <cellStyle name="Comma 106 2 5 2 2" xfId="36916" xr:uid="{C3F049A7-A926-4501-898D-9824DCF7F2A9}"/>
    <cellStyle name="Comma 106 2 5 3" xfId="36915" xr:uid="{54F45746-0600-404C-9B4F-AC3B69D9C0BC}"/>
    <cellStyle name="Comma 106 2 6" xfId="6243" xr:uid="{00000000-0005-0000-0000-000063180000}"/>
    <cellStyle name="Comma 106 2 6 2" xfId="36917" xr:uid="{AF646AA0-B1AD-432F-91D0-E07C26DEC80D}"/>
    <cellStyle name="Comma 106 2 7" xfId="36909" xr:uid="{9A50DC4F-D826-424F-9783-D405A388BBB7}"/>
    <cellStyle name="Comma 106 3" xfId="6244" xr:uid="{00000000-0005-0000-0000-000064180000}"/>
    <cellStyle name="Comma 106 3 2" xfId="6245" xr:uid="{00000000-0005-0000-0000-000065180000}"/>
    <cellStyle name="Comma 106 3 2 2" xfId="36919" xr:uid="{5372E0E8-C4F4-4B71-A301-DBF797E7ABCC}"/>
    <cellStyle name="Comma 106 3 3" xfId="36918" xr:uid="{90145D35-0102-4914-85A4-B3D12C37C7D7}"/>
    <cellStyle name="Comma 106 4" xfId="6246" xr:uid="{00000000-0005-0000-0000-000066180000}"/>
    <cellStyle name="Comma 106 4 2" xfId="6247" xr:uid="{00000000-0005-0000-0000-000067180000}"/>
    <cellStyle name="Comma 106 4 2 2" xfId="36921" xr:uid="{90C6CB7E-E1F7-467D-A310-8153BFCDF921}"/>
    <cellStyle name="Comma 106 4 3" xfId="36920" xr:uid="{6FCE88C4-5DAB-4B5A-B6AA-B8821B7E6417}"/>
    <cellStyle name="Comma 106 5" xfId="6248" xr:uid="{00000000-0005-0000-0000-000068180000}"/>
    <cellStyle name="Comma 106 5 2" xfId="36922" xr:uid="{4F681554-CD47-4CEF-9B85-7D0AAE0FD86A}"/>
    <cellStyle name="Comma 106 6" xfId="6249" xr:uid="{00000000-0005-0000-0000-000069180000}"/>
    <cellStyle name="Comma 106 6 2" xfId="6250" xr:uid="{00000000-0005-0000-0000-00006A180000}"/>
    <cellStyle name="Comma 106 6 2 2" xfId="36924" xr:uid="{B11B2793-0DB6-417B-9401-F7C1A1D88750}"/>
    <cellStyle name="Comma 106 6 3" xfId="36923" xr:uid="{96C70E4A-62E9-48CC-ACF7-2FCEDAF79437}"/>
    <cellStyle name="Comma 106 7" xfId="6251" xr:uid="{00000000-0005-0000-0000-00006B180000}"/>
    <cellStyle name="Comma 106 7 2" xfId="36925" xr:uid="{BC594CD4-7C28-4C7E-829B-A14856D7805B}"/>
    <cellStyle name="Comma 106 8" xfId="36908" xr:uid="{76D470F4-5D71-4B0D-9CE7-3904B661FC54}"/>
    <cellStyle name="Comma 107" xfId="6252" xr:uid="{00000000-0005-0000-0000-00006C180000}"/>
    <cellStyle name="Comma 107 2" xfId="6253" xr:uid="{00000000-0005-0000-0000-00006D180000}"/>
    <cellStyle name="Comma 107 2 2" xfId="6254" xr:uid="{00000000-0005-0000-0000-00006E180000}"/>
    <cellStyle name="Comma 107 2 2 2" xfId="6255" xr:uid="{00000000-0005-0000-0000-00006F180000}"/>
    <cellStyle name="Comma 107 2 2 2 2" xfId="36929" xr:uid="{FD91E2BB-8958-48FD-8BB4-859E55D0A1D2}"/>
    <cellStyle name="Comma 107 2 2 3" xfId="36928" xr:uid="{2D247F1C-1DA6-4DE2-B924-9B0AB8466DBF}"/>
    <cellStyle name="Comma 107 2 3" xfId="6256" xr:uid="{00000000-0005-0000-0000-000070180000}"/>
    <cellStyle name="Comma 107 2 3 2" xfId="6257" xr:uid="{00000000-0005-0000-0000-000071180000}"/>
    <cellStyle name="Comma 107 2 3 2 2" xfId="36931" xr:uid="{050B6F07-029E-4D13-A72B-D47400990DE6}"/>
    <cellStyle name="Comma 107 2 3 3" xfId="36930" xr:uid="{835771C5-ED2D-4DD7-B5E2-37873759BBA7}"/>
    <cellStyle name="Comma 107 2 4" xfId="6258" xr:uid="{00000000-0005-0000-0000-000072180000}"/>
    <cellStyle name="Comma 107 2 4 2" xfId="36932" xr:uid="{B2EAC008-73B3-49D4-8239-1EF1BFB51CC4}"/>
    <cellStyle name="Comma 107 2 5" xfId="6259" xr:uid="{00000000-0005-0000-0000-000073180000}"/>
    <cellStyle name="Comma 107 2 5 2" xfId="6260" xr:uid="{00000000-0005-0000-0000-000074180000}"/>
    <cellStyle name="Comma 107 2 5 2 2" xfId="36934" xr:uid="{5D1C7BC1-E431-4BC6-B916-C1D40F9B67EC}"/>
    <cellStyle name="Comma 107 2 5 3" xfId="36933" xr:uid="{0530E728-CCB4-4B1F-B1F8-4EF046375942}"/>
    <cellStyle name="Comma 107 2 6" xfId="6261" xr:uid="{00000000-0005-0000-0000-000075180000}"/>
    <cellStyle name="Comma 107 2 6 2" xfId="36935" xr:uid="{A62A0B5D-84AB-475C-AF07-1C513A8F7385}"/>
    <cellStyle name="Comma 107 2 7" xfId="36927" xr:uid="{7967D9CB-7FD1-4D51-9BD5-EE879AC48940}"/>
    <cellStyle name="Comma 107 3" xfId="6262" xr:uid="{00000000-0005-0000-0000-000076180000}"/>
    <cellStyle name="Comma 107 3 2" xfId="6263" xr:uid="{00000000-0005-0000-0000-000077180000}"/>
    <cellStyle name="Comma 107 3 2 2" xfId="36937" xr:uid="{3F2F7628-2972-4C7E-9B8A-0D24AD6C690C}"/>
    <cellStyle name="Comma 107 3 3" xfId="36936" xr:uid="{E6143280-B4B2-4C27-99C0-091DA7D69148}"/>
    <cellStyle name="Comma 107 4" xfId="6264" xr:uid="{00000000-0005-0000-0000-000078180000}"/>
    <cellStyle name="Comma 107 4 2" xfId="6265" xr:uid="{00000000-0005-0000-0000-000079180000}"/>
    <cellStyle name="Comma 107 4 2 2" xfId="36939" xr:uid="{1F86A368-2091-4992-B2F2-5B8388A88E6D}"/>
    <cellStyle name="Comma 107 4 3" xfId="36938" xr:uid="{F4CB4615-FB45-4F72-8907-790C9C8F0F0F}"/>
    <cellStyle name="Comma 107 5" xfId="6266" xr:uid="{00000000-0005-0000-0000-00007A180000}"/>
    <cellStyle name="Comma 107 5 2" xfId="36940" xr:uid="{8A0D94D9-834C-4316-8DCD-78E84C14A045}"/>
    <cellStyle name="Comma 107 6" xfId="6267" xr:uid="{00000000-0005-0000-0000-00007B180000}"/>
    <cellStyle name="Comma 107 6 2" xfId="6268" xr:uid="{00000000-0005-0000-0000-00007C180000}"/>
    <cellStyle name="Comma 107 6 2 2" xfId="36942" xr:uid="{25BA0E70-4746-47D6-87F4-7E691CF049B7}"/>
    <cellStyle name="Comma 107 6 3" xfId="36941" xr:uid="{7583D4DC-E91C-404F-8A99-F4B4848D316A}"/>
    <cellStyle name="Comma 107 7" xfId="6269" xr:uid="{00000000-0005-0000-0000-00007D180000}"/>
    <cellStyle name="Comma 107 7 2" xfId="36943" xr:uid="{C02C683F-2F28-49AF-B3D4-3358F50839E9}"/>
    <cellStyle name="Comma 107 8" xfId="36926" xr:uid="{DCA4EA25-CFCF-404A-AFEF-96B31BD529DA}"/>
    <cellStyle name="Comma 108" xfId="6270" xr:uid="{00000000-0005-0000-0000-00007E180000}"/>
    <cellStyle name="Comma 108 2" xfId="6271" xr:uid="{00000000-0005-0000-0000-00007F180000}"/>
    <cellStyle name="Comma 108 2 2" xfId="6272" xr:uid="{00000000-0005-0000-0000-000080180000}"/>
    <cellStyle name="Comma 108 2 2 2" xfId="6273" xr:uid="{00000000-0005-0000-0000-000081180000}"/>
    <cellStyle name="Comma 108 2 2 2 2" xfId="36947" xr:uid="{ED558FA8-30F8-4B59-A838-1615D5B20EAD}"/>
    <cellStyle name="Comma 108 2 2 3" xfId="36946" xr:uid="{D844D3DA-C82E-4E97-A58B-B1075DA48FCF}"/>
    <cellStyle name="Comma 108 2 3" xfId="6274" xr:uid="{00000000-0005-0000-0000-000082180000}"/>
    <cellStyle name="Comma 108 2 3 2" xfId="6275" xr:uid="{00000000-0005-0000-0000-000083180000}"/>
    <cellStyle name="Comma 108 2 3 2 2" xfId="36949" xr:uid="{C4446E9E-5A63-4514-916C-BB96CC4BB2A9}"/>
    <cellStyle name="Comma 108 2 3 3" xfId="36948" xr:uid="{A67B3C9F-38DC-4D84-B682-093134FE4138}"/>
    <cellStyle name="Comma 108 2 4" xfId="6276" xr:uid="{00000000-0005-0000-0000-000084180000}"/>
    <cellStyle name="Comma 108 2 4 2" xfId="36950" xr:uid="{F7B3F060-82C6-447E-8E7C-BEDDEF068E91}"/>
    <cellStyle name="Comma 108 2 5" xfId="6277" xr:uid="{00000000-0005-0000-0000-000085180000}"/>
    <cellStyle name="Comma 108 2 5 2" xfId="36951" xr:uid="{E794F3F8-EC22-4C7A-A4AD-283E49CC94EF}"/>
    <cellStyle name="Comma 108 2 6" xfId="6278" xr:uid="{00000000-0005-0000-0000-000086180000}"/>
    <cellStyle name="Comma 108 2 6 2" xfId="36952" xr:uid="{794970AA-C1F9-4BD4-8ABE-B6C53A4A7781}"/>
    <cellStyle name="Comma 108 2 7" xfId="36945" xr:uid="{8B576829-8A30-4CE5-B1C5-8AEBD546A0BE}"/>
    <cellStyle name="Comma 108 3" xfId="6279" xr:uid="{00000000-0005-0000-0000-000087180000}"/>
    <cellStyle name="Comma 108 3 2" xfId="6280" xr:uid="{00000000-0005-0000-0000-000088180000}"/>
    <cellStyle name="Comma 108 3 2 2" xfId="36954" xr:uid="{82C9EA7E-0829-48DC-ABC4-A955C8E918DB}"/>
    <cellStyle name="Comma 108 3 3" xfId="36953" xr:uid="{E1BDCE76-596E-449D-BD54-DB8876464E97}"/>
    <cellStyle name="Comma 108 4" xfId="6281" xr:uid="{00000000-0005-0000-0000-000089180000}"/>
    <cellStyle name="Comma 108 4 2" xfId="6282" xr:uid="{00000000-0005-0000-0000-00008A180000}"/>
    <cellStyle name="Comma 108 4 2 2" xfId="36956" xr:uid="{D3DCF5B9-83B6-49A7-8833-32468954ADAA}"/>
    <cellStyle name="Comma 108 4 3" xfId="36955" xr:uid="{F07E0F64-F33D-475B-93B9-CC882F21FF6F}"/>
    <cellStyle name="Comma 108 5" xfId="6283" xr:uid="{00000000-0005-0000-0000-00008B180000}"/>
    <cellStyle name="Comma 108 5 2" xfId="36957" xr:uid="{C1D4FA1B-BAF8-4561-AEA4-33162D1CF8B3}"/>
    <cellStyle name="Comma 108 6" xfId="6284" xr:uid="{00000000-0005-0000-0000-00008C180000}"/>
    <cellStyle name="Comma 108 6 2" xfId="6285" xr:uid="{00000000-0005-0000-0000-00008D180000}"/>
    <cellStyle name="Comma 108 6 2 2" xfId="36959" xr:uid="{64CE7499-5C5A-4380-8312-6144B16FDF32}"/>
    <cellStyle name="Comma 108 6 3" xfId="36958" xr:uid="{B4C0323E-9B67-45B3-B3C2-5A631A08AAB4}"/>
    <cellStyle name="Comma 108 7" xfId="6286" xr:uid="{00000000-0005-0000-0000-00008E180000}"/>
    <cellStyle name="Comma 108 7 2" xfId="36960" xr:uid="{2D0944C6-B981-406E-A539-F2917CE5990D}"/>
    <cellStyle name="Comma 108 8" xfId="36944" xr:uid="{5F7BC732-3464-46D1-A6EF-9078C2375E2C}"/>
    <cellStyle name="Comma 109" xfId="6287" xr:uid="{00000000-0005-0000-0000-00008F180000}"/>
    <cellStyle name="Comma 109 2" xfId="6288" xr:uid="{00000000-0005-0000-0000-000090180000}"/>
    <cellStyle name="Comma 109 2 2" xfId="6289" xr:uid="{00000000-0005-0000-0000-000091180000}"/>
    <cellStyle name="Comma 109 2 2 2" xfId="6290" xr:uid="{00000000-0005-0000-0000-000092180000}"/>
    <cellStyle name="Comma 109 2 2 2 2" xfId="36964" xr:uid="{6C182647-FFC4-4557-A5EE-E05D91AE47B0}"/>
    <cellStyle name="Comma 109 2 2 3" xfId="36963" xr:uid="{944C6A79-F635-4A35-BFB7-B798029ED207}"/>
    <cellStyle name="Comma 109 2 3" xfId="6291" xr:uid="{00000000-0005-0000-0000-000093180000}"/>
    <cellStyle name="Comma 109 2 3 2" xfId="6292" xr:uid="{00000000-0005-0000-0000-000094180000}"/>
    <cellStyle name="Comma 109 2 3 2 2" xfId="36966" xr:uid="{7629F137-08D7-4A22-A2E6-F98AFB3AFD1F}"/>
    <cellStyle name="Comma 109 2 3 3" xfId="36965" xr:uid="{2A124710-43C9-4D39-B1F0-656B9ECCBB90}"/>
    <cellStyle name="Comma 109 2 4" xfId="6293" xr:uid="{00000000-0005-0000-0000-000095180000}"/>
    <cellStyle name="Comma 109 2 4 2" xfId="36967" xr:uid="{D8024DFB-2730-4ABC-8307-88C15A6F1233}"/>
    <cellStyle name="Comma 109 2 5" xfId="6294" xr:uid="{00000000-0005-0000-0000-000096180000}"/>
    <cellStyle name="Comma 109 2 5 2" xfId="36968" xr:uid="{C62FBA9A-5346-4C17-AF4C-252330EB95C7}"/>
    <cellStyle name="Comma 109 2 6" xfId="6295" xr:uid="{00000000-0005-0000-0000-000097180000}"/>
    <cellStyle name="Comma 109 2 6 2" xfId="36969" xr:uid="{18A2A5B8-C1A7-4FF1-8CAF-988C07698874}"/>
    <cellStyle name="Comma 109 2 7" xfId="36962" xr:uid="{79964232-9991-46CB-B88E-F10EB4125A0C}"/>
    <cellStyle name="Comma 109 3" xfId="6296" xr:uid="{00000000-0005-0000-0000-000098180000}"/>
    <cellStyle name="Comma 109 3 2" xfId="6297" xr:uid="{00000000-0005-0000-0000-000099180000}"/>
    <cellStyle name="Comma 109 3 2 2" xfId="36971" xr:uid="{FBEBF457-5FBC-47B5-A586-F6F00343EC4B}"/>
    <cellStyle name="Comma 109 3 3" xfId="36970" xr:uid="{C59B0CB9-8A0E-4060-96CC-B430C5B3F276}"/>
    <cellStyle name="Comma 109 4" xfId="6298" xr:uid="{00000000-0005-0000-0000-00009A180000}"/>
    <cellStyle name="Comma 109 4 2" xfId="6299" xr:uid="{00000000-0005-0000-0000-00009B180000}"/>
    <cellStyle name="Comma 109 4 2 2" xfId="36973" xr:uid="{F2B8E192-E3D5-4DA0-9DB8-AA19BC47BA91}"/>
    <cellStyle name="Comma 109 4 3" xfId="36972" xr:uid="{246F6E52-CE95-4313-97AB-66089F97E526}"/>
    <cellStyle name="Comma 109 5" xfId="6300" xr:uid="{00000000-0005-0000-0000-00009C180000}"/>
    <cellStyle name="Comma 109 5 2" xfId="36974" xr:uid="{6C2C2B56-D832-4D8D-9F8F-54965A75DDF6}"/>
    <cellStyle name="Comma 109 6" xfId="6301" xr:uid="{00000000-0005-0000-0000-00009D180000}"/>
    <cellStyle name="Comma 109 6 2" xfId="6302" xr:uid="{00000000-0005-0000-0000-00009E180000}"/>
    <cellStyle name="Comma 109 6 2 2" xfId="36976" xr:uid="{EBDE6CF7-EE93-4BEB-B2C3-78460E0A69ED}"/>
    <cellStyle name="Comma 109 6 3" xfId="36975" xr:uid="{424DDA39-FCF3-4D39-A582-67BB61CC8A84}"/>
    <cellStyle name="Comma 109 7" xfId="6303" xr:uid="{00000000-0005-0000-0000-00009F180000}"/>
    <cellStyle name="Comma 109 7 2" xfId="36977" xr:uid="{EBA0A1C6-C575-4730-89A5-86C01603EB06}"/>
    <cellStyle name="Comma 109 8" xfId="36961" xr:uid="{559A5A60-F312-43C9-8A93-4BACA1DCB2A7}"/>
    <cellStyle name="Comma 11" xfId="6304" xr:uid="{00000000-0005-0000-0000-0000A0180000}"/>
    <cellStyle name="Comma 11 10" xfId="36978" xr:uid="{A53B8762-0941-43E8-83BC-321B935153B2}"/>
    <cellStyle name="Comma 11 11" xfId="6305" xr:uid="{00000000-0005-0000-0000-0000A1180000}"/>
    <cellStyle name="Comma 11 11 2" xfId="36979" xr:uid="{E05AFF29-0030-4EA0-9707-F6F8AAEFDF15}"/>
    <cellStyle name="Comma 11 2" xfId="6306" xr:uid="{00000000-0005-0000-0000-0000A2180000}"/>
    <cellStyle name="Comma 11 2 2" xfId="6307" xr:uid="{00000000-0005-0000-0000-0000A3180000}"/>
    <cellStyle name="Comma 11 2 2 2" xfId="6308" xr:uid="{00000000-0005-0000-0000-0000A4180000}"/>
    <cellStyle name="Comma 11 2 2 2 2" xfId="36982" xr:uid="{08586F4B-D3F3-44EF-8069-101EA0C0D7FC}"/>
    <cellStyle name="Comma 11 2 2 3" xfId="36981" xr:uid="{E1CF1FB2-89BF-4746-8DC1-030739E5D3FA}"/>
    <cellStyle name="Comma 11 2 3" xfId="6309" xr:uid="{00000000-0005-0000-0000-0000A5180000}"/>
    <cellStyle name="Comma 11 2 3 2" xfId="6310" xr:uid="{00000000-0005-0000-0000-0000A6180000}"/>
    <cellStyle name="Comma 11 2 3 2 2" xfId="36984" xr:uid="{F7EEE78B-07FD-4855-82BF-65D96EF7DD9F}"/>
    <cellStyle name="Comma 11 2 3 3" xfId="36983" xr:uid="{AEB80F33-615E-44DC-ADCC-6F4D15FCDF8B}"/>
    <cellStyle name="Comma 11 2 4" xfId="6311" xr:uid="{00000000-0005-0000-0000-0000A7180000}"/>
    <cellStyle name="Comma 11 2 4 2" xfId="36985" xr:uid="{7D1884D0-C711-4891-9D41-E84AAC3F5BAF}"/>
    <cellStyle name="Comma 11 2 5" xfId="6312" xr:uid="{00000000-0005-0000-0000-0000A8180000}"/>
    <cellStyle name="Comma 11 2 5 2" xfId="36986" xr:uid="{A1754366-A407-4608-8C45-58B016C1B597}"/>
    <cellStyle name="Comma 11 2 6" xfId="6313" xr:uid="{00000000-0005-0000-0000-0000A9180000}"/>
    <cellStyle name="Comma 11 2 6 2" xfId="36987" xr:uid="{6F02B69A-1955-47D6-9890-0FD4122FBFD8}"/>
    <cellStyle name="Comma 11 2 7" xfId="36980" xr:uid="{0E7C6AB8-0EA1-4A33-854A-91C004DB21E2}"/>
    <cellStyle name="Comma 11 3" xfId="6314" xr:uid="{00000000-0005-0000-0000-0000AA180000}"/>
    <cellStyle name="Comma 11 3 2" xfId="6315" xr:uid="{00000000-0005-0000-0000-0000AB180000}"/>
    <cellStyle name="Comma 11 3 2 2" xfId="36989" xr:uid="{9460D991-A9E7-4785-A4E5-6BAC76E75DA1}"/>
    <cellStyle name="Comma 11 3 3" xfId="36988" xr:uid="{80B0C348-1AF7-4251-AA16-662BD413C7DB}"/>
    <cellStyle name="Comma 11 4" xfId="6316" xr:uid="{00000000-0005-0000-0000-0000AC180000}"/>
    <cellStyle name="Comma 11 4 2" xfId="6317" xr:uid="{00000000-0005-0000-0000-0000AD180000}"/>
    <cellStyle name="Comma 11 4 2 2" xfId="36991" xr:uid="{1D2E9A5C-B0FB-47FD-B679-36F2B12ABB67}"/>
    <cellStyle name="Comma 11 4 3" xfId="36990" xr:uid="{8CEE10A2-3252-4F34-8F1F-1B011BDB2C32}"/>
    <cellStyle name="Comma 11 5" xfId="6318" xr:uid="{00000000-0005-0000-0000-0000AE180000}"/>
    <cellStyle name="Comma 11 5 2" xfId="6319" xr:uid="{00000000-0005-0000-0000-0000AF180000}"/>
    <cellStyle name="Comma 11 5 2 2" xfId="36993" xr:uid="{FBA22C03-7D14-40DB-B17E-751E43B9C55F}"/>
    <cellStyle name="Comma 11 5 3" xfId="36992" xr:uid="{6AAD2768-43F8-4E33-8F76-A88D65E2B5FD}"/>
    <cellStyle name="Comma 11 6" xfId="6320" xr:uid="{00000000-0005-0000-0000-0000B0180000}"/>
    <cellStyle name="Comma 11 6 2" xfId="6321" xr:uid="{00000000-0005-0000-0000-0000B1180000}"/>
    <cellStyle name="Comma 11 6 2 2" xfId="36995" xr:uid="{677FB700-14ED-4973-AD31-C5747A0FC6E7}"/>
    <cellStyle name="Comma 11 6 3" xfId="36994" xr:uid="{61795C19-C979-4189-A5EE-5E3397FA8183}"/>
    <cellStyle name="Comma 11 7" xfId="6322" xr:uid="{00000000-0005-0000-0000-0000B2180000}"/>
    <cellStyle name="Comma 11 7 2" xfId="36996" xr:uid="{A28F495D-6BCC-4787-AD2E-324C46336DC6}"/>
    <cellStyle name="Comma 11 8" xfId="6323" xr:uid="{00000000-0005-0000-0000-0000B3180000}"/>
    <cellStyle name="Comma 11 8 2" xfId="6324" xr:uid="{00000000-0005-0000-0000-0000B4180000}"/>
    <cellStyle name="Comma 11 8 2 2" xfId="36998" xr:uid="{30E37DD8-33B2-4FC4-933E-AAA2409A548E}"/>
    <cellStyle name="Comma 11 8 3" xfId="36997" xr:uid="{6B9E2C8B-5BF0-4F2B-A2CE-AF99A1F82932}"/>
    <cellStyle name="Comma 11 9" xfId="6325" xr:uid="{00000000-0005-0000-0000-0000B5180000}"/>
    <cellStyle name="Comma 11 9 2" xfId="36999" xr:uid="{00FD728C-ACC3-4927-A8FD-0F1B0242471F}"/>
    <cellStyle name="Comma 110" xfId="6326" xr:uid="{00000000-0005-0000-0000-0000B6180000}"/>
    <cellStyle name="Comma 110 2" xfId="6327" xr:uid="{00000000-0005-0000-0000-0000B7180000}"/>
    <cellStyle name="Comma 110 2 2" xfId="6328" xr:uid="{00000000-0005-0000-0000-0000B8180000}"/>
    <cellStyle name="Comma 110 2 2 2" xfId="6329" xr:uid="{00000000-0005-0000-0000-0000B9180000}"/>
    <cellStyle name="Comma 110 2 2 2 2" xfId="37003" xr:uid="{5F8DBAA2-C9BA-4ACA-A8C9-39C6F3DD2D63}"/>
    <cellStyle name="Comma 110 2 2 3" xfId="37002" xr:uid="{9497F739-7554-43A9-BCCA-C9517E9D94E3}"/>
    <cellStyle name="Comma 110 2 3" xfId="6330" xr:uid="{00000000-0005-0000-0000-0000BA180000}"/>
    <cellStyle name="Comma 110 2 3 2" xfId="6331" xr:uid="{00000000-0005-0000-0000-0000BB180000}"/>
    <cellStyle name="Comma 110 2 3 2 2" xfId="37005" xr:uid="{41CC5317-AB0E-424D-8CC8-DFCBDC1C16B0}"/>
    <cellStyle name="Comma 110 2 3 3" xfId="37004" xr:uid="{8E91C8E7-E697-4A92-A948-C72A80462478}"/>
    <cellStyle name="Comma 110 2 4" xfId="6332" xr:uid="{00000000-0005-0000-0000-0000BC180000}"/>
    <cellStyle name="Comma 110 2 4 2" xfId="37006" xr:uid="{8B63D308-C245-496D-846E-29E9D86C92B2}"/>
    <cellStyle name="Comma 110 2 5" xfId="6333" xr:uid="{00000000-0005-0000-0000-0000BD180000}"/>
    <cellStyle name="Comma 110 2 5 2" xfId="37007" xr:uid="{66F62370-C466-4582-808C-817E62614586}"/>
    <cellStyle name="Comma 110 2 6" xfId="6334" xr:uid="{00000000-0005-0000-0000-0000BE180000}"/>
    <cellStyle name="Comma 110 2 6 2" xfId="37008" xr:uid="{3981CD52-07C2-4989-BF56-B29C96A61712}"/>
    <cellStyle name="Comma 110 2 7" xfId="37001" xr:uid="{17387400-408F-44D6-8306-53D035BB29E5}"/>
    <cellStyle name="Comma 110 3" xfId="6335" xr:uid="{00000000-0005-0000-0000-0000BF180000}"/>
    <cellStyle name="Comma 110 3 2" xfId="6336" xr:uid="{00000000-0005-0000-0000-0000C0180000}"/>
    <cellStyle name="Comma 110 3 2 2" xfId="37010" xr:uid="{90D9BFE2-B3D4-4FB4-AFBE-1B19C160931D}"/>
    <cellStyle name="Comma 110 3 3" xfId="37009" xr:uid="{8C3ABEAA-10D4-44BE-A36E-81E3A16C5E68}"/>
    <cellStyle name="Comma 110 4" xfId="6337" xr:uid="{00000000-0005-0000-0000-0000C1180000}"/>
    <cellStyle name="Comma 110 4 2" xfId="6338" xr:uid="{00000000-0005-0000-0000-0000C2180000}"/>
    <cellStyle name="Comma 110 4 2 2" xfId="37012" xr:uid="{04B8DB72-20CD-40D0-98F5-200AD6F5DA0F}"/>
    <cellStyle name="Comma 110 4 3" xfId="37011" xr:uid="{7C3EAD57-AC87-41E1-9748-905F276C4E4D}"/>
    <cellStyle name="Comma 110 5" xfId="6339" xr:uid="{00000000-0005-0000-0000-0000C3180000}"/>
    <cellStyle name="Comma 110 5 2" xfId="37013" xr:uid="{9E7BF0A1-4E39-4B50-9CAA-F1966D5110C8}"/>
    <cellStyle name="Comma 110 6" xfId="6340" xr:uid="{00000000-0005-0000-0000-0000C4180000}"/>
    <cellStyle name="Comma 110 6 2" xfId="6341" xr:uid="{00000000-0005-0000-0000-0000C5180000}"/>
    <cellStyle name="Comma 110 6 2 2" xfId="37015" xr:uid="{4796FEFE-982C-4831-AF18-FAB5FB848E45}"/>
    <cellStyle name="Comma 110 6 3" xfId="37014" xr:uid="{ABAEAD9C-6001-4B9D-B0B1-AFCE9BF2DC4C}"/>
    <cellStyle name="Comma 110 7" xfId="6342" xr:uid="{00000000-0005-0000-0000-0000C6180000}"/>
    <cellStyle name="Comma 110 7 2" xfId="37016" xr:uid="{52FEE70E-AE33-457F-A70C-7D8D14B5D672}"/>
    <cellStyle name="Comma 110 8" xfId="37000" xr:uid="{87D2CF22-450A-4FD7-BD75-70BF34D461DB}"/>
    <cellStyle name="Comma 111" xfId="6343" xr:uid="{00000000-0005-0000-0000-0000C7180000}"/>
    <cellStyle name="Comma 111 2" xfId="6344" xr:uid="{00000000-0005-0000-0000-0000C8180000}"/>
    <cellStyle name="Comma 111 2 2" xfId="6345" xr:uid="{00000000-0005-0000-0000-0000C9180000}"/>
    <cellStyle name="Comma 111 2 2 2" xfId="6346" xr:uid="{00000000-0005-0000-0000-0000CA180000}"/>
    <cellStyle name="Comma 111 2 2 2 2" xfId="37020" xr:uid="{0CFA6C31-04DC-4B7B-8A5A-857177F574A2}"/>
    <cellStyle name="Comma 111 2 2 3" xfId="37019" xr:uid="{BA8CA53D-3F5A-40FA-9F14-DD9990F3BA94}"/>
    <cellStyle name="Comma 111 2 3" xfId="6347" xr:uid="{00000000-0005-0000-0000-0000CB180000}"/>
    <cellStyle name="Comma 111 2 3 2" xfId="6348" xr:uid="{00000000-0005-0000-0000-0000CC180000}"/>
    <cellStyle name="Comma 111 2 3 2 2" xfId="37022" xr:uid="{8516633D-A203-40C3-9EA3-BAD060C30FAA}"/>
    <cellStyle name="Comma 111 2 3 3" xfId="37021" xr:uid="{1D7A892F-AB24-4C1A-9C93-E3F73C036D84}"/>
    <cellStyle name="Comma 111 2 4" xfId="6349" xr:uid="{00000000-0005-0000-0000-0000CD180000}"/>
    <cellStyle name="Comma 111 2 4 2" xfId="37023" xr:uid="{4C1B242F-F6A7-49BF-A822-803400C404E5}"/>
    <cellStyle name="Comma 111 2 5" xfId="6350" xr:uid="{00000000-0005-0000-0000-0000CE180000}"/>
    <cellStyle name="Comma 111 2 5 2" xfId="37024" xr:uid="{400F90E8-E130-492C-9255-FE10067918DD}"/>
    <cellStyle name="Comma 111 2 6" xfId="6351" xr:uid="{00000000-0005-0000-0000-0000CF180000}"/>
    <cellStyle name="Comma 111 2 6 2" xfId="37025" xr:uid="{FB135847-621C-40A8-99D5-E7CEDC1D659A}"/>
    <cellStyle name="Comma 111 2 7" xfId="37018" xr:uid="{0FF6C63B-7940-4E0C-B17E-1F1499D8B737}"/>
    <cellStyle name="Comma 111 3" xfId="6352" xr:uid="{00000000-0005-0000-0000-0000D0180000}"/>
    <cellStyle name="Comma 111 3 2" xfId="6353" xr:uid="{00000000-0005-0000-0000-0000D1180000}"/>
    <cellStyle name="Comma 111 3 2 2" xfId="37027" xr:uid="{5148E904-7E14-4577-93D2-965F63D4BA72}"/>
    <cellStyle name="Comma 111 3 3" xfId="37026" xr:uid="{7CB7F833-E5B1-4E48-B8D0-D3E7CDDF0158}"/>
    <cellStyle name="Comma 111 4" xfId="6354" xr:uid="{00000000-0005-0000-0000-0000D2180000}"/>
    <cellStyle name="Comma 111 4 2" xfId="6355" xr:uid="{00000000-0005-0000-0000-0000D3180000}"/>
    <cellStyle name="Comma 111 4 2 2" xfId="37029" xr:uid="{24049479-B390-4D30-BDE7-480426EB02A2}"/>
    <cellStyle name="Comma 111 4 3" xfId="37028" xr:uid="{F9D40754-66C7-4477-9153-D9820E7520AA}"/>
    <cellStyle name="Comma 111 5" xfId="6356" xr:uid="{00000000-0005-0000-0000-0000D4180000}"/>
    <cellStyle name="Comma 111 5 2" xfId="37030" xr:uid="{85B7A5AA-F84D-4867-8E28-FE9DB600F127}"/>
    <cellStyle name="Comma 111 6" xfId="6357" xr:uid="{00000000-0005-0000-0000-0000D5180000}"/>
    <cellStyle name="Comma 111 6 2" xfId="6358" xr:uid="{00000000-0005-0000-0000-0000D6180000}"/>
    <cellStyle name="Comma 111 6 2 2" xfId="37032" xr:uid="{3376E1F3-9584-47E9-8E96-619C303876E5}"/>
    <cellStyle name="Comma 111 6 3" xfId="37031" xr:uid="{0ADD385E-90E7-4B70-9E4C-B46422EAEC0E}"/>
    <cellStyle name="Comma 111 7" xfId="6359" xr:uid="{00000000-0005-0000-0000-0000D7180000}"/>
    <cellStyle name="Comma 111 7 2" xfId="37033" xr:uid="{E14689F5-32DF-4334-A812-2E117445634D}"/>
    <cellStyle name="Comma 111 8" xfId="37017" xr:uid="{47000DDB-0F08-4F02-9DD6-D9F03FAC78D4}"/>
    <cellStyle name="Comma 112" xfId="6360" xr:uid="{00000000-0005-0000-0000-0000D8180000}"/>
    <cellStyle name="Comma 112 2" xfId="6361" xr:uid="{00000000-0005-0000-0000-0000D9180000}"/>
    <cellStyle name="Comma 112 2 2" xfId="6362" xr:uid="{00000000-0005-0000-0000-0000DA180000}"/>
    <cellStyle name="Comma 112 2 2 2" xfId="6363" xr:uid="{00000000-0005-0000-0000-0000DB180000}"/>
    <cellStyle name="Comma 112 2 2 2 2" xfId="37037" xr:uid="{845B1BAF-60F9-4AB2-BD53-F1054B8A06DC}"/>
    <cellStyle name="Comma 112 2 2 3" xfId="37036" xr:uid="{AC862AC3-3A3D-4C03-A4E8-6B4BFCE32831}"/>
    <cellStyle name="Comma 112 2 3" xfId="6364" xr:uid="{00000000-0005-0000-0000-0000DC180000}"/>
    <cellStyle name="Comma 112 2 3 2" xfId="6365" xr:uid="{00000000-0005-0000-0000-0000DD180000}"/>
    <cellStyle name="Comma 112 2 3 2 2" xfId="37039" xr:uid="{692817EA-1C12-47F6-A3B2-BCF8C101FCD3}"/>
    <cellStyle name="Comma 112 2 3 3" xfId="37038" xr:uid="{35F44163-2FDD-4CFD-B24D-2BFF93B04D5B}"/>
    <cellStyle name="Comma 112 2 4" xfId="6366" xr:uid="{00000000-0005-0000-0000-0000DE180000}"/>
    <cellStyle name="Comma 112 2 4 2" xfId="37040" xr:uid="{F2B957D0-E459-47A5-BC26-8C2606BF462C}"/>
    <cellStyle name="Comma 112 2 5" xfId="6367" xr:uid="{00000000-0005-0000-0000-0000DF180000}"/>
    <cellStyle name="Comma 112 2 5 2" xfId="37041" xr:uid="{D95DB8FB-49EC-404D-8ED6-281B7D3C8931}"/>
    <cellStyle name="Comma 112 2 6" xfId="6368" xr:uid="{00000000-0005-0000-0000-0000E0180000}"/>
    <cellStyle name="Comma 112 2 6 2" xfId="37042" xr:uid="{492FF07D-77CC-4011-85CB-98054439B38F}"/>
    <cellStyle name="Comma 112 2 7" xfId="37035" xr:uid="{65A8B668-F31F-4012-B614-9BB51FEC925E}"/>
    <cellStyle name="Comma 112 3" xfId="6369" xr:uid="{00000000-0005-0000-0000-0000E1180000}"/>
    <cellStyle name="Comma 112 3 2" xfId="6370" xr:uid="{00000000-0005-0000-0000-0000E2180000}"/>
    <cellStyle name="Comma 112 3 2 2" xfId="37044" xr:uid="{F88C50A1-4C58-4D4B-8AB5-BB9A4E6DD941}"/>
    <cellStyle name="Comma 112 3 3" xfId="37043" xr:uid="{F38AD51C-9F67-4242-B4F7-9628E7464F05}"/>
    <cellStyle name="Comma 112 4" xfId="6371" xr:uid="{00000000-0005-0000-0000-0000E3180000}"/>
    <cellStyle name="Comma 112 4 2" xfId="6372" xr:uid="{00000000-0005-0000-0000-0000E4180000}"/>
    <cellStyle name="Comma 112 4 2 2" xfId="37046" xr:uid="{FDEE6B1F-9219-4524-A465-89333C5CD4D2}"/>
    <cellStyle name="Comma 112 4 3" xfId="37045" xr:uid="{08727DE6-5D49-48B2-A93C-3BA4796FEE77}"/>
    <cellStyle name="Comma 112 5" xfId="6373" xr:uid="{00000000-0005-0000-0000-0000E5180000}"/>
    <cellStyle name="Comma 112 5 2" xfId="37047" xr:uid="{1486BCC2-EE36-4C0F-B50E-98FEA044E683}"/>
    <cellStyle name="Comma 112 6" xfId="6374" xr:uid="{00000000-0005-0000-0000-0000E6180000}"/>
    <cellStyle name="Comma 112 6 2" xfId="6375" xr:uid="{00000000-0005-0000-0000-0000E7180000}"/>
    <cellStyle name="Comma 112 6 2 2" xfId="37049" xr:uid="{48F489F4-A6D4-4747-826B-42351CEFB250}"/>
    <cellStyle name="Comma 112 6 3" xfId="37048" xr:uid="{8C6FC762-CC81-4973-903D-485ECCB1214A}"/>
    <cellStyle name="Comma 112 7" xfId="6376" xr:uid="{00000000-0005-0000-0000-0000E8180000}"/>
    <cellStyle name="Comma 112 7 2" xfId="37050" xr:uid="{E6477BAB-0AEA-455F-82C7-04615C2C4446}"/>
    <cellStyle name="Comma 112 8" xfId="37034" xr:uid="{7CD10B2B-1E8F-4CEA-B7A4-88F69B784CD5}"/>
    <cellStyle name="Comma 113" xfId="6377" xr:uid="{00000000-0005-0000-0000-0000E9180000}"/>
    <cellStyle name="Comma 113 2" xfId="6378" xr:uid="{00000000-0005-0000-0000-0000EA180000}"/>
    <cellStyle name="Comma 113 2 2" xfId="6379" xr:uid="{00000000-0005-0000-0000-0000EB180000}"/>
    <cellStyle name="Comma 113 2 2 2" xfId="6380" xr:uid="{00000000-0005-0000-0000-0000EC180000}"/>
    <cellStyle name="Comma 113 2 2 2 2" xfId="37054" xr:uid="{49B1995F-FC37-40EE-9A83-F6ED86FD1E98}"/>
    <cellStyle name="Comma 113 2 2 3" xfId="37053" xr:uid="{5E4E2203-97C7-4719-B9A0-07DA6B9F728C}"/>
    <cellStyle name="Comma 113 2 3" xfId="6381" xr:uid="{00000000-0005-0000-0000-0000ED180000}"/>
    <cellStyle name="Comma 113 2 3 2" xfId="6382" xr:uid="{00000000-0005-0000-0000-0000EE180000}"/>
    <cellStyle name="Comma 113 2 3 2 2" xfId="37056" xr:uid="{D48343B9-7150-49D2-AA4E-74687009FAF5}"/>
    <cellStyle name="Comma 113 2 3 3" xfId="37055" xr:uid="{3DECF601-8393-4D19-ACF9-A64CC8C8E331}"/>
    <cellStyle name="Comma 113 2 4" xfId="6383" xr:uid="{00000000-0005-0000-0000-0000EF180000}"/>
    <cellStyle name="Comma 113 2 4 2" xfId="37057" xr:uid="{FC81A392-7F92-4868-9B63-CD3717B1960E}"/>
    <cellStyle name="Comma 113 2 5" xfId="6384" xr:uid="{00000000-0005-0000-0000-0000F0180000}"/>
    <cellStyle name="Comma 113 2 5 2" xfId="37058" xr:uid="{4AA7687D-CD6F-40E2-A365-D816058BDF02}"/>
    <cellStyle name="Comma 113 2 6" xfId="6385" xr:uid="{00000000-0005-0000-0000-0000F1180000}"/>
    <cellStyle name="Comma 113 2 6 2" xfId="37059" xr:uid="{ADDC1373-3C82-4527-8E62-4C5D23B1E0FB}"/>
    <cellStyle name="Comma 113 2 7" xfId="37052" xr:uid="{C76C901B-E961-4353-BD50-21D52DFC02BE}"/>
    <cellStyle name="Comma 113 3" xfId="6386" xr:uid="{00000000-0005-0000-0000-0000F2180000}"/>
    <cellStyle name="Comma 113 3 2" xfId="6387" xr:uid="{00000000-0005-0000-0000-0000F3180000}"/>
    <cellStyle name="Comma 113 3 2 2" xfId="37061" xr:uid="{DF1DB726-390A-46C1-B3E7-C9FFAC447EB9}"/>
    <cellStyle name="Comma 113 3 3" xfId="37060" xr:uid="{7A7FEAB5-C810-4F48-9F6C-6F6437861434}"/>
    <cellStyle name="Comma 113 4" xfId="6388" xr:uid="{00000000-0005-0000-0000-0000F4180000}"/>
    <cellStyle name="Comma 113 4 2" xfId="6389" xr:uid="{00000000-0005-0000-0000-0000F5180000}"/>
    <cellStyle name="Comma 113 4 2 2" xfId="37063" xr:uid="{F0009CF5-EFC9-4C1F-AD14-177BAE73AEC8}"/>
    <cellStyle name="Comma 113 4 3" xfId="37062" xr:uid="{03B3B522-DC20-4F6B-BFD4-4D9F332DD35E}"/>
    <cellStyle name="Comma 113 5" xfId="6390" xr:uid="{00000000-0005-0000-0000-0000F6180000}"/>
    <cellStyle name="Comma 113 5 2" xfId="37064" xr:uid="{1683DE2D-1EE6-4001-B4C2-326E82C79956}"/>
    <cellStyle name="Comma 113 6" xfId="6391" xr:uid="{00000000-0005-0000-0000-0000F7180000}"/>
    <cellStyle name="Comma 113 6 2" xfId="6392" xr:uid="{00000000-0005-0000-0000-0000F8180000}"/>
    <cellStyle name="Comma 113 6 2 2" xfId="37066" xr:uid="{A33858AD-D276-46DD-B9EC-CD804B770D1E}"/>
    <cellStyle name="Comma 113 6 3" xfId="37065" xr:uid="{204CF90D-D777-4473-BE36-A4E5B62CD3C3}"/>
    <cellStyle name="Comma 113 7" xfId="6393" xr:uid="{00000000-0005-0000-0000-0000F9180000}"/>
    <cellStyle name="Comma 113 7 2" xfId="37067" xr:uid="{84850EA9-3294-4730-ACE1-BC6F13C88834}"/>
    <cellStyle name="Comma 113 8" xfId="37051" xr:uid="{F5F9C2C4-A00E-4729-ACD6-A2C71B6117E9}"/>
    <cellStyle name="Comma 114" xfId="6394" xr:uid="{00000000-0005-0000-0000-0000FA180000}"/>
    <cellStyle name="Comma 114 2" xfId="6395" xr:uid="{00000000-0005-0000-0000-0000FB180000}"/>
    <cellStyle name="Comma 114 2 2" xfId="6396" xr:uid="{00000000-0005-0000-0000-0000FC180000}"/>
    <cellStyle name="Comma 114 2 2 2" xfId="6397" xr:uid="{00000000-0005-0000-0000-0000FD180000}"/>
    <cellStyle name="Comma 114 2 2 2 2" xfId="37071" xr:uid="{34A85BCD-6F9D-4808-B6AD-3AE48BACC26E}"/>
    <cellStyle name="Comma 114 2 2 3" xfId="37070" xr:uid="{6BE48B1F-A8D3-4FEC-8F11-ED63257B84BD}"/>
    <cellStyle name="Comma 114 2 3" xfId="6398" xr:uid="{00000000-0005-0000-0000-0000FE180000}"/>
    <cellStyle name="Comma 114 2 3 2" xfId="6399" xr:uid="{00000000-0005-0000-0000-0000FF180000}"/>
    <cellStyle name="Comma 114 2 3 2 2" xfId="37073" xr:uid="{71C3B42F-B044-4E47-A205-82E8C8164EA3}"/>
    <cellStyle name="Comma 114 2 3 3" xfId="37072" xr:uid="{608251B9-33E0-4741-8617-BF360677F8C1}"/>
    <cellStyle name="Comma 114 2 4" xfId="6400" xr:uid="{00000000-0005-0000-0000-000000190000}"/>
    <cellStyle name="Comma 114 2 4 2" xfId="37074" xr:uid="{FC66DCE1-0D2D-47CC-89AF-96CB75571201}"/>
    <cellStyle name="Comma 114 2 5" xfId="6401" xr:uid="{00000000-0005-0000-0000-000001190000}"/>
    <cellStyle name="Comma 114 2 5 2" xfId="37075" xr:uid="{A72C0C41-91E7-4AC8-BC42-3F73CFF7A9EE}"/>
    <cellStyle name="Comma 114 2 6" xfId="6402" xr:uid="{00000000-0005-0000-0000-000002190000}"/>
    <cellStyle name="Comma 114 2 6 2" xfId="37076" xr:uid="{9B829A1F-64E2-47B0-ABE4-B8971EB3499C}"/>
    <cellStyle name="Comma 114 2 7" xfId="37069" xr:uid="{D1D01A69-2BE1-421A-BF70-A92C95C3A928}"/>
    <cellStyle name="Comma 114 3" xfId="6403" xr:uid="{00000000-0005-0000-0000-000003190000}"/>
    <cellStyle name="Comma 114 3 2" xfId="6404" xr:uid="{00000000-0005-0000-0000-000004190000}"/>
    <cellStyle name="Comma 114 3 2 2" xfId="37078" xr:uid="{FC924DE7-B30A-4609-B226-68437FB4BEA5}"/>
    <cellStyle name="Comma 114 3 3" xfId="37077" xr:uid="{EF8FB1ED-865A-44BE-891D-B66A22712485}"/>
    <cellStyle name="Comma 114 4" xfId="6405" xr:uid="{00000000-0005-0000-0000-000005190000}"/>
    <cellStyle name="Comma 114 4 2" xfId="6406" xr:uid="{00000000-0005-0000-0000-000006190000}"/>
    <cellStyle name="Comma 114 4 2 2" xfId="37080" xr:uid="{2EEEB09A-A3E5-41F1-AD23-BE1417586106}"/>
    <cellStyle name="Comma 114 4 3" xfId="37079" xr:uid="{9D0309C2-B428-4E5E-904A-790FEFB81527}"/>
    <cellStyle name="Comma 114 5" xfId="6407" xr:uid="{00000000-0005-0000-0000-000007190000}"/>
    <cellStyle name="Comma 114 5 2" xfId="37081" xr:uid="{AF87DC5F-F015-4B7A-BC53-178DB9AA27AD}"/>
    <cellStyle name="Comma 114 6" xfId="6408" xr:uid="{00000000-0005-0000-0000-000008190000}"/>
    <cellStyle name="Comma 114 6 2" xfId="6409" xr:uid="{00000000-0005-0000-0000-000009190000}"/>
    <cellStyle name="Comma 114 6 2 2" xfId="37083" xr:uid="{EAA23AB9-1C2E-49BC-8F32-25BD184EC0B8}"/>
    <cellStyle name="Comma 114 6 3" xfId="37082" xr:uid="{903C1956-85AB-4567-8823-9D31BA11755C}"/>
    <cellStyle name="Comma 114 7" xfId="6410" xr:uid="{00000000-0005-0000-0000-00000A190000}"/>
    <cellStyle name="Comma 114 7 2" xfId="37084" xr:uid="{0AF79A0F-5AA9-473D-A79F-C333CB74F691}"/>
    <cellStyle name="Comma 114 8" xfId="37068" xr:uid="{9E4BE517-EB7E-4539-94E3-2DBE40A42817}"/>
    <cellStyle name="Comma 115" xfId="6411" xr:uid="{00000000-0005-0000-0000-00000B190000}"/>
    <cellStyle name="Comma 115 2" xfId="6412" xr:uid="{00000000-0005-0000-0000-00000C190000}"/>
    <cellStyle name="Comma 115 2 2" xfId="6413" xr:uid="{00000000-0005-0000-0000-00000D190000}"/>
    <cellStyle name="Comma 115 2 2 2" xfId="6414" xr:uid="{00000000-0005-0000-0000-00000E190000}"/>
    <cellStyle name="Comma 115 2 2 2 2" xfId="37088" xr:uid="{C2BF2334-8175-4E17-9D06-7DCFE922D635}"/>
    <cellStyle name="Comma 115 2 2 3" xfId="37087" xr:uid="{8809D88C-F833-4143-9750-9AA8769557D3}"/>
    <cellStyle name="Comma 115 2 3" xfId="6415" xr:uid="{00000000-0005-0000-0000-00000F190000}"/>
    <cellStyle name="Comma 115 2 3 2" xfId="6416" xr:uid="{00000000-0005-0000-0000-000010190000}"/>
    <cellStyle name="Comma 115 2 3 2 2" xfId="37090" xr:uid="{95E28D79-41EC-44DA-BE1F-5259373886A7}"/>
    <cellStyle name="Comma 115 2 3 3" xfId="37089" xr:uid="{DA3B89E0-7ECB-4416-8863-2C8782E9D4F5}"/>
    <cellStyle name="Comma 115 2 4" xfId="6417" xr:uid="{00000000-0005-0000-0000-000011190000}"/>
    <cellStyle name="Comma 115 2 4 2" xfId="37091" xr:uid="{A323E523-7DDE-4DBE-A568-D683D66F6AFF}"/>
    <cellStyle name="Comma 115 2 5" xfId="6418" xr:uid="{00000000-0005-0000-0000-000012190000}"/>
    <cellStyle name="Comma 115 2 5 2" xfId="37092" xr:uid="{409CDBC3-EC15-4030-93CA-076120D7D0F9}"/>
    <cellStyle name="Comma 115 2 6" xfId="6419" xr:uid="{00000000-0005-0000-0000-000013190000}"/>
    <cellStyle name="Comma 115 2 6 2" xfId="37093" xr:uid="{180F7C5F-DC6A-4EE4-83F6-76841E4EEFCF}"/>
    <cellStyle name="Comma 115 2 7" xfId="37086" xr:uid="{127C871F-7C1B-4620-8946-6F2BB9BB9570}"/>
    <cellStyle name="Comma 115 3" xfId="6420" xr:uid="{00000000-0005-0000-0000-000014190000}"/>
    <cellStyle name="Comma 115 3 2" xfId="6421" xr:uid="{00000000-0005-0000-0000-000015190000}"/>
    <cellStyle name="Comma 115 3 2 2" xfId="37095" xr:uid="{A10ED489-94E4-41A8-B1F0-75FC4A67BBD9}"/>
    <cellStyle name="Comma 115 3 3" xfId="37094" xr:uid="{C0B9C4F7-E41A-4EDC-BC4B-23122DE589C6}"/>
    <cellStyle name="Comma 115 4" xfId="6422" xr:uid="{00000000-0005-0000-0000-000016190000}"/>
    <cellStyle name="Comma 115 4 2" xfId="6423" xr:uid="{00000000-0005-0000-0000-000017190000}"/>
    <cellStyle name="Comma 115 4 2 2" xfId="37097" xr:uid="{1861F3AB-C363-40D1-B9FD-2EC2687B3D73}"/>
    <cellStyle name="Comma 115 4 3" xfId="37096" xr:uid="{F6854360-F0FD-4417-AE65-2D2EAA63DBB7}"/>
    <cellStyle name="Comma 115 5" xfId="6424" xr:uid="{00000000-0005-0000-0000-000018190000}"/>
    <cellStyle name="Comma 115 5 2" xfId="37098" xr:uid="{EB915E10-449A-4DAF-8DAC-EFD8C598034F}"/>
    <cellStyle name="Comma 115 6" xfId="6425" xr:uid="{00000000-0005-0000-0000-000019190000}"/>
    <cellStyle name="Comma 115 6 2" xfId="6426" xr:uid="{00000000-0005-0000-0000-00001A190000}"/>
    <cellStyle name="Comma 115 6 2 2" xfId="37100" xr:uid="{3099E3F9-E656-4413-B16B-CC8D7EC43CE0}"/>
    <cellStyle name="Comma 115 6 3" xfId="37099" xr:uid="{0F57A5D3-4E07-4603-BAC9-5EE2DBB97234}"/>
    <cellStyle name="Comma 115 7" xfId="6427" xr:uid="{00000000-0005-0000-0000-00001B190000}"/>
    <cellStyle name="Comma 115 7 2" xfId="37101" xr:uid="{7A5D0349-1C37-4063-A461-4AE1C23AF2FF}"/>
    <cellStyle name="Comma 115 8" xfId="37085" xr:uid="{3D1DF909-E356-4878-AD55-267D1CBCAE6F}"/>
    <cellStyle name="Comma 116" xfId="6428" xr:uid="{00000000-0005-0000-0000-00001C190000}"/>
    <cellStyle name="Comma 116 2" xfId="6429" xr:uid="{00000000-0005-0000-0000-00001D190000}"/>
    <cellStyle name="Comma 116 2 2" xfId="6430" xr:uid="{00000000-0005-0000-0000-00001E190000}"/>
    <cellStyle name="Comma 116 2 2 2" xfId="6431" xr:uid="{00000000-0005-0000-0000-00001F190000}"/>
    <cellStyle name="Comma 116 2 2 2 2" xfId="37105" xr:uid="{6521EA1C-4951-4A1E-B5FF-79F8A5D538A7}"/>
    <cellStyle name="Comma 116 2 2 3" xfId="37104" xr:uid="{729CD2D0-F4A4-47F2-BA33-2CBAF37226DE}"/>
    <cellStyle name="Comma 116 2 3" xfId="6432" xr:uid="{00000000-0005-0000-0000-000020190000}"/>
    <cellStyle name="Comma 116 2 3 2" xfId="6433" xr:uid="{00000000-0005-0000-0000-000021190000}"/>
    <cellStyle name="Comma 116 2 3 2 2" xfId="37107" xr:uid="{C6676315-68D9-40A7-A57D-AA4A9CB721B6}"/>
    <cellStyle name="Comma 116 2 3 3" xfId="37106" xr:uid="{DF810A70-F8FE-4F42-B824-40F4EAB62B51}"/>
    <cellStyle name="Comma 116 2 4" xfId="6434" xr:uid="{00000000-0005-0000-0000-000022190000}"/>
    <cellStyle name="Comma 116 2 4 2" xfId="37108" xr:uid="{AC5A4C7B-D498-4A3F-B3F4-93E09F861765}"/>
    <cellStyle name="Comma 116 2 5" xfId="6435" xr:uid="{00000000-0005-0000-0000-000023190000}"/>
    <cellStyle name="Comma 116 2 5 2" xfId="37109" xr:uid="{A765D34B-0814-4935-9F06-B1BE5ACEB6C8}"/>
    <cellStyle name="Comma 116 2 6" xfId="6436" xr:uid="{00000000-0005-0000-0000-000024190000}"/>
    <cellStyle name="Comma 116 2 6 2" xfId="37110" xr:uid="{30CEF41B-F6E1-4C7F-AD43-44657A0633D4}"/>
    <cellStyle name="Comma 116 2 7" xfId="37103" xr:uid="{57D2CFE2-B5BC-4D5E-98EA-B338CE4A70B0}"/>
    <cellStyle name="Comma 116 3" xfId="6437" xr:uid="{00000000-0005-0000-0000-000025190000}"/>
    <cellStyle name="Comma 116 3 2" xfId="6438" xr:uid="{00000000-0005-0000-0000-000026190000}"/>
    <cellStyle name="Comma 116 3 2 2" xfId="37112" xr:uid="{EA5C6088-C93E-4FF0-9AF0-0434DC73C45D}"/>
    <cellStyle name="Comma 116 3 3" xfId="37111" xr:uid="{A127391F-5230-45DD-A9C8-D29915AF03FD}"/>
    <cellStyle name="Comma 116 4" xfId="6439" xr:uid="{00000000-0005-0000-0000-000027190000}"/>
    <cellStyle name="Comma 116 4 2" xfId="6440" xr:uid="{00000000-0005-0000-0000-000028190000}"/>
    <cellStyle name="Comma 116 4 2 2" xfId="37114" xr:uid="{99A946D5-CB13-4C25-9054-AD9910EEC986}"/>
    <cellStyle name="Comma 116 4 3" xfId="37113" xr:uid="{9FCF8D31-07E9-492F-98FE-E5896F0FAB59}"/>
    <cellStyle name="Comma 116 5" xfId="6441" xr:uid="{00000000-0005-0000-0000-000029190000}"/>
    <cellStyle name="Comma 116 5 2" xfId="37115" xr:uid="{9AB0D3D8-1C0C-4448-993C-FB9167488B2D}"/>
    <cellStyle name="Comma 116 6" xfId="6442" xr:uid="{00000000-0005-0000-0000-00002A190000}"/>
    <cellStyle name="Comma 116 6 2" xfId="6443" xr:uid="{00000000-0005-0000-0000-00002B190000}"/>
    <cellStyle name="Comma 116 6 2 2" xfId="37117" xr:uid="{725B6957-148B-46F0-BC8D-E152D4EA9E19}"/>
    <cellStyle name="Comma 116 6 3" xfId="37116" xr:uid="{D5695DA3-2ACE-4BE1-A91F-E238BFA5F8EE}"/>
    <cellStyle name="Comma 116 7" xfId="6444" xr:uid="{00000000-0005-0000-0000-00002C190000}"/>
    <cellStyle name="Comma 116 7 2" xfId="37118" xr:uid="{0B5199D0-3C25-4846-B7B5-9DC7F3F68607}"/>
    <cellStyle name="Comma 116 8" xfId="37102" xr:uid="{10CF8147-D327-4D65-84B9-2B312CB03F1C}"/>
    <cellStyle name="Comma 117" xfId="6445" xr:uid="{00000000-0005-0000-0000-00002D190000}"/>
    <cellStyle name="Comma 117 2" xfId="6446" xr:uid="{00000000-0005-0000-0000-00002E190000}"/>
    <cellStyle name="Comma 117 2 2" xfId="6447" xr:uid="{00000000-0005-0000-0000-00002F190000}"/>
    <cellStyle name="Comma 117 2 2 2" xfId="6448" xr:uid="{00000000-0005-0000-0000-000030190000}"/>
    <cellStyle name="Comma 117 2 2 2 2" xfId="37122" xr:uid="{E7FBB5B6-3DB6-4CCD-810E-C10DD734C28B}"/>
    <cellStyle name="Comma 117 2 2 3" xfId="37121" xr:uid="{7985D0EE-12FB-42E8-ADF6-3B60C362DF8C}"/>
    <cellStyle name="Comma 117 2 3" xfId="6449" xr:uid="{00000000-0005-0000-0000-000031190000}"/>
    <cellStyle name="Comma 117 2 3 2" xfId="6450" xr:uid="{00000000-0005-0000-0000-000032190000}"/>
    <cellStyle name="Comma 117 2 3 2 2" xfId="37124" xr:uid="{DD0B899D-60A5-455B-BB65-CC7E47D29E22}"/>
    <cellStyle name="Comma 117 2 3 3" xfId="37123" xr:uid="{E15B293E-51E9-4195-AD5C-F586A77F7BBD}"/>
    <cellStyle name="Comma 117 2 4" xfId="6451" xr:uid="{00000000-0005-0000-0000-000033190000}"/>
    <cellStyle name="Comma 117 2 4 2" xfId="37125" xr:uid="{222B523E-1B29-4755-A0CC-77DD022263B9}"/>
    <cellStyle name="Comma 117 2 5" xfId="6452" xr:uid="{00000000-0005-0000-0000-000034190000}"/>
    <cellStyle name="Comma 117 2 5 2" xfId="37126" xr:uid="{9FEA4620-962A-42CA-BDEA-0528DCD63EFB}"/>
    <cellStyle name="Comma 117 2 6" xfId="6453" xr:uid="{00000000-0005-0000-0000-000035190000}"/>
    <cellStyle name="Comma 117 2 6 2" xfId="37127" xr:uid="{745AC23A-2D94-4BB5-A543-E536E30323D9}"/>
    <cellStyle name="Comma 117 2 7" xfId="37120" xr:uid="{31AC7864-2DF1-4875-A371-3039B15D9FA4}"/>
    <cellStyle name="Comma 117 3" xfId="6454" xr:uid="{00000000-0005-0000-0000-000036190000}"/>
    <cellStyle name="Comma 117 3 2" xfId="6455" xr:uid="{00000000-0005-0000-0000-000037190000}"/>
    <cellStyle name="Comma 117 3 2 2" xfId="37129" xr:uid="{5FD25D8D-C8CE-41EF-BEEE-19023BD5AEB7}"/>
    <cellStyle name="Comma 117 3 3" xfId="37128" xr:uid="{A6963A96-8C20-445A-B733-AE8E8B1A355B}"/>
    <cellStyle name="Comma 117 4" xfId="6456" xr:uid="{00000000-0005-0000-0000-000038190000}"/>
    <cellStyle name="Comma 117 4 2" xfId="6457" xr:uid="{00000000-0005-0000-0000-000039190000}"/>
    <cellStyle name="Comma 117 4 2 2" xfId="37131" xr:uid="{277EDE8F-11FE-418D-BE4A-005E3EC1D58F}"/>
    <cellStyle name="Comma 117 4 3" xfId="37130" xr:uid="{25E59A73-03B4-45EA-A11A-1F5E0DAEC926}"/>
    <cellStyle name="Comma 117 5" xfId="6458" xr:uid="{00000000-0005-0000-0000-00003A190000}"/>
    <cellStyle name="Comma 117 5 2" xfId="37132" xr:uid="{D0BD1EA2-AFD0-4AB5-997F-7588E6A7D677}"/>
    <cellStyle name="Comma 117 6" xfId="6459" xr:uid="{00000000-0005-0000-0000-00003B190000}"/>
    <cellStyle name="Comma 117 6 2" xfId="6460" xr:uid="{00000000-0005-0000-0000-00003C190000}"/>
    <cellStyle name="Comma 117 6 2 2" xfId="37134" xr:uid="{2F590882-A0B6-4FBC-83FB-A887E96E4296}"/>
    <cellStyle name="Comma 117 6 3" xfId="37133" xr:uid="{C56D07ED-2F5C-4098-99C7-FAF7C00184FA}"/>
    <cellStyle name="Comma 117 7" xfId="6461" xr:uid="{00000000-0005-0000-0000-00003D190000}"/>
    <cellStyle name="Comma 117 7 2" xfId="37135" xr:uid="{0145F20D-5016-4795-8DA6-714AF33A18BB}"/>
    <cellStyle name="Comma 117 8" xfId="37119" xr:uid="{FB44AF3B-5906-45B7-A169-B6EF8F0E9F84}"/>
    <cellStyle name="Comma 118" xfId="6462" xr:uid="{00000000-0005-0000-0000-00003E190000}"/>
    <cellStyle name="Comma 118 2" xfId="6463" xr:uid="{00000000-0005-0000-0000-00003F190000}"/>
    <cellStyle name="Comma 118 2 2" xfId="6464" xr:uid="{00000000-0005-0000-0000-000040190000}"/>
    <cellStyle name="Comma 118 2 2 2" xfId="6465" xr:uid="{00000000-0005-0000-0000-000041190000}"/>
    <cellStyle name="Comma 118 2 2 2 2" xfId="37139" xr:uid="{FCDD03EA-5604-4119-86DE-46DBDC3D4C11}"/>
    <cellStyle name="Comma 118 2 2 3" xfId="37138" xr:uid="{C759DB93-A2E4-47C3-B71A-236CEBD3D2F1}"/>
    <cellStyle name="Comma 118 2 3" xfId="6466" xr:uid="{00000000-0005-0000-0000-000042190000}"/>
    <cellStyle name="Comma 118 2 3 2" xfId="6467" xr:uid="{00000000-0005-0000-0000-000043190000}"/>
    <cellStyle name="Comma 118 2 3 2 2" xfId="37141" xr:uid="{B845977D-454A-425E-98CC-9B24BD453709}"/>
    <cellStyle name="Comma 118 2 3 3" xfId="37140" xr:uid="{51950E2C-FED1-470E-8551-E062D1ED1C5A}"/>
    <cellStyle name="Comma 118 2 4" xfId="6468" xr:uid="{00000000-0005-0000-0000-000044190000}"/>
    <cellStyle name="Comma 118 2 4 2" xfId="37142" xr:uid="{69DBF1FB-4013-442E-8727-5E0E0BE9BF5B}"/>
    <cellStyle name="Comma 118 2 5" xfId="6469" xr:uid="{00000000-0005-0000-0000-000045190000}"/>
    <cellStyle name="Comma 118 2 5 2" xfId="6470" xr:uid="{00000000-0005-0000-0000-000046190000}"/>
    <cellStyle name="Comma 118 2 5 2 2" xfId="37144" xr:uid="{726F8869-5CC6-4FB2-8D19-48C62ECC4A1D}"/>
    <cellStyle name="Comma 118 2 5 3" xfId="37143" xr:uid="{3A0ACC10-C13A-4F79-834B-21D3FA1D8257}"/>
    <cellStyle name="Comma 118 2 6" xfId="6471" xr:uid="{00000000-0005-0000-0000-000047190000}"/>
    <cellStyle name="Comma 118 2 6 2" xfId="37145" xr:uid="{70EF0AF8-12A7-4C0B-BC8F-44716A44CDC5}"/>
    <cellStyle name="Comma 118 2 7" xfId="37137" xr:uid="{56DB0D70-FF91-4471-8A55-34B66C675A57}"/>
    <cellStyle name="Comma 118 3" xfId="6472" xr:uid="{00000000-0005-0000-0000-000048190000}"/>
    <cellStyle name="Comma 118 3 2" xfId="6473" xr:uid="{00000000-0005-0000-0000-000049190000}"/>
    <cellStyle name="Comma 118 3 2 2" xfId="37147" xr:uid="{72D1CBD5-3DDD-4F64-94E2-5565DB465EA3}"/>
    <cellStyle name="Comma 118 3 3" xfId="37146" xr:uid="{DB857BF7-A548-4A23-9D03-1D091A5D53E2}"/>
    <cellStyle name="Comma 118 4" xfId="6474" xr:uid="{00000000-0005-0000-0000-00004A190000}"/>
    <cellStyle name="Comma 118 4 2" xfId="6475" xr:uid="{00000000-0005-0000-0000-00004B190000}"/>
    <cellStyle name="Comma 118 4 2 2" xfId="37149" xr:uid="{B9F313A8-E336-4E88-B257-7E2AF323898D}"/>
    <cellStyle name="Comma 118 4 3" xfId="37148" xr:uid="{B5FDD6B5-D398-4BA6-98AA-258D4F5793A8}"/>
    <cellStyle name="Comma 118 5" xfId="6476" xr:uid="{00000000-0005-0000-0000-00004C190000}"/>
    <cellStyle name="Comma 118 5 2" xfId="37150" xr:uid="{9BF1E1CE-D1DC-4F58-B633-6AC925BA203E}"/>
    <cellStyle name="Comma 118 6" xfId="6477" xr:uid="{00000000-0005-0000-0000-00004D190000}"/>
    <cellStyle name="Comma 118 6 2" xfId="6478" xr:uid="{00000000-0005-0000-0000-00004E190000}"/>
    <cellStyle name="Comma 118 6 2 2" xfId="37152" xr:uid="{616AD034-92EA-4704-B0EA-1529EFC724B5}"/>
    <cellStyle name="Comma 118 6 3" xfId="37151" xr:uid="{2F5D7B8C-E596-4E49-8074-3B718F100B6F}"/>
    <cellStyle name="Comma 118 7" xfId="6479" xr:uid="{00000000-0005-0000-0000-00004F190000}"/>
    <cellStyle name="Comma 118 7 2" xfId="37153" xr:uid="{989FC8E3-0313-4231-A56B-BB5CECA25E62}"/>
    <cellStyle name="Comma 118 8" xfId="37136" xr:uid="{87D74C9D-E876-4004-8CCA-F55A089D4F4F}"/>
    <cellStyle name="Comma 119" xfId="6480" xr:uid="{00000000-0005-0000-0000-000050190000}"/>
    <cellStyle name="Comma 119 2" xfId="6481" xr:uid="{00000000-0005-0000-0000-000051190000}"/>
    <cellStyle name="Comma 119 2 2" xfId="6482" xr:uid="{00000000-0005-0000-0000-000052190000}"/>
    <cellStyle name="Comma 119 2 2 2" xfId="6483" xr:uid="{00000000-0005-0000-0000-000053190000}"/>
    <cellStyle name="Comma 119 2 2 2 2" xfId="37157" xr:uid="{8C7BC005-3CE6-47CE-886F-2197662E7D69}"/>
    <cellStyle name="Comma 119 2 2 3" xfId="37156" xr:uid="{07A23BDC-2203-485F-BEB3-76DECC32F24B}"/>
    <cellStyle name="Comma 119 2 3" xfId="6484" xr:uid="{00000000-0005-0000-0000-000054190000}"/>
    <cellStyle name="Comma 119 2 3 2" xfId="6485" xr:uid="{00000000-0005-0000-0000-000055190000}"/>
    <cellStyle name="Comma 119 2 3 2 2" xfId="37159" xr:uid="{381F0BC8-C7B7-4E58-A376-F30B022178C7}"/>
    <cellStyle name="Comma 119 2 3 3" xfId="37158" xr:uid="{D3334E26-D578-4A9E-B982-2EAB51A172CF}"/>
    <cellStyle name="Comma 119 2 4" xfId="6486" xr:uid="{00000000-0005-0000-0000-000056190000}"/>
    <cellStyle name="Comma 119 2 4 2" xfId="37160" xr:uid="{B1B78F82-0489-4AFB-8013-B1397F87C8B9}"/>
    <cellStyle name="Comma 119 2 5" xfId="6487" xr:uid="{00000000-0005-0000-0000-000057190000}"/>
    <cellStyle name="Comma 119 2 5 2" xfId="6488" xr:uid="{00000000-0005-0000-0000-000058190000}"/>
    <cellStyle name="Comma 119 2 5 2 2" xfId="37162" xr:uid="{A074CEF9-4F5B-47B7-BF76-5BE6072720D6}"/>
    <cellStyle name="Comma 119 2 5 3" xfId="37161" xr:uid="{9CFADC8E-06FA-403B-8244-3040FA4FEA2B}"/>
    <cellStyle name="Comma 119 2 6" xfId="6489" xr:uid="{00000000-0005-0000-0000-000059190000}"/>
    <cellStyle name="Comma 119 2 6 2" xfId="37163" xr:uid="{947676F0-176A-423B-AF7F-0F4F867C8025}"/>
    <cellStyle name="Comma 119 2 7" xfId="37155" xr:uid="{E64342DD-76BC-49B0-86FA-F3495D08A908}"/>
    <cellStyle name="Comma 119 3" xfId="6490" xr:uid="{00000000-0005-0000-0000-00005A190000}"/>
    <cellStyle name="Comma 119 3 2" xfId="6491" xr:uid="{00000000-0005-0000-0000-00005B190000}"/>
    <cellStyle name="Comma 119 3 2 2" xfId="37165" xr:uid="{AEF9009D-75F6-47C5-B7DC-8BCCE5F9BCC3}"/>
    <cellStyle name="Comma 119 3 3" xfId="37164" xr:uid="{3B3B52DC-2C43-4011-B31E-713818F5B167}"/>
    <cellStyle name="Comma 119 4" xfId="6492" xr:uid="{00000000-0005-0000-0000-00005C190000}"/>
    <cellStyle name="Comma 119 4 2" xfId="6493" xr:uid="{00000000-0005-0000-0000-00005D190000}"/>
    <cellStyle name="Comma 119 4 2 2" xfId="37167" xr:uid="{CE05B4D1-3AA1-40B8-BFE5-7D744C6AFFF9}"/>
    <cellStyle name="Comma 119 4 3" xfId="37166" xr:uid="{A47E07AB-500E-439D-BE7F-55F0868BC99F}"/>
    <cellStyle name="Comma 119 5" xfId="6494" xr:uid="{00000000-0005-0000-0000-00005E190000}"/>
    <cellStyle name="Comma 119 5 2" xfId="37168" xr:uid="{A20EBFE9-B3C3-4A19-AC91-2C79A4D305CF}"/>
    <cellStyle name="Comma 119 6" xfId="6495" xr:uid="{00000000-0005-0000-0000-00005F190000}"/>
    <cellStyle name="Comma 119 6 2" xfId="6496" xr:uid="{00000000-0005-0000-0000-000060190000}"/>
    <cellStyle name="Comma 119 6 2 2" xfId="37170" xr:uid="{05C4B972-B2D0-415D-8093-4766B77DFEA7}"/>
    <cellStyle name="Comma 119 6 3" xfId="37169" xr:uid="{349DDFC5-6566-446D-BD5E-F27902D72B9D}"/>
    <cellStyle name="Comma 119 7" xfId="6497" xr:uid="{00000000-0005-0000-0000-000061190000}"/>
    <cellStyle name="Comma 119 7 2" xfId="37171" xr:uid="{1455F88C-7B61-435D-9E45-30A9F7E5D840}"/>
    <cellStyle name="Comma 119 8" xfId="37154" xr:uid="{E4871C62-2ECD-458C-8479-9E06D0304458}"/>
    <cellStyle name="Comma 12" xfId="6498" xr:uid="{00000000-0005-0000-0000-000062190000}"/>
    <cellStyle name="Comma 12 10" xfId="6499" xr:uid="{00000000-0005-0000-0000-000063190000}"/>
    <cellStyle name="Comma 12 10 2" xfId="37173" xr:uid="{0692ECBB-28B3-4A3C-907B-92B7BB8E04A2}"/>
    <cellStyle name="Comma 12 2" xfId="6500" xr:uid="{00000000-0005-0000-0000-000064190000}"/>
    <cellStyle name="Comma 12 2 2" xfId="6501" xr:uid="{00000000-0005-0000-0000-000065190000}"/>
    <cellStyle name="Comma 12 2 2 2" xfId="6502" xr:uid="{00000000-0005-0000-0000-000066190000}"/>
    <cellStyle name="Comma 12 2 2 2 2" xfId="37176" xr:uid="{849D1C79-A5A0-4F0E-9F27-CB6AE4847FE5}"/>
    <cellStyle name="Comma 12 2 2 3" xfId="37175" xr:uid="{0EB31F48-57C0-49E9-BDA1-58016ECBA386}"/>
    <cellStyle name="Comma 12 2 3" xfId="6503" xr:uid="{00000000-0005-0000-0000-000067190000}"/>
    <cellStyle name="Comma 12 2 3 2" xfId="6504" xr:uid="{00000000-0005-0000-0000-000068190000}"/>
    <cellStyle name="Comma 12 2 3 2 2" xfId="37178" xr:uid="{07541DC7-7D49-4FAD-8AF3-8A8CBCBA1728}"/>
    <cellStyle name="Comma 12 2 3 3" xfId="37177" xr:uid="{4178D894-D5C9-409B-AD85-2E1151B5570B}"/>
    <cellStyle name="Comma 12 2 4" xfId="6505" xr:uid="{00000000-0005-0000-0000-000069190000}"/>
    <cellStyle name="Comma 12 2 4 2" xfId="37179" xr:uid="{E4CC68A4-0996-4B5A-B5CB-8B3D679419A1}"/>
    <cellStyle name="Comma 12 2 5" xfId="6506" xr:uid="{00000000-0005-0000-0000-00006A190000}"/>
    <cellStyle name="Comma 12 2 5 2" xfId="6507" xr:uid="{00000000-0005-0000-0000-00006B190000}"/>
    <cellStyle name="Comma 12 2 5 2 2" xfId="37181" xr:uid="{C35988C5-A315-4D5D-8015-D43F633ABCA7}"/>
    <cellStyle name="Comma 12 2 5 3" xfId="37180" xr:uid="{8E72009D-1110-4002-9DAF-2422109DC6A2}"/>
    <cellStyle name="Comma 12 2 6" xfId="6508" xr:uid="{00000000-0005-0000-0000-00006C190000}"/>
    <cellStyle name="Comma 12 2 6 2" xfId="37182" xr:uid="{4E44095E-6AB7-4EC1-A736-2B80E8AAB41E}"/>
    <cellStyle name="Comma 12 2 7" xfId="37174" xr:uid="{DA072732-ADA0-496E-A9D2-6344EF650C8F}"/>
    <cellStyle name="Comma 12 3" xfId="6509" xr:uid="{00000000-0005-0000-0000-00006D190000}"/>
    <cellStyle name="Comma 12 3 2" xfId="6510" xr:uid="{00000000-0005-0000-0000-00006E190000}"/>
    <cellStyle name="Comma 12 3 2 2" xfId="37184" xr:uid="{7E797A9C-4BDB-4B50-B03D-043AF2A625B5}"/>
    <cellStyle name="Comma 12 3 3" xfId="37183" xr:uid="{A428586E-5066-4A91-90F7-D498FED20DCF}"/>
    <cellStyle name="Comma 12 4" xfId="6511" xr:uid="{00000000-0005-0000-0000-00006F190000}"/>
    <cellStyle name="Comma 12 4 2" xfId="6512" xr:uid="{00000000-0005-0000-0000-000070190000}"/>
    <cellStyle name="Comma 12 4 2 2" xfId="37186" xr:uid="{07CF9F83-48C8-4FF6-B4DE-F0337CD348C0}"/>
    <cellStyle name="Comma 12 4 3" xfId="37185" xr:uid="{4E7985EB-068A-4699-AB41-D224A092C626}"/>
    <cellStyle name="Comma 12 5" xfId="6513" xr:uid="{00000000-0005-0000-0000-000071190000}"/>
    <cellStyle name="Comma 12 5 2" xfId="6514" xr:uid="{00000000-0005-0000-0000-000072190000}"/>
    <cellStyle name="Comma 12 5 2 2" xfId="37188" xr:uid="{F8B7A832-59A8-4236-835E-344027D113FC}"/>
    <cellStyle name="Comma 12 5 3" xfId="37187" xr:uid="{51922468-37B5-427E-897F-FBF5191BEB53}"/>
    <cellStyle name="Comma 12 6" xfId="6515" xr:uid="{00000000-0005-0000-0000-000073190000}"/>
    <cellStyle name="Comma 12 6 2" xfId="37189" xr:uid="{F2F5EB30-7CEC-4020-A40D-7CF8BA3DAB73}"/>
    <cellStyle name="Comma 12 7" xfId="6516" xr:uid="{00000000-0005-0000-0000-000074190000}"/>
    <cellStyle name="Comma 12 7 2" xfId="6517" xr:uid="{00000000-0005-0000-0000-000075190000}"/>
    <cellStyle name="Comma 12 7 2 2" xfId="37191" xr:uid="{1ADE597A-A409-4D20-8CEF-ECDFCAD866EE}"/>
    <cellStyle name="Comma 12 7 3" xfId="37190" xr:uid="{E8BFA9B6-584F-4289-8DC9-2124A6CADCB1}"/>
    <cellStyle name="Comma 12 8" xfId="6518" xr:uid="{00000000-0005-0000-0000-000076190000}"/>
    <cellStyle name="Comma 12 8 2" xfId="37192" xr:uid="{84DB14D5-20AB-46F2-8AAB-BDFF44DE759A}"/>
    <cellStyle name="Comma 12 9" xfId="37172" xr:uid="{936668BA-6FFE-4A2B-90EA-6A7EAB02AE81}"/>
    <cellStyle name="Comma 120" xfId="6519" xr:uid="{00000000-0005-0000-0000-000077190000}"/>
    <cellStyle name="Comma 120 2" xfId="6520" xr:uid="{00000000-0005-0000-0000-000078190000}"/>
    <cellStyle name="Comma 120 2 2" xfId="6521" xr:uid="{00000000-0005-0000-0000-000079190000}"/>
    <cellStyle name="Comma 120 2 2 2" xfId="6522" xr:uid="{00000000-0005-0000-0000-00007A190000}"/>
    <cellStyle name="Comma 120 2 2 2 2" xfId="37196" xr:uid="{7F0D5407-FC99-4F49-8AD1-E517F334B2E8}"/>
    <cellStyle name="Comma 120 2 2 3" xfId="37195" xr:uid="{B7680738-35D6-40B1-8EF6-A50AD1369FC2}"/>
    <cellStyle name="Comma 120 2 3" xfId="6523" xr:uid="{00000000-0005-0000-0000-00007B190000}"/>
    <cellStyle name="Comma 120 2 3 2" xfId="6524" xr:uid="{00000000-0005-0000-0000-00007C190000}"/>
    <cellStyle name="Comma 120 2 3 2 2" xfId="37198" xr:uid="{3FBDE1A7-988D-46BE-9DA6-D52FE42894F5}"/>
    <cellStyle name="Comma 120 2 3 3" xfId="37197" xr:uid="{3E91A482-6F93-4565-A367-641B1FDB0717}"/>
    <cellStyle name="Comma 120 2 4" xfId="6525" xr:uid="{00000000-0005-0000-0000-00007D190000}"/>
    <cellStyle name="Comma 120 2 4 2" xfId="37199" xr:uid="{F889BC61-8669-4A7C-8CF6-AAEC701CB354}"/>
    <cellStyle name="Comma 120 2 5" xfId="6526" xr:uid="{00000000-0005-0000-0000-00007E190000}"/>
    <cellStyle name="Comma 120 2 5 2" xfId="6527" xr:uid="{00000000-0005-0000-0000-00007F190000}"/>
    <cellStyle name="Comma 120 2 5 2 2" xfId="37201" xr:uid="{4DA7E36B-9D24-438F-901D-1ED9990EE75D}"/>
    <cellStyle name="Comma 120 2 5 3" xfId="37200" xr:uid="{F8C52B7B-AFDC-40D0-9D00-1239CC1DBD49}"/>
    <cellStyle name="Comma 120 2 6" xfId="6528" xr:uid="{00000000-0005-0000-0000-000080190000}"/>
    <cellStyle name="Comma 120 2 6 2" xfId="37202" xr:uid="{B1580366-1245-4C04-84C0-62AEDF90A121}"/>
    <cellStyle name="Comma 120 2 7" xfId="37194" xr:uid="{3383BBCC-77D3-4046-83CB-B27E5E5FB42B}"/>
    <cellStyle name="Comma 120 3" xfId="6529" xr:uid="{00000000-0005-0000-0000-000081190000}"/>
    <cellStyle name="Comma 120 3 2" xfId="6530" xr:uid="{00000000-0005-0000-0000-000082190000}"/>
    <cellStyle name="Comma 120 3 2 2" xfId="37204" xr:uid="{398C0315-6E02-44E1-B81C-92DF7D0900FD}"/>
    <cellStyle name="Comma 120 3 3" xfId="37203" xr:uid="{2DCA8CE6-5B8A-4119-AC30-82E3B0684E17}"/>
    <cellStyle name="Comma 120 4" xfId="6531" xr:uid="{00000000-0005-0000-0000-000083190000}"/>
    <cellStyle name="Comma 120 4 2" xfId="6532" xr:uid="{00000000-0005-0000-0000-000084190000}"/>
    <cellStyle name="Comma 120 4 2 2" xfId="37206" xr:uid="{FF126A97-C996-49C1-B5DE-2F216008D3D0}"/>
    <cellStyle name="Comma 120 4 3" xfId="37205" xr:uid="{D7BE865B-2927-4A52-8308-222963436B9A}"/>
    <cellStyle name="Comma 120 5" xfId="6533" xr:uid="{00000000-0005-0000-0000-000085190000}"/>
    <cellStyle name="Comma 120 5 2" xfId="37207" xr:uid="{DA95F55A-BDC2-4124-A8C1-4E2BCFA2CB5C}"/>
    <cellStyle name="Comma 120 6" xfId="6534" xr:uid="{00000000-0005-0000-0000-000086190000}"/>
    <cellStyle name="Comma 120 6 2" xfId="6535" xr:uid="{00000000-0005-0000-0000-000087190000}"/>
    <cellStyle name="Comma 120 6 2 2" xfId="37209" xr:uid="{F46644F9-ACB9-4B8E-BBB7-11EF75D13118}"/>
    <cellStyle name="Comma 120 6 3" xfId="37208" xr:uid="{A760692B-FDFF-4D68-B4C3-D6D000C1FA92}"/>
    <cellStyle name="Comma 120 7" xfId="6536" xr:uid="{00000000-0005-0000-0000-000088190000}"/>
    <cellStyle name="Comma 120 7 2" xfId="37210" xr:uid="{AAB6581A-9212-49E9-90EF-4961F0B98D10}"/>
    <cellStyle name="Comma 120 8" xfId="37193" xr:uid="{70CDA132-FB2C-4D82-8492-566C828334C4}"/>
    <cellStyle name="Comma 121" xfId="6537" xr:uid="{00000000-0005-0000-0000-000089190000}"/>
    <cellStyle name="Comma 121 2" xfId="6538" xr:uid="{00000000-0005-0000-0000-00008A190000}"/>
    <cellStyle name="Comma 121 2 2" xfId="6539" xr:uid="{00000000-0005-0000-0000-00008B190000}"/>
    <cellStyle name="Comma 121 2 2 2" xfId="6540" xr:uid="{00000000-0005-0000-0000-00008C190000}"/>
    <cellStyle name="Comma 121 2 2 2 2" xfId="37214" xr:uid="{8C556380-EB44-49D9-A662-1262ABB37FD5}"/>
    <cellStyle name="Comma 121 2 2 3" xfId="37213" xr:uid="{68100863-92C5-4122-BCB9-BD5B12AAEAD9}"/>
    <cellStyle name="Comma 121 2 3" xfId="6541" xr:uid="{00000000-0005-0000-0000-00008D190000}"/>
    <cellStyle name="Comma 121 2 3 2" xfId="6542" xr:uid="{00000000-0005-0000-0000-00008E190000}"/>
    <cellStyle name="Comma 121 2 3 2 2" xfId="37216" xr:uid="{885F1B82-A8A6-42AC-AA29-2C58C84EE044}"/>
    <cellStyle name="Comma 121 2 3 3" xfId="37215" xr:uid="{C23E72DD-6C33-44DF-AA94-B25394E38D02}"/>
    <cellStyle name="Comma 121 2 4" xfId="6543" xr:uid="{00000000-0005-0000-0000-00008F190000}"/>
    <cellStyle name="Comma 121 2 4 2" xfId="37217" xr:uid="{01226EE8-8A7D-45B2-8DD0-8C125C68787C}"/>
    <cellStyle name="Comma 121 2 5" xfId="6544" xr:uid="{00000000-0005-0000-0000-000090190000}"/>
    <cellStyle name="Comma 121 2 5 2" xfId="6545" xr:uid="{00000000-0005-0000-0000-000091190000}"/>
    <cellStyle name="Comma 121 2 5 2 2" xfId="37219" xr:uid="{E57FE37B-7817-49D7-AD35-1C50F8CC9757}"/>
    <cellStyle name="Comma 121 2 5 3" xfId="37218" xr:uid="{503CC9F6-1AC9-4DA7-9A02-7AF5E0767FE3}"/>
    <cellStyle name="Comma 121 2 6" xfId="6546" xr:uid="{00000000-0005-0000-0000-000092190000}"/>
    <cellStyle name="Comma 121 2 6 2" xfId="37220" xr:uid="{1B84E0B4-5313-49AA-A166-E483F098C6C1}"/>
    <cellStyle name="Comma 121 2 7" xfId="37212" xr:uid="{394DF508-8250-4548-AB92-94F394EE3B9B}"/>
    <cellStyle name="Comma 121 3" xfId="6547" xr:uid="{00000000-0005-0000-0000-000093190000}"/>
    <cellStyle name="Comma 121 3 2" xfId="6548" xr:uid="{00000000-0005-0000-0000-000094190000}"/>
    <cellStyle name="Comma 121 3 2 2" xfId="37222" xr:uid="{4E5E8654-1566-407A-91C9-C595BFB95103}"/>
    <cellStyle name="Comma 121 3 3" xfId="37221" xr:uid="{EDA7199B-2577-479E-93ED-BFEA3755C73F}"/>
    <cellStyle name="Comma 121 4" xfId="6549" xr:uid="{00000000-0005-0000-0000-000095190000}"/>
    <cellStyle name="Comma 121 4 2" xfId="6550" xr:uid="{00000000-0005-0000-0000-000096190000}"/>
    <cellStyle name="Comma 121 4 2 2" xfId="37224" xr:uid="{FBDDBA5F-2C19-4A1F-A4B8-3916D1EA9F7E}"/>
    <cellStyle name="Comma 121 4 3" xfId="37223" xr:uid="{E06609E8-D11E-4599-84A2-BE811535A76D}"/>
    <cellStyle name="Comma 121 5" xfId="6551" xr:uid="{00000000-0005-0000-0000-000097190000}"/>
    <cellStyle name="Comma 121 5 2" xfId="37225" xr:uid="{842D1055-1E91-4C39-9CCC-37A105E72F5C}"/>
    <cellStyle name="Comma 121 6" xfId="6552" xr:uid="{00000000-0005-0000-0000-000098190000}"/>
    <cellStyle name="Comma 121 6 2" xfId="6553" xr:uid="{00000000-0005-0000-0000-000099190000}"/>
    <cellStyle name="Comma 121 6 2 2" xfId="37227" xr:uid="{ECB8921D-DD6B-4731-A297-197291EE641C}"/>
    <cellStyle name="Comma 121 6 3" xfId="37226" xr:uid="{2B701477-09C8-4C7C-BB9D-8684AC0CEF65}"/>
    <cellStyle name="Comma 121 7" xfId="6554" xr:uid="{00000000-0005-0000-0000-00009A190000}"/>
    <cellStyle name="Comma 121 7 2" xfId="37228" xr:uid="{6C28B801-2E19-4D8A-B741-6A28F161E812}"/>
    <cellStyle name="Comma 121 8" xfId="37211" xr:uid="{F53F8D5C-9C39-47E0-9807-CBD0250C3406}"/>
    <cellStyle name="Comma 122" xfId="6555" xr:uid="{00000000-0005-0000-0000-00009B190000}"/>
    <cellStyle name="Comma 122 2" xfId="6556" xr:uid="{00000000-0005-0000-0000-00009C190000}"/>
    <cellStyle name="Comma 122 2 2" xfId="6557" xr:uid="{00000000-0005-0000-0000-00009D190000}"/>
    <cellStyle name="Comma 122 2 2 2" xfId="6558" xr:uid="{00000000-0005-0000-0000-00009E190000}"/>
    <cellStyle name="Comma 122 2 2 2 2" xfId="37232" xr:uid="{252DBFCB-8C34-4B0E-90BB-F672CD18E66A}"/>
    <cellStyle name="Comma 122 2 2 3" xfId="37231" xr:uid="{3B45E60B-F1D0-4E7A-B40F-12A3439986DD}"/>
    <cellStyle name="Comma 122 2 3" xfId="6559" xr:uid="{00000000-0005-0000-0000-00009F190000}"/>
    <cellStyle name="Comma 122 2 3 2" xfId="6560" xr:uid="{00000000-0005-0000-0000-0000A0190000}"/>
    <cellStyle name="Comma 122 2 3 2 2" xfId="37234" xr:uid="{E3AFA4BC-0F00-4900-BA14-A76AA9E85138}"/>
    <cellStyle name="Comma 122 2 3 3" xfId="37233" xr:uid="{5F703F65-D96F-4F9C-9DC3-3781DAB4CCED}"/>
    <cellStyle name="Comma 122 2 4" xfId="6561" xr:uid="{00000000-0005-0000-0000-0000A1190000}"/>
    <cellStyle name="Comma 122 2 4 2" xfId="37235" xr:uid="{BDF2FE45-1378-4185-AEE4-A2CA6B4F8E60}"/>
    <cellStyle name="Comma 122 2 5" xfId="6562" xr:uid="{00000000-0005-0000-0000-0000A2190000}"/>
    <cellStyle name="Comma 122 2 5 2" xfId="37236" xr:uid="{EED6BA08-366C-4288-987E-AE4A65B88174}"/>
    <cellStyle name="Comma 122 2 6" xfId="6563" xr:uid="{00000000-0005-0000-0000-0000A3190000}"/>
    <cellStyle name="Comma 122 2 6 2" xfId="37237" xr:uid="{B16B7070-7423-4F92-961F-1260AF7A3000}"/>
    <cellStyle name="Comma 122 2 7" xfId="37230" xr:uid="{3F9118EA-1C3B-4324-9D42-8ED8253370E3}"/>
    <cellStyle name="Comma 122 3" xfId="6564" xr:uid="{00000000-0005-0000-0000-0000A4190000}"/>
    <cellStyle name="Comma 122 3 2" xfId="6565" xr:uid="{00000000-0005-0000-0000-0000A5190000}"/>
    <cellStyle name="Comma 122 3 2 2" xfId="37239" xr:uid="{2FCDDABB-3FDE-4661-86F9-499B4EE9BD7D}"/>
    <cellStyle name="Comma 122 3 3" xfId="37238" xr:uid="{75636435-4390-4053-B99F-02283785CE70}"/>
    <cellStyle name="Comma 122 4" xfId="6566" xr:uid="{00000000-0005-0000-0000-0000A6190000}"/>
    <cellStyle name="Comma 122 4 2" xfId="6567" xr:uid="{00000000-0005-0000-0000-0000A7190000}"/>
    <cellStyle name="Comma 122 4 2 2" xfId="37241" xr:uid="{4A79425B-117D-4191-ABA2-D1E4FD675539}"/>
    <cellStyle name="Comma 122 4 3" xfId="37240" xr:uid="{37EB47B1-871C-4C77-B347-2C48432AFF89}"/>
    <cellStyle name="Comma 122 5" xfId="6568" xr:uid="{00000000-0005-0000-0000-0000A8190000}"/>
    <cellStyle name="Comma 122 5 2" xfId="37242" xr:uid="{1634373F-6F65-4E34-A9B7-8E41834B21DB}"/>
    <cellStyle name="Comma 122 6" xfId="6569" xr:uid="{00000000-0005-0000-0000-0000A9190000}"/>
    <cellStyle name="Comma 122 6 2" xfId="6570" xr:uid="{00000000-0005-0000-0000-0000AA190000}"/>
    <cellStyle name="Comma 122 6 2 2" xfId="37244" xr:uid="{E42A4317-6FDC-4E11-BDAB-2AEEFCF3A5A2}"/>
    <cellStyle name="Comma 122 6 3" xfId="37243" xr:uid="{A457365B-1B6A-4213-B86F-BE252D677005}"/>
    <cellStyle name="Comma 122 7" xfId="6571" xr:uid="{00000000-0005-0000-0000-0000AB190000}"/>
    <cellStyle name="Comma 122 7 2" xfId="37245" xr:uid="{F55060C8-425B-442F-A89E-95F47BEABF1E}"/>
    <cellStyle name="Comma 122 8" xfId="37229" xr:uid="{DF311333-2A1D-42CF-9FD1-D253748D6CF8}"/>
    <cellStyle name="Comma 123" xfId="6572" xr:uid="{00000000-0005-0000-0000-0000AC190000}"/>
    <cellStyle name="Comma 123 2" xfId="6573" xr:uid="{00000000-0005-0000-0000-0000AD190000}"/>
    <cellStyle name="Comma 123 2 2" xfId="6574" xr:uid="{00000000-0005-0000-0000-0000AE190000}"/>
    <cellStyle name="Comma 123 2 2 2" xfId="6575" xr:uid="{00000000-0005-0000-0000-0000AF190000}"/>
    <cellStyle name="Comma 123 2 2 2 2" xfId="37249" xr:uid="{24CA0E1C-B99D-4ED6-BCF6-F287420A8D13}"/>
    <cellStyle name="Comma 123 2 2 3" xfId="37248" xr:uid="{533A4C16-3048-4499-A4FE-BD4D8A26F426}"/>
    <cellStyle name="Comma 123 2 3" xfId="6576" xr:uid="{00000000-0005-0000-0000-0000B0190000}"/>
    <cellStyle name="Comma 123 2 3 2" xfId="6577" xr:uid="{00000000-0005-0000-0000-0000B1190000}"/>
    <cellStyle name="Comma 123 2 3 2 2" xfId="37251" xr:uid="{DC6D9FA2-7478-4140-9573-F020A9E53B44}"/>
    <cellStyle name="Comma 123 2 3 3" xfId="37250" xr:uid="{B2BA4BA8-FAB7-497D-BF87-8C0A058059B9}"/>
    <cellStyle name="Comma 123 2 4" xfId="6578" xr:uid="{00000000-0005-0000-0000-0000B2190000}"/>
    <cellStyle name="Comma 123 2 4 2" xfId="37252" xr:uid="{C786D640-7DA0-43F4-B90E-374C7CFBB911}"/>
    <cellStyle name="Comma 123 2 5" xfId="6579" xr:uid="{00000000-0005-0000-0000-0000B3190000}"/>
    <cellStyle name="Comma 123 2 5 2" xfId="37253" xr:uid="{F6391935-CECE-428D-85C9-2F080781E5CB}"/>
    <cellStyle name="Comma 123 2 6" xfId="6580" xr:uid="{00000000-0005-0000-0000-0000B4190000}"/>
    <cellStyle name="Comma 123 2 6 2" xfId="37254" xr:uid="{468D1ADE-AB0E-45B5-84F0-B1146C204333}"/>
    <cellStyle name="Comma 123 2 7" xfId="37247" xr:uid="{80E26C20-D894-41FB-968E-88A6012874E2}"/>
    <cellStyle name="Comma 123 3" xfId="6581" xr:uid="{00000000-0005-0000-0000-0000B5190000}"/>
    <cellStyle name="Comma 123 3 2" xfId="6582" xr:uid="{00000000-0005-0000-0000-0000B6190000}"/>
    <cellStyle name="Comma 123 3 2 2" xfId="37256" xr:uid="{0DA839DD-9794-4B0E-8BC0-245C5135A996}"/>
    <cellStyle name="Comma 123 3 3" xfId="37255" xr:uid="{4D0F21D5-9CB1-44C4-8C33-EB8DDC078BFD}"/>
    <cellStyle name="Comma 123 4" xfId="6583" xr:uid="{00000000-0005-0000-0000-0000B7190000}"/>
    <cellStyle name="Comma 123 4 2" xfId="6584" xr:uid="{00000000-0005-0000-0000-0000B8190000}"/>
    <cellStyle name="Comma 123 4 2 2" xfId="37258" xr:uid="{9E034D40-FDF1-4B7A-9263-B14ECBE427D6}"/>
    <cellStyle name="Comma 123 4 3" xfId="37257" xr:uid="{4BD633FE-4AD3-4770-B90F-50B34220A436}"/>
    <cellStyle name="Comma 123 5" xfId="6585" xr:uid="{00000000-0005-0000-0000-0000B9190000}"/>
    <cellStyle name="Comma 123 5 2" xfId="37259" xr:uid="{80E45877-51DC-491B-AE71-901D18F7E997}"/>
    <cellStyle name="Comma 123 6" xfId="6586" xr:uid="{00000000-0005-0000-0000-0000BA190000}"/>
    <cellStyle name="Comma 123 6 2" xfId="6587" xr:uid="{00000000-0005-0000-0000-0000BB190000}"/>
    <cellStyle name="Comma 123 6 2 2" xfId="37261" xr:uid="{4669B8D3-8817-4E05-B991-4F7B89C94851}"/>
    <cellStyle name="Comma 123 6 3" xfId="37260" xr:uid="{669C2F14-F7D5-4FF2-A127-0FD13743ED2F}"/>
    <cellStyle name="Comma 123 7" xfId="6588" xr:uid="{00000000-0005-0000-0000-0000BC190000}"/>
    <cellStyle name="Comma 123 7 2" xfId="37262" xr:uid="{EBA27A0E-C45F-4500-9592-6DEB29792AF1}"/>
    <cellStyle name="Comma 123 8" xfId="37246" xr:uid="{D5F97A5B-E697-4E26-8FAF-E043FCA1376A}"/>
    <cellStyle name="Comma 124" xfId="6589" xr:uid="{00000000-0005-0000-0000-0000BD190000}"/>
    <cellStyle name="Comma 124 2" xfId="6590" xr:uid="{00000000-0005-0000-0000-0000BE190000}"/>
    <cellStyle name="Comma 124 2 2" xfId="6591" xr:uid="{00000000-0005-0000-0000-0000BF190000}"/>
    <cellStyle name="Comma 124 2 2 2" xfId="6592" xr:uid="{00000000-0005-0000-0000-0000C0190000}"/>
    <cellStyle name="Comma 124 2 2 2 2" xfId="37266" xr:uid="{FDAAA2D6-9888-4E1B-B292-8F27F1DE9ED2}"/>
    <cellStyle name="Comma 124 2 2 3" xfId="37265" xr:uid="{71AD19B3-C18F-4F1C-8515-986024EDF680}"/>
    <cellStyle name="Comma 124 2 3" xfId="6593" xr:uid="{00000000-0005-0000-0000-0000C1190000}"/>
    <cellStyle name="Comma 124 2 3 2" xfId="6594" xr:uid="{00000000-0005-0000-0000-0000C2190000}"/>
    <cellStyle name="Comma 124 2 3 2 2" xfId="37268" xr:uid="{14EBAE4B-251B-4F44-897B-2F25B565273B}"/>
    <cellStyle name="Comma 124 2 3 3" xfId="37267" xr:uid="{136C31AF-D007-4433-82B1-8397779E7FBC}"/>
    <cellStyle name="Comma 124 2 4" xfId="6595" xr:uid="{00000000-0005-0000-0000-0000C3190000}"/>
    <cellStyle name="Comma 124 2 4 2" xfId="37269" xr:uid="{EE9084F5-2FFE-4D23-8B64-25ABA2C827B4}"/>
    <cellStyle name="Comma 124 2 5" xfId="6596" xr:uid="{00000000-0005-0000-0000-0000C4190000}"/>
    <cellStyle name="Comma 124 2 5 2" xfId="6597" xr:uid="{00000000-0005-0000-0000-0000C5190000}"/>
    <cellStyle name="Comma 124 2 5 2 2" xfId="37271" xr:uid="{91D23ED2-9A0A-4B35-B8A3-9572215B52C3}"/>
    <cellStyle name="Comma 124 2 5 3" xfId="37270" xr:uid="{27F3D183-6860-445F-8ECE-486908D630BA}"/>
    <cellStyle name="Comma 124 2 6" xfId="6598" xr:uid="{00000000-0005-0000-0000-0000C6190000}"/>
    <cellStyle name="Comma 124 2 6 2" xfId="37272" xr:uid="{ED2BDA7E-C587-4C26-B255-2F016C20429F}"/>
    <cellStyle name="Comma 124 2 7" xfId="37264" xr:uid="{26962E67-2CAF-4644-AE88-15D2DA93588E}"/>
    <cellStyle name="Comma 124 3" xfId="6599" xr:uid="{00000000-0005-0000-0000-0000C7190000}"/>
    <cellStyle name="Comma 124 3 2" xfId="6600" xr:uid="{00000000-0005-0000-0000-0000C8190000}"/>
    <cellStyle name="Comma 124 3 2 2" xfId="37274" xr:uid="{5AC573F6-45ED-47EB-8123-AB628F4ADFDF}"/>
    <cellStyle name="Comma 124 3 3" xfId="37273" xr:uid="{FA521CAE-350B-4D02-B4C5-64FDE0151DBE}"/>
    <cellStyle name="Comma 124 4" xfId="6601" xr:uid="{00000000-0005-0000-0000-0000C9190000}"/>
    <cellStyle name="Comma 124 4 2" xfId="6602" xr:uid="{00000000-0005-0000-0000-0000CA190000}"/>
    <cellStyle name="Comma 124 4 2 2" xfId="37276" xr:uid="{DCBC34E8-F1A5-4187-89ED-8C04F4636D14}"/>
    <cellStyle name="Comma 124 4 3" xfId="37275" xr:uid="{F5AC158D-115B-4D52-AD2D-8042F7A34F85}"/>
    <cellStyle name="Comma 124 5" xfId="6603" xr:uid="{00000000-0005-0000-0000-0000CB190000}"/>
    <cellStyle name="Comma 124 5 2" xfId="37277" xr:uid="{14670E15-00E4-4D32-9F6A-B27087D5576E}"/>
    <cellStyle name="Comma 124 6" xfId="6604" xr:uid="{00000000-0005-0000-0000-0000CC190000}"/>
    <cellStyle name="Comma 124 6 2" xfId="6605" xr:uid="{00000000-0005-0000-0000-0000CD190000}"/>
    <cellStyle name="Comma 124 6 2 2" xfId="37279" xr:uid="{74FCB4A1-1079-480B-9886-B4E03BCAFE8C}"/>
    <cellStyle name="Comma 124 6 3" xfId="37278" xr:uid="{C6A03EBE-F7C7-4752-B2D7-E82493BD75C8}"/>
    <cellStyle name="Comma 124 7" xfId="6606" xr:uid="{00000000-0005-0000-0000-0000CE190000}"/>
    <cellStyle name="Comma 124 7 2" xfId="37280" xr:uid="{3731C932-309F-42D4-BE06-AFB773A48DB1}"/>
    <cellStyle name="Comma 124 8" xfId="37263" xr:uid="{43BA20EC-4FC0-470A-8C29-16718230AAAC}"/>
    <cellStyle name="Comma 125" xfId="6607" xr:uid="{00000000-0005-0000-0000-0000CF190000}"/>
    <cellStyle name="Comma 125 2" xfId="6608" xr:uid="{00000000-0005-0000-0000-0000D0190000}"/>
    <cellStyle name="Comma 125 2 2" xfId="6609" xr:uid="{00000000-0005-0000-0000-0000D1190000}"/>
    <cellStyle name="Comma 125 2 2 2" xfId="6610" xr:uid="{00000000-0005-0000-0000-0000D2190000}"/>
    <cellStyle name="Comma 125 2 2 2 2" xfId="37284" xr:uid="{3559F2F5-096D-4D19-A9D8-F729345CB417}"/>
    <cellStyle name="Comma 125 2 2 3" xfId="37283" xr:uid="{94EA8F81-D460-421E-92EC-C3970AA0FB12}"/>
    <cellStyle name="Comma 125 2 3" xfId="6611" xr:uid="{00000000-0005-0000-0000-0000D3190000}"/>
    <cellStyle name="Comma 125 2 3 2" xfId="6612" xr:uid="{00000000-0005-0000-0000-0000D4190000}"/>
    <cellStyle name="Comma 125 2 3 2 2" xfId="37286" xr:uid="{A5971457-B7E6-4A70-88FB-8F6BDAFD9028}"/>
    <cellStyle name="Comma 125 2 3 3" xfId="37285" xr:uid="{98A0BDF9-D515-4E3B-BEE7-0AF8BDB59A98}"/>
    <cellStyle name="Comma 125 2 4" xfId="6613" xr:uid="{00000000-0005-0000-0000-0000D5190000}"/>
    <cellStyle name="Comma 125 2 4 2" xfId="37287" xr:uid="{4B64913F-1D66-44E1-AF77-202F442B61E1}"/>
    <cellStyle name="Comma 125 2 5" xfId="6614" xr:uid="{00000000-0005-0000-0000-0000D6190000}"/>
    <cellStyle name="Comma 125 2 5 2" xfId="6615" xr:uid="{00000000-0005-0000-0000-0000D7190000}"/>
    <cellStyle name="Comma 125 2 5 2 2" xfId="37289" xr:uid="{ADAC4608-5610-43DF-B08B-4EDCE619D969}"/>
    <cellStyle name="Comma 125 2 5 3" xfId="37288" xr:uid="{B6989334-7F61-4DFE-B0DD-4C6AF621EBCA}"/>
    <cellStyle name="Comma 125 2 6" xfId="6616" xr:uid="{00000000-0005-0000-0000-0000D8190000}"/>
    <cellStyle name="Comma 125 2 6 2" xfId="37290" xr:uid="{7353193C-023C-43AC-B034-875F829D5ADE}"/>
    <cellStyle name="Comma 125 2 7" xfId="37282" xr:uid="{449D143C-E17D-4F4B-B31C-3C0D7FA6672A}"/>
    <cellStyle name="Comma 125 3" xfId="6617" xr:uid="{00000000-0005-0000-0000-0000D9190000}"/>
    <cellStyle name="Comma 125 3 2" xfId="6618" xr:uid="{00000000-0005-0000-0000-0000DA190000}"/>
    <cellStyle name="Comma 125 3 2 2" xfId="37292" xr:uid="{8A867759-7001-44D3-92BF-4DA1F8D2473E}"/>
    <cellStyle name="Comma 125 3 3" xfId="37291" xr:uid="{28E03E25-EA27-40EF-AD43-50F66CA6F388}"/>
    <cellStyle name="Comma 125 4" xfId="6619" xr:uid="{00000000-0005-0000-0000-0000DB190000}"/>
    <cellStyle name="Comma 125 4 2" xfId="6620" xr:uid="{00000000-0005-0000-0000-0000DC190000}"/>
    <cellStyle name="Comma 125 4 2 2" xfId="37294" xr:uid="{BA7A0697-0B33-4B8F-95C4-52845B47DE49}"/>
    <cellStyle name="Comma 125 4 3" xfId="37293" xr:uid="{9DD412FA-E308-463D-919F-3214175ED0EB}"/>
    <cellStyle name="Comma 125 5" xfId="6621" xr:uid="{00000000-0005-0000-0000-0000DD190000}"/>
    <cellStyle name="Comma 125 5 2" xfId="37295" xr:uid="{5261996C-5B15-4232-8A14-FB5621384CED}"/>
    <cellStyle name="Comma 125 6" xfId="6622" xr:uid="{00000000-0005-0000-0000-0000DE190000}"/>
    <cellStyle name="Comma 125 6 2" xfId="6623" xr:uid="{00000000-0005-0000-0000-0000DF190000}"/>
    <cellStyle name="Comma 125 6 2 2" xfId="37297" xr:uid="{A1DF604C-8BE3-4AD0-8118-CAF011170437}"/>
    <cellStyle name="Comma 125 6 3" xfId="37296" xr:uid="{B3B0142D-9283-4C8E-81BA-ADF04AD3E527}"/>
    <cellStyle name="Comma 125 7" xfId="6624" xr:uid="{00000000-0005-0000-0000-0000E0190000}"/>
    <cellStyle name="Comma 125 7 2" xfId="37298" xr:uid="{CCC1F469-E5DC-4C7C-AFEE-5381EA85D7B7}"/>
    <cellStyle name="Comma 125 8" xfId="37281" xr:uid="{5DDCCCE5-A1EE-49FF-B765-C676791235E4}"/>
    <cellStyle name="Comma 126" xfId="6625" xr:uid="{00000000-0005-0000-0000-0000E1190000}"/>
    <cellStyle name="Comma 126 2" xfId="6626" xr:uid="{00000000-0005-0000-0000-0000E2190000}"/>
    <cellStyle name="Comma 126 2 2" xfId="6627" xr:uid="{00000000-0005-0000-0000-0000E3190000}"/>
    <cellStyle name="Comma 126 2 2 2" xfId="6628" xr:uid="{00000000-0005-0000-0000-0000E4190000}"/>
    <cellStyle name="Comma 126 2 2 2 2" xfId="37302" xr:uid="{66B53C55-7F9D-416D-86C7-6476BDE0F5CA}"/>
    <cellStyle name="Comma 126 2 2 3" xfId="37301" xr:uid="{7C0A7B8F-56CA-46BC-9F85-86334EC8D622}"/>
    <cellStyle name="Comma 126 2 3" xfId="6629" xr:uid="{00000000-0005-0000-0000-0000E5190000}"/>
    <cellStyle name="Comma 126 2 3 2" xfId="6630" xr:uid="{00000000-0005-0000-0000-0000E6190000}"/>
    <cellStyle name="Comma 126 2 3 2 2" xfId="37304" xr:uid="{251F21C2-446A-470B-8150-604A0B61CBDE}"/>
    <cellStyle name="Comma 126 2 3 3" xfId="37303" xr:uid="{4B3A05D7-985C-42C7-A62A-5CD880AA2B55}"/>
    <cellStyle name="Comma 126 2 4" xfId="6631" xr:uid="{00000000-0005-0000-0000-0000E7190000}"/>
    <cellStyle name="Comma 126 2 4 2" xfId="37305" xr:uid="{84305115-37DC-4A74-8E5E-087C698C0235}"/>
    <cellStyle name="Comma 126 2 5" xfId="6632" xr:uid="{00000000-0005-0000-0000-0000E8190000}"/>
    <cellStyle name="Comma 126 2 5 2" xfId="6633" xr:uid="{00000000-0005-0000-0000-0000E9190000}"/>
    <cellStyle name="Comma 126 2 5 2 2" xfId="37307" xr:uid="{4A602A1C-F7BA-4707-A209-30CD62C57705}"/>
    <cellStyle name="Comma 126 2 5 3" xfId="37306" xr:uid="{ED98671E-A14A-49B4-89EC-244232982662}"/>
    <cellStyle name="Comma 126 2 6" xfId="6634" xr:uid="{00000000-0005-0000-0000-0000EA190000}"/>
    <cellStyle name="Comma 126 2 6 2" xfId="37308" xr:uid="{1EE60140-1A4B-4F6A-8218-A87820089AA9}"/>
    <cellStyle name="Comma 126 2 7" xfId="37300" xr:uid="{E067BBC2-0EB0-4467-A578-04EA94E0F90E}"/>
    <cellStyle name="Comma 126 3" xfId="6635" xr:uid="{00000000-0005-0000-0000-0000EB190000}"/>
    <cellStyle name="Comma 126 3 2" xfId="6636" xr:uid="{00000000-0005-0000-0000-0000EC190000}"/>
    <cellStyle name="Comma 126 3 2 2" xfId="37310" xr:uid="{72984E90-0F91-4CB5-82D5-F2051C8B320A}"/>
    <cellStyle name="Comma 126 3 3" xfId="37309" xr:uid="{94A9A7B2-CB69-4F49-B70D-BB11DA8CA061}"/>
    <cellStyle name="Comma 126 4" xfId="6637" xr:uid="{00000000-0005-0000-0000-0000ED190000}"/>
    <cellStyle name="Comma 126 4 2" xfId="6638" xr:uid="{00000000-0005-0000-0000-0000EE190000}"/>
    <cellStyle name="Comma 126 4 2 2" xfId="37312" xr:uid="{B6256D9D-EB6F-4B11-A5E4-F2EDF934C14F}"/>
    <cellStyle name="Comma 126 4 3" xfId="37311" xr:uid="{4550F312-39CB-40E9-A5F2-F0F93A00DCBF}"/>
    <cellStyle name="Comma 126 5" xfId="6639" xr:uid="{00000000-0005-0000-0000-0000EF190000}"/>
    <cellStyle name="Comma 126 5 2" xfId="37313" xr:uid="{69630F93-4B18-4A0A-8BE5-D3EF8AE87076}"/>
    <cellStyle name="Comma 126 6" xfId="6640" xr:uid="{00000000-0005-0000-0000-0000F0190000}"/>
    <cellStyle name="Comma 126 6 2" xfId="6641" xr:uid="{00000000-0005-0000-0000-0000F1190000}"/>
    <cellStyle name="Comma 126 6 2 2" xfId="37315" xr:uid="{6A669765-1111-4CDF-BDE7-AEB77F119DE8}"/>
    <cellStyle name="Comma 126 6 3" xfId="37314" xr:uid="{2721E8CA-5A21-45F5-B2C1-8E44E0BA77DA}"/>
    <cellStyle name="Comma 126 7" xfId="6642" xr:uid="{00000000-0005-0000-0000-0000F2190000}"/>
    <cellStyle name="Comma 126 7 2" xfId="37316" xr:uid="{27210533-D70B-49C2-A008-1A27A6249692}"/>
    <cellStyle name="Comma 126 8" xfId="37299" xr:uid="{30A5C379-F482-4F89-8C07-48314E1097CD}"/>
    <cellStyle name="Comma 127" xfId="6643" xr:uid="{00000000-0005-0000-0000-0000F3190000}"/>
    <cellStyle name="Comma 127 2" xfId="6644" xr:uid="{00000000-0005-0000-0000-0000F4190000}"/>
    <cellStyle name="Comma 127 2 2" xfId="6645" xr:uid="{00000000-0005-0000-0000-0000F5190000}"/>
    <cellStyle name="Comma 127 2 2 2" xfId="6646" xr:uid="{00000000-0005-0000-0000-0000F6190000}"/>
    <cellStyle name="Comma 127 2 2 2 2" xfId="37320" xr:uid="{F78CC90B-962D-4DC0-9408-4F763220CD2B}"/>
    <cellStyle name="Comma 127 2 2 3" xfId="37319" xr:uid="{81FA3D78-C52D-41F9-9429-4C30CB586BCB}"/>
    <cellStyle name="Comma 127 2 3" xfId="6647" xr:uid="{00000000-0005-0000-0000-0000F7190000}"/>
    <cellStyle name="Comma 127 2 3 2" xfId="6648" xr:uid="{00000000-0005-0000-0000-0000F8190000}"/>
    <cellStyle name="Comma 127 2 3 2 2" xfId="37322" xr:uid="{02A2CE64-74D4-42AE-ABA0-E14C3C812F5D}"/>
    <cellStyle name="Comma 127 2 3 3" xfId="37321" xr:uid="{4FA8B772-622D-4767-8B91-461008477E04}"/>
    <cellStyle name="Comma 127 2 4" xfId="6649" xr:uid="{00000000-0005-0000-0000-0000F9190000}"/>
    <cellStyle name="Comma 127 2 4 2" xfId="37323" xr:uid="{5C5D744C-596A-409A-9E84-264F0013C24F}"/>
    <cellStyle name="Comma 127 2 5" xfId="6650" xr:uid="{00000000-0005-0000-0000-0000FA190000}"/>
    <cellStyle name="Comma 127 2 5 2" xfId="6651" xr:uid="{00000000-0005-0000-0000-0000FB190000}"/>
    <cellStyle name="Comma 127 2 5 2 2" xfId="37325" xr:uid="{FD7115B5-D495-4846-B913-D7F9698FEEED}"/>
    <cellStyle name="Comma 127 2 5 3" xfId="37324" xr:uid="{0FF911C5-F3A1-4E2D-B053-E46E5589A603}"/>
    <cellStyle name="Comma 127 2 6" xfId="6652" xr:uid="{00000000-0005-0000-0000-0000FC190000}"/>
    <cellStyle name="Comma 127 2 6 2" xfId="37326" xr:uid="{45326D92-268C-43E7-9414-2A9082B5FB81}"/>
    <cellStyle name="Comma 127 2 7" xfId="37318" xr:uid="{010CAB54-6EDC-46F1-B13F-478A47DACABD}"/>
    <cellStyle name="Comma 127 3" xfId="6653" xr:uid="{00000000-0005-0000-0000-0000FD190000}"/>
    <cellStyle name="Comma 127 3 2" xfId="6654" xr:uid="{00000000-0005-0000-0000-0000FE190000}"/>
    <cellStyle name="Comma 127 3 2 2" xfId="37328" xr:uid="{060DED88-2713-49A5-AABE-63AE5234B11D}"/>
    <cellStyle name="Comma 127 3 3" xfId="37327" xr:uid="{660735BB-CE74-4780-B3F0-A508D08E858C}"/>
    <cellStyle name="Comma 127 4" xfId="6655" xr:uid="{00000000-0005-0000-0000-0000FF190000}"/>
    <cellStyle name="Comma 127 4 2" xfId="6656" xr:uid="{00000000-0005-0000-0000-0000001A0000}"/>
    <cellStyle name="Comma 127 4 2 2" xfId="37330" xr:uid="{183106D6-34DB-4941-9AA6-4ED791795AD1}"/>
    <cellStyle name="Comma 127 4 3" xfId="37329" xr:uid="{2E41B54D-5331-42B3-B72D-73A8D1A3962B}"/>
    <cellStyle name="Comma 127 5" xfId="6657" xr:uid="{00000000-0005-0000-0000-0000011A0000}"/>
    <cellStyle name="Comma 127 5 2" xfId="37331" xr:uid="{2919A216-EA0A-4951-A867-3159CADAED60}"/>
    <cellStyle name="Comma 127 6" xfId="6658" xr:uid="{00000000-0005-0000-0000-0000021A0000}"/>
    <cellStyle name="Comma 127 6 2" xfId="6659" xr:uid="{00000000-0005-0000-0000-0000031A0000}"/>
    <cellStyle name="Comma 127 6 2 2" xfId="37333" xr:uid="{9614B643-3722-469B-995A-428D9C178218}"/>
    <cellStyle name="Comma 127 6 3" xfId="37332" xr:uid="{5ACE4BBA-0B41-46E6-BE8A-3B9CFDEBBF87}"/>
    <cellStyle name="Comma 127 7" xfId="6660" xr:uid="{00000000-0005-0000-0000-0000041A0000}"/>
    <cellStyle name="Comma 127 7 2" xfId="37334" xr:uid="{3CBCD5FD-6603-4C76-A11A-ED72926D7994}"/>
    <cellStyle name="Comma 127 8" xfId="37317" xr:uid="{F73E9A19-2F72-4C25-A209-51039F75D54E}"/>
    <cellStyle name="Comma 128" xfId="6661" xr:uid="{00000000-0005-0000-0000-0000051A0000}"/>
    <cellStyle name="Comma 128 2" xfId="6662" xr:uid="{00000000-0005-0000-0000-0000061A0000}"/>
    <cellStyle name="Comma 128 2 2" xfId="6663" xr:uid="{00000000-0005-0000-0000-0000071A0000}"/>
    <cellStyle name="Comma 128 2 2 2" xfId="6664" xr:uid="{00000000-0005-0000-0000-0000081A0000}"/>
    <cellStyle name="Comma 128 2 2 2 2" xfId="37338" xr:uid="{3D74CE05-F961-4520-BF43-29950AA00254}"/>
    <cellStyle name="Comma 128 2 2 3" xfId="37337" xr:uid="{634FDE50-2DA9-4E3B-9FD3-340FBBB65048}"/>
    <cellStyle name="Comma 128 2 3" xfId="6665" xr:uid="{00000000-0005-0000-0000-0000091A0000}"/>
    <cellStyle name="Comma 128 2 3 2" xfId="6666" xr:uid="{00000000-0005-0000-0000-00000A1A0000}"/>
    <cellStyle name="Comma 128 2 3 2 2" xfId="37340" xr:uid="{44EFDF6E-D0E1-4122-AFE5-8B84C0C2C6A3}"/>
    <cellStyle name="Comma 128 2 3 3" xfId="37339" xr:uid="{DB218983-78DB-4A1A-8C7D-7CE21EB19D85}"/>
    <cellStyle name="Comma 128 2 4" xfId="6667" xr:uid="{00000000-0005-0000-0000-00000B1A0000}"/>
    <cellStyle name="Comma 128 2 4 2" xfId="37341" xr:uid="{31E030D3-33BD-4269-800C-C39B65E5EE84}"/>
    <cellStyle name="Comma 128 2 5" xfId="6668" xr:uid="{00000000-0005-0000-0000-00000C1A0000}"/>
    <cellStyle name="Comma 128 2 5 2" xfId="6669" xr:uid="{00000000-0005-0000-0000-00000D1A0000}"/>
    <cellStyle name="Comma 128 2 5 2 2" xfId="37343" xr:uid="{50D7BEB4-425C-4A7E-B03C-E7C07A3B0C37}"/>
    <cellStyle name="Comma 128 2 5 3" xfId="37342" xr:uid="{74968341-A4A4-43CF-9456-C39436D608C7}"/>
    <cellStyle name="Comma 128 2 6" xfId="6670" xr:uid="{00000000-0005-0000-0000-00000E1A0000}"/>
    <cellStyle name="Comma 128 2 6 2" xfId="37344" xr:uid="{03CAE7F3-9C44-48C2-88B4-1F4AECFCE68E}"/>
    <cellStyle name="Comma 128 2 7" xfId="37336" xr:uid="{06C2C107-E376-41DB-87FB-39105280354E}"/>
    <cellStyle name="Comma 128 3" xfId="6671" xr:uid="{00000000-0005-0000-0000-00000F1A0000}"/>
    <cellStyle name="Comma 128 3 2" xfId="6672" xr:uid="{00000000-0005-0000-0000-0000101A0000}"/>
    <cellStyle name="Comma 128 3 2 2" xfId="37346" xr:uid="{DA0F4A3D-0451-466D-BE5B-C2D657117575}"/>
    <cellStyle name="Comma 128 3 3" xfId="37345" xr:uid="{450ECD6F-66A7-4D68-985E-C9CB32555ED4}"/>
    <cellStyle name="Comma 128 4" xfId="6673" xr:uid="{00000000-0005-0000-0000-0000111A0000}"/>
    <cellStyle name="Comma 128 4 2" xfId="6674" xr:uid="{00000000-0005-0000-0000-0000121A0000}"/>
    <cellStyle name="Comma 128 4 2 2" xfId="37348" xr:uid="{010AC85B-5AE0-40E5-A9C2-F185BE70AD96}"/>
    <cellStyle name="Comma 128 4 3" xfId="37347" xr:uid="{88F35372-F4A2-4D68-A8FC-8BC2BCBF1347}"/>
    <cellStyle name="Comma 128 5" xfId="6675" xr:uid="{00000000-0005-0000-0000-0000131A0000}"/>
    <cellStyle name="Comma 128 5 2" xfId="37349" xr:uid="{6A7F73A7-A9B3-4475-8CDC-6958399A6D09}"/>
    <cellStyle name="Comma 128 6" xfId="6676" xr:uid="{00000000-0005-0000-0000-0000141A0000}"/>
    <cellStyle name="Comma 128 6 2" xfId="6677" xr:uid="{00000000-0005-0000-0000-0000151A0000}"/>
    <cellStyle name="Comma 128 6 2 2" xfId="37351" xr:uid="{ED6517EE-A0F4-486F-9C55-0954285187FD}"/>
    <cellStyle name="Comma 128 6 3" xfId="37350" xr:uid="{E48FF8DA-88A4-425C-92CF-7F8700BD1DAA}"/>
    <cellStyle name="Comma 128 7" xfId="6678" xr:uid="{00000000-0005-0000-0000-0000161A0000}"/>
    <cellStyle name="Comma 128 7 2" xfId="37352" xr:uid="{BB608F90-9A0D-4FB0-99EA-E4D041FB876F}"/>
    <cellStyle name="Comma 128 8" xfId="37335" xr:uid="{4CE9B020-DD3F-45DE-B82B-6912AD506344}"/>
    <cellStyle name="Comma 129" xfId="6679" xr:uid="{00000000-0005-0000-0000-0000171A0000}"/>
    <cellStyle name="Comma 129 2" xfId="6680" xr:uid="{00000000-0005-0000-0000-0000181A0000}"/>
    <cellStyle name="Comma 129 2 2" xfId="6681" xr:uid="{00000000-0005-0000-0000-0000191A0000}"/>
    <cellStyle name="Comma 129 2 2 2" xfId="6682" xr:uid="{00000000-0005-0000-0000-00001A1A0000}"/>
    <cellStyle name="Comma 129 2 2 2 2" xfId="37356" xr:uid="{75989B76-533B-4670-AE6F-68EA41BF327E}"/>
    <cellStyle name="Comma 129 2 2 3" xfId="37355" xr:uid="{E7129589-3644-490C-8D63-2514F980A6E3}"/>
    <cellStyle name="Comma 129 2 3" xfId="6683" xr:uid="{00000000-0005-0000-0000-00001B1A0000}"/>
    <cellStyle name="Comma 129 2 3 2" xfId="6684" xr:uid="{00000000-0005-0000-0000-00001C1A0000}"/>
    <cellStyle name="Comma 129 2 3 2 2" xfId="37358" xr:uid="{F23E7128-F029-49F9-AA71-3973D419719D}"/>
    <cellStyle name="Comma 129 2 3 3" xfId="37357" xr:uid="{9DBA3549-86F5-46FA-B769-617E5DB2FFE7}"/>
    <cellStyle name="Comma 129 2 4" xfId="6685" xr:uid="{00000000-0005-0000-0000-00001D1A0000}"/>
    <cellStyle name="Comma 129 2 4 2" xfId="37359" xr:uid="{EA5F4E1B-364A-430E-8128-6191A447F1F0}"/>
    <cellStyle name="Comma 129 2 5" xfId="6686" xr:uid="{00000000-0005-0000-0000-00001E1A0000}"/>
    <cellStyle name="Comma 129 2 5 2" xfId="6687" xr:uid="{00000000-0005-0000-0000-00001F1A0000}"/>
    <cellStyle name="Comma 129 2 5 2 2" xfId="37361" xr:uid="{35B3F928-397E-4570-B3A0-443DFD11D289}"/>
    <cellStyle name="Comma 129 2 5 3" xfId="37360" xr:uid="{DA33F8E1-FB4E-4280-85D4-FDB54BCECE9F}"/>
    <cellStyle name="Comma 129 2 6" xfId="6688" xr:uid="{00000000-0005-0000-0000-0000201A0000}"/>
    <cellStyle name="Comma 129 2 6 2" xfId="37362" xr:uid="{74FAD697-0F4F-4AED-8ECC-F1FC788911B9}"/>
    <cellStyle name="Comma 129 2 7" xfId="37354" xr:uid="{DBD41952-1CAE-4E4F-BFF1-5E3F157088B6}"/>
    <cellStyle name="Comma 129 3" xfId="6689" xr:uid="{00000000-0005-0000-0000-0000211A0000}"/>
    <cellStyle name="Comma 129 3 2" xfId="6690" xr:uid="{00000000-0005-0000-0000-0000221A0000}"/>
    <cellStyle name="Comma 129 3 2 2" xfId="37364" xr:uid="{23CDDD16-FDE4-4387-A4F8-BFBFD86415C1}"/>
    <cellStyle name="Comma 129 3 3" xfId="37363" xr:uid="{35B4315B-CADB-4879-994B-3E240F169CB1}"/>
    <cellStyle name="Comma 129 4" xfId="6691" xr:uid="{00000000-0005-0000-0000-0000231A0000}"/>
    <cellStyle name="Comma 129 4 2" xfId="6692" xr:uid="{00000000-0005-0000-0000-0000241A0000}"/>
    <cellStyle name="Comma 129 4 2 2" xfId="37366" xr:uid="{B810207F-7418-41D7-B14B-D0A0B0C7E767}"/>
    <cellStyle name="Comma 129 4 3" xfId="37365" xr:uid="{172941E3-40E3-48E7-9D1C-7682B64893A6}"/>
    <cellStyle name="Comma 129 5" xfId="6693" xr:uid="{00000000-0005-0000-0000-0000251A0000}"/>
    <cellStyle name="Comma 129 5 2" xfId="37367" xr:uid="{02D97432-33E4-4E3E-9B0C-AA1C88F40BDF}"/>
    <cellStyle name="Comma 129 6" xfId="6694" xr:uid="{00000000-0005-0000-0000-0000261A0000}"/>
    <cellStyle name="Comma 129 6 2" xfId="6695" xr:uid="{00000000-0005-0000-0000-0000271A0000}"/>
    <cellStyle name="Comma 129 6 2 2" xfId="37369" xr:uid="{9DB6FDBE-329B-4BE3-BBBF-1FF995B1B381}"/>
    <cellStyle name="Comma 129 6 3" xfId="37368" xr:uid="{6D879BA8-A643-4CEF-8F89-27DA0FF9C571}"/>
    <cellStyle name="Comma 129 7" xfId="6696" xr:uid="{00000000-0005-0000-0000-0000281A0000}"/>
    <cellStyle name="Comma 129 7 2" xfId="37370" xr:uid="{0356FC79-6204-4D7F-AE63-872ECFF3489C}"/>
    <cellStyle name="Comma 129 8" xfId="37353" xr:uid="{155566CA-BBF7-45A5-9EA7-069D2FD07396}"/>
    <cellStyle name="Comma 13" xfId="6697" xr:uid="{00000000-0005-0000-0000-0000291A0000}"/>
    <cellStyle name="Comma 13 2" xfId="6698" xr:uid="{00000000-0005-0000-0000-00002A1A0000}"/>
    <cellStyle name="Comma 13 2 2" xfId="6699" xr:uid="{00000000-0005-0000-0000-00002B1A0000}"/>
    <cellStyle name="Comma 13 2 2 2" xfId="6700" xr:uid="{00000000-0005-0000-0000-00002C1A0000}"/>
    <cellStyle name="Comma 13 2 2 2 2" xfId="37374" xr:uid="{7E68BF65-9E88-4004-8C47-42DBCFCB5CBD}"/>
    <cellStyle name="Comma 13 2 2 3" xfId="37373" xr:uid="{034AD88C-A4DA-41A6-B634-2D772702A347}"/>
    <cellStyle name="Comma 13 2 3" xfId="6701" xr:uid="{00000000-0005-0000-0000-00002D1A0000}"/>
    <cellStyle name="Comma 13 2 3 2" xfId="6702" xr:uid="{00000000-0005-0000-0000-00002E1A0000}"/>
    <cellStyle name="Comma 13 2 3 2 2" xfId="37376" xr:uid="{CD094279-9936-4998-87CD-2B00BC8F1FB2}"/>
    <cellStyle name="Comma 13 2 3 3" xfId="37375" xr:uid="{07E0CF91-C933-4758-ADD2-AC1223FE68C2}"/>
    <cellStyle name="Comma 13 2 4" xfId="6703" xr:uid="{00000000-0005-0000-0000-00002F1A0000}"/>
    <cellStyle name="Comma 13 2 4 2" xfId="37377" xr:uid="{C53F3254-3DEA-4770-9036-C862C60522B5}"/>
    <cellStyle name="Comma 13 2 5" xfId="6704" xr:uid="{00000000-0005-0000-0000-0000301A0000}"/>
    <cellStyle name="Comma 13 2 5 2" xfId="37378" xr:uid="{7DC1574F-46EC-4713-8CA2-BA181429A671}"/>
    <cellStyle name="Comma 13 2 6" xfId="6705" xr:uid="{00000000-0005-0000-0000-0000311A0000}"/>
    <cellStyle name="Comma 13 2 6 2" xfId="37379" xr:uid="{C0BB1A95-91C5-4AF2-8635-D249CDD4B12B}"/>
    <cellStyle name="Comma 13 2 7" xfId="37372" xr:uid="{DA450B06-EE3C-4E4B-A1B9-5E2B3D71F1D5}"/>
    <cellStyle name="Comma 13 3" xfId="6706" xr:uid="{00000000-0005-0000-0000-0000321A0000}"/>
    <cellStyle name="Comma 13 3 2" xfId="6707" xr:uid="{00000000-0005-0000-0000-0000331A0000}"/>
    <cellStyle name="Comma 13 3 2 2" xfId="37381" xr:uid="{EB128612-187C-40B6-8EC0-825F0661871E}"/>
    <cellStyle name="Comma 13 3 3" xfId="37380" xr:uid="{4265CB73-7D5E-4A40-BA60-D45702115604}"/>
    <cellStyle name="Comma 13 4" xfId="6708" xr:uid="{00000000-0005-0000-0000-0000341A0000}"/>
    <cellStyle name="Comma 13 4 2" xfId="6709" xr:uid="{00000000-0005-0000-0000-0000351A0000}"/>
    <cellStyle name="Comma 13 4 2 2" xfId="37383" xr:uid="{7B5C08CA-F840-438F-95CF-7F6D4BDCF14F}"/>
    <cellStyle name="Comma 13 4 3" xfId="37382" xr:uid="{3BC0AF97-611D-4BE6-81FD-896B5F57234F}"/>
    <cellStyle name="Comma 13 5" xfId="6710" xr:uid="{00000000-0005-0000-0000-0000361A0000}"/>
    <cellStyle name="Comma 13 5 2" xfId="37384" xr:uid="{7618D9B6-D23B-44DB-867C-148D2F1147D1}"/>
    <cellStyle name="Comma 13 6" xfId="6711" xr:uid="{00000000-0005-0000-0000-0000371A0000}"/>
    <cellStyle name="Comma 13 6 2" xfId="6712" xr:uid="{00000000-0005-0000-0000-0000381A0000}"/>
    <cellStyle name="Comma 13 6 2 2" xfId="37386" xr:uid="{C32F6F80-C12A-41ED-B57C-11D11C216710}"/>
    <cellStyle name="Comma 13 6 3" xfId="37385" xr:uid="{7F8E2ACD-97A4-46F4-82F8-D8DAED02FDEC}"/>
    <cellStyle name="Comma 13 7" xfId="6713" xr:uid="{00000000-0005-0000-0000-0000391A0000}"/>
    <cellStyle name="Comma 13 7 2" xfId="37387" xr:uid="{5698A2D6-3BA6-4A5B-8971-A3CC49F437A5}"/>
    <cellStyle name="Comma 13 8" xfId="37371" xr:uid="{C02E31C4-4710-4F30-97A1-F228B5B5E90A}"/>
    <cellStyle name="Comma 13 9" xfId="6714" xr:uid="{00000000-0005-0000-0000-00003A1A0000}"/>
    <cellStyle name="Comma 13 9 2" xfId="37388" xr:uid="{EE1712D1-3A20-4DFD-8CCF-894DDA74AEAC}"/>
    <cellStyle name="Comma 130" xfId="6715" xr:uid="{00000000-0005-0000-0000-00003B1A0000}"/>
    <cellStyle name="Comma 130 2" xfId="6716" xr:uid="{00000000-0005-0000-0000-00003C1A0000}"/>
    <cellStyle name="Comma 130 2 2" xfId="6717" xr:uid="{00000000-0005-0000-0000-00003D1A0000}"/>
    <cellStyle name="Comma 130 2 2 2" xfId="6718" xr:uid="{00000000-0005-0000-0000-00003E1A0000}"/>
    <cellStyle name="Comma 130 2 2 2 2" xfId="37392" xr:uid="{30AC1599-DB9E-4C4B-84F1-1DA95C395A9D}"/>
    <cellStyle name="Comma 130 2 2 3" xfId="37391" xr:uid="{6136620F-2F06-4B73-A76D-51A39276AAE3}"/>
    <cellStyle name="Comma 130 2 3" xfId="6719" xr:uid="{00000000-0005-0000-0000-00003F1A0000}"/>
    <cellStyle name="Comma 130 2 3 2" xfId="6720" xr:uid="{00000000-0005-0000-0000-0000401A0000}"/>
    <cellStyle name="Comma 130 2 3 2 2" xfId="37394" xr:uid="{3A169CEE-1625-49A2-BDF6-BD0C3AF80CEA}"/>
    <cellStyle name="Comma 130 2 3 3" xfId="37393" xr:uid="{6AF8BEBD-32FC-48A7-BBFF-33FE608E8FBD}"/>
    <cellStyle name="Comma 130 2 4" xfId="6721" xr:uid="{00000000-0005-0000-0000-0000411A0000}"/>
    <cellStyle name="Comma 130 2 4 2" xfId="37395" xr:uid="{C62917E3-7616-45A6-A1D2-FF5D97564FBF}"/>
    <cellStyle name="Comma 130 2 5" xfId="6722" xr:uid="{00000000-0005-0000-0000-0000421A0000}"/>
    <cellStyle name="Comma 130 2 5 2" xfId="37396" xr:uid="{B1A76DBE-8BCF-4CCA-BD2A-E28954E562FE}"/>
    <cellStyle name="Comma 130 2 6" xfId="6723" xr:uid="{00000000-0005-0000-0000-0000431A0000}"/>
    <cellStyle name="Comma 130 2 6 2" xfId="37397" xr:uid="{73A86F7F-BD92-4605-B0AF-6BC24BF93867}"/>
    <cellStyle name="Comma 130 2 7" xfId="37390" xr:uid="{456691E7-0C55-41CF-8291-7CC9B5C75640}"/>
    <cellStyle name="Comma 130 3" xfId="6724" xr:uid="{00000000-0005-0000-0000-0000441A0000}"/>
    <cellStyle name="Comma 130 3 2" xfId="6725" xr:uid="{00000000-0005-0000-0000-0000451A0000}"/>
    <cellStyle name="Comma 130 3 2 2" xfId="37399" xr:uid="{43C4005C-9A81-40F7-89B4-7728E43C849C}"/>
    <cellStyle name="Comma 130 3 3" xfId="37398" xr:uid="{F3114E9D-61E1-4A0D-9FC7-CC03C801259E}"/>
    <cellStyle name="Comma 130 4" xfId="6726" xr:uid="{00000000-0005-0000-0000-0000461A0000}"/>
    <cellStyle name="Comma 130 4 2" xfId="6727" xr:uid="{00000000-0005-0000-0000-0000471A0000}"/>
    <cellStyle name="Comma 130 4 2 2" xfId="37401" xr:uid="{EE8F6520-E150-45DF-B8B9-28F8BEFCF758}"/>
    <cellStyle name="Comma 130 4 3" xfId="37400" xr:uid="{11BF1B8D-FBEF-4E3B-9E90-A25131211DF7}"/>
    <cellStyle name="Comma 130 5" xfId="6728" xr:uid="{00000000-0005-0000-0000-0000481A0000}"/>
    <cellStyle name="Comma 130 5 2" xfId="37402" xr:uid="{2EF628A3-4DFC-4E85-A3D3-0A7AFA3036CB}"/>
    <cellStyle name="Comma 130 6" xfId="6729" xr:uid="{00000000-0005-0000-0000-0000491A0000}"/>
    <cellStyle name="Comma 130 6 2" xfId="6730" xr:uid="{00000000-0005-0000-0000-00004A1A0000}"/>
    <cellStyle name="Comma 130 6 2 2" xfId="37404" xr:uid="{11962819-3941-48B0-B74A-9366ED88D88D}"/>
    <cellStyle name="Comma 130 6 3" xfId="37403" xr:uid="{CCB4B9F2-96F9-4BD7-84E1-74E9EE208A1A}"/>
    <cellStyle name="Comma 130 7" xfId="6731" xr:uid="{00000000-0005-0000-0000-00004B1A0000}"/>
    <cellStyle name="Comma 130 7 2" xfId="37405" xr:uid="{0DEDFD21-A813-437B-A78C-25760470DC77}"/>
    <cellStyle name="Comma 130 8" xfId="37389" xr:uid="{2E3B5DD5-8AC7-4141-9F05-7E7B94F26729}"/>
    <cellStyle name="Comma 131" xfId="6732" xr:uid="{00000000-0005-0000-0000-00004C1A0000}"/>
    <cellStyle name="Comma 131 2" xfId="6733" xr:uid="{00000000-0005-0000-0000-00004D1A0000}"/>
    <cellStyle name="Comma 131 2 2" xfId="6734" xr:uid="{00000000-0005-0000-0000-00004E1A0000}"/>
    <cellStyle name="Comma 131 2 2 2" xfId="6735" xr:uid="{00000000-0005-0000-0000-00004F1A0000}"/>
    <cellStyle name="Comma 131 2 2 2 2" xfId="37409" xr:uid="{85567762-11AC-4498-AE1B-96255CB10DDC}"/>
    <cellStyle name="Comma 131 2 2 3" xfId="37408" xr:uid="{37458540-D1F7-4D71-901A-9B808BA3872C}"/>
    <cellStyle name="Comma 131 2 3" xfId="6736" xr:uid="{00000000-0005-0000-0000-0000501A0000}"/>
    <cellStyle name="Comma 131 2 3 2" xfId="6737" xr:uid="{00000000-0005-0000-0000-0000511A0000}"/>
    <cellStyle name="Comma 131 2 3 2 2" xfId="37411" xr:uid="{856D1BF1-65F6-43EF-A907-D57CD3231E98}"/>
    <cellStyle name="Comma 131 2 3 3" xfId="37410" xr:uid="{30D92B79-A430-4CF8-A894-EF8C5BCC763D}"/>
    <cellStyle name="Comma 131 2 4" xfId="6738" xr:uid="{00000000-0005-0000-0000-0000521A0000}"/>
    <cellStyle name="Comma 131 2 4 2" xfId="37412" xr:uid="{20616827-8636-45CB-8367-04A42D4F567F}"/>
    <cellStyle name="Comma 131 2 5" xfId="6739" xr:uid="{00000000-0005-0000-0000-0000531A0000}"/>
    <cellStyle name="Comma 131 2 5 2" xfId="37413" xr:uid="{F0199CD2-2C41-4891-9474-BC11590D751E}"/>
    <cellStyle name="Comma 131 2 6" xfId="6740" xr:uid="{00000000-0005-0000-0000-0000541A0000}"/>
    <cellStyle name="Comma 131 2 6 2" xfId="37414" xr:uid="{BE35E68C-0B9B-4F8F-9C38-BB0D683A89DB}"/>
    <cellStyle name="Comma 131 2 7" xfId="37407" xr:uid="{BB1BD3D3-23EE-4262-9C5A-C03A3F9D213D}"/>
    <cellStyle name="Comma 131 3" xfId="6741" xr:uid="{00000000-0005-0000-0000-0000551A0000}"/>
    <cellStyle name="Comma 131 3 2" xfId="6742" xr:uid="{00000000-0005-0000-0000-0000561A0000}"/>
    <cellStyle name="Comma 131 3 2 2" xfId="37416" xr:uid="{3F11429E-14DF-45C8-91E5-7DCD3CDA34E7}"/>
    <cellStyle name="Comma 131 3 3" xfId="37415" xr:uid="{7F733948-9DB1-4177-A27C-ECCE83AC56B1}"/>
    <cellStyle name="Comma 131 4" xfId="6743" xr:uid="{00000000-0005-0000-0000-0000571A0000}"/>
    <cellStyle name="Comma 131 4 2" xfId="6744" xr:uid="{00000000-0005-0000-0000-0000581A0000}"/>
    <cellStyle name="Comma 131 4 2 2" xfId="37418" xr:uid="{92C99A16-AEE3-40FC-84D8-BF02940868A2}"/>
    <cellStyle name="Comma 131 4 3" xfId="37417" xr:uid="{972EDB8B-AAFA-4620-AE3F-BC32BC33F2D8}"/>
    <cellStyle name="Comma 131 5" xfId="6745" xr:uid="{00000000-0005-0000-0000-0000591A0000}"/>
    <cellStyle name="Comma 131 5 2" xfId="37419" xr:uid="{833E66E4-334B-4925-87B8-DF8A624F13DB}"/>
    <cellStyle name="Comma 131 6" xfId="6746" xr:uid="{00000000-0005-0000-0000-00005A1A0000}"/>
    <cellStyle name="Comma 131 6 2" xfId="6747" xr:uid="{00000000-0005-0000-0000-00005B1A0000}"/>
    <cellStyle name="Comma 131 6 2 2" xfId="37421" xr:uid="{384B68E4-63D5-4414-92F0-52431362CC54}"/>
    <cellStyle name="Comma 131 6 3" xfId="37420" xr:uid="{5E631178-B2E7-4BFC-8FA2-184E0CBFD2F8}"/>
    <cellStyle name="Comma 131 7" xfId="6748" xr:uid="{00000000-0005-0000-0000-00005C1A0000}"/>
    <cellStyle name="Comma 131 7 2" xfId="37422" xr:uid="{85629921-01BF-4DB4-ACFE-BF353DD17C60}"/>
    <cellStyle name="Comma 131 8" xfId="37406" xr:uid="{E3A0199E-E8CA-4372-BADF-30F1B9A2424D}"/>
    <cellStyle name="Comma 132" xfId="6749" xr:uid="{00000000-0005-0000-0000-00005D1A0000}"/>
    <cellStyle name="Comma 132 2" xfId="6750" xr:uid="{00000000-0005-0000-0000-00005E1A0000}"/>
    <cellStyle name="Comma 132 2 2" xfId="6751" xr:uid="{00000000-0005-0000-0000-00005F1A0000}"/>
    <cellStyle name="Comma 132 2 2 2" xfId="6752" xr:uid="{00000000-0005-0000-0000-0000601A0000}"/>
    <cellStyle name="Comma 132 2 2 2 2" xfId="37426" xr:uid="{3BE038A3-3150-4903-9E47-DB42F69D78BF}"/>
    <cellStyle name="Comma 132 2 2 3" xfId="37425" xr:uid="{208A4CA9-4E4A-4445-89B0-4BEB4CBE19B2}"/>
    <cellStyle name="Comma 132 2 3" xfId="6753" xr:uid="{00000000-0005-0000-0000-0000611A0000}"/>
    <cellStyle name="Comma 132 2 3 2" xfId="6754" xr:uid="{00000000-0005-0000-0000-0000621A0000}"/>
    <cellStyle name="Comma 132 2 3 2 2" xfId="37428" xr:uid="{A032AC81-F7D4-4B63-95CA-720F955BBF71}"/>
    <cellStyle name="Comma 132 2 3 3" xfId="37427" xr:uid="{06E32DEA-A7A4-4F59-87CF-1E73048B1A02}"/>
    <cellStyle name="Comma 132 2 4" xfId="6755" xr:uid="{00000000-0005-0000-0000-0000631A0000}"/>
    <cellStyle name="Comma 132 2 4 2" xfId="37429" xr:uid="{30A01129-1AFE-498D-9300-A9449F1E68A9}"/>
    <cellStyle name="Comma 132 2 5" xfId="6756" xr:uid="{00000000-0005-0000-0000-0000641A0000}"/>
    <cellStyle name="Comma 132 2 5 2" xfId="37430" xr:uid="{9CC71FD9-785C-4296-9DF9-A6F06DCE1BE4}"/>
    <cellStyle name="Comma 132 2 6" xfId="6757" xr:uid="{00000000-0005-0000-0000-0000651A0000}"/>
    <cellStyle name="Comma 132 2 6 2" xfId="37431" xr:uid="{4AF8AC56-B591-4F7D-97EB-95D6D0E6CD51}"/>
    <cellStyle name="Comma 132 2 7" xfId="37424" xr:uid="{39980917-4794-4548-86DD-237E2069CD5A}"/>
    <cellStyle name="Comma 132 3" xfId="6758" xr:uid="{00000000-0005-0000-0000-0000661A0000}"/>
    <cellStyle name="Comma 132 3 2" xfId="6759" xr:uid="{00000000-0005-0000-0000-0000671A0000}"/>
    <cellStyle name="Comma 132 3 2 2" xfId="37433" xr:uid="{97754A78-00A4-4BEC-A969-B6C4B175C607}"/>
    <cellStyle name="Comma 132 3 3" xfId="37432" xr:uid="{BEE5FFA7-38A3-40EB-A767-342402D59E58}"/>
    <cellStyle name="Comma 132 4" xfId="6760" xr:uid="{00000000-0005-0000-0000-0000681A0000}"/>
    <cellStyle name="Comma 132 4 2" xfId="6761" xr:uid="{00000000-0005-0000-0000-0000691A0000}"/>
    <cellStyle name="Comma 132 4 2 2" xfId="37435" xr:uid="{465369AA-62D1-4B1F-9DCC-8CDD9FAD6191}"/>
    <cellStyle name="Comma 132 4 3" xfId="37434" xr:uid="{4DA6AB8A-D9F6-40CF-AF3D-10EE08F209F2}"/>
    <cellStyle name="Comma 132 5" xfId="6762" xr:uid="{00000000-0005-0000-0000-00006A1A0000}"/>
    <cellStyle name="Comma 132 5 2" xfId="37436" xr:uid="{79EAD234-6A08-4AD0-82C8-9BE9F527B83D}"/>
    <cellStyle name="Comma 132 6" xfId="6763" xr:uid="{00000000-0005-0000-0000-00006B1A0000}"/>
    <cellStyle name="Comma 132 6 2" xfId="6764" xr:uid="{00000000-0005-0000-0000-00006C1A0000}"/>
    <cellStyle name="Comma 132 6 2 2" xfId="37438" xr:uid="{1B05F1F3-C135-407D-BD89-D3A605A79735}"/>
    <cellStyle name="Comma 132 6 3" xfId="37437" xr:uid="{689EA9A5-7329-4864-8614-5AB945B4B5C1}"/>
    <cellStyle name="Comma 132 7" xfId="6765" xr:uid="{00000000-0005-0000-0000-00006D1A0000}"/>
    <cellStyle name="Comma 132 7 2" xfId="37439" xr:uid="{A21A9BCE-D94F-445B-9D2D-716B142AB1DF}"/>
    <cellStyle name="Comma 132 8" xfId="37423" xr:uid="{385DF588-E266-492F-9044-FB3A7EAC3507}"/>
    <cellStyle name="Comma 133" xfId="6766" xr:uid="{00000000-0005-0000-0000-00006E1A0000}"/>
    <cellStyle name="Comma 133 2" xfId="6767" xr:uid="{00000000-0005-0000-0000-00006F1A0000}"/>
    <cellStyle name="Comma 133 2 2" xfId="6768" xr:uid="{00000000-0005-0000-0000-0000701A0000}"/>
    <cellStyle name="Comma 133 2 2 2" xfId="6769" xr:uid="{00000000-0005-0000-0000-0000711A0000}"/>
    <cellStyle name="Comma 133 2 2 2 2" xfId="37443" xr:uid="{5633EE86-B5F5-40DE-8B2A-D5DA9FB033A9}"/>
    <cellStyle name="Comma 133 2 2 3" xfId="37442" xr:uid="{0CE10253-02AB-46A6-B6B7-A0FCF5A3B0D3}"/>
    <cellStyle name="Comma 133 2 3" xfId="6770" xr:uid="{00000000-0005-0000-0000-0000721A0000}"/>
    <cellStyle name="Comma 133 2 3 2" xfId="6771" xr:uid="{00000000-0005-0000-0000-0000731A0000}"/>
    <cellStyle name="Comma 133 2 3 2 2" xfId="37445" xr:uid="{D787AC62-97D0-46A1-9F0B-1C9BA426FFAF}"/>
    <cellStyle name="Comma 133 2 3 3" xfId="37444" xr:uid="{E16D42B2-FDCA-4748-BDDD-6829EA36F99B}"/>
    <cellStyle name="Comma 133 2 4" xfId="6772" xr:uid="{00000000-0005-0000-0000-0000741A0000}"/>
    <cellStyle name="Comma 133 2 4 2" xfId="37446" xr:uid="{DC17CDCA-5CE4-4E49-BCF2-C69CCD3D3FD4}"/>
    <cellStyle name="Comma 133 2 5" xfId="6773" xr:uid="{00000000-0005-0000-0000-0000751A0000}"/>
    <cellStyle name="Comma 133 2 5 2" xfId="37447" xr:uid="{3D4BFC48-AD36-4402-9C5E-188C6D9A8AC7}"/>
    <cellStyle name="Comma 133 2 6" xfId="6774" xr:uid="{00000000-0005-0000-0000-0000761A0000}"/>
    <cellStyle name="Comma 133 2 6 2" xfId="37448" xr:uid="{BBF36166-E3CB-4171-B45C-61565B940490}"/>
    <cellStyle name="Comma 133 2 7" xfId="37441" xr:uid="{941A7367-9820-450F-8BFF-C312CB554870}"/>
    <cellStyle name="Comma 133 3" xfId="6775" xr:uid="{00000000-0005-0000-0000-0000771A0000}"/>
    <cellStyle name="Comma 133 3 2" xfId="6776" xr:uid="{00000000-0005-0000-0000-0000781A0000}"/>
    <cellStyle name="Comma 133 3 2 2" xfId="37450" xr:uid="{20ECD959-CF8F-40C1-A4C8-C29D82BD4D28}"/>
    <cellStyle name="Comma 133 3 3" xfId="37449" xr:uid="{686E3E99-1309-4720-9BA9-701454E97445}"/>
    <cellStyle name="Comma 133 4" xfId="6777" xr:uid="{00000000-0005-0000-0000-0000791A0000}"/>
    <cellStyle name="Comma 133 4 2" xfId="6778" xr:uid="{00000000-0005-0000-0000-00007A1A0000}"/>
    <cellStyle name="Comma 133 4 2 2" xfId="37452" xr:uid="{05449F1A-AEA2-4F71-B619-6A4477F21BF0}"/>
    <cellStyle name="Comma 133 4 3" xfId="37451" xr:uid="{1C9AAF0B-4D74-4BF4-A8D7-2838415BF05B}"/>
    <cellStyle name="Comma 133 5" xfId="6779" xr:uid="{00000000-0005-0000-0000-00007B1A0000}"/>
    <cellStyle name="Comma 133 5 2" xfId="37453" xr:uid="{94AAB048-FD55-4FFF-B110-B9280BFFBCF4}"/>
    <cellStyle name="Comma 133 6" xfId="6780" xr:uid="{00000000-0005-0000-0000-00007C1A0000}"/>
    <cellStyle name="Comma 133 6 2" xfId="6781" xr:uid="{00000000-0005-0000-0000-00007D1A0000}"/>
    <cellStyle name="Comma 133 6 2 2" xfId="37455" xr:uid="{81057325-DD3F-4EE8-A3E0-B64C08A0775E}"/>
    <cellStyle name="Comma 133 6 3" xfId="37454" xr:uid="{2A6932CF-0663-4814-A405-AC85759AD262}"/>
    <cellStyle name="Comma 133 7" xfId="6782" xr:uid="{00000000-0005-0000-0000-00007E1A0000}"/>
    <cellStyle name="Comma 133 7 2" xfId="37456" xr:uid="{A074381C-6D99-4727-AFD3-7DE7F3766F95}"/>
    <cellStyle name="Comma 133 8" xfId="37440" xr:uid="{E78EAE82-1D5F-4596-A34A-E9B7436F5869}"/>
    <cellStyle name="Comma 134" xfId="6783" xr:uid="{00000000-0005-0000-0000-00007F1A0000}"/>
    <cellStyle name="Comma 134 2" xfId="6784" xr:uid="{00000000-0005-0000-0000-0000801A0000}"/>
    <cellStyle name="Comma 134 2 2" xfId="6785" xr:uid="{00000000-0005-0000-0000-0000811A0000}"/>
    <cellStyle name="Comma 134 2 2 2" xfId="6786" xr:uid="{00000000-0005-0000-0000-0000821A0000}"/>
    <cellStyle name="Comma 134 2 2 2 2" xfId="37460" xr:uid="{5AFDBA58-EEB9-43ED-A0ED-CCDC7C09D90C}"/>
    <cellStyle name="Comma 134 2 2 3" xfId="37459" xr:uid="{866756C2-1191-4EF7-89B1-1B8EBDACD4A9}"/>
    <cellStyle name="Comma 134 2 3" xfId="6787" xr:uid="{00000000-0005-0000-0000-0000831A0000}"/>
    <cellStyle name="Comma 134 2 3 2" xfId="6788" xr:uid="{00000000-0005-0000-0000-0000841A0000}"/>
    <cellStyle name="Comma 134 2 3 2 2" xfId="37462" xr:uid="{DA3C27A1-6EA8-4367-852B-CAD75350C5F1}"/>
    <cellStyle name="Comma 134 2 3 3" xfId="37461" xr:uid="{3FD5E888-992E-4D7A-90D4-CABF607694D3}"/>
    <cellStyle name="Comma 134 2 4" xfId="6789" xr:uid="{00000000-0005-0000-0000-0000851A0000}"/>
    <cellStyle name="Comma 134 2 4 2" xfId="37463" xr:uid="{228EAB29-A77A-41B8-B33C-EE9FB4D07916}"/>
    <cellStyle name="Comma 134 2 5" xfId="6790" xr:uid="{00000000-0005-0000-0000-0000861A0000}"/>
    <cellStyle name="Comma 134 2 5 2" xfId="37464" xr:uid="{6BF5D0A9-87AB-4BD8-BAF9-5C91235A4D2E}"/>
    <cellStyle name="Comma 134 2 6" xfId="6791" xr:uid="{00000000-0005-0000-0000-0000871A0000}"/>
    <cellStyle name="Comma 134 2 6 2" xfId="37465" xr:uid="{F1D9FE96-8BC4-4399-931D-54C7F31FE77B}"/>
    <cellStyle name="Comma 134 2 7" xfId="37458" xr:uid="{16CC48CC-B11F-4197-9E88-2B49724A05E6}"/>
    <cellStyle name="Comma 134 3" xfId="6792" xr:uid="{00000000-0005-0000-0000-0000881A0000}"/>
    <cellStyle name="Comma 134 3 2" xfId="6793" xr:uid="{00000000-0005-0000-0000-0000891A0000}"/>
    <cellStyle name="Comma 134 3 2 2" xfId="37467" xr:uid="{7201D48B-E4D7-4074-BAC9-214C93CC87E1}"/>
    <cellStyle name="Comma 134 3 3" xfId="37466" xr:uid="{A62102A3-5AE5-4E4A-9CED-2F5B8D2D35FD}"/>
    <cellStyle name="Comma 134 4" xfId="6794" xr:uid="{00000000-0005-0000-0000-00008A1A0000}"/>
    <cellStyle name="Comma 134 4 2" xfId="6795" xr:uid="{00000000-0005-0000-0000-00008B1A0000}"/>
    <cellStyle name="Comma 134 4 2 2" xfId="37469" xr:uid="{F904BB8A-AC81-4AA6-8A7F-CDE2E4013495}"/>
    <cellStyle name="Comma 134 4 3" xfId="37468" xr:uid="{213983A6-ED79-4DD6-9C54-8C4BAE8D1976}"/>
    <cellStyle name="Comma 134 5" xfId="6796" xr:uid="{00000000-0005-0000-0000-00008C1A0000}"/>
    <cellStyle name="Comma 134 5 2" xfId="37470" xr:uid="{857C3427-F682-4607-A372-5D4A3B43DB51}"/>
    <cellStyle name="Comma 134 6" xfId="6797" xr:uid="{00000000-0005-0000-0000-00008D1A0000}"/>
    <cellStyle name="Comma 134 6 2" xfId="6798" xr:uid="{00000000-0005-0000-0000-00008E1A0000}"/>
    <cellStyle name="Comma 134 6 2 2" xfId="37472" xr:uid="{39FC59BE-A69A-4BDA-BC57-ED6281D3F3F6}"/>
    <cellStyle name="Comma 134 6 3" xfId="37471" xr:uid="{91884D73-C5A1-45C3-BFB6-02EDCA51A4A0}"/>
    <cellStyle name="Comma 134 7" xfId="6799" xr:uid="{00000000-0005-0000-0000-00008F1A0000}"/>
    <cellStyle name="Comma 134 7 2" xfId="37473" xr:uid="{2DA79A33-6390-4F9B-9617-C260E135DE53}"/>
    <cellStyle name="Comma 134 8" xfId="37457" xr:uid="{992F0FF7-DFB1-4FCA-9E05-6A7F7CB09B68}"/>
    <cellStyle name="Comma 135" xfId="6800" xr:uid="{00000000-0005-0000-0000-0000901A0000}"/>
    <cellStyle name="Comma 135 2" xfId="6801" xr:uid="{00000000-0005-0000-0000-0000911A0000}"/>
    <cellStyle name="Comma 135 2 2" xfId="6802" xr:uid="{00000000-0005-0000-0000-0000921A0000}"/>
    <cellStyle name="Comma 135 2 2 2" xfId="6803" xr:uid="{00000000-0005-0000-0000-0000931A0000}"/>
    <cellStyle name="Comma 135 2 2 2 2" xfId="37477" xr:uid="{0D55E136-1DF3-48B7-835D-57C6539D3E18}"/>
    <cellStyle name="Comma 135 2 2 3" xfId="37476" xr:uid="{2DAC02D7-C013-463D-B8BD-4C40D1C733F7}"/>
    <cellStyle name="Comma 135 2 3" xfId="6804" xr:uid="{00000000-0005-0000-0000-0000941A0000}"/>
    <cellStyle name="Comma 135 2 3 2" xfId="6805" xr:uid="{00000000-0005-0000-0000-0000951A0000}"/>
    <cellStyle name="Comma 135 2 3 2 2" xfId="37479" xr:uid="{D349B9DB-6305-45F5-8D92-F2A35012DB7B}"/>
    <cellStyle name="Comma 135 2 3 3" xfId="37478" xr:uid="{D2229973-23A2-49DD-96DC-5F764A3C2E68}"/>
    <cellStyle name="Comma 135 2 4" xfId="6806" xr:uid="{00000000-0005-0000-0000-0000961A0000}"/>
    <cellStyle name="Comma 135 2 4 2" xfId="37480" xr:uid="{C072273A-49C7-494D-8B8B-58BC6A714885}"/>
    <cellStyle name="Comma 135 2 5" xfId="6807" xr:uid="{00000000-0005-0000-0000-0000971A0000}"/>
    <cellStyle name="Comma 135 2 5 2" xfId="37481" xr:uid="{0D69455E-74D3-4673-8DC2-8ADCC2A175F1}"/>
    <cellStyle name="Comma 135 2 6" xfId="6808" xr:uid="{00000000-0005-0000-0000-0000981A0000}"/>
    <cellStyle name="Comma 135 2 6 2" xfId="37482" xr:uid="{D80B8F03-7BD6-40AA-8452-35F4755898A9}"/>
    <cellStyle name="Comma 135 2 7" xfId="37475" xr:uid="{72639916-8173-4793-B92C-80FB66F615DA}"/>
    <cellStyle name="Comma 135 3" xfId="6809" xr:uid="{00000000-0005-0000-0000-0000991A0000}"/>
    <cellStyle name="Comma 135 3 2" xfId="6810" xr:uid="{00000000-0005-0000-0000-00009A1A0000}"/>
    <cellStyle name="Comma 135 3 2 2" xfId="37484" xr:uid="{8C3B4946-AA9F-445C-9F10-49B1139E1962}"/>
    <cellStyle name="Comma 135 3 3" xfId="37483" xr:uid="{4171EE83-1B97-4BFC-9FE8-12D0B34A2F20}"/>
    <cellStyle name="Comma 135 4" xfId="6811" xr:uid="{00000000-0005-0000-0000-00009B1A0000}"/>
    <cellStyle name="Comma 135 4 2" xfId="6812" xr:uid="{00000000-0005-0000-0000-00009C1A0000}"/>
    <cellStyle name="Comma 135 4 2 2" xfId="37486" xr:uid="{930B08B0-003A-46CE-AC68-213213FE682C}"/>
    <cellStyle name="Comma 135 4 3" xfId="37485" xr:uid="{695CDAEF-87E6-4E3B-8731-A851C66A4B71}"/>
    <cellStyle name="Comma 135 5" xfId="6813" xr:uid="{00000000-0005-0000-0000-00009D1A0000}"/>
    <cellStyle name="Comma 135 5 2" xfId="37487" xr:uid="{C5F32FE3-2B48-4AB0-95D1-3613B51F427C}"/>
    <cellStyle name="Comma 135 6" xfId="6814" xr:uid="{00000000-0005-0000-0000-00009E1A0000}"/>
    <cellStyle name="Comma 135 6 2" xfId="6815" xr:uid="{00000000-0005-0000-0000-00009F1A0000}"/>
    <cellStyle name="Comma 135 6 2 2" xfId="37489" xr:uid="{71B5EBF1-5C9E-486A-B0D3-9717E422D2DF}"/>
    <cellStyle name="Comma 135 6 3" xfId="37488" xr:uid="{A524CDF6-7C25-4349-9A1F-7C9CAD5BBB68}"/>
    <cellStyle name="Comma 135 7" xfId="6816" xr:uid="{00000000-0005-0000-0000-0000A01A0000}"/>
    <cellStyle name="Comma 135 7 2" xfId="37490" xr:uid="{4D0E6251-8EE9-44F7-A33D-18E46BC24BBD}"/>
    <cellStyle name="Comma 135 8" xfId="37474" xr:uid="{8F44ABCD-5E36-42C1-9F4B-C4EF45CE0986}"/>
    <cellStyle name="Comma 136" xfId="6817" xr:uid="{00000000-0005-0000-0000-0000A11A0000}"/>
    <cellStyle name="Comma 136 2" xfId="6818" xr:uid="{00000000-0005-0000-0000-0000A21A0000}"/>
    <cellStyle name="Comma 136 2 2" xfId="6819" xr:uid="{00000000-0005-0000-0000-0000A31A0000}"/>
    <cellStyle name="Comma 136 2 2 2" xfId="6820" xr:uid="{00000000-0005-0000-0000-0000A41A0000}"/>
    <cellStyle name="Comma 136 2 2 2 2" xfId="37494" xr:uid="{5FF33534-1F4A-40E5-9035-F94B40E094FA}"/>
    <cellStyle name="Comma 136 2 2 3" xfId="37493" xr:uid="{68251F2F-008B-49DB-839C-90325B3A9D72}"/>
    <cellStyle name="Comma 136 2 3" xfId="6821" xr:uid="{00000000-0005-0000-0000-0000A51A0000}"/>
    <cellStyle name="Comma 136 2 3 2" xfId="6822" xr:uid="{00000000-0005-0000-0000-0000A61A0000}"/>
    <cellStyle name="Comma 136 2 3 2 2" xfId="37496" xr:uid="{F7683252-C4ED-4D37-A2AD-5B694B4414E4}"/>
    <cellStyle name="Comma 136 2 3 3" xfId="37495" xr:uid="{D162B885-8814-4742-9A2A-2E02EDFA117A}"/>
    <cellStyle name="Comma 136 2 4" xfId="6823" xr:uid="{00000000-0005-0000-0000-0000A71A0000}"/>
    <cellStyle name="Comma 136 2 4 2" xfId="37497" xr:uid="{2457E231-1831-4157-99F7-7560E3D85369}"/>
    <cellStyle name="Comma 136 2 5" xfId="6824" xr:uid="{00000000-0005-0000-0000-0000A81A0000}"/>
    <cellStyle name="Comma 136 2 5 2" xfId="37498" xr:uid="{48A46F28-F15F-4E87-BE65-238CD575947E}"/>
    <cellStyle name="Comma 136 2 6" xfId="6825" xr:uid="{00000000-0005-0000-0000-0000A91A0000}"/>
    <cellStyle name="Comma 136 2 6 2" xfId="37499" xr:uid="{8D9CEB08-F0A2-4E7F-A400-B26028F10411}"/>
    <cellStyle name="Comma 136 2 7" xfId="37492" xr:uid="{64964261-6EFE-4CA4-A127-3B6348A05026}"/>
    <cellStyle name="Comma 136 3" xfId="6826" xr:uid="{00000000-0005-0000-0000-0000AA1A0000}"/>
    <cellStyle name="Comma 136 3 2" xfId="6827" xr:uid="{00000000-0005-0000-0000-0000AB1A0000}"/>
    <cellStyle name="Comma 136 3 2 2" xfId="37501" xr:uid="{84344B1C-0347-437F-8996-381DAF5F57E8}"/>
    <cellStyle name="Comma 136 3 3" xfId="37500" xr:uid="{F9E931F3-C431-4C3E-8151-AB994D550D01}"/>
    <cellStyle name="Comma 136 4" xfId="6828" xr:uid="{00000000-0005-0000-0000-0000AC1A0000}"/>
    <cellStyle name="Comma 136 4 2" xfId="6829" xr:uid="{00000000-0005-0000-0000-0000AD1A0000}"/>
    <cellStyle name="Comma 136 4 2 2" xfId="37503" xr:uid="{EB5711F3-6EAB-47B4-AA22-D8F2DD829992}"/>
    <cellStyle name="Comma 136 4 3" xfId="37502" xr:uid="{CA2E607D-1ED6-4C74-9044-580A3C04698B}"/>
    <cellStyle name="Comma 136 5" xfId="6830" xr:uid="{00000000-0005-0000-0000-0000AE1A0000}"/>
    <cellStyle name="Comma 136 5 2" xfId="37504" xr:uid="{87C34186-176D-4305-8C4B-1193F505E25E}"/>
    <cellStyle name="Comma 136 6" xfId="6831" xr:uid="{00000000-0005-0000-0000-0000AF1A0000}"/>
    <cellStyle name="Comma 136 6 2" xfId="6832" xr:uid="{00000000-0005-0000-0000-0000B01A0000}"/>
    <cellStyle name="Comma 136 6 2 2" xfId="37506" xr:uid="{0B1F879B-0045-4349-9C02-AC008EB830C9}"/>
    <cellStyle name="Comma 136 6 3" xfId="37505" xr:uid="{418B2127-3346-4235-941E-F5518EC02BD4}"/>
    <cellStyle name="Comma 136 7" xfId="6833" xr:uid="{00000000-0005-0000-0000-0000B11A0000}"/>
    <cellStyle name="Comma 136 7 2" xfId="37507" xr:uid="{E111FF02-7427-4FF9-A163-163B174A122B}"/>
    <cellStyle name="Comma 136 8" xfId="37491" xr:uid="{DF4C629A-628C-4A25-8F64-FD9C0141E04F}"/>
    <cellStyle name="Comma 137" xfId="6834" xr:uid="{00000000-0005-0000-0000-0000B21A0000}"/>
    <cellStyle name="Comma 137 2" xfId="6835" xr:uid="{00000000-0005-0000-0000-0000B31A0000}"/>
    <cellStyle name="Comma 137 2 2" xfId="6836" xr:uid="{00000000-0005-0000-0000-0000B41A0000}"/>
    <cellStyle name="Comma 137 2 2 2" xfId="6837" xr:uid="{00000000-0005-0000-0000-0000B51A0000}"/>
    <cellStyle name="Comma 137 2 2 2 2" xfId="37511" xr:uid="{D1BC1242-846F-4399-9181-AFD4C66DF200}"/>
    <cellStyle name="Comma 137 2 2 3" xfId="37510" xr:uid="{20B60CFD-D2D9-4B82-9984-CB4A16B7604A}"/>
    <cellStyle name="Comma 137 2 3" xfId="6838" xr:uid="{00000000-0005-0000-0000-0000B61A0000}"/>
    <cellStyle name="Comma 137 2 3 2" xfId="6839" xr:uid="{00000000-0005-0000-0000-0000B71A0000}"/>
    <cellStyle name="Comma 137 2 3 2 2" xfId="37513" xr:uid="{C67BC970-449B-471E-909E-AD6E1930110E}"/>
    <cellStyle name="Comma 137 2 3 3" xfId="37512" xr:uid="{7A840CAB-A0BC-4917-BA4A-ABFBF03076CD}"/>
    <cellStyle name="Comma 137 2 4" xfId="6840" xr:uid="{00000000-0005-0000-0000-0000B81A0000}"/>
    <cellStyle name="Comma 137 2 4 2" xfId="37514" xr:uid="{AF9F55EB-FA6C-40C1-B7AA-3D8DB1C03BFF}"/>
    <cellStyle name="Comma 137 2 5" xfId="6841" xr:uid="{00000000-0005-0000-0000-0000B91A0000}"/>
    <cellStyle name="Comma 137 2 5 2" xfId="37515" xr:uid="{4D938A97-1739-4A85-9B56-C2032FF8FAF0}"/>
    <cellStyle name="Comma 137 2 6" xfId="6842" xr:uid="{00000000-0005-0000-0000-0000BA1A0000}"/>
    <cellStyle name="Comma 137 2 6 2" xfId="37516" xr:uid="{DFC0A790-1DBE-4ED0-A202-9F41F3853DB4}"/>
    <cellStyle name="Comma 137 2 7" xfId="37509" xr:uid="{10A1AE42-CC86-4730-8B9D-B2A33E8C0603}"/>
    <cellStyle name="Comma 137 3" xfId="6843" xr:uid="{00000000-0005-0000-0000-0000BB1A0000}"/>
    <cellStyle name="Comma 137 3 2" xfId="6844" xr:uid="{00000000-0005-0000-0000-0000BC1A0000}"/>
    <cellStyle name="Comma 137 3 2 2" xfId="37518" xr:uid="{AA6C3070-073D-4BC9-92C5-2879AF30055E}"/>
    <cellStyle name="Comma 137 3 3" xfId="37517" xr:uid="{5EA28702-AC54-4155-80FC-51332D3E2FD5}"/>
    <cellStyle name="Comma 137 4" xfId="6845" xr:uid="{00000000-0005-0000-0000-0000BD1A0000}"/>
    <cellStyle name="Comma 137 4 2" xfId="6846" xr:uid="{00000000-0005-0000-0000-0000BE1A0000}"/>
    <cellStyle name="Comma 137 4 2 2" xfId="37520" xr:uid="{9B344799-07C3-45D5-B7FA-267275E941D3}"/>
    <cellStyle name="Comma 137 4 3" xfId="37519" xr:uid="{3E996C13-5F47-4DB3-8518-A9C08DB88E86}"/>
    <cellStyle name="Comma 137 5" xfId="6847" xr:uid="{00000000-0005-0000-0000-0000BF1A0000}"/>
    <cellStyle name="Comma 137 5 2" xfId="37521" xr:uid="{7589CD55-3E41-4B1D-9F8A-AF959C14451F}"/>
    <cellStyle name="Comma 137 6" xfId="6848" xr:uid="{00000000-0005-0000-0000-0000C01A0000}"/>
    <cellStyle name="Comma 137 6 2" xfId="6849" xr:uid="{00000000-0005-0000-0000-0000C11A0000}"/>
    <cellStyle name="Comma 137 6 2 2" xfId="37523" xr:uid="{5EA8E77D-DA25-4311-9639-7ED560B1EB7E}"/>
    <cellStyle name="Comma 137 6 3" xfId="37522" xr:uid="{C131D025-A542-41C8-ADFC-CF496BB2E518}"/>
    <cellStyle name="Comma 137 7" xfId="6850" xr:uid="{00000000-0005-0000-0000-0000C21A0000}"/>
    <cellStyle name="Comma 137 7 2" xfId="37524" xr:uid="{1917732B-EAC0-48C4-80F3-FAFF4EE4169C}"/>
    <cellStyle name="Comma 137 8" xfId="37508" xr:uid="{0ECA36F0-45FA-4B6B-A9E9-EC99472BD7D5}"/>
    <cellStyle name="Comma 138" xfId="6851" xr:uid="{00000000-0005-0000-0000-0000C31A0000}"/>
    <cellStyle name="Comma 138 2" xfId="6852" xr:uid="{00000000-0005-0000-0000-0000C41A0000}"/>
    <cellStyle name="Comma 138 2 2" xfId="6853" xr:uid="{00000000-0005-0000-0000-0000C51A0000}"/>
    <cellStyle name="Comma 138 2 2 2" xfId="6854" xr:uid="{00000000-0005-0000-0000-0000C61A0000}"/>
    <cellStyle name="Comma 138 2 2 2 2" xfId="37528" xr:uid="{F54F90C3-8CAA-4D13-A42A-EFCAD838B6BD}"/>
    <cellStyle name="Comma 138 2 2 3" xfId="37527" xr:uid="{8F7C11D5-E572-42B4-A2E6-494EDDA5E602}"/>
    <cellStyle name="Comma 138 2 3" xfId="6855" xr:uid="{00000000-0005-0000-0000-0000C71A0000}"/>
    <cellStyle name="Comma 138 2 3 2" xfId="6856" xr:uid="{00000000-0005-0000-0000-0000C81A0000}"/>
    <cellStyle name="Comma 138 2 3 2 2" xfId="37530" xr:uid="{AEA349AF-6CA8-48C7-9774-EEF81689D679}"/>
    <cellStyle name="Comma 138 2 3 3" xfId="37529" xr:uid="{2039F2DA-EB80-4122-A3B5-1985E1292ECB}"/>
    <cellStyle name="Comma 138 2 4" xfId="6857" xr:uid="{00000000-0005-0000-0000-0000C91A0000}"/>
    <cellStyle name="Comma 138 2 4 2" xfId="37531" xr:uid="{E979918C-A6C4-4A4B-9B69-F3E97C0107C0}"/>
    <cellStyle name="Comma 138 2 5" xfId="6858" xr:uid="{00000000-0005-0000-0000-0000CA1A0000}"/>
    <cellStyle name="Comma 138 2 5 2" xfId="37532" xr:uid="{CEE01089-A132-4177-A697-92380BC6544D}"/>
    <cellStyle name="Comma 138 2 6" xfId="6859" xr:uid="{00000000-0005-0000-0000-0000CB1A0000}"/>
    <cellStyle name="Comma 138 2 6 2" xfId="37533" xr:uid="{A65F4662-6543-423A-8755-3307CCA1F3AD}"/>
    <cellStyle name="Comma 138 2 7" xfId="37526" xr:uid="{DDAEAB42-6887-4AF5-A138-8F138AE402D8}"/>
    <cellStyle name="Comma 138 3" xfId="6860" xr:uid="{00000000-0005-0000-0000-0000CC1A0000}"/>
    <cellStyle name="Comma 138 3 2" xfId="6861" xr:uid="{00000000-0005-0000-0000-0000CD1A0000}"/>
    <cellStyle name="Comma 138 3 2 2" xfId="37535" xr:uid="{05CF31C6-B5B0-4B62-94A7-156AC6D5A2E4}"/>
    <cellStyle name="Comma 138 3 3" xfId="37534" xr:uid="{DF3B7D97-93B8-457D-A1B3-F3C70216CAEF}"/>
    <cellStyle name="Comma 138 4" xfId="6862" xr:uid="{00000000-0005-0000-0000-0000CE1A0000}"/>
    <cellStyle name="Comma 138 4 2" xfId="6863" xr:uid="{00000000-0005-0000-0000-0000CF1A0000}"/>
    <cellStyle name="Comma 138 4 2 2" xfId="37537" xr:uid="{2A6980E7-F476-422D-BFC8-406CF48DD9FD}"/>
    <cellStyle name="Comma 138 4 3" xfId="37536" xr:uid="{6AAC46DE-5A15-4491-80D1-09D3BB832E21}"/>
    <cellStyle name="Comma 138 5" xfId="6864" xr:uid="{00000000-0005-0000-0000-0000D01A0000}"/>
    <cellStyle name="Comma 138 5 2" xfId="37538" xr:uid="{5FA2913D-9FFD-4EE9-B52F-49185CA471D9}"/>
    <cellStyle name="Comma 138 6" xfId="6865" xr:uid="{00000000-0005-0000-0000-0000D11A0000}"/>
    <cellStyle name="Comma 138 6 2" xfId="6866" xr:uid="{00000000-0005-0000-0000-0000D21A0000}"/>
    <cellStyle name="Comma 138 6 2 2" xfId="37540" xr:uid="{6B34C1D1-3F03-4264-9E96-6B1D32D02840}"/>
    <cellStyle name="Comma 138 6 3" xfId="37539" xr:uid="{CCD851B1-F010-4080-90DC-28F7A1608E28}"/>
    <cellStyle name="Comma 138 7" xfId="6867" xr:uid="{00000000-0005-0000-0000-0000D31A0000}"/>
    <cellStyle name="Comma 138 7 2" xfId="37541" xr:uid="{579AEC04-64DE-485E-83BF-99665EC96D3F}"/>
    <cellStyle name="Comma 138 8" xfId="37525" xr:uid="{DDDABDC1-2338-4D44-BBE1-CA188965F8BB}"/>
    <cellStyle name="Comma 139" xfId="6868" xr:uid="{00000000-0005-0000-0000-0000D41A0000}"/>
    <cellStyle name="Comma 139 2" xfId="6869" xr:uid="{00000000-0005-0000-0000-0000D51A0000}"/>
    <cellStyle name="Comma 139 2 2" xfId="6870" xr:uid="{00000000-0005-0000-0000-0000D61A0000}"/>
    <cellStyle name="Comma 139 2 2 2" xfId="6871" xr:uid="{00000000-0005-0000-0000-0000D71A0000}"/>
    <cellStyle name="Comma 139 2 2 2 2" xfId="37545" xr:uid="{CB718A0A-C6A5-4D54-AD04-64015ED6A791}"/>
    <cellStyle name="Comma 139 2 2 3" xfId="37544" xr:uid="{50FEF4E2-A108-4852-968D-9C8132E4DD87}"/>
    <cellStyle name="Comma 139 2 3" xfId="6872" xr:uid="{00000000-0005-0000-0000-0000D81A0000}"/>
    <cellStyle name="Comma 139 2 3 2" xfId="6873" xr:uid="{00000000-0005-0000-0000-0000D91A0000}"/>
    <cellStyle name="Comma 139 2 3 2 2" xfId="37547" xr:uid="{770085F3-CC2D-428C-A9D2-8B4B5F7C2DC5}"/>
    <cellStyle name="Comma 139 2 3 3" xfId="37546" xr:uid="{A9C76CD1-0FF9-4327-9420-F24751E78F06}"/>
    <cellStyle name="Comma 139 2 4" xfId="6874" xr:uid="{00000000-0005-0000-0000-0000DA1A0000}"/>
    <cellStyle name="Comma 139 2 4 2" xfId="37548" xr:uid="{D85D6490-E0AD-4518-A252-825FCD9B033B}"/>
    <cellStyle name="Comma 139 2 5" xfId="6875" xr:uid="{00000000-0005-0000-0000-0000DB1A0000}"/>
    <cellStyle name="Comma 139 2 5 2" xfId="37549" xr:uid="{669FBF54-C708-440E-B32D-02532CF0ECFB}"/>
    <cellStyle name="Comma 139 2 6" xfId="6876" xr:uid="{00000000-0005-0000-0000-0000DC1A0000}"/>
    <cellStyle name="Comma 139 2 6 2" xfId="37550" xr:uid="{EB115906-D28F-426A-B43D-0639B1677723}"/>
    <cellStyle name="Comma 139 2 7" xfId="37543" xr:uid="{06515D07-8A77-4F3C-A791-F4AD1487767F}"/>
    <cellStyle name="Comma 139 3" xfId="6877" xr:uid="{00000000-0005-0000-0000-0000DD1A0000}"/>
    <cellStyle name="Comma 139 3 2" xfId="6878" xr:uid="{00000000-0005-0000-0000-0000DE1A0000}"/>
    <cellStyle name="Comma 139 3 2 2" xfId="37552" xr:uid="{8AF36555-418A-4117-AE9D-3C4CF31C48D3}"/>
    <cellStyle name="Comma 139 3 3" xfId="37551" xr:uid="{7179A1EA-D11C-4A2A-8B51-D34AC026458C}"/>
    <cellStyle name="Comma 139 4" xfId="6879" xr:uid="{00000000-0005-0000-0000-0000DF1A0000}"/>
    <cellStyle name="Comma 139 4 2" xfId="6880" xr:uid="{00000000-0005-0000-0000-0000E01A0000}"/>
    <cellStyle name="Comma 139 4 2 2" xfId="37554" xr:uid="{2E1A0598-78A7-4E70-9EAF-C83B08F8ED7F}"/>
    <cellStyle name="Comma 139 4 3" xfId="37553" xr:uid="{BBC43D87-7711-44FF-92C9-4AB24BD29B2C}"/>
    <cellStyle name="Comma 139 5" xfId="6881" xr:uid="{00000000-0005-0000-0000-0000E11A0000}"/>
    <cellStyle name="Comma 139 5 2" xfId="37555" xr:uid="{9533215A-7874-40B2-A455-8FA62A34DE5E}"/>
    <cellStyle name="Comma 139 6" xfId="6882" xr:uid="{00000000-0005-0000-0000-0000E21A0000}"/>
    <cellStyle name="Comma 139 6 2" xfId="6883" xr:uid="{00000000-0005-0000-0000-0000E31A0000}"/>
    <cellStyle name="Comma 139 6 2 2" xfId="37557" xr:uid="{869729A9-C43A-47E2-89EA-D5FECE54EE26}"/>
    <cellStyle name="Comma 139 6 3" xfId="37556" xr:uid="{29B9A947-5A45-4D7D-985E-0C09EF04BECB}"/>
    <cellStyle name="Comma 139 7" xfId="6884" xr:uid="{00000000-0005-0000-0000-0000E41A0000}"/>
    <cellStyle name="Comma 139 7 2" xfId="37558" xr:uid="{38071C73-EF62-4F46-807C-ABD25FBEB1F5}"/>
    <cellStyle name="Comma 139 8" xfId="37542" xr:uid="{3952D643-0389-4E6D-BD7B-907F5462B41C}"/>
    <cellStyle name="Comma 14" xfId="6885" xr:uid="{00000000-0005-0000-0000-0000E51A0000}"/>
    <cellStyle name="Comma 14 2" xfId="6886" xr:uid="{00000000-0005-0000-0000-0000E61A0000}"/>
    <cellStyle name="Comma 14 2 2" xfId="6887" xr:uid="{00000000-0005-0000-0000-0000E71A0000}"/>
    <cellStyle name="Comma 14 2 2 2" xfId="6888" xr:uid="{00000000-0005-0000-0000-0000E81A0000}"/>
    <cellStyle name="Comma 14 2 2 2 2" xfId="37562" xr:uid="{B1B87795-65E9-4E78-9539-83F92CCCBF39}"/>
    <cellStyle name="Comma 14 2 2 3" xfId="37561" xr:uid="{44C90613-A535-4267-9EAF-72B9B9A9AEC6}"/>
    <cellStyle name="Comma 14 2 3" xfId="6889" xr:uid="{00000000-0005-0000-0000-0000E91A0000}"/>
    <cellStyle name="Comma 14 2 3 2" xfId="6890" xr:uid="{00000000-0005-0000-0000-0000EA1A0000}"/>
    <cellStyle name="Comma 14 2 3 2 2" xfId="37564" xr:uid="{21C34B97-C261-4FCD-B973-12C247621179}"/>
    <cellStyle name="Comma 14 2 3 3" xfId="37563" xr:uid="{57D86CEB-77B9-438F-A8DB-36C6FDD88ED0}"/>
    <cellStyle name="Comma 14 2 4" xfId="6891" xr:uid="{00000000-0005-0000-0000-0000EB1A0000}"/>
    <cellStyle name="Comma 14 2 4 2" xfId="37565" xr:uid="{9EF2C167-AB12-4121-8089-70B04FC25E64}"/>
    <cellStyle name="Comma 14 2 5" xfId="6892" xr:uid="{00000000-0005-0000-0000-0000EC1A0000}"/>
    <cellStyle name="Comma 14 2 5 2" xfId="37566" xr:uid="{94B10A2B-180B-4528-B28B-4E4C95C0A2A7}"/>
    <cellStyle name="Comma 14 2 6" xfId="6893" xr:uid="{00000000-0005-0000-0000-0000ED1A0000}"/>
    <cellStyle name="Comma 14 2 6 2" xfId="37567" xr:uid="{37537D6E-7864-4AA2-9F9A-4D0C73610AFB}"/>
    <cellStyle name="Comma 14 2 7" xfId="37560" xr:uid="{9F7323BA-953D-4369-BAE8-0A02A1A7A938}"/>
    <cellStyle name="Comma 14 3" xfId="6894" xr:uid="{00000000-0005-0000-0000-0000EE1A0000}"/>
    <cellStyle name="Comma 14 3 2" xfId="6895" xr:uid="{00000000-0005-0000-0000-0000EF1A0000}"/>
    <cellStyle name="Comma 14 3 2 2" xfId="37569" xr:uid="{517F45C2-02F3-4987-99AC-C932920464CA}"/>
    <cellStyle name="Comma 14 3 3" xfId="37568" xr:uid="{0AE7877E-8E46-4192-B094-9C7CB3041F2F}"/>
    <cellStyle name="Comma 14 4" xfId="6896" xr:uid="{00000000-0005-0000-0000-0000F01A0000}"/>
    <cellStyle name="Comma 14 4 2" xfId="6897" xr:uid="{00000000-0005-0000-0000-0000F11A0000}"/>
    <cellStyle name="Comma 14 4 2 2" xfId="37571" xr:uid="{A034D8A9-D8B2-4C79-9378-11AB01FAD328}"/>
    <cellStyle name="Comma 14 4 3" xfId="37570" xr:uid="{49396E43-1C46-426D-AA95-55D87F147D8C}"/>
    <cellStyle name="Comma 14 5" xfId="6898" xr:uid="{00000000-0005-0000-0000-0000F21A0000}"/>
    <cellStyle name="Comma 14 5 2" xfId="37572" xr:uid="{3379B26F-19C9-45A8-9761-83286D815D8D}"/>
    <cellStyle name="Comma 14 6" xfId="6899" xr:uid="{00000000-0005-0000-0000-0000F31A0000}"/>
    <cellStyle name="Comma 14 6 2" xfId="6900" xr:uid="{00000000-0005-0000-0000-0000F41A0000}"/>
    <cellStyle name="Comma 14 6 2 2" xfId="37574" xr:uid="{C8A46AE4-FFBF-4062-BAF9-76C38C303588}"/>
    <cellStyle name="Comma 14 6 3" xfId="37573" xr:uid="{B0E78B42-AE3F-407A-AB95-89E7B25FE9EA}"/>
    <cellStyle name="Comma 14 7" xfId="6901" xr:uid="{00000000-0005-0000-0000-0000F51A0000}"/>
    <cellStyle name="Comma 14 7 2" xfId="37575" xr:uid="{F82485F5-2629-4C46-BD2B-7A6EF2C38FE6}"/>
    <cellStyle name="Comma 14 8" xfId="37559" xr:uid="{2BEEAE65-AA18-4209-A086-0B8CB9342A12}"/>
    <cellStyle name="Comma 14 9" xfId="6902" xr:uid="{00000000-0005-0000-0000-0000F61A0000}"/>
    <cellStyle name="Comma 14 9 2" xfId="37576" xr:uid="{10956FD2-2FAD-48FA-AA45-A6589FD56640}"/>
    <cellStyle name="Comma 140" xfId="6903" xr:uid="{00000000-0005-0000-0000-0000F71A0000}"/>
    <cellStyle name="Comma 140 2" xfId="6904" xr:uid="{00000000-0005-0000-0000-0000F81A0000}"/>
    <cellStyle name="Comma 140 2 2" xfId="6905" xr:uid="{00000000-0005-0000-0000-0000F91A0000}"/>
    <cellStyle name="Comma 140 2 2 2" xfId="6906" xr:uid="{00000000-0005-0000-0000-0000FA1A0000}"/>
    <cellStyle name="Comma 140 2 2 2 2" xfId="37580" xr:uid="{C89C5A18-079F-44E6-9627-AD3141438C4E}"/>
    <cellStyle name="Comma 140 2 2 3" xfId="37579" xr:uid="{7AAC7397-3C03-4716-8132-A4C1BDEE6EE3}"/>
    <cellStyle name="Comma 140 2 3" xfId="6907" xr:uid="{00000000-0005-0000-0000-0000FB1A0000}"/>
    <cellStyle name="Comma 140 2 3 2" xfId="6908" xr:uid="{00000000-0005-0000-0000-0000FC1A0000}"/>
    <cellStyle name="Comma 140 2 3 2 2" xfId="37582" xr:uid="{6C90371A-670C-4132-ABCF-A36CDEA7476B}"/>
    <cellStyle name="Comma 140 2 3 3" xfId="37581" xr:uid="{025D55F5-39EB-4990-AEC9-0C853DB752B0}"/>
    <cellStyle name="Comma 140 2 4" xfId="6909" xr:uid="{00000000-0005-0000-0000-0000FD1A0000}"/>
    <cellStyle name="Comma 140 2 4 2" xfId="37583" xr:uid="{3AE47958-2ADE-42E2-8262-ED90CD98E4EE}"/>
    <cellStyle name="Comma 140 2 5" xfId="6910" xr:uid="{00000000-0005-0000-0000-0000FE1A0000}"/>
    <cellStyle name="Comma 140 2 5 2" xfId="37584" xr:uid="{6D27D07B-D6A3-4DBB-9FA3-FB67B6DF2812}"/>
    <cellStyle name="Comma 140 2 6" xfId="6911" xr:uid="{00000000-0005-0000-0000-0000FF1A0000}"/>
    <cellStyle name="Comma 140 2 6 2" xfId="37585" xr:uid="{05881907-C0A1-440D-929D-20B054906AF1}"/>
    <cellStyle name="Comma 140 2 7" xfId="37578" xr:uid="{D609224B-E7B6-4DD5-A69C-2BE0309B2DBB}"/>
    <cellStyle name="Comma 140 3" xfId="6912" xr:uid="{00000000-0005-0000-0000-0000001B0000}"/>
    <cellStyle name="Comma 140 3 2" xfId="6913" xr:uid="{00000000-0005-0000-0000-0000011B0000}"/>
    <cellStyle name="Comma 140 3 2 2" xfId="37587" xr:uid="{F8F4B6E9-B868-41CD-B3C0-9260E89220F7}"/>
    <cellStyle name="Comma 140 3 3" xfId="37586" xr:uid="{EEA3C9ED-15EB-4E77-8BAF-74A20858EE84}"/>
    <cellStyle name="Comma 140 4" xfId="6914" xr:uid="{00000000-0005-0000-0000-0000021B0000}"/>
    <cellStyle name="Comma 140 4 2" xfId="6915" xr:uid="{00000000-0005-0000-0000-0000031B0000}"/>
    <cellStyle name="Comma 140 4 2 2" xfId="37589" xr:uid="{65BA1E85-FF6F-494A-A91F-A22AA40806EE}"/>
    <cellStyle name="Comma 140 4 3" xfId="37588" xr:uid="{7623DD52-C77F-4C4A-98A8-ED63207999EE}"/>
    <cellStyle name="Comma 140 5" xfId="6916" xr:uid="{00000000-0005-0000-0000-0000041B0000}"/>
    <cellStyle name="Comma 140 5 2" xfId="37590" xr:uid="{11748C5F-7A1E-4D64-8386-6FB649DAEC1A}"/>
    <cellStyle name="Comma 140 6" xfId="6917" xr:uid="{00000000-0005-0000-0000-0000051B0000}"/>
    <cellStyle name="Comma 140 6 2" xfId="6918" xr:uid="{00000000-0005-0000-0000-0000061B0000}"/>
    <cellStyle name="Comma 140 6 2 2" xfId="37592" xr:uid="{7A197C31-7D95-4225-AE55-BA1CF73D5F11}"/>
    <cellStyle name="Comma 140 6 3" xfId="37591" xr:uid="{33BC696E-0035-4C59-BEB9-A061649E765A}"/>
    <cellStyle name="Comma 140 7" xfId="6919" xr:uid="{00000000-0005-0000-0000-0000071B0000}"/>
    <cellStyle name="Comma 140 7 2" xfId="37593" xr:uid="{F4BC24DC-227D-4A15-AEA6-994C857D8EA1}"/>
    <cellStyle name="Comma 140 8" xfId="37577" xr:uid="{718A65B7-2969-4B43-A4D4-9068204368AC}"/>
    <cellStyle name="Comma 141" xfId="6920" xr:uid="{00000000-0005-0000-0000-0000081B0000}"/>
    <cellStyle name="Comma 141 2" xfId="6921" xr:uid="{00000000-0005-0000-0000-0000091B0000}"/>
    <cellStyle name="Comma 141 2 2" xfId="6922" xr:uid="{00000000-0005-0000-0000-00000A1B0000}"/>
    <cellStyle name="Comma 141 2 2 2" xfId="6923" xr:uid="{00000000-0005-0000-0000-00000B1B0000}"/>
    <cellStyle name="Comma 141 2 2 2 2" xfId="37597" xr:uid="{491F48B4-BF2A-48A7-B239-9E577FA15FAB}"/>
    <cellStyle name="Comma 141 2 2 3" xfId="37596" xr:uid="{0332F2D1-28F6-49CF-BE3D-EDFF0E97CE5F}"/>
    <cellStyle name="Comma 141 2 3" xfId="6924" xr:uid="{00000000-0005-0000-0000-00000C1B0000}"/>
    <cellStyle name="Comma 141 2 3 2" xfId="6925" xr:uid="{00000000-0005-0000-0000-00000D1B0000}"/>
    <cellStyle name="Comma 141 2 3 2 2" xfId="37599" xr:uid="{34F8BFFC-DCCA-4F40-A869-ED5AED3C7DD8}"/>
    <cellStyle name="Comma 141 2 3 3" xfId="37598" xr:uid="{9D1AB2B8-CAE0-48F0-9FA9-0B4937A8AD4C}"/>
    <cellStyle name="Comma 141 2 4" xfId="6926" xr:uid="{00000000-0005-0000-0000-00000E1B0000}"/>
    <cellStyle name="Comma 141 2 4 2" xfId="37600" xr:uid="{E79F15DC-B741-4577-8879-5EFBDC8AA6F3}"/>
    <cellStyle name="Comma 141 2 5" xfId="6927" xr:uid="{00000000-0005-0000-0000-00000F1B0000}"/>
    <cellStyle name="Comma 141 2 5 2" xfId="37601" xr:uid="{7FBB796C-A888-4D27-A629-DAEA819D7E86}"/>
    <cellStyle name="Comma 141 2 6" xfId="6928" xr:uid="{00000000-0005-0000-0000-0000101B0000}"/>
    <cellStyle name="Comma 141 2 6 2" xfId="37602" xr:uid="{ECE279CB-23F1-437A-B61E-A9B2D153DEE7}"/>
    <cellStyle name="Comma 141 2 7" xfId="37595" xr:uid="{FDDA1B31-87DE-4FE1-A8EE-EBF34B94097E}"/>
    <cellStyle name="Comma 141 3" xfId="6929" xr:uid="{00000000-0005-0000-0000-0000111B0000}"/>
    <cellStyle name="Comma 141 3 2" xfId="6930" xr:uid="{00000000-0005-0000-0000-0000121B0000}"/>
    <cellStyle name="Comma 141 3 2 2" xfId="37604" xr:uid="{3E69C2E3-615C-4B0C-9C40-12AC75177072}"/>
    <cellStyle name="Comma 141 3 3" xfId="37603" xr:uid="{D816B833-64A2-4BD3-87DE-1425A180AF7D}"/>
    <cellStyle name="Comma 141 4" xfId="6931" xr:uid="{00000000-0005-0000-0000-0000131B0000}"/>
    <cellStyle name="Comma 141 4 2" xfId="6932" xr:uid="{00000000-0005-0000-0000-0000141B0000}"/>
    <cellStyle name="Comma 141 4 2 2" xfId="37606" xr:uid="{25C3D91D-7667-4710-917F-409954A6CFC9}"/>
    <cellStyle name="Comma 141 4 3" xfId="37605" xr:uid="{EA28E4BD-4B41-40B6-A873-69ABCA4170D3}"/>
    <cellStyle name="Comma 141 5" xfId="6933" xr:uid="{00000000-0005-0000-0000-0000151B0000}"/>
    <cellStyle name="Comma 141 5 2" xfId="37607" xr:uid="{0F5CB01B-73ED-4EDC-9892-6264749EEEB3}"/>
    <cellStyle name="Comma 141 6" xfId="6934" xr:uid="{00000000-0005-0000-0000-0000161B0000}"/>
    <cellStyle name="Comma 141 6 2" xfId="6935" xr:uid="{00000000-0005-0000-0000-0000171B0000}"/>
    <cellStyle name="Comma 141 6 2 2" xfId="37609" xr:uid="{1818B23A-3F03-4D47-95F2-04777F3CFD8A}"/>
    <cellStyle name="Comma 141 6 3" xfId="37608" xr:uid="{E5E2E386-854B-423F-BB94-FBABFF875577}"/>
    <cellStyle name="Comma 141 7" xfId="6936" xr:uid="{00000000-0005-0000-0000-0000181B0000}"/>
    <cellStyle name="Comma 141 7 2" xfId="37610" xr:uid="{0A8B5FEE-3798-49C8-9FD7-36960E1DBBA1}"/>
    <cellStyle name="Comma 141 8" xfId="37594" xr:uid="{6D5B539F-C9A7-42A5-894C-17594A1D6816}"/>
    <cellStyle name="Comma 142" xfId="6937" xr:uid="{00000000-0005-0000-0000-0000191B0000}"/>
    <cellStyle name="Comma 142 2" xfId="6938" xr:uid="{00000000-0005-0000-0000-00001A1B0000}"/>
    <cellStyle name="Comma 142 2 2" xfId="6939" xr:uid="{00000000-0005-0000-0000-00001B1B0000}"/>
    <cellStyle name="Comma 142 2 2 2" xfId="6940" xr:uid="{00000000-0005-0000-0000-00001C1B0000}"/>
    <cellStyle name="Comma 142 2 2 2 2" xfId="37614" xr:uid="{D635BA18-D42E-4E0E-9BAD-8FA18290F9E1}"/>
    <cellStyle name="Comma 142 2 2 3" xfId="37613" xr:uid="{ABB6219A-A742-42AD-9A0A-8F3B6E08421D}"/>
    <cellStyle name="Comma 142 2 3" xfId="6941" xr:uid="{00000000-0005-0000-0000-00001D1B0000}"/>
    <cellStyle name="Comma 142 2 3 2" xfId="6942" xr:uid="{00000000-0005-0000-0000-00001E1B0000}"/>
    <cellStyle name="Comma 142 2 3 2 2" xfId="37616" xr:uid="{83AFDD35-C8DB-4D05-BB0C-704744A4FBD2}"/>
    <cellStyle name="Comma 142 2 3 3" xfId="37615" xr:uid="{B44DB874-A01E-4379-B3E8-416788E9ED67}"/>
    <cellStyle name="Comma 142 2 4" xfId="6943" xr:uid="{00000000-0005-0000-0000-00001F1B0000}"/>
    <cellStyle name="Comma 142 2 4 2" xfId="37617" xr:uid="{02AEA9F3-E15C-4832-A01A-D0881BA91179}"/>
    <cellStyle name="Comma 142 2 5" xfId="6944" xr:uid="{00000000-0005-0000-0000-0000201B0000}"/>
    <cellStyle name="Comma 142 2 5 2" xfId="37618" xr:uid="{9C9624E8-3307-49E4-BB8D-94AB140CECA4}"/>
    <cellStyle name="Comma 142 2 6" xfId="6945" xr:uid="{00000000-0005-0000-0000-0000211B0000}"/>
    <cellStyle name="Comma 142 2 6 2" xfId="37619" xr:uid="{CAAEA6B8-0C88-446A-B9E5-649CF91CC67D}"/>
    <cellStyle name="Comma 142 2 7" xfId="37612" xr:uid="{214EA8A7-CCBF-4756-818C-4338637911C3}"/>
    <cellStyle name="Comma 142 3" xfId="6946" xr:uid="{00000000-0005-0000-0000-0000221B0000}"/>
    <cellStyle name="Comma 142 3 2" xfId="6947" xr:uid="{00000000-0005-0000-0000-0000231B0000}"/>
    <cellStyle name="Comma 142 3 2 2" xfId="37621" xr:uid="{77310A7A-53CE-4FA5-AFA4-6A4019E2C1A3}"/>
    <cellStyle name="Comma 142 3 3" xfId="37620" xr:uid="{8B6B4592-3096-4C67-AD81-ED0EBD7CEB6E}"/>
    <cellStyle name="Comma 142 4" xfId="6948" xr:uid="{00000000-0005-0000-0000-0000241B0000}"/>
    <cellStyle name="Comma 142 4 2" xfId="6949" xr:uid="{00000000-0005-0000-0000-0000251B0000}"/>
    <cellStyle name="Comma 142 4 2 2" xfId="37623" xr:uid="{8FF41FD5-1635-4AF8-8423-5DF78F16F209}"/>
    <cellStyle name="Comma 142 4 3" xfId="37622" xr:uid="{1B1D812E-88CD-4138-8FC6-947895001DBA}"/>
    <cellStyle name="Comma 142 5" xfId="6950" xr:uid="{00000000-0005-0000-0000-0000261B0000}"/>
    <cellStyle name="Comma 142 5 2" xfId="37624" xr:uid="{76500C77-C386-44EA-A19F-EF9C3C68A8C5}"/>
    <cellStyle name="Comma 142 6" xfId="6951" xr:uid="{00000000-0005-0000-0000-0000271B0000}"/>
    <cellStyle name="Comma 142 6 2" xfId="6952" xr:uid="{00000000-0005-0000-0000-0000281B0000}"/>
    <cellStyle name="Comma 142 6 2 2" xfId="37626" xr:uid="{EAF0BF24-0A30-42CC-81CB-4CB2083F7409}"/>
    <cellStyle name="Comma 142 6 3" xfId="37625" xr:uid="{EE92DD38-1C62-409B-8DDF-489AC5EB2B4E}"/>
    <cellStyle name="Comma 142 7" xfId="6953" xr:uid="{00000000-0005-0000-0000-0000291B0000}"/>
    <cellStyle name="Comma 142 7 2" xfId="37627" xr:uid="{66F2A81F-5A45-4689-820D-4F84B7DA5FD0}"/>
    <cellStyle name="Comma 142 8" xfId="37611" xr:uid="{2925E5BB-A023-4FF7-8A08-5C039E6D3A70}"/>
    <cellStyle name="Comma 143" xfId="6954" xr:uid="{00000000-0005-0000-0000-00002A1B0000}"/>
    <cellStyle name="Comma 143 2" xfId="6955" xr:uid="{00000000-0005-0000-0000-00002B1B0000}"/>
    <cellStyle name="Comma 143 2 2" xfId="6956" xr:uid="{00000000-0005-0000-0000-00002C1B0000}"/>
    <cellStyle name="Comma 143 2 2 2" xfId="6957" xr:uid="{00000000-0005-0000-0000-00002D1B0000}"/>
    <cellStyle name="Comma 143 2 2 2 2" xfId="37631" xr:uid="{EA62DD17-843A-43D9-8B77-B1E867F8B616}"/>
    <cellStyle name="Comma 143 2 2 3" xfId="37630" xr:uid="{A749C913-2140-4A00-B7FE-A59DAC10D226}"/>
    <cellStyle name="Comma 143 2 3" xfId="6958" xr:uid="{00000000-0005-0000-0000-00002E1B0000}"/>
    <cellStyle name="Comma 143 2 3 2" xfId="6959" xr:uid="{00000000-0005-0000-0000-00002F1B0000}"/>
    <cellStyle name="Comma 143 2 3 2 2" xfId="37633" xr:uid="{BF43589F-1BF5-498C-B1F1-5AEC9787C55C}"/>
    <cellStyle name="Comma 143 2 3 3" xfId="37632" xr:uid="{B4366FFC-FE5E-460B-B81A-D52AF1D8A12F}"/>
    <cellStyle name="Comma 143 2 4" xfId="6960" xr:uid="{00000000-0005-0000-0000-0000301B0000}"/>
    <cellStyle name="Comma 143 2 4 2" xfId="37634" xr:uid="{B39603C7-0C67-474A-9D33-0DD386343909}"/>
    <cellStyle name="Comma 143 2 5" xfId="6961" xr:uid="{00000000-0005-0000-0000-0000311B0000}"/>
    <cellStyle name="Comma 143 2 5 2" xfId="37635" xr:uid="{081E1DD2-DC4F-44E3-8929-F0826AB10E71}"/>
    <cellStyle name="Comma 143 2 6" xfId="6962" xr:uid="{00000000-0005-0000-0000-0000321B0000}"/>
    <cellStyle name="Comma 143 2 6 2" xfId="37636" xr:uid="{5FCDE070-D824-43ED-8FC5-4B182DA78022}"/>
    <cellStyle name="Comma 143 2 7" xfId="37629" xr:uid="{EF745FFA-6C6F-40B1-9E44-D722325CE3A6}"/>
    <cellStyle name="Comma 143 3" xfId="6963" xr:uid="{00000000-0005-0000-0000-0000331B0000}"/>
    <cellStyle name="Comma 143 3 2" xfId="6964" xr:uid="{00000000-0005-0000-0000-0000341B0000}"/>
    <cellStyle name="Comma 143 3 2 2" xfId="37638" xr:uid="{869F5EC3-4935-4718-A195-0CBC17C614D1}"/>
    <cellStyle name="Comma 143 3 3" xfId="37637" xr:uid="{08B79E4E-2A8D-4C6B-88F8-89445F31F821}"/>
    <cellStyle name="Comma 143 4" xfId="6965" xr:uid="{00000000-0005-0000-0000-0000351B0000}"/>
    <cellStyle name="Comma 143 4 2" xfId="6966" xr:uid="{00000000-0005-0000-0000-0000361B0000}"/>
    <cellStyle name="Comma 143 4 2 2" xfId="37640" xr:uid="{D7891847-D651-4EB4-9FCA-7BA47FE55F67}"/>
    <cellStyle name="Comma 143 4 3" xfId="37639" xr:uid="{85376C1F-6427-482E-A6C9-4F2AEC79F263}"/>
    <cellStyle name="Comma 143 5" xfId="6967" xr:uid="{00000000-0005-0000-0000-0000371B0000}"/>
    <cellStyle name="Comma 143 5 2" xfId="37641" xr:uid="{9835FC57-3AEF-48A3-BB15-9F114D7E6BDB}"/>
    <cellStyle name="Comma 143 6" xfId="6968" xr:uid="{00000000-0005-0000-0000-0000381B0000}"/>
    <cellStyle name="Comma 143 6 2" xfId="6969" xr:uid="{00000000-0005-0000-0000-0000391B0000}"/>
    <cellStyle name="Comma 143 6 2 2" xfId="37643" xr:uid="{B96B9415-FAC7-4022-984F-748E8FB2C468}"/>
    <cellStyle name="Comma 143 6 3" xfId="37642" xr:uid="{405E2C6A-F7A9-443A-8A33-5AC8B350CE32}"/>
    <cellStyle name="Comma 143 7" xfId="6970" xr:uid="{00000000-0005-0000-0000-00003A1B0000}"/>
    <cellStyle name="Comma 143 7 2" xfId="37644" xr:uid="{ADD5B908-0F14-4F6B-B01D-91812ED5C138}"/>
    <cellStyle name="Comma 143 8" xfId="37628" xr:uid="{BB00A7B2-06B2-45E1-96D1-99F20FBCF892}"/>
    <cellStyle name="Comma 144" xfId="6971" xr:uid="{00000000-0005-0000-0000-00003B1B0000}"/>
    <cellStyle name="Comma 144 2" xfId="6972" xr:uid="{00000000-0005-0000-0000-00003C1B0000}"/>
    <cellStyle name="Comma 144 2 2" xfId="6973" xr:uid="{00000000-0005-0000-0000-00003D1B0000}"/>
    <cellStyle name="Comma 144 2 2 2" xfId="6974" xr:uid="{00000000-0005-0000-0000-00003E1B0000}"/>
    <cellStyle name="Comma 144 2 2 2 2" xfId="37648" xr:uid="{774EFD2C-5385-4AE3-A434-D084A03471E9}"/>
    <cellStyle name="Comma 144 2 2 3" xfId="37647" xr:uid="{5A6A5745-845C-40A9-B288-DD1E8C60AAD2}"/>
    <cellStyle name="Comma 144 2 3" xfId="6975" xr:uid="{00000000-0005-0000-0000-00003F1B0000}"/>
    <cellStyle name="Comma 144 2 3 2" xfId="6976" xr:uid="{00000000-0005-0000-0000-0000401B0000}"/>
    <cellStyle name="Comma 144 2 3 2 2" xfId="37650" xr:uid="{D99F344E-205C-4BB9-B525-3C687BA64B06}"/>
    <cellStyle name="Comma 144 2 3 3" xfId="37649" xr:uid="{4D0E951B-45D3-4841-83A2-F13BE0628B44}"/>
    <cellStyle name="Comma 144 2 4" xfId="6977" xr:uid="{00000000-0005-0000-0000-0000411B0000}"/>
    <cellStyle name="Comma 144 2 4 2" xfId="37651" xr:uid="{B4D3AA7D-036B-4C08-A0CD-3459769C84E4}"/>
    <cellStyle name="Comma 144 2 5" xfId="6978" xr:uid="{00000000-0005-0000-0000-0000421B0000}"/>
    <cellStyle name="Comma 144 2 5 2" xfId="37652" xr:uid="{986535DA-BB5F-46F8-94B0-5F3A8F26C1D4}"/>
    <cellStyle name="Comma 144 2 6" xfId="6979" xr:uid="{00000000-0005-0000-0000-0000431B0000}"/>
    <cellStyle name="Comma 144 2 6 2" xfId="37653" xr:uid="{836E4EAA-7A0D-4D67-BCB0-29BCE389BCD1}"/>
    <cellStyle name="Comma 144 2 7" xfId="37646" xr:uid="{5891CCDD-5014-4096-823E-6C6CDF4B610D}"/>
    <cellStyle name="Comma 144 3" xfId="6980" xr:uid="{00000000-0005-0000-0000-0000441B0000}"/>
    <cellStyle name="Comma 144 3 2" xfId="6981" xr:uid="{00000000-0005-0000-0000-0000451B0000}"/>
    <cellStyle name="Comma 144 3 2 2" xfId="37655" xr:uid="{13CF797A-6D81-4497-A206-7A9C6860ED3B}"/>
    <cellStyle name="Comma 144 3 3" xfId="37654" xr:uid="{E1B5EA02-860E-4E17-80D4-52E129D71A85}"/>
    <cellStyle name="Comma 144 4" xfId="6982" xr:uid="{00000000-0005-0000-0000-0000461B0000}"/>
    <cellStyle name="Comma 144 4 2" xfId="6983" xr:uid="{00000000-0005-0000-0000-0000471B0000}"/>
    <cellStyle name="Comma 144 4 2 2" xfId="37657" xr:uid="{227903BB-6A3E-4392-851D-CE23DB2F70D3}"/>
    <cellStyle name="Comma 144 4 3" xfId="37656" xr:uid="{2B76ADFA-ABCA-40C3-B521-91B2F5C8F99B}"/>
    <cellStyle name="Comma 144 5" xfId="6984" xr:uid="{00000000-0005-0000-0000-0000481B0000}"/>
    <cellStyle name="Comma 144 5 2" xfId="37658" xr:uid="{6C7602C1-BF8D-446B-B560-4B574F8AF9E6}"/>
    <cellStyle name="Comma 144 6" xfId="6985" xr:uid="{00000000-0005-0000-0000-0000491B0000}"/>
    <cellStyle name="Comma 144 6 2" xfId="6986" xr:uid="{00000000-0005-0000-0000-00004A1B0000}"/>
    <cellStyle name="Comma 144 6 2 2" xfId="37660" xr:uid="{3FE0EBC0-71FD-4475-9D1F-03ADBAFA729C}"/>
    <cellStyle name="Comma 144 6 3" xfId="37659" xr:uid="{90739ABA-A8FC-4D2E-B8B8-2E42CC3ECD2E}"/>
    <cellStyle name="Comma 144 7" xfId="6987" xr:uid="{00000000-0005-0000-0000-00004B1B0000}"/>
    <cellStyle name="Comma 144 7 2" xfId="37661" xr:uid="{47AA39CA-BA15-45EC-9808-3F9FED9F5E5A}"/>
    <cellStyle name="Comma 144 8" xfId="37645" xr:uid="{1A75CF49-339F-4A8F-AAB6-4A7719C9C0BB}"/>
    <cellStyle name="Comma 145" xfId="6988" xr:uid="{00000000-0005-0000-0000-00004C1B0000}"/>
    <cellStyle name="Comma 145 2" xfId="6989" xr:uid="{00000000-0005-0000-0000-00004D1B0000}"/>
    <cellStyle name="Comma 145 2 2" xfId="6990" xr:uid="{00000000-0005-0000-0000-00004E1B0000}"/>
    <cellStyle name="Comma 145 2 2 2" xfId="6991" xr:uid="{00000000-0005-0000-0000-00004F1B0000}"/>
    <cellStyle name="Comma 145 2 2 2 2" xfId="37665" xr:uid="{426D0A5A-1898-4197-ACE5-6B466EA67041}"/>
    <cellStyle name="Comma 145 2 2 3" xfId="37664" xr:uid="{52FC574F-58A3-4ED7-BEF6-89887B3E80E1}"/>
    <cellStyle name="Comma 145 2 3" xfId="6992" xr:uid="{00000000-0005-0000-0000-0000501B0000}"/>
    <cellStyle name="Comma 145 2 3 2" xfId="6993" xr:uid="{00000000-0005-0000-0000-0000511B0000}"/>
    <cellStyle name="Comma 145 2 3 2 2" xfId="37667" xr:uid="{D02455DB-D55A-41FE-879E-BA1907235CAC}"/>
    <cellStyle name="Comma 145 2 3 3" xfId="37666" xr:uid="{2B2A5452-F349-48DB-8134-E66A6FE4E36D}"/>
    <cellStyle name="Comma 145 2 4" xfId="6994" xr:uid="{00000000-0005-0000-0000-0000521B0000}"/>
    <cellStyle name="Comma 145 2 4 2" xfId="37668" xr:uid="{F5AC977B-ED71-474C-AB1B-DB035876DCA7}"/>
    <cellStyle name="Comma 145 2 5" xfId="6995" xr:uid="{00000000-0005-0000-0000-0000531B0000}"/>
    <cellStyle name="Comma 145 2 5 2" xfId="37669" xr:uid="{53984906-53A5-419E-8675-3E86CAFC8913}"/>
    <cellStyle name="Comma 145 2 6" xfId="6996" xr:uid="{00000000-0005-0000-0000-0000541B0000}"/>
    <cellStyle name="Comma 145 2 6 2" xfId="37670" xr:uid="{C9676FFA-11FA-4677-85FB-2F5931215308}"/>
    <cellStyle name="Comma 145 2 7" xfId="37663" xr:uid="{E45E0C77-47B0-4C1C-8046-2FCB1316129F}"/>
    <cellStyle name="Comma 145 3" xfId="6997" xr:uid="{00000000-0005-0000-0000-0000551B0000}"/>
    <cellStyle name="Comma 145 3 2" xfId="6998" xr:uid="{00000000-0005-0000-0000-0000561B0000}"/>
    <cellStyle name="Comma 145 3 2 2" xfId="37672" xr:uid="{CF4A443A-5A65-4DB1-8472-9BBEA5B10D90}"/>
    <cellStyle name="Comma 145 3 3" xfId="37671" xr:uid="{D4AA2B97-EB1D-43AC-88F9-3E332E4E6197}"/>
    <cellStyle name="Comma 145 4" xfId="6999" xr:uid="{00000000-0005-0000-0000-0000571B0000}"/>
    <cellStyle name="Comma 145 4 2" xfId="7000" xr:uid="{00000000-0005-0000-0000-0000581B0000}"/>
    <cellStyle name="Comma 145 4 2 2" xfId="37674" xr:uid="{8F9B5C3B-2200-45EE-9923-9DF39534A940}"/>
    <cellStyle name="Comma 145 4 3" xfId="37673" xr:uid="{4BB46C2E-CBCE-402C-B9F4-A26A6B43A066}"/>
    <cellStyle name="Comma 145 5" xfId="7001" xr:uid="{00000000-0005-0000-0000-0000591B0000}"/>
    <cellStyle name="Comma 145 5 2" xfId="37675" xr:uid="{B1CB3CFB-4428-43B1-B1AA-A8F1F3AF782E}"/>
    <cellStyle name="Comma 145 6" xfId="7002" xr:uid="{00000000-0005-0000-0000-00005A1B0000}"/>
    <cellStyle name="Comma 145 6 2" xfId="7003" xr:uid="{00000000-0005-0000-0000-00005B1B0000}"/>
    <cellStyle name="Comma 145 6 2 2" xfId="37677" xr:uid="{57037794-BAC1-47CF-970C-2E7C68DC45C3}"/>
    <cellStyle name="Comma 145 6 3" xfId="37676" xr:uid="{6972B48E-F9F2-4B3A-8034-333F85C0A95C}"/>
    <cellStyle name="Comma 145 7" xfId="7004" xr:uid="{00000000-0005-0000-0000-00005C1B0000}"/>
    <cellStyle name="Comma 145 7 2" xfId="37678" xr:uid="{E8C6DDE6-7EB1-4C26-98B6-7DAED802BC6D}"/>
    <cellStyle name="Comma 145 8" xfId="37662" xr:uid="{869AF224-B355-411B-A9B3-C08C03432AAF}"/>
    <cellStyle name="Comma 146" xfId="7005" xr:uid="{00000000-0005-0000-0000-00005D1B0000}"/>
    <cellStyle name="Comma 146 2" xfId="7006" xr:uid="{00000000-0005-0000-0000-00005E1B0000}"/>
    <cellStyle name="Comma 146 2 2" xfId="7007" xr:uid="{00000000-0005-0000-0000-00005F1B0000}"/>
    <cellStyle name="Comma 146 2 2 2" xfId="7008" xr:uid="{00000000-0005-0000-0000-0000601B0000}"/>
    <cellStyle name="Comma 146 2 2 2 2" xfId="37682" xr:uid="{8352196C-D4A4-41EE-B2F8-C8F8A7002752}"/>
    <cellStyle name="Comma 146 2 2 3" xfId="37681" xr:uid="{595D7E4F-081B-43B0-B79E-C98ACBF5A3F3}"/>
    <cellStyle name="Comma 146 2 3" xfId="7009" xr:uid="{00000000-0005-0000-0000-0000611B0000}"/>
    <cellStyle name="Comma 146 2 3 2" xfId="7010" xr:uid="{00000000-0005-0000-0000-0000621B0000}"/>
    <cellStyle name="Comma 146 2 3 2 2" xfId="37684" xr:uid="{EBD02AC2-B165-4696-9BC1-3AE98EB904F4}"/>
    <cellStyle name="Comma 146 2 3 3" xfId="37683" xr:uid="{72098594-A6CC-49EA-A74A-C9CD5A2190E6}"/>
    <cellStyle name="Comma 146 2 4" xfId="7011" xr:uid="{00000000-0005-0000-0000-0000631B0000}"/>
    <cellStyle name="Comma 146 2 4 2" xfId="37685" xr:uid="{A33A644C-F4A6-4D58-99D6-4C812BFB5FD1}"/>
    <cellStyle name="Comma 146 2 5" xfId="7012" xr:uid="{00000000-0005-0000-0000-0000641B0000}"/>
    <cellStyle name="Comma 146 2 5 2" xfId="37686" xr:uid="{2C9CFCB8-7056-401C-AED4-4A82D2A94AB6}"/>
    <cellStyle name="Comma 146 2 6" xfId="7013" xr:uid="{00000000-0005-0000-0000-0000651B0000}"/>
    <cellStyle name="Comma 146 2 6 2" xfId="37687" xr:uid="{2D04F2A2-88B7-4B8E-B80F-8026779D0122}"/>
    <cellStyle name="Comma 146 2 7" xfId="37680" xr:uid="{CCB2C47D-9C8D-4EA6-9568-D6D61C9E3A90}"/>
    <cellStyle name="Comma 146 3" xfId="7014" xr:uid="{00000000-0005-0000-0000-0000661B0000}"/>
    <cellStyle name="Comma 146 3 2" xfId="7015" xr:uid="{00000000-0005-0000-0000-0000671B0000}"/>
    <cellStyle name="Comma 146 3 2 2" xfId="37689" xr:uid="{27A376E6-1ACB-4513-9476-4DBDF94A00AE}"/>
    <cellStyle name="Comma 146 3 3" xfId="37688" xr:uid="{B921B3B0-3000-441B-B9A6-4345C85F0A1C}"/>
    <cellStyle name="Comma 146 4" xfId="7016" xr:uid="{00000000-0005-0000-0000-0000681B0000}"/>
    <cellStyle name="Comma 146 4 2" xfId="7017" xr:uid="{00000000-0005-0000-0000-0000691B0000}"/>
    <cellStyle name="Comma 146 4 2 2" xfId="37691" xr:uid="{59E9A5FC-47D5-4BCC-85D1-D24B1700BB07}"/>
    <cellStyle name="Comma 146 4 3" xfId="37690" xr:uid="{A5A898B4-B4C1-437F-A2A4-33EA157FB654}"/>
    <cellStyle name="Comma 146 5" xfId="7018" xr:uid="{00000000-0005-0000-0000-00006A1B0000}"/>
    <cellStyle name="Comma 146 5 2" xfId="37692" xr:uid="{0E446F0D-2FFF-4077-93CC-E22614FEE9B1}"/>
    <cellStyle name="Comma 146 6" xfId="7019" xr:uid="{00000000-0005-0000-0000-00006B1B0000}"/>
    <cellStyle name="Comma 146 6 2" xfId="7020" xr:uid="{00000000-0005-0000-0000-00006C1B0000}"/>
    <cellStyle name="Comma 146 6 2 2" xfId="37694" xr:uid="{CE27ACB7-9BB5-4FC1-BD74-242347C343BE}"/>
    <cellStyle name="Comma 146 6 3" xfId="37693" xr:uid="{1378BC33-B5A5-416B-97E8-F575502E6132}"/>
    <cellStyle name="Comma 146 7" xfId="7021" xr:uid="{00000000-0005-0000-0000-00006D1B0000}"/>
    <cellStyle name="Comma 146 7 2" xfId="37695" xr:uid="{51026573-24E4-4209-B795-64E439EE55ED}"/>
    <cellStyle name="Comma 146 8" xfId="37679" xr:uid="{1E9478F9-8306-4D3A-8CB6-C705065B7C8B}"/>
    <cellStyle name="Comma 147" xfId="7022" xr:uid="{00000000-0005-0000-0000-00006E1B0000}"/>
    <cellStyle name="Comma 147 2" xfId="7023" xr:uid="{00000000-0005-0000-0000-00006F1B0000}"/>
    <cellStyle name="Comma 147 2 2" xfId="7024" xr:uid="{00000000-0005-0000-0000-0000701B0000}"/>
    <cellStyle name="Comma 147 2 2 2" xfId="7025" xr:uid="{00000000-0005-0000-0000-0000711B0000}"/>
    <cellStyle name="Comma 147 2 2 2 2" xfId="37699" xr:uid="{6E409272-6166-40B4-BD8D-08ADADFF0DF7}"/>
    <cellStyle name="Comma 147 2 2 3" xfId="37698" xr:uid="{5D8C5C0C-F701-4E50-8662-48A259173215}"/>
    <cellStyle name="Comma 147 2 3" xfId="7026" xr:uid="{00000000-0005-0000-0000-0000721B0000}"/>
    <cellStyle name="Comma 147 2 3 2" xfId="7027" xr:uid="{00000000-0005-0000-0000-0000731B0000}"/>
    <cellStyle name="Comma 147 2 3 2 2" xfId="37701" xr:uid="{9BADECE7-4096-41E7-ADC4-BF920EEB9951}"/>
    <cellStyle name="Comma 147 2 3 3" xfId="37700" xr:uid="{A80F8EE1-8140-4544-AA6D-8326850CE561}"/>
    <cellStyle name="Comma 147 2 4" xfId="7028" xr:uid="{00000000-0005-0000-0000-0000741B0000}"/>
    <cellStyle name="Comma 147 2 4 2" xfId="37702" xr:uid="{FB0F56AC-D557-45D8-9342-CD7361FEFCE7}"/>
    <cellStyle name="Comma 147 2 5" xfId="7029" xr:uid="{00000000-0005-0000-0000-0000751B0000}"/>
    <cellStyle name="Comma 147 2 5 2" xfId="37703" xr:uid="{8C6C00AB-BB06-44E6-A451-F50FBDE5CAB3}"/>
    <cellStyle name="Comma 147 2 6" xfId="7030" xr:uid="{00000000-0005-0000-0000-0000761B0000}"/>
    <cellStyle name="Comma 147 2 6 2" xfId="37704" xr:uid="{D2F6D786-10DD-463F-8299-388ED94B78B5}"/>
    <cellStyle name="Comma 147 2 7" xfId="37697" xr:uid="{5DBC7A03-E17A-43F4-B601-F999939A2865}"/>
    <cellStyle name="Comma 147 3" xfId="7031" xr:uid="{00000000-0005-0000-0000-0000771B0000}"/>
    <cellStyle name="Comma 147 3 2" xfId="7032" xr:uid="{00000000-0005-0000-0000-0000781B0000}"/>
    <cellStyle name="Comma 147 3 2 2" xfId="37706" xr:uid="{2CE1865C-6C5E-4F99-B397-38688C9AD019}"/>
    <cellStyle name="Comma 147 3 3" xfId="37705" xr:uid="{9985EF75-0D6A-4B48-B1D9-313B5BCCB7A6}"/>
    <cellStyle name="Comma 147 4" xfId="7033" xr:uid="{00000000-0005-0000-0000-0000791B0000}"/>
    <cellStyle name="Comma 147 4 2" xfId="7034" xr:uid="{00000000-0005-0000-0000-00007A1B0000}"/>
    <cellStyle name="Comma 147 4 2 2" xfId="37708" xr:uid="{90C68D4C-4D0D-45C5-9A6E-6682A04CE850}"/>
    <cellStyle name="Comma 147 4 3" xfId="37707" xr:uid="{D43AFCE2-2BBB-48BD-A9B3-A8A4E5596E0E}"/>
    <cellStyle name="Comma 147 5" xfId="7035" xr:uid="{00000000-0005-0000-0000-00007B1B0000}"/>
    <cellStyle name="Comma 147 5 2" xfId="37709" xr:uid="{43DA8E9F-2990-48EA-B6AC-5D668EC8F4C1}"/>
    <cellStyle name="Comma 147 6" xfId="7036" xr:uid="{00000000-0005-0000-0000-00007C1B0000}"/>
    <cellStyle name="Comma 147 6 2" xfId="7037" xr:uid="{00000000-0005-0000-0000-00007D1B0000}"/>
    <cellStyle name="Comma 147 6 2 2" xfId="37711" xr:uid="{C3E996AC-7FFC-4AF8-A6F6-8128FEE1CEDD}"/>
    <cellStyle name="Comma 147 6 3" xfId="37710" xr:uid="{16E3E846-8713-433D-92A3-BB8E8879FB75}"/>
    <cellStyle name="Comma 147 7" xfId="7038" xr:uid="{00000000-0005-0000-0000-00007E1B0000}"/>
    <cellStyle name="Comma 147 7 2" xfId="37712" xr:uid="{F1910F53-DA20-472A-BC91-CD530F9B0C93}"/>
    <cellStyle name="Comma 147 8" xfId="37696" xr:uid="{93C3BFF3-0DAD-4E1E-90B6-FC0719FDD850}"/>
    <cellStyle name="Comma 148" xfId="7039" xr:uid="{00000000-0005-0000-0000-00007F1B0000}"/>
    <cellStyle name="Comma 148 2" xfId="7040" xr:uid="{00000000-0005-0000-0000-0000801B0000}"/>
    <cellStyle name="Comma 148 2 2" xfId="7041" xr:uid="{00000000-0005-0000-0000-0000811B0000}"/>
    <cellStyle name="Comma 148 2 2 2" xfId="7042" xr:uid="{00000000-0005-0000-0000-0000821B0000}"/>
    <cellStyle name="Comma 148 2 2 2 2" xfId="37716" xr:uid="{13903CE3-26FA-4B67-9BBE-F9A564100923}"/>
    <cellStyle name="Comma 148 2 2 3" xfId="37715" xr:uid="{B461E6F3-2AFF-4124-84EB-43DC34FAF47F}"/>
    <cellStyle name="Comma 148 2 3" xfId="7043" xr:uid="{00000000-0005-0000-0000-0000831B0000}"/>
    <cellStyle name="Comma 148 2 3 2" xfId="7044" xr:uid="{00000000-0005-0000-0000-0000841B0000}"/>
    <cellStyle name="Comma 148 2 3 2 2" xfId="37718" xr:uid="{4924E81C-67CB-480E-91FB-89FF01181562}"/>
    <cellStyle name="Comma 148 2 3 3" xfId="37717" xr:uid="{4144540E-F544-40AB-BB84-5567F784248B}"/>
    <cellStyle name="Comma 148 2 4" xfId="7045" xr:uid="{00000000-0005-0000-0000-0000851B0000}"/>
    <cellStyle name="Comma 148 2 4 2" xfId="37719" xr:uid="{0E88DB9E-D152-49D3-8212-8F3FDE4A3364}"/>
    <cellStyle name="Comma 148 2 5" xfId="7046" xr:uid="{00000000-0005-0000-0000-0000861B0000}"/>
    <cellStyle name="Comma 148 2 5 2" xfId="37720" xr:uid="{DA980D6D-0957-4A06-A65F-6AE2F9904E00}"/>
    <cellStyle name="Comma 148 2 6" xfId="7047" xr:uid="{00000000-0005-0000-0000-0000871B0000}"/>
    <cellStyle name="Comma 148 2 6 2" xfId="37721" xr:uid="{B8ACF19F-F5DB-4679-BF05-0B1334674841}"/>
    <cellStyle name="Comma 148 2 7" xfId="37714" xr:uid="{7036702B-1E30-4B76-AF6F-B387C0CAF9B0}"/>
    <cellStyle name="Comma 148 3" xfId="7048" xr:uid="{00000000-0005-0000-0000-0000881B0000}"/>
    <cellStyle name="Comma 148 3 2" xfId="7049" xr:uid="{00000000-0005-0000-0000-0000891B0000}"/>
    <cellStyle name="Comma 148 3 2 2" xfId="37723" xr:uid="{F7752B89-94F2-4EE8-9F27-9796AFD61046}"/>
    <cellStyle name="Comma 148 3 3" xfId="37722" xr:uid="{053178D1-EE15-4AD1-9C13-B5D2C28C1D3B}"/>
    <cellStyle name="Comma 148 4" xfId="7050" xr:uid="{00000000-0005-0000-0000-00008A1B0000}"/>
    <cellStyle name="Comma 148 4 2" xfId="7051" xr:uid="{00000000-0005-0000-0000-00008B1B0000}"/>
    <cellStyle name="Comma 148 4 2 2" xfId="37725" xr:uid="{FE93E9AF-C5C6-464B-8A3D-BE21E3C762AD}"/>
    <cellStyle name="Comma 148 4 3" xfId="37724" xr:uid="{23435A9D-142B-46A4-A24D-8067D175BF39}"/>
    <cellStyle name="Comma 148 5" xfId="7052" xr:uid="{00000000-0005-0000-0000-00008C1B0000}"/>
    <cellStyle name="Comma 148 5 2" xfId="37726" xr:uid="{3D8B048F-DAA9-45FB-92D4-384DC68E822F}"/>
    <cellStyle name="Comma 148 6" xfId="7053" xr:uid="{00000000-0005-0000-0000-00008D1B0000}"/>
    <cellStyle name="Comma 148 6 2" xfId="7054" xr:uid="{00000000-0005-0000-0000-00008E1B0000}"/>
    <cellStyle name="Comma 148 6 2 2" xfId="37728" xr:uid="{5F9C659A-FF76-4C97-8188-ABC704898A65}"/>
    <cellStyle name="Comma 148 6 3" xfId="37727" xr:uid="{91A82A42-80B1-4E30-889D-B8187421D941}"/>
    <cellStyle name="Comma 148 7" xfId="7055" xr:uid="{00000000-0005-0000-0000-00008F1B0000}"/>
    <cellStyle name="Comma 148 7 2" xfId="37729" xr:uid="{0367C389-9359-4780-BEE4-EC78838AAFC1}"/>
    <cellStyle name="Comma 148 8" xfId="37713" xr:uid="{E717B316-6D99-4723-9F89-8E06A3D25B92}"/>
    <cellStyle name="Comma 149" xfId="7056" xr:uid="{00000000-0005-0000-0000-0000901B0000}"/>
    <cellStyle name="Comma 149 2" xfId="7057" xr:uid="{00000000-0005-0000-0000-0000911B0000}"/>
    <cellStyle name="Comma 149 2 2" xfId="7058" xr:uid="{00000000-0005-0000-0000-0000921B0000}"/>
    <cellStyle name="Comma 149 2 2 2" xfId="7059" xr:uid="{00000000-0005-0000-0000-0000931B0000}"/>
    <cellStyle name="Comma 149 2 2 2 2" xfId="37733" xr:uid="{FFAA4270-5E3E-4931-BB6A-6F174B87C23B}"/>
    <cellStyle name="Comma 149 2 2 3" xfId="37732" xr:uid="{844CCABA-D548-4FBA-ACE4-6D26A52100F2}"/>
    <cellStyle name="Comma 149 2 3" xfId="7060" xr:uid="{00000000-0005-0000-0000-0000941B0000}"/>
    <cellStyle name="Comma 149 2 3 2" xfId="7061" xr:uid="{00000000-0005-0000-0000-0000951B0000}"/>
    <cellStyle name="Comma 149 2 3 2 2" xfId="37735" xr:uid="{4B5CB4DA-ED19-4B11-954C-2255257114DE}"/>
    <cellStyle name="Comma 149 2 3 3" xfId="37734" xr:uid="{F81EB890-617B-4675-92E0-1CF1789DF47F}"/>
    <cellStyle name="Comma 149 2 4" xfId="7062" xr:uid="{00000000-0005-0000-0000-0000961B0000}"/>
    <cellStyle name="Comma 149 2 4 2" xfId="37736" xr:uid="{78297DDD-369D-4354-BA77-D6B1938507B8}"/>
    <cellStyle name="Comma 149 2 5" xfId="7063" xr:uid="{00000000-0005-0000-0000-0000971B0000}"/>
    <cellStyle name="Comma 149 2 5 2" xfId="37737" xr:uid="{4C5C4D1A-B629-480F-B2D5-2D06B42A1198}"/>
    <cellStyle name="Comma 149 2 6" xfId="7064" xr:uid="{00000000-0005-0000-0000-0000981B0000}"/>
    <cellStyle name="Comma 149 2 6 2" xfId="37738" xr:uid="{EA99BA72-A78E-4D64-823C-632A1A66C506}"/>
    <cellStyle name="Comma 149 2 7" xfId="37731" xr:uid="{D8E85876-2DA6-442F-B7E9-D9A383BBC052}"/>
    <cellStyle name="Comma 149 3" xfId="7065" xr:uid="{00000000-0005-0000-0000-0000991B0000}"/>
    <cellStyle name="Comma 149 3 2" xfId="7066" xr:uid="{00000000-0005-0000-0000-00009A1B0000}"/>
    <cellStyle name="Comma 149 3 2 2" xfId="37740" xr:uid="{B571342F-6373-4C0A-87A4-3EC63F3BEC28}"/>
    <cellStyle name="Comma 149 3 3" xfId="37739" xr:uid="{AF8DE515-EA22-4985-9562-E01809931B38}"/>
    <cellStyle name="Comma 149 4" xfId="7067" xr:uid="{00000000-0005-0000-0000-00009B1B0000}"/>
    <cellStyle name="Comma 149 4 2" xfId="7068" xr:uid="{00000000-0005-0000-0000-00009C1B0000}"/>
    <cellStyle name="Comma 149 4 2 2" xfId="37742" xr:uid="{D47F6F57-8483-46BC-8E75-B154E9DCFF6C}"/>
    <cellStyle name="Comma 149 4 3" xfId="37741" xr:uid="{72CEB203-AE03-4293-8015-553AD802651E}"/>
    <cellStyle name="Comma 149 5" xfId="7069" xr:uid="{00000000-0005-0000-0000-00009D1B0000}"/>
    <cellStyle name="Comma 149 5 2" xfId="37743" xr:uid="{205BA62A-CB3D-4D98-A228-C33CCAB4A614}"/>
    <cellStyle name="Comma 149 6" xfId="7070" xr:uid="{00000000-0005-0000-0000-00009E1B0000}"/>
    <cellStyle name="Comma 149 6 2" xfId="7071" xr:uid="{00000000-0005-0000-0000-00009F1B0000}"/>
    <cellStyle name="Comma 149 6 2 2" xfId="37745" xr:uid="{FFBF0652-83DD-462F-B8C4-BDCEE8D60F24}"/>
    <cellStyle name="Comma 149 6 3" xfId="37744" xr:uid="{421941A7-980F-4B78-8FD5-0A17A1D77ED7}"/>
    <cellStyle name="Comma 149 7" xfId="7072" xr:uid="{00000000-0005-0000-0000-0000A01B0000}"/>
    <cellStyle name="Comma 149 7 2" xfId="37746" xr:uid="{C6F380E2-0389-49CB-A1EE-D13C5D8AB4F1}"/>
    <cellStyle name="Comma 149 8" xfId="37730" xr:uid="{C91C8C87-021E-4D3C-B242-D3AD03C05BBC}"/>
    <cellStyle name="Comma 15" xfId="7073" xr:uid="{00000000-0005-0000-0000-0000A11B0000}"/>
    <cellStyle name="Comma 15 2" xfId="7074" xr:uid="{00000000-0005-0000-0000-0000A21B0000}"/>
    <cellStyle name="Comma 15 2 2" xfId="7075" xr:uid="{00000000-0005-0000-0000-0000A31B0000}"/>
    <cellStyle name="Comma 15 2 2 2" xfId="7076" xr:uid="{00000000-0005-0000-0000-0000A41B0000}"/>
    <cellStyle name="Comma 15 2 2 2 2" xfId="37750" xr:uid="{1AAE7C9E-3872-4A9F-941F-A477A1ACB54B}"/>
    <cellStyle name="Comma 15 2 2 3" xfId="37749" xr:uid="{8CE24C79-8CCB-4ADD-9A58-BB4A72F31322}"/>
    <cellStyle name="Comma 15 2 3" xfId="7077" xr:uid="{00000000-0005-0000-0000-0000A51B0000}"/>
    <cellStyle name="Comma 15 2 3 2" xfId="7078" xr:uid="{00000000-0005-0000-0000-0000A61B0000}"/>
    <cellStyle name="Comma 15 2 3 2 2" xfId="37752" xr:uid="{87E8FD13-06EC-4F8D-8BFD-D43CCDE26167}"/>
    <cellStyle name="Comma 15 2 3 3" xfId="37751" xr:uid="{A1A275D7-8EFF-4BB6-A42C-A1DFB436CE7E}"/>
    <cellStyle name="Comma 15 2 4" xfId="7079" xr:uid="{00000000-0005-0000-0000-0000A71B0000}"/>
    <cellStyle name="Comma 15 2 4 2" xfId="37753" xr:uid="{854ACBB4-A2AE-4C53-B256-54BEA59591AA}"/>
    <cellStyle name="Comma 15 2 5" xfId="7080" xr:uid="{00000000-0005-0000-0000-0000A81B0000}"/>
    <cellStyle name="Comma 15 2 5 2" xfId="37754" xr:uid="{A4C300BD-9C46-4073-BCD8-FDBE60BBE355}"/>
    <cellStyle name="Comma 15 2 6" xfId="7081" xr:uid="{00000000-0005-0000-0000-0000A91B0000}"/>
    <cellStyle name="Comma 15 2 6 2" xfId="37755" xr:uid="{92F793ED-D2A5-404E-9653-EFEDF0096B5E}"/>
    <cellStyle name="Comma 15 2 7" xfId="37748" xr:uid="{26472F2B-4C7B-4801-8549-F291F7E51807}"/>
    <cellStyle name="Comma 15 3" xfId="7082" xr:uid="{00000000-0005-0000-0000-0000AA1B0000}"/>
    <cellStyle name="Comma 15 3 2" xfId="7083" xr:uid="{00000000-0005-0000-0000-0000AB1B0000}"/>
    <cellStyle name="Comma 15 3 2 2" xfId="37757" xr:uid="{7A2F333F-ECE5-46F2-A698-739D8FB878CC}"/>
    <cellStyle name="Comma 15 3 3" xfId="37756" xr:uid="{24A425E1-E915-4C6C-9A4B-210A1F732184}"/>
    <cellStyle name="Comma 15 4" xfId="7084" xr:uid="{00000000-0005-0000-0000-0000AC1B0000}"/>
    <cellStyle name="Comma 15 4 2" xfId="7085" xr:uid="{00000000-0005-0000-0000-0000AD1B0000}"/>
    <cellStyle name="Comma 15 4 2 2" xfId="37759" xr:uid="{09979957-E80B-4C1B-88B6-F302ADED26C9}"/>
    <cellStyle name="Comma 15 4 3" xfId="37758" xr:uid="{F4A291BE-D11C-4DFF-9E28-F777F09F0D18}"/>
    <cellStyle name="Comma 15 5" xfId="7086" xr:uid="{00000000-0005-0000-0000-0000AE1B0000}"/>
    <cellStyle name="Comma 15 5 2" xfId="37760" xr:uid="{198C134C-DB52-4A19-AF1B-3EF460758B7A}"/>
    <cellStyle name="Comma 15 6" xfId="7087" xr:uid="{00000000-0005-0000-0000-0000AF1B0000}"/>
    <cellStyle name="Comma 15 6 2" xfId="7088" xr:uid="{00000000-0005-0000-0000-0000B01B0000}"/>
    <cellStyle name="Comma 15 6 2 2" xfId="37762" xr:uid="{62E3BB35-935A-4D4A-B6D4-3D9D9B1B8103}"/>
    <cellStyle name="Comma 15 6 3" xfId="37761" xr:uid="{108FEE7F-8DAD-477D-94DF-A7ED9965DE49}"/>
    <cellStyle name="Comma 15 7" xfId="7089" xr:uid="{00000000-0005-0000-0000-0000B11B0000}"/>
    <cellStyle name="Comma 15 7 2" xfId="37763" xr:uid="{60AF2EE9-BD7A-41EF-A339-645F3A85E11B}"/>
    <cellStyle name="Comma 15 8" xfId="37747" xr:uid="{547A1F55-B5CF-4434-8992-0277AA2EED7A}"/>
    <cellStyle name="Comma 15 9" xfId="7090" xr:uid="{00000000-0005-0000-0000-0000B21B0000}"/>
    <cellStyle name="Comma 15 9 2" xfId="37764" xr:uid="{EC7E2A21-8A86-4804-AF28-8B102416E07D}"/>
    <cellStyle name="Comma 150" xfId="7091" xr:uid="{00000000-0005-0000-0000-0000B31B0000}"/>
    <cellStyle name="Comma 150 2" xfId="7092" xr:uid="{00000000-0005-0000-0000-0000B41B0000}"/>
    <cellStyle name="Comma 150 2 2" xfId="7093" xr:uid="{00000000-0005-0000-0000-0000B51B0000}"/>
    <cellStyle name="Comma 150 2 2 2" xfId="7094" xr:uid="{00000000-0005-0000-0000-0000B61B0000}"/>
    <cellStyle name="Comma 150 2 2 2 2" xfId="37768" xr:uid="{DA8E89D5-5530-4BD1-BC21-5028241F0579}"/>
    <cellStyle name="Comma 150 2 2 3" xfId="37767" xr:uid="{CFECAEB0-A2C0-4889-95F1-0E9BCB5E3C08}"/>
    <cellStyle name="Comma 150 2 3" xfId="7095" xr:uid="{00000000-0005-0000-0000-0000B71B0000}"/>
    <cellStyle name="Comma 150 2 3 2" xfId="7096" xr:uid="{00000000-0005-0000-0000-0000B81B0000}"/>
    <cellStyle name="Comma 150 2 3 2 2" xfId="37770" xr:uid="{C88B57FD-F339-4EB5-96D8-D2FD367B2699}"/>
    <cellStyle name="Comma 150 2 3 3" xfId="37769" xr:uid="{C0515EE1-3032-48DE-BB2F-EE3237D1D99B}"/>
    <cellStyle name="Comma 150 2 4" xfId="7097" xr:uid="{00000000-0005-0000-0000-0000B91B0000}"/>
    <cellStyle name="Comma 150 2 4 2" xfId="37771" xr:uid="{0ABD773F-ACA6-43DA-B324-6A0913B2E1B5}"/>
    <cellStyle name="Comma 150 2 5" xfId="7098" xr:uid="{00000000-0005-0000-0000-0000BA1B0000}"/>
    <cellStyle name="Comma 150 2 5 2" xfId="37772" xr:uid="{D1C6D452-9FA5-4D09-99D5-0C7BD4E9085D}"/>
    <cellStyle name="Comma 150 2 6" xfId="7099" xr:uid="{00000000-0005-0000-0000-0000BB1B0000}"/>
    <cellStyle name="Comma 150 2 6 2" xfId="37773" xr:uid="{27F96C16-4246-4C58-B2F7-2496B00422A4}"/>
    <cellStyle name="Comma 150 2 7" xfId="37766" xr:uid="{2D29601E-E083-411A-AFE0-0C96A205E698}"/>
    <cellStyle name="Comma 150 3" xfId="7100" xr:uid="{00000000-0005-0000-0000-0000BC1B0000}"/>
    <cellStyle name="Comma 150 3 2" xfId="7101" xr:uid="{00000000-0005-0000-0000-0000BD1B0000}"/>
    <cellStyle name="Comma 150 3 2 2" xfId="37775" xr:uid="{A20C81A0-4E4B-45C3-BA47-F7D696BD4BB4}"/>
    <cellStyle name="Comma 150 3 3" xfId="37774" xr:uid="{05AEDE05-54A4-4746-9B1F-13E04DD89A7B}"/>
    <cellStyle name="Comma 150 4" xfId="7102" xr:uid="{00000000-0005-0000-0000-0000BE1B0000}"/>
    <cellStyle name="Comma 150 4 2" xfId="7103" xr:uid="{00000000-0005-0000-0000-0000BF1B0000}"/>
    <cellStyle name="Comma 150 4 2 2" xfId="37777" xr:uid="{0C789A8A-AC8F-4EF0-8638-38BB827E4D71}"/>
    <cellStyle name="Comma 150 4 3" xfId="37776" xr:uid="{F77F9222-BA08-474B-A1FD-95782C1732E9}"/>
    <cellStyle name="Comma 150 5" xfId="7104" xr:uid="{00000000-0005-0000-0000-0000C01B0000}"/>
    <cellStyle name="Comma 150 5 2" xfId="37778" xr:uid="{0AA3A718-AE60-4AA9-9FD8-CFA649FD44BE}"/>
    <cellStyle name="Comma 150 6" xfId="7105" xr:uid="{00000000-0005-0000-0000-0000C11B0000}"/>
    <cellStyle name="Comma 150 6 2" xfId="7106" xr:uid="{00000000-0005-0000-0000-0000C21B0000}"/>
    <cellStyle name="Comma 150 6 2 2" xfId="37780" xr:uid="{EF26A0D6-BAAA-4D56-8082-D8D4CFAC63A2}"/>
    <cellStyle name="Comma 150 6 3" xfId="37779" xr:uid="{BBC55DB0-D315-4B0C-9FC3-A88E2B24A115}"/>
    <cellStyle name="Comma 150 7" xfId="7107" xr:uid="{00000000-0005-0000-0000-0000C31B0000}"/>
    <cellStyle name="Comma 150 7 2" xfId="37781" xr:uid="{99C33F60-3780-42F7-A137-9D08F078682D}"/>
    <cellStyle name="Comma 150 8" xfId="37765" xr:uid="{D55200D6-528B-4FDA-AACE-496D432C0F1B}"/>
    <cellStyle name="Comma 151" xfId="7108" xr:uid="{00000000-0005-0000-0000-0000C41B0000}"/>
    <cellStyle name="Comma 151 2" xfId="7109" xr:uid="{00000000-0005-0000-0000-0000C51B0000}"/>
    <cellStyle name="Comma 151 2 2" xfId="7110" xr:uid="{00000000-0005-0000-0000-0000C61B0000}"/>
    <cellStyle name="Comma 151 2 2 2" xfId="7111" xr:uid="{00000000-0005-0000-0000-0000C71B0000}"/>
    <cellStyle name="Comma 151 2 2 2 2" xfId="37785" xr:uid="{243266BC-01F2-4AC2-8A64-EACC6A630D80}"/>
    <cellStyle name="Comma 151 2 2 3" xfId="37784" xr:uid="{4AD93055-C633-4044-9219-17C34DEBE87A}"/>
    <cellStyle name="Comma 151 2 3" xfId="7112" xr:uid="{00000000-0005-0000-0000-0000C81B0000}"/>
    <cellStyle name="Comma 151 2 3 2" xfId="7113" xr:uid="{00000000-0005-0000-0000-0000C91B0000}"/>
    <cellStyle name="Comma 151 2 3 2 2" xfId="37787" xr:uid="{B17CD286-55C2-4961-BB60-FA00A6C308B4}"/>
    <cellStyle name="Comma 151 2 3 3" xfId="37786" xr:uid="{359A1CD1-A16B-4937-91F9-DFD77C491804}"/>
    <cellStyle name="Comma 151 2 4" xfId="7114" xr:uid="{00000000-0005-0000-0000-0000CA1B0000}"/>
    <cellStyle name="Comma 151 2 4 2" xfId="37788" xr:uid="{07C20F17-1A62-4C5C-9D33-021D40FFF2B8}"/>
    <cellStyle name="Comma 151 2 5" xfId="7115" xr:uid="{00000000-0005-0000-0000-0000CB1B0000}"/>
    <cellStyle name="Comma 151 2 5 2" xfId="7116" xr:uid="{00000000-0005-0000-0000-0000CC1B0000}"/>
    <cellStyle name="Comma 151 2 5 2 2" xfId="37790" xr:uid="{2439FCE3-D89B-4064-B01A-69DB4DB9DA2A}"/>
    <cellStyle name="Comma 151 2 5 3" xfId="37789" xr:uid="{E02AC3E3-A628-4442-94E3-68755FEF0C38}"/>
    <cellStyle name="Comma 151 2 6" xfId="7117" xr:uid="{00000000-0005-0000-0000-0000CD1B0000}"/>
    <cellStyle name="Comma 151 2 6 2" xfId="37791" xr:uid="{48AE788A-365C-42E9-9D5E-91B319FBEF37}"/>
    <cellStyle name="Comma 151 2 7" xfId="37783" xr:uid="{01499AE1-324C-45E5-93E2-D775B4B44977}"/>
    <cellStyle name="Comma 151 3" xfId="7118" xr:uid="{00000000-0005-0000-0000-0000CE1B0000}"/>
    <cellStyle name="Comma 151 3 2" xfId="7119" xr:uid="{00000000-0005-0000-0000-0000CF1B0000}"/>
    <cellStyle name="Comma 151 3 2 2" xfId="37793" xr:uid="{A71A0259-A314-43FD-B3C6-2E8694BAE566}"/>
    <cellStyle name="Comma 151 3 3" xfId="37792" xr:uid="{2F0909D8-AD9D-45D6-91EA-1DE6F4865899}"/>
    <cellStyle name="Comma 151 4" xfId="7120" xr:uid="{00000000-0005-0000-0000-0000D01B0000}"/>
    <cellStyle name="Comma 151 4 2" xfId="7121" xr:uid="{00000000-0005-0000-0000-0000D11B0000}"/>
    <cellStyle name="Comma 151 4 2 2" xfId="37795" xr:uid="{D4988EFE-928E-404A-9CB4-A016B05427B6}"/>
    <cellStyle name="Comma 151 4 3" xfId="37794" xr:uid="{DCDFB71F-9CA8-4AB4-A2BF-59783EDEF3F9}"/>
    <cellStyle name="Comma 151 5" xfId="7122" xr:uid="{00000000-0005-0000-0000-0000D21B0000}"/>
    <cellStyle name="Comma 151 5 2" xfId="37796" xr:uid="{3732102E-DF64-48D1-877C-F98AD22EF7AA}"/>
    <cellStyle name="Comma 151 6" xfId="7123" xr:uid="{00000000-0005-0000-0000-0000D31B0000}"/>
    <cellStyle name="Comma 151 6 2" xfId="7124" xr:uid="{00000000-0005-0000-0000-0000D41B0000}"/>
    <cellStyle name="Comma 151 6 2 2" xfId="37798" xr:uid="{80AADD46-C94B-48EC-B81C-F060B28F2577}"/>
    <cellStyle name="Comma 151 6 3" xfId="37797" xr:uid="{4A252DDF-9BCC-46B0-BB4D-1362DA61DB5C}"/>
    <cellStyle name="Comma 151 7" xfId="7125" xr:uid="{00000000-0005-0000-0000-0000D51B0000}"/>
    <cellStyle name="Comma 151 7 2" xfId="37799" xr:uid="{9B137053-8638-45A5-A54D-C67ACC6C38A9}"/>
    <cellStyle name="Comma 151 8" xfId="37782" xr:uid="{2FA712AE-BF27-44B7-A424-FE0E92806627}"/>
    <cellStyle name="Comma 152" xfId="7126" xr:uid="{00000000-0005-0000-0000-0000D61B0000}"/>
    <cellStyle name="Comma 152 2" xfId="7127" xr:uid="{00000000-0005-0000-0000-0000D71B0000}"/>
    <cellStyle name="Comma 152 2 2" xfId="7128" xr:uid="{00000000-0005-0000-0000-0000D81B0000}"/>
    <cellStyle name="Comma 152 2 2 2" xfId="7129" xr:uid="{00000000-0005-0000-0000-0000D91B0000}"/>
    <cellStyle name="Comma 152 2 2 2 2" xfId="37803" xr:uid="{E7DDFE85-8DA9-4D63-A10C-31EE584804FD}"/>
    <cellStyle name="Comma 152 2 2 3" xfId="37802" xr:uid="{AD04E51F-5814-4879-87A9-3427289544E1}"/>
    <cellStyle name="Comma 152 2 3" xfId="7130" xr:uid="{00000000-0005-0000-0000-0000DA1B0000}"/>
    <cellStyle name="Comma 152 2 3 2" xfId="7131" xr:uid="{00000000-0005-0000-0000-0000DB1B0000}"/>
    <cellStyle name="Comma 152 2 3 2 2" xfId="37805" xr:uid="{724FD35C-C997-4F18-BC0E-EF5E6BC92D18}"/>
    <cellStyle name="Comma 152 2 3 3" xfId="37804" xr:uid="{3A4E082A-073C-4415-8A56-9B956A4E1C88}"/>
    <cellStyle name="Comma 152 2 4" xfId="7132" xr:uid="{00000000-0005-0000-0000-0000DC1B0000}"/>
    <cellStyle name="Comma 152 2 4 2" xfId="37806" xr:uid="{26A8E31D-9D07-47B6-9B0B-6A63E1902C7D}"/>
    <cellStyle name="Comma 152 2 5" xfId="7133" xr:uid="{00000000-0005-0000-0000-0000DD1B0000}"/>
    <cellStyle name="Comma 152 2 5 2" xfId="7134" xr:uid="{00000000-0005-0000-0000-0000DE1B0000}"/>
    <cellStyle name="Comma 152 2 5 2 2" xfId="37808" xr:uid="{64E6EE95-B6B5-4F6B-BA30-D1EAD67B0D3A}"/>
    <cellStyle name="Comma 152 2 5 3" xfId="37807" xr:uid="{C0CE3708-94A6-4219-A662-A25B94C85238}"/>
    <cellStyle name="Comma 152 2 6" xfId="7135" xr:uid="{00000000-0005-0000-0000-0000DF1B0000}"/>
    <cellStyle name="Comma 152 2 6 2" xfId="37809" xr:uid="{EBFE3273-11D6-4A12-B86F-1DE4D925D694}"/>
    <cellStyle name="Comma 152 2 7" xfId="37801" xr:uid="{80C47F8A-5AE0-47F8-A7B8-F9E6E6A65B4D}"/>
    <cellStyle name="Comma 152 3" xfId="7136" xr:uid="{00000000-0005-0000-0000-0000E01B0000}"/>
    <cellStyle name="Comma 152 3 2" xfId="7137" xr:uid="{00000000-0005-0000-0000-0000E11B0000}"/>
    <cellStyle name="Comma 152 3 2 2" xfId="37811" xr:uid="{C182E657-18D6-4A42-BF8A-50E5307D29CB}"/>
    <cellStyle name="Comma 152 3 3" xfId="37810" xr:uid="{D32D991C-03C4-4767-8658-67D12DA714F3}"/>
    <cellStyle name="Comma 152 4" xfId="7138" xr:uid="{00000000-0005-0000-0000-0000E21B0000}"/>
    <cellStyle name="Comma 152 4 2" xfId="7139" xr:uid="{00000000-0005-0000-0000-0000E31B0000}"/>
    <cellStyle name="Comma 152 4 2 2" xfId="37813" xr:uid="{6544B523-0FA5-463A-ACCF-12B427CC815E}"/>
    <cellStyle name="Comma 152 4 3" xfId="37812" xr:uid="{73ACA47C-F200-4820-9739-A2E0C0132774}"/>
    <cellStyle name="Comma 152 5" xfId="7140" xr:uid="{00000000-0005-0000-0000-0000E41B0000}"/>
    <cellStyle name="Comma 152 5 2" xfId="37814" xr:uid="{547C5AE1-EA90-4425-9961-D60F0827207C}"/>
    <cellStyle name="Comma 152 6" xfId="7141" xr:uid="{00000000-0005-0000-0000-0000E51B0000}"/>
    <cellStyle name="Comma 152 6 2" xfId="7142" xr:uid="{00000000-0005-0000-0000-0000E61B0000}"/>
    <cellStyle name="Comma 152 6 2 2" xfId="37816" xr:uid="{54A3DB3A-5617-46D5-9886-E196D9776EDC}"/>
    <cellStyle name="Comma 152 6 3" xfId="37815" xr:uid="{94BB3EE4-6AB3-4590-A3B5-D0DB8E79C44E}"/>
    <cellStyle name="Comma 152 7" xfId="7143" xr:uid="{00000000-0005-0000-0000-0000E71B0000}"/>
    <cellStyle name="Comma 152 7 2" xfId="37817" xr:uid="{1C4BCF35-E3E5-4264-BDC1-C4AD550700E1}"/>
    <cellStyle name="Comma 152 8" xfId="37800" xr:uid="{12B3A114-5088-4B78-AC2E-0FA682709C1D}"/>
    <cellStyle name="Comma 153" xfId="7144" xr:uid="{00000000-0005-0000-0000-0000E81B0000}"/>
    <cellStyle name="Comma 153 2" xfId="7145" xr:uid="{00000000-0005-0000-0000-0000E91B0000}"/>
    <cellStyle name="Comma 153 2 2" xfId="7146" xr:uid="{00000000-0005-0000-0000-0000EA1B0000}"/>
    <cellStyle name="Comma 153 2 2 2" xfId="7147" xr:uid="{00000000-0005-0000-0000-0000EB1B0000}"/>
    <cellStyle name="Comma 153 2 2 2 2" xfId="37821" xr:uid="{CC62CCFC-BC68-4CEB-A7B3-5991F7F398C5}"/>
    <cellStyle name="Comma 153 2 2 3" xfId="37820" xr:uid="{2D8475D3-67D1-4FC8-9176-450D25B7610C}"/>
    <cellStyle name="Comma 153 2 3" xfId="7148" xr:uid="{00000000-0005-0000-0000-0000EC1B0000}"/>
    <cellStyle name="Comma 153 2 3 2" xfId="7149" xr:uid="{00000000-0005-0000-0000-0000ED1B0000}"/>
    <cellStyle name="Comma 153 2 3 2 2" xfId="37823" xr:uid="{B88D8D5F-E3BA-46C3-9BEE-F8D10BA7897D}"/>
    <cellStyle name="Comma 153 2 3 3" xfId="37822" xr:uid="{9E640140-380E-4516-BA93-E280590A83B4}"/>
    <cellStyle name="Comma 153 2 4" xfId="7150" xr:uid="{00000000-0005-0000-0000-0000EE1B0000}"/>
    <cellStyle name="Comma 153 2 4 2" xfId="37824" xr:uid="{32C73481-D873-4AB2-8123-4D6C9A0105F6}"/>
    <cellStyle name="Comma 153 2 5" xfId="7151" xr:uid="{00000000-0005-0000-0000-0000EF1B0000}"/>
    <cellStyle name="Comma 153 2 5 2" xfId="37825" xr:uid="{A980BB28-C613-4C4B-A6DC-1F8B4D7F439B}"/>
    <cellStyle name="Comma 153 2 6" xfId="7152" xr:uid="{00000000-0005-0000-0000-0000F01B0000}"/>
    <cellStyle name="Comma 153 2 6 2" xfId="37826" xr:uid="{126AE0F5-AF39-41C1-9147-E0ABFE89E0A5}"/>
    <cellStyle name="Comma 153 2 7" xfId="37819" xr:uid="{E325CF03-1E09-43A7-A21C-383F0D731424}"/>
    <cellStyle name="Comma 153 3" xfId="7153" xr:uid="{00000000-0005-0000-0000-0000F11B0000}"/>
    <cellStyle name="Comma 153 3 2" xfId="7154" xr:uid="{00000000-0005-0000-0000-0000F21B0000}"/>
    <cellStyle name="Comma 153 3 2 2" xfId="37828" xr:uid="{5D00254A-3253-4535-87FB-821ED4AEFCC1}"/>
    <cellStyle name="Comma 153 3 3" xfId="37827" xr:uid="{DD779E4C-531C-49C9-9821-BB8E6449E62D}"/>
    <cellStyle name="Comma 153 4" xfId="7155" xr:uid="{00000000-0005-0000-0000-0000F31B0000}"/>
    <cellStyle name="Comma 153 4 2" xfId="7156" xr:uid="{00000000-0005-0000-0000-0000F41B0000}"/>
    <cellStyle name="Comma 153 4 2 2" xfId="37830" xr:uid="{915F56D5-7397-448F-A859-87159AC62535}"/>
    <cellStyle name="Comma 153 4 3" xfId="37829" xr:uid="{0C0AB56D-BF9C-45B7-AD35-1A1AA95969C3}"/>
    <cellStyle name="Comma 153 5" xfId="7157" xr:uid="{00000000-0005-0000-0000-0000F51B0000}"/>
    <cellStyle name="Comma 153 5 2" xfId="37831" xr:uid="{44A50675-32FF-400D-9A8B-7ACF576A843A}"/>
    <cellStyle name="Comma 153 6" xfId="7158" xr:uid="{00000000-0005-0000-0000-0000F61B0000}"/>
    <cellStyle name="Comma 153 6 2" xfId="7159" xr:uid="{00000000-0005-0000-0000-0000F71B0000}"/>
    <cellStyle name="Comma 153 6 2 2" xfId="37833" xr:uid="{4F398E43-1149-46D1-8A8F-F62EFE7F12EB}"/>
    <cellStyle name="Comma 153 6 3" xfId="37832" xr:uid="{7F237853-8FE9-4C77-9AD1-6C6624388D02}"/>
    <cellStyle name="Comma 153 7" xfId="7160" xr:uid="{00000000-0005-0000-0000-0000F81B0000}"/>
    <cellStyle name="Comma 153 7 2" xfId="37834" xr:uid="{F79E8504-360B-409F-8938-DCEECFE1D057}"/>
    <cellStyle name="Comma 153 8" xfId="37818" xr:uid="{BDD63963-24E0-4EE2-92EE-DCFE7FCBD58A}"/>
    <cellStyle name="Comma 154" xfId="7161" xr:uid="{00000000-0005-0000-0000-0000F91B0000}"/>
    <cellStyle name="Comma 154 2" xfId="7162" xr:uid="{00000000-0005-0000-0000-0000FA1B0000}"/>
    <cellStyle name="Comma 154 2 2" xfId="7163" xr:uid="{00000000-0005-0000-0000-0000FB1B0000}"/>
    <cellStyle name="Comma 154 2 2 2" xfId="7164" xr:uid="{00000000-0005-0000-0000-0000FC1B0000}"/>
    <cellStyle name="Comma 154 2 2 2 2" xfId="37838" xr:uid="{7C5F95C2-54FF-4ACA-8BF9-489EB747CB88}"/>
    <cellStyle name="Comma 154 2 2 3" xfId="37837" xr:uid="{F9CA3667-803B-4500-A7EA-6C5C4F98593E}"/>
    <cellStyle name="Comma 154 2 3" xfId="7165" xr:uid="{00000000-0005-0000-0000-0000FD1B0000}"/>
    <cellStyle name="Comma 154 2 3 2" xfId="7166" xr:uid="{00000000-0005-0000-0000-0000FE1B0000}"/>
    <cellStyle name="Comma 154 2 3 2 2" xfId="37840" xr:uid="{1D7665C6-D166-4C44-96C3-6A0FD00D002D}"/>
    <cellStyle name="Comma 154 2 3 3" xfId="37839" xr:uid="{08DA0861-1797-4158-A607-48610D602CE6}"/>
    <cellStyle name="Comma 154 2 4" xfId="7167" xr:uid="{00000000-0005-0000-0000-0000FF1B0000}"/>
    <cellStyle name="Comma 154 2 4 2" xfId="37841" xr:uid="{E87254D0-16DF-4D18-8CEA-82215292146F}"/>
    <cellStyle name="Comma 154 2 5" xfId="7168" xr:uid="{00000000-0005-0000-0000-0000001C0000}"/>
    <cellStyle name="Comma 154 2 5 2" xfId="37842" xr:uid="{F7E35854-51FC-41EA-B39A-70EDA6B917E3}"/>
    <cellStyle name="Comma 154 2 6" xfId="7169" xr:uid="{00000000-0005-0000-0000-0000011C0000}"/>
    <cellStyle name="Comma 154 2 6 2" xfId="37843" xr:uid="{A67F28F2-854A-44B4-A55B-756426336C80}"/>
    <cellStyle name="Comma 154 2 7" xfId="37836" xr:uid="{0F08B391-1193-41A1-B178-80639DA0E2F4}"/>
    <cellStyle name="Comma 154 3" xfId="7170" xr:uid="{00000000-0005-0000-0000-0000021C0000}"/>
    <cellStyle name="Comma 154 3 2" xfId="7171" xr:uid="{00000000-0005-0000-0000-0000031C0000}"/>
    <cellStyle name="Comma 154 3 2 2" xfId="37845" xr:uid="{82CCE358-DFBC-42B7-BBDC-B2FA15E3B48E}"/>
    <cellStyle name="Comma 154 3 3" xfId="37844" xr:uid="{2AF465F5-C9EE-40CB-B8D2-8D16CD863F02}"/>
    <cellStyle name="Comma 154 4" xfId="7172" xr:uid="{00000000-0005-0000-0000-0000041C0000}"/>
    <cellStyle name="Comma 154 4 2" xfId="7173" xr:uid="{00000000-0005-0000-0000-0000051C0000}"/>
    <cellStyle name="Comma 154 4 2 2" xfId="37847" xr:uid="{A0B6EBCC-CC21-4455-8E3B-86E4F47A3584}"/>
    <cellStyle name="Comma 154 4 3" xfId="37846" xr:uid="{A5E0C769-90FF-4AB1-86C8-EF2C420AC5B0}"/>
    <cellStyle name="Comma 154 5" xfId="7174" xr:uid="{00000000-0005-0000-0000-0000061C0000}"/>
    <cellStyle name="Comma 154 5 2" xfId="37848" xr:uid="{4CD27F94-D2A9-4F5B-9067-BBFECAAE6D7A}"/>
    <cellStyle name="Comma 154 6" xfId="7175" xr:uid="{00000000-0005-0000-0000-0000071C0000}"/>
    <cellStyle name="Comma 154 6 2" xfId="7176" xr:uid="{00000000-0005-0000-0000-0000081C0000}"/>
    <cellStyle name="Comma 154 6 2 2" xfId="37850" xr:uid="{521BD4F8-2DF7-4367-9A17-B27DC1202A45}"/>
    <cellStyle name="Comma 154 6 3" xfId="37849" xr:uid="{616989E7-8F43-4C36-8F77-D25BAEB6768C}"/>
    <cellStyle name="Comma 154 7" xfId="7177" xr:uid="{00000000-0005-0000-0000-0000091C0000}"/>
    <cellStyle name="Comma 154 7 2" xfId="37851" xr:uid="{4E35EDA9-A412-462E-B1D0-2D34297C00D8}"/>
    <cellStyle name="Comma 154 8" xfId="37835" xr:uid="{14B56BCE-D07D-4250-8511-2F4D115C959C}"/>
    <cellStyle name="Comma 155" xfId="7178" xr:uid="{00000000-0005-0000-0000-00000A1C0000}"/>
    <cellStyle name="Comma 155 2" xfId="7179" xr:uid="{00000000-0005-0000-0000-00000B1C0000}"/>
    <cellStyle name="Comma 155 2 2" xfId="7180" xr:uid="{00000000-0005-0000-0000-00000C1C0000}"/>
    <cellStyle name="Comma 155 2 2 2" xfId="7181" xr:uid="{00000000-0005-0000-0000-00000D1C0000}"/>
    <cellStyle name="Comma 155 2 2 2 2" xfId="37855" xr:uid="{A2C4344C-83D9-47EE-ACD7-4EA50E64BAAC}"/>
    <cellStyle name="Comma 155 2 2 3" xfId="37854" xr:uid="{1FCFE6B8-781D-4A32-9D1B-C2E5F26E6540}"/>
    <cellStyle name="Comma 155 2 3" xfId="7182" xr:uid="{00000000-0005-0000-0000-00000E1C0000}"/>
    <cellStyle name="Comma 155 2 3 2" xfId="7183" xr:uid="{00000000-0005-0000-0000-00000F1C0000}"/>
    <cellStyle name="Comma 155 2 3 2 2" xfId="37857" xr:uid="{A184FC36-2EF4-4A88-B7CC-6D644FEF375E}"/>
    <cellStyle name="Comma 155 2 3 3" xfId="37856" xr:uid="{DDC6852F-2D21-46FC-A583-2AABD167A7F6}"/>
    <cellStyle name="Comma 155 2 4" xfId="7184" xr:uid="{00000000-0005-0000-0000-0000101C0000}"/>
    <cellStyle name="Comma 155 2 4 2" xfId="37858" xr:uid="{881735B4-43E7-4D36-B49E-9A274833911A}"/>
    <cellStyle name="Comma 155 2 5" xfId="7185" xr:uid="{00000000-0005-0000-0000-0000111C0000}"/>
    <cellStyle name="Comma 155 2 5 2" xfId="37859" xr:uid="{0CCAB264-FBE7-49F9-8064-6F214EEBD639}"/>
    <cellStyle name="Comma 155 2 6" xfId="7186" xr:uid="{00000000-0005-0000-0000-0000121C0000}"/>
    <cellStyle name="Comma 155 2 6 2" xfId="37860" xr:uid="{8E1E5D82-60A5-45DA-B2EA-349EF6593D6D}"/>
    <cellStyle name="Comma 155 2 7" xfId="37853" xr:uid="{E788F932-C5DF-4701-A865-74CA49D912A1}"/>
    <cellStyle name="Comma 155 3" xfId="7187" xr:uid="{00000000-0005-0000-0000-0000131C0000}"/>
    <cellStyle name="Comma 155 3 2" xfId="7188" xr:uid="{00000000-0005-0000-0000-0000141C0000}"/>
    <cellStyle name="Comma 155 3 2 2" xfId="37862" xr:uid="{E3401F1B-E7E6-4B8B-9032-F1305D4B88C6}"/>
    <cellStyle name="Comma 155 3 3" xfId="37861" xr:uid="{DDFD3AD4-10F7-4716-B9F4-5368C8306AED}"/>
    <cellStyle name="Comma 155 4" xfId="7189" xr:uid="{00000000-0005-0000-0000-0000151C0000}"/>
    <cellStyle name="Comma 155 4 2" xfId="7190" xr:uid="{00000000-0005-0000-0000-0000161C0000}"/>
    <cellStyle name="Comma 155 4 2 2" xfId="37864" xr:uid="{627DBD34-AFC1-48BC-9234-992BD2F442A0}"/>
    <cellStyle name="Comma 155 4 3" xfId="37863" xr:uid="{A339CB46-C8B3-48FD-8D02-90696CFDFB59}"/>
    <cellStyle name="Comma 155 5" xfId="7191" xr:uid="{00000000-0005-0000-0000-0000171C0000}"/>
    <cellStyle name="Comma 155 5 2" xfId="37865" xr:uid="{D493E2A4-209B-436F-A43A-4BF0E1E457E3}"/>
    <cellStyle name="Comma 155 6" xfId="7192" xr:uid="{00000000-0005-0000-0000-0000181C0000}"/>
    <cellStyle name="Comma 155 6 2" xfId="7193" xr:uid="{00000000-0005-0000-0000-0000191C0000}"/>
    <cellStyle name="Comma 155 6 2 2" xfId="37867" xr:uid="{B3083F79-4DF9-4167-AEE3-587C153E183A}"/>
    <cellStyle name="Comma 155 6 3" xfId="37866" xr:uid="{2CC45476-5A1E-4039-BC4B-E27D9D21329E}"/>
    <cellStyle name="Comma 155 7" xfId="7194" xr:uid="{00000000-0005-0000-0000-00001A1C0000}"/>
    <cellStyle name="Comma 155 7 2" xfId="37868" xr:uid="{611AD127-E69B-4041-BE21-6414C299B636}"/>
    <cellStyle name="Comma 155 8" xfId="37852" xr:uid="{7D44A761-93E3-423D-8219-1178F562C75B}"/>
    <cellStyle name="Comma 156" xfId="7195" xr:uid="{00000000-0005-0000-0000-00001B1C0000}"/>
    <cellStyle name="Comma 156 2" xfId="7196" xr:uid="{00000000-0005-0000-0000-00001C1C0000}"/>
    <cellStyle name="Comma 156 2 2" xfId="7197" xr:uid="{00000000-0005-0000-0000-00001D1C0000}"/>
    <cellStyle name="Comma 156 2 2 2" xfId="7198" xr:uid="{00000000-0005-0000-0000-00001E1C0000}"/>
    <cellStyle name="Comma 156 2 2 2 2" xfId="37872" xr:uid="{32B78469-047D-4B78-946D-EF1A9DB9944E}"/>
    <cellStyle name="Comma 156 2 2 3" xfId="37871" xr:uid="{B8B05840-7130-48AA-B67D-021D5915172E}"/>
    <cellStyle name="Comma 156 2 3" xfId="7199" xr:uid="{00000000-0005-0000-0000-00001F1C0000}"/>
    <cellStyle name="Comma 156 2 3 2" xfId="7200" xr:uid="{00000000-0005-0000-0000-0000201C0000}"/>
    <cellStyle name="Comma 156 2 3 2 2" xfId="37874" xr:uid="{24EA5D7B-8494-486E-9F90-DF40B74FBDDC}"/>
    <cellStyle name="Comma 156 2 3 3" xfId="37873" xr:uid="{5B7A05F1-608B-451E-8786-F0071634C96C}"/>
    <cellStyle name="Comma 156 2 4" xfId="7201" xr:uid="{00000000-0005-0000-0000-0000211C0000}"/>
    <cellStyle name="Comma 156 2 4 2" xfId="37875" xr:uid="{79644470-ACD1-4475-83AD-9744ED0FD6EA}"/>
    <cellStyle name="Comma 156 2 5" xfId="7202" xr:uid="{00000000-0005-0000-0000-0000221C0000}"/>
    <cellStyle name="Comma 156 2 5 2" xfId="37876" xr:uid="{15BE2BC7-BD7F-4DB6-A1B8-A6F42C28E173}"/>
    <cellStyle name="Comma 156 2 6" xfId="7203" xr:uid="{00000000-0005-0000-0000-0000231C0000}"/>
    <cellStyle name="Comma 156 2 6 2" xfId="37877" xr:uid="{B4E0998A-4E81-4517-940F-183AB8FFDA37}"/>
    <cellStyle name="Comma 156 2 7" xfId="37870" xr:uid="{5301354F-4A1D-48F2-8D5A-57B5931CCF3B}"/>
    <cellStyle name="Comma 156 3" xfId="7204" xr:uid="{00000000-0005-0000-0000-0000241C0000}"/>
    <cellStyle name="Comma 156 3 2" xfId="7205" xr:uid="{00000000-0005-0000-0000-0000251C0000}"/>
    <cellStyle name="Comma 156 3 2 2" xfId="37879" xr:uid="{82EC4BF3-B1E0-4A64-AAC3-74DF78D7E9B9}"/>
    <cellStyle name="Comma 156 3 3" xfId="37878" xr:uid="{B55C6C7B-E135-4079-8824-2E2F688AB01A}"/>
    <cellStyle name="Comma 156 4" xfId="7206" xr:uid="{00000000-0005-0000-0000-0000261C0000}"/>
    <cellStyle name="Comma 156 4 2" xfId="7207" xr:uid="{00000000-0005-0000-0000-0000271C0000}"/>
    <cellStyle name="Comma 156 4 2 2" xfId="37881" xr:uid="{396C7935-EA8E-4F04-BB7E-8D673955C176}"/>
    <cellStyle name="Comma 156 4 3" xfId="37880" xr:uid="{72EDA4A4-B367-4888-9181-3952997568DE}"/>
    <cellStyle name="Comma 156 5" xfId="7208" xr:uid="{00000000-0005-0000-0000-0000281C0000}"/>
    <cellStyle name="Comma 156 5 2" xfId="37882" xr:uid="{8D892DEE-F9CC-434D-8B99-217FFD91D0E9}"/>
    <cellStyle name="Comma 156 6" xfId="7209" xr:uid="{00000000-0005-0000-0000-0000291C0000}"/>
    <cellStyle name="Comma 156 6 2" xfId="7210" xr:uid="{00000000-0005-0000-0000-00002A1C0000}"/>
    <cellStyle name="Comma 156 6 2 2" xfId="37884" xr:uid="{E6B243DB-DC61-4072-87CB-BC675C236358}"/>
    <cellStyle name="Comma 156 6 3" xfId="37883" xr:uid="{050906D2-980A-416F-A41D-B377E0259A5B}"/>
    <cellStyle name="Comma 156 7" xfId="7211" xr:uid="{00000000-0005-0000-0000-00002B1C0000}"/>
    <cellStyle name="Comma 156 7 2" xfId="37885" xr:uid="{695C7AAA-83D2-4003-9ECB-5718D089D5BA}"/>
    <cellStyle name="Comma 156 8" xfId="37869" xr:uid="{B008138E-D1C4-4C9F-B314-BEFFF39E9BDE}"/>
    <cellStyle name="Comma 157" xfId="7212" xr:uid="{00000000-0005-0000-0000-00002C1C0000}"/>
    <cellStyle name="Comma 157 10" xfId="7213" xr:uid="{00000000-0005-0000-0000-00002D1C0000}"/>
    <cellStyle name="Comma 157 10 2" xfId="37887" xr:uid="{14B3D0C1-E80E-4EF1-8FAF-15B1DD3874CA}"/>
    <cellStyle name="Comma 157 11" xfId="37886" xr:uid="{BF76AF10-8D56-4913-BB06-5187D2E6F3D8}"/>
    <cellStyle name="Comma 157 2" xfId="7214" xr:uid="{00000000-0005-0000-0000-00002E1C0000}"/>
    <cellStyle name="Comma 157 2 10" xfId="37888" xr:uid="{A58FED43-A768-4DD1-B17D-C46F1942278E}"/>
    <cellStyle name="Comma 157 2 2" xfId="7215" xr:uid="{00000000-0005-0000-0000-00002F1C0000}"/>
    <cellStyle name="Comma 157 2 2 2" xfId="7216" xr:uid="{00000000-0005-0000-0000-0000301C0000}"/>
    <cellStyle name="Comma 157 2 2 2 2" xfId="7217" xr:uid="{00000000-0005-0000-0000-0000311C0000}"/>
    <cellStyle name="Comma 157 2 2 2 2 2" xfId="37891" xr:uid="{D334AD68-E25C-4EAE-9645-2097694CF60F}"/>
    <cellStyle name="Comma 157 2 2 2 3" xfId="37890" xr:uid="{7CC2EE63-60AC-4E1D-9652-C5EA041A145A}"/>
    <cellStyle name="Comma 157 2 2 3" xfId="7218" xr:uid="{00000000-0005-0000-0000-0000321C0000}"/>
    <cellStyle name="Comma 157 2 2 3 2" xfId="7219" xr:uid="{00000000-0005-0000-0000-0000331C0000}"/>
    <cellStyle name="Comma 157 2 2 3 2 2" xfId="37893" xr:uid="{5493F2B3-5FD6-4652-82A4-7B2F2A20CB4B}"/>
    <cellStyle name="Comma 157 2 2 3 3" xfId="37892" xr:uid="{DF1C443C-DACE-4698-838B-EE68FD7B0218}"/>
    <cellStyle name="Comma 157 2 2 4" xfId="7220" xr:uid="{00000000-0005-0000-0000-0000341C0000}"/>
    <cellStyle name="Comma 157 2 2 4 2" xfId="37894" xr:uid="{41E30EAD-3A30-4BAC-88CD-86B341629B5F}"/>
    <cellStyle name="Comma 157 2 2 5" xfId="7221" xr:uid="{00000000-0005-0000-0000-0000351C0000}"/>
    <cellStyle name="Comma 157 2 2 5 2" xfId="37895" xr:uid="{8F1DBAD1-2C70-476E-8C85-D9C37A633FF1}"/>
    <cellStyle name="Comma 157 2 2 6" xfId="7222" xr:uid="{00000000-0005-0000-0000-0000361C0000}"/>
    <cellStyle name="Comma 157 2 2 6 2" xfId="37896" xr:uid="{D555B858-18C2-4167-A2F2-60621CF9D75B}"/>
    <cellStyle name="Comma 157 2 2 7" xfId="37889" xr:uid="{8C13E857-59A6-41D7-8260-E0E7480F4C12}"/>
    <cellStyle name="Comma 157 2 3" xfId="7223" xr:uid="{00000000-0005-0000-0000-0000371C0000}"/>
    <cellStyle name="Comma 157 2 3 2" xfId="7224" xr:uid="{00000000-0005-0000-0000-0000381C0000}"/>
    <cellStyle name="Comma 157 2 3 2 2" xfId="7225" xr:uid="{00000000-0005-0000-0000-0000391C0000}"/>
    <cellStyle name="Comma 157 2 3 2 2 2" xfId="7226" xr:uid="{00000000-0005-0000-0000-00003A1C0000}"/>
    <cellStyle name="Comma 157 2 3 2 2 2 2" xfId="37900" xr:uid="{221BB0F9-35BD-4FBE-83BA-B0AF604C0EF4}"/>
    <cellStyle name="Comma 157 2 3 2 2 3" xfId="37899" xr:uid="{AA0B83C6-06AE-48F8-9D51-7BADB694757D}"/>
    <cellStyle name="Comma 157 2 3 2 3" xfId="7227" xr:uid="{00000000-0005-0000-0000-00003B1C0000}"/>
    <cellStyle name="Comma 157 2 3 2 3 2" xfId="7228" xr:uid="{00000000-0005-0000-0000-00003C1C0000}"/>
    <cellStyle name="Comma 157 2 3 2 3 2 2" xfId="37902" xr:uid="{AF82D389-5D14-414F-87B7-BCFD9D9367C7}"/>
    <cellStyle name="Comma 157 2 3 2 3 3" xfId="37901" xr:uid="{ADA95701-D61A-4C82-B61D-1DF11D5B1355}"/>
    <cellStyle name="Comma 157 2 3 2 4" xfId="7229" xr:uid="{00000000-0005-0000-0000-00003D1C0000}"/>
    <cellStyle name="Comma 157 2 3 2 4 2" xfId="37903" xr:uid="{7822D773-89F8-4FF0-A1C0-BC19F0661952}"/>
    <cellStyle name="Comma 157 2 3 2 5" xfId="7230" xr:uid="{00000000-0005-0000-0000-00003E1C0000}"/>
    <cellStyle name="Comma 157 2 3 2 5 2" xfId="37904" xr:uid="{08B07884-19A4-4452-8F0F-F21379FFB39A}"/>
    <cellStyle name="Comma 157 2 3 2 6" xfId="7231" xr:uid="{00000000-0005-0000-0000-00003F1C0000}"/>
    <cellStyle name="Comma 157 2 3 2 6 2" xfId="37905" xr:uid="{7CD5A360-247A-4C3B-89B3-6228683E91CA}"/>
    <cellStyle name="Comma 157 2 3 2 7" xfId="37898" xr:uid="{E894D333-24C9-4F53-AFA3-A05EFCDE3313}"/>
    <cellStyle name="Comma 157 2 3 3" xfId="7232" xr:uid="{00000000-0005-0000-0000-0000401C0000}"/>
    <cellStyle name="Comma 157 2 3 3 2" xfId="7233" xr:uid="{00000000-0005-0000-0000-0000411C0000}"/>
    <cellStyle name="Comma 157 2 3 3 2 2" xfId="37907" xr:uid="{9CED1583-FBCB-4304-A664-5FAA75DDFF2B}"/>
    <cellStyle name="Comma 157 2 3 3 3" xfId="37906" xr:uid="{96E81B6A-11DB-45AF-887D-1E56DE9F96E4}"/>
    <cellStyle name="Comma 157 2 3 4" xfId="7234" xr:uid="{00000000-0005-0000-0000-0000421C0000}"/>
    <cellStyle name="Comma 157 2 3 4 2" xfId="7235" xr:uid="{00000000-0005-0000-0000-0000431C0000}"/>
    <cellStyle name="Comma 157 2 3 4 2 2" xfId="37909" xr:uid="{B81D5831-F9C9-4407-8251-B258BF46FBE0}"/>
    <cellStyle name="Comma 157 2 3 4 3" xfId="37908" xr:uid="{2EBC0FA3-97B4-4697-9538-36C56602113D}"/>
    <cellStyle name="Comma 157 2 3 5" xfId="7236" xr:uid="{00000000-0005-0000-0000-0000441C0000}"/>
    <cellStyle name="Comma 157 2 3 5 2" xfId="37910" xr:uid="{244B143A-AB7E-4C9F-81E8-EB74A0F120FB}"/>
    <cellStyle name="Comma 157 2 3 6" xfId="7237" xr:uid="{00000000-0005-0000-0000-0000451C0000}"/>
    <cellStyle name="Comma 157 2 3 6 2" xfId="37911" xr:uid="{CE1B2C98-A93B-4D7F-8F19-FE0ECE5F884C}"/>
    <cellStyle name="Comma 157 2 3 7" xfId="7238" xr:uid="{00000000-0005-0000-0000-0000461C0000}"/>
    <cellStyle name="Comma 157 2 3 7 2" xfId="37912" xr:uid="{24A2F083-4E82-4A9C-97A8-AEFD7B5F3FBD}"/>
    <cellStyle name="Comma 157 2 3 8" xfId="37897" xr:uid="{7F8C68BC-34F2-4D66-8E1A-038B8F2527FB}"/>
    <cellStyle name="Comma 157 2 4" xfId="7239" xr:uid="{00000000-0005-0000-0000-0000471C0000}"/>
    <cellStyle name="Comma 157 2 4 2" xfId="7240" xr:uid="{00000000-0005-0000-0000-0000481C0000}"/>
    <cellStyle name="Comma 157 2 4 2 2" xfId="7241" xr:uid="{00000000-0005-0000-0000-0000491C0000}"/>
    <cellStyle name="Comma 157 2 4 2 2 2" xfId="37915" xr:uid="{3A2A0B6D-90EC-4CB8-9660-72B1B97352A0}"/>
    <cellStyle name="Comma 157 2 4 2 3" xfId="37914" xr:uid="{FCABAE0A-0A85-446B-83C0-CDF6E31EF0A8}"/>
    <cellStyle name="Comma 157 2 4 3" xfId="7242" xr:uid="{00000000-0005-0000-0000-00004A1C0000}"/>
    <cellStyle name="Comma 157 2 4 3 2" xfId="7243" xr:uid="{00000000-0005-0000-0000-00004B1C0000}"/>
    <cellStyle name="Comma 157 2 4 3 2 2" xfId="37917" xr:uid="{8C398770-7D5A-4A7D-AC73-2D296E5A742A}"/>
    <cellStyle name="Comma 157 2 4 3 3" xfId="37916" xr:uid="{16CC25B8-5BA2-48EC-92A0-781C5F0A1C17}"/>
    <cellStyle name="Comma 157 2 4 4" xfId="7244" xr:uid="{00000000-0005-0000-0000-00004C1C0000}"/>
    <cellStyle name="Comma 157 2 4 4 2" xfId="37918" xr:uid="{05470187-1525-45E0-BBDE-388FD3855EEA}"/>
    <cellStyle name="Comma 157 2 4 5" xfId="7245" xr:uid="{00000000-0005-0000-0000-00004D1C0000}"/>
    <cellStyle name="Comma 157 2 4 5 2" xfId="37919" xr:uid="{6E49459A-573F-405E-BBBF-C001FA200EF8}"/>
    <cellStyle name="Comma 157 2 4 6" xfId="7246" xr:uid="{00000000-0005-0000-0000-00004E1C0000}"/>
    <cellStyle name="Comma 157 2 4 6 2" xfId="37920" xr:uid="{18D1CDE4-232E-4873-B514-D616F69FBCF4}"/>
    <cellStyle name="Comma 157 2 4 7" xfId="37913" xr:uid="{42EBB1D5-F2EE-4A12-8A43-2E0C15353934}"/>
    <cellStyle name="Comma 157 2 5" xfId="7247" xr:uid="{00000000-0005-0000-0000-00004F1C0000}"/>
    <cellStyle name="Comma 157 2 5 2" xfId="7248" xr:uid="{00000000-0005-0000-0000-0000501C0000}"/>
    <cellStyle name="Comma 157 2 5 2 2" xfId="37922" xr:uid="{55274595-F1D3-4A6D-A6C9-20AD28444F9F}"/>
    <cellStyle name="Comma 157 2 5 3" xfId="37921" xr:uid="{D0A6653B-21DD-492A-8502-9C2F52849E74}"/>
    <cellStyle name="Comma 157 2 6" xfId="7249" xr:uid="{00000000-0005-0000-0000-0000511C0000}"/>
    <cellStyle name="Comma 157 2 6 2" xfId="7250" xr:uid="{00000000-0005-0000-0000-0000521C0000}"/>
    <cellStyle name="Comma 157 2 6 2 2" xfId="37924" xr:uid="{7E1CC2D8-5AB7-45C0-A7A0-6F74AF39AAF8}"/>
    <cellStyle name="Comma 157 2 6 3" xfId="37923" xr:uid="{0739F04E-B82E-4C75-85FD-0B36B88B4A18}"/>
    <cellStyle name="Comma 157 2 7" xfId="7251" xr:uid="{00000000-0005-0000-0000-0000531C0000}"/>
    <cellStyle name="Comma 157 2 7 2" xfId="37925" xr:uid="{AFFE9EAA-E370-46A2-B5AC-8FCEA32D61EC}"/>
    <cellStyle name="Comma 157 2 8" xfId="7252" xr:uid="{00000000-0005-0000-0000-0000541C0000}"/>
    <cellStyle name="Comma 157 2 8 2" xfId="7253" xr:uid="{00000000-0005-0000-0000-0000551C0000}"/>
    <cellStyle name="Comma 157 2 8 2 2" xfId="37927" xr:uid="{6EEEB2C4-9A1B-4C5F-975D-C15AC437F0BC}"/>
    <cellStyle name="Comma 157 2 8 3" xfId="37926" xr:uid="{3655439D-0FDF-456A-9625-8C8B0787F315}"/>
    <cellStyle name="Comma 157 2 9" xfId="7254" xr:uid="{00000000-0005-0000-0000-0000561C0000}"/>
    <cellStyle name="Comma 157 2 9 2" xfId="37928" xr:uid="{3D0FA9C3-AF91-4985-A50E-6E19C6BB7B4D}"/>
    <cellStyle name="Comma 157 3" xfId="7255" xr:uid="{00000000-0005-0000-0000-0000571C0000}"/>
    <cellStyle name="Comma 157 3 2" xfId="7256" xr:uid="{00000000-0005-0000-0000-0000581C0000}"/>
    <cellStyle name="Comma 157 3 2 2" xfId="7257" xr:uid="{00000000-0005-0000-0000-0000591C0000}"/>
    <cellStyle name="Comma 157 3 2 2 2" xfId="37931" xr:uid="{259A8712-AF40-48DE-97AD-DE0C8CCF4C53}"/>
    <cellStyle name="Comma 157 3 2 3" xfId="37930" xr:uid="{3F0E1202-7DD7-4D8C-9F66-EDAAB56F31A5}"/>
    <cellStyle name="Comma 157 3 3" xfId="7258" xr:uid="{00000000-0005-0000-0000-00005A1C0000}"/>
    <cellStyle name="Comma 157 3 3 2" xfId="7259" xr:uid="{00000000-0005-0000-0000-00005B1C0000}"/>
    <cellStyle name="Comma 157 3 3 2 2" xfId="37933" xr:uid="{773080C5-40FE-4747-8F38-5EE9F436511B}"/>
    <cellStyle name="Comma 157 3 3 3" xfId="37932" xr:uid="{25E24F38-FD18-4AA1-A95F-63CBC7A4DC97}"/>
    <cellStyle name="Comma 157 3 4" xfId="7260" xr:uid="{00000000-0005-0000-0000-00005C1C0000}"/>
    <cellStyle name="Comma 157 3 4 2" xfId="37934" xr:uid="{770C7FFC-9E4A-4E28-B6C8-2C15132362C4}"/>
    <cellStyle name="Comma 157 3 5" xfId="7261" xr:uid="{00000000-0005-0000-0000-00005D1C0000}"/>
    <cellStyle name="Comma 157 3 5 2" xfId="37935" xr:uid="{2FD8FCEA-F3AD-4E4D-98D3-20BBF64F0440}"/>
    <cellStyle name="Comma 157 3 6" xfId="7262" xr:uid="{00000000-0005-0000-0000-00005E1C0000}"/>
    <cellStyle name="Comma 157 3 6 2" xfId="37936" xr:uid="{56CA9B9A-3C81-48AB-9B1E-A6EE788538A5}"/>
    <cellStyle name="Comma 157 3 7" xfId="37929" xr:uid="{215E6D35-EA51-48F1-90F6-6129DB033ED3}"/>
    <cellStyle name="Comma 157 4" xfId="7263" xr:uid="{00000000-0005-0000-0000-00005F1C0000}"/>
    <cellStyle name="Comma 157 4 2" xfId="7264" xr:uid="{00000000-0005-0000-0000-0000601C0000}"/>
    <cellStyle name="Comma 157 4 2 2" xfId="7265" xr:uid="{00000000-0005-0000-0000-0000611C0000}"/>
    <cellStyle name="Comma 157 4 2 2 2" xfId="7266" xr:uid="{00000000-0005-0000-0000-0000621C0000}"/>
    <cellStyle name="Comma 157 4 2 2 2 2" xfId="37940" xr:uid="{E29AF76D-9669-440C-BCEE-2BDD08FDE89F}"/>
    <cellStyle name="Comma 157 4 2 2 3" xfId="37939" xr:uid="{2176CC97-6F03-4D2B-BF01-AF91D0767D6E}"/>
    <cellStyle name="Comma 157 4 2 3" xfId="7267" xr:uid="{00000000-0005-0000-0000-0000631C0000}"/>
    <cellStyle name="Comma 157 4 2 3 2" xfId="7268" xr:uid="{00000000-0005-0000-0000-0000641C0000}"/>
    <cellStyle name="Comma 157 4 2 3 2 2" xfId="37942" xr:uid="{E0C98F8B-6AB7-4986-85B2-96D8C0403DCF}"/>
    <cellStyle name="Comma 157 4 2 3 3" xfId="37941" xr:uid="{04230E2D-4897-4804-B0D3-0C84B0D8B84B}"/>
    <cellStyle name="Comma 157 4 2 4" xfId="7269" xr:uid="{00000000-0005-0000-0000-0000651C0000}"/>
    <cellStyle name="Comma 157 4 2 4 2" xfId="37943" xr:uid="{0D3B3C93-827E-4314-BF4A-E365121C157D}"/>
    <cellStyle name="Comma 157 4 2 5" xfId="7270" xr:uid="{00000000-0005-0000-0000-0000661C0000}"/>
    <cellStyle name="Comma 157 4 2 5 2" xfId="37944" xr:uid="{42B69498-1698-40B2-8A05-D6D3A62AE062}"/>
    <cellStyle name="Comma 157 4 2 6" xfId="7271" xr:uid="{00000000-0005-0000-0000-0000671C0000}"/>
    <cellStyle name="Comma 157 4 2 6 2" xfId="37945" xr:uid="{5FEE7758-4091-4FF4-8B71-6286A6DA9680}"/>
    <cellStyle name="Comma 157 4 2 7" xfId="37938" xr:uid="{054701B0-8D24-4FC5-9015-22370E20DA2E}"/>
    <cellStyle name="Comma 157 4 3" xfId="7272" xr:uid="{00000000-0005-0000-0000-0000681C0000}"/>
    <cellStyle name="Comma 157 4 3 2" xfId="7273" xr:uid="{00000000-0005-0000-0000-0000691C0000}"/>
    <cellStyle name="Comma 157 4 3 2 2" xfId="7274" xr:uid="{00000000-0005-0000-0000-00006A1C0000}"/>
    <cellStyle name="Comma 157 4 3 2 2 2" xfId="37948" xr:uid="{F4A44FC3-0E38-42D4-B21E-B90E3D9EE30E}"/>
    <cellStyle name="Comma 157 4 3 2 3" xfId="37947" xr:uid="{D79E20E6-256F-4883-A649-14ECD9330AB5}"/>
    <cellStyle name="Comma 157 4 3 3" xfId="7275" xr:uid="{00000000-0005-0000-0000-00006B1C0000}"/>
    <cellStyle name="Comma 157 4 3 3 2" xfId="7276" xr:uid="{00000000-0005-0000-0000-00006C1C0000}"/>
    <cellStyle name="Comma 157 4 3 3 2 2" xfId="37950" xr:uid="{314ADA97-5C3D-4320-9A26-284E99487AEA}"/>
    <cellStyle name="Comma 157 4 3 3 3" xfId="37949" xr:uid="{82668D32-EA95-4DBE-8272-2AF5BBC50A90}"/>
    <cellStyle name="Comma 157 4 3 4" xfId="7277" xr:uid="{00000000-0005-0000-0000-00006D1C0000}"/>
    <cellStyle name="Comma 157 4 3 4 2" xfId="37951" xr:uid="{3992CF55-1B97-4FCD-AB51-00F7F7AB770C}"/>
    <cellStyle name="Comma 157 4 3 5" xfId="7278" xr:uid="{00000000-0005-0000-0000-00006E1C0000}"/>
    <cellStyle name="Comma 157 4 3 5 2" xfId="37952" xr:uid="{B6D21250-CF5E-4423-8E27-67F9CDE3A972}"/>
    <cellStyle name="Comma 157 4 3 6" xfId="7279" xr:uid="{00000000-0005-0000-0000-00006F1C0000}"/>
    <cellStyle name="Comma 157 4 3 6 2" xfId="37953" xr:uid="{BC972336-BA3C-4C00-BCC9-18B92C7EFAE7}"/>
    <cellStyle name="Comma 157 4 3 7" xfId="37946" xr:uid="{DD28597A-4F45-47DD-BB33-9EBD8620EE76}"/>
    <cellStyle name="Comma 157 4 4" xfId="7280" xr:uid="{00000000-0005-0000-0000-0000701C0000}"/>
    <cellStyle name="Comma 157 4 4 2" xfId="7281" xr:uid="{00000000-0005-0000-0000-0000711C0000}"/>
    <cellStyle name="Comma 157 4 4 2 2" xfId="37955" xr:uid="{63B7397D-902F-4D03-8A82-FB5AC558D000}"/>
    <cellStyle name="Comma 157 4 4 3" xfId="37954" xr:uid="{168BE0C8-CA8E-4CDE-871E-E1630C26E30D}"/>
    <cellStyle name="Comma 157 4 5" xfId="7282" xr:uid="{00000000-0005-0000-0000-0000721C0000}"/>
    <cellStyle name="Comma 157 4 5 2" xfId="7283" xr:uid="{00000000-0005-0000-0000-0000731C0000}"/>
    <cellStyle name="Comma 157 4 5 2 2" xfId="37957" xr:uid="{7B66A3C7-628F-4AE7-9A84-A3B98CC61519}"/>
    <cellStyle name="Comma 157 4 5 3" xfId="37956" xr:uid="{5C41BA59-3A03-48FC-9DBC-4107C441AA6A}"/>
    <cellStyle name="Comma 157 4 6" xfId="7284" xr:uid="{00000000-0005-0000-0000-0000741C0000}"/>
    <cellStyle name="Comma 157 4 6 2" xfId="37958" xr:uid="{65E51FEA-1E3B-4C4D-8A48-64D6D815E3B4}"/>
    <cellStyle name="Comma 157 4 7" xfId="7285" xr:uid="{00000000-0005-0000-0000-0000751C0000}"/>
    <cellStyle name="Comma 157 4 7 2" xfId="37959" xr:uid="{1DDB6FEB-80B0-4896-A06F-C86830D0A208}"/>
    <cellStyle name="Comma 157 4 8" xfId="7286" xr:uid="{00000000-0005-0000-0000-0000761C0000}"/>
    <cellStyle name="Comma 157 4 8 2" xfId="37960" xr:uid="{C7EB2377-8B4A-4DA1-A28C-821B63CE773E}"/>
    <cellStyle name="Comma 157 4 9" xfId="37937" xr:uid="{D6DC85A1-0E31-4D0D-ADE4-041FB2AB8B72}"/>
    <cellStyle name="Comma 157 5" xfId="7287" xr:uid="{00000000-0005-0000-0000-0000771C0000}"/>
    <cellStyle name="Comma 157 5 2" xfId="7288" xr:uid="{00000000-0005-0000-0000-0000781C0000}"/>
    <cellStyle name="Comma 157 5 2 2" xfId="7289" xr:uid="{00000000-0005-0000-0000-0000791C0000}"/>
    <cellStyle name="Comma 157 5 2 2 2" xfId="37963" xr:uid="{348DA357-1218-4411-A6DC-56C75856A16A}"/>
    <cellStyle name="Comma 157 5 2 3" xfId="37962" xr:uid="{3E4A11D4-8E19-48A5-BA55-66FCDD2334D3}"/>
    <cellStyle name="Comma 157 5 3" xfId="7290" xr:uid="{00000000-0005-0000-0000-00007A1C0000}"/>
    <cellStyle name="Comma 157 5 3 2" xfId="7291" xr:uid="{00000000-0005-0000-0000-00007B1C0000}"/>
    <cellStyle name="Comma 157 5 3 2 2" xfId="37965" xr:uid="{C41460B1-7F45-4484-A4BE-4CCE8EDDE5FD}"/>
    <cellStyle name="Comma 157 5 3 3" xfId="37964" xr:uid="{8744B380-D86C-4FCA-A2AD-D52B0D9F9421}"/>
    <cellStyle name="Comma 157 5 4" xfId="7292" xr:uid="{00000000-0005-0000-0000-00007C1C0000}"/>
    <cellStyle name="Comma 157 5 4 2" xfId="37966" xr:uid="{5F1D6AB8-B70E-4DC1-85DF-4CBF44C1F703}"/>
    <cellStyle name="Comma 157 5 5" xfId="7293" xr:uid="{00000000-0005-0000-0000-00007D1C0000}"/>
    <cellStyle name="Comma 157 5 5 2" xfId="37967" xr:uid="{AE459C1E-4FF1-4D5C-AF0A-40E4741252EA}"/>
    <cellStyle name="Comma 157 5 6" xfId="7294" xr:uid="{00000000-0005-0000-0000-00007E1C0000}"/>
    <cellStyle name="Comma 157 5 6 2" xfId="37968" xr:uid="{D20F8F38-E47C-4153-8284-F6F224938359}"/>
    <cellStyle name="Comma 157 5 7" xfId="37961" xr:uid="{9CCFD7B2-C110-4946-A0A3-A14A04111955}"/>
    <cellStyle name="Comma 157 6" xfId="7295" xr:uid="{00000000-0005-0000-0000-00007F1C0000}"/>
    <cellStyle name="Comma 157 6 2" xfId="7296" xr:uid="{00000000-0005-0000-0000-0000801C0000}"/>
    <cellStyle name="Comma 157 6 2 2" xfId="37970" xr:uid="{54BF50CD-21C7-4B68-BBD9-AE32C81FB0D2}"/>
    <cellStyle name="Comma 157 6 3" xfId="37969" xr:uid="{FA1460F8-8FC3-44BB-B39F-5A5E07119A41}"/>
    <cellStyle name="Comma 157 7" xfId="7297" xr:uid="{00000000-0005-0000-0000-0000811C0000}"/>
    <cellStyle name="Comma 157 7 2" xfId="7298" xr:uid="{00000000-0005-0000-0000-0000821C0000}"/>
    <cellStyle name="Comma 157 7 2 2" xfId="37972" xr:uid="{2DDEF507-4A33-4D7C-9B7F-C911A7DED3A4}"/>
    <cellStyle name="Comma 157 7 3" xfId="37971" xr:uid="{15EAAE43-D41B-44C0-BB29-5FCF3FE1EA93}"/>
    <cellStyle name="Comma 157 8" xfId="7299" xr:uid="{00000000-0005-0000-0000-0000831C0000}"/>
    <cellStyle name="Comma 157 8 2" xfId="37973" xr:uid="{C5141104-5194-4CF8-BA0F-21EC550FBF1B}"/>
    <cellStyle name="Comma 157 9" xfId="7300" xr:uid="{00000000-0005-0000-0000-0000841C0000}"/>
    <cellStyle name="Comma 157 9 2" xfId="7301" xr:uid="{00000000-0005-0000-0000-0000851C0000}"/>
    <cellStyle name="Comma 157 9 2 2" xfId="37975" xr:uid="{B655459E-4DB4-42D4-A0DF-BADE3C04225D}"/>
    <cellStyle name="Comma 157 9 3" xfId="37974" xr:uid="{696C9CF9-328A-460E-9A54-BBB4A37E319B}"/>
    <cellStyle name="Comma 158" xfId="7302" xr:uid="{00000000-0005-0000-0000-0000861C0000}"/>
    <cellStyle name="Comma 158 10" xfId="7303" xr:uid="{00000000-0005-0000-0000-0000871C0000}"/>
    <cellStyle name="Comma 158 10 2" xfId="37977" xr:uid="{A71040E3-826A-4ADC-9E87-F8DF09A07E5A}"/>
    <cellStyle name="Comma 158 11" xfId="37976" xr:uid="{F27E5DCB-A3F4-469C-8B55-6695C533FF80}"/>
    <cellStyle name="Comma 158 2" xfId="7304" xr:uid="{00000000-0005-0000-0000-0000881C0000}"/>
    <cellStyle name="Comma 158 2 10" xfId="37978" xr:uid="{1B41D578-800A-4B66-874D-C36EF883E41A}"/>
    <cellStyle name="Comma 158 2 2" xfId="7305" xr:uid="{00000000-0005-0000-0000-0000891C0000}"/>
    <cellStyle name="Comma 158 2 2 2" xfId="7306" xr:uid="{00000000-0005-0000-0000-00008A1C0000}"/>
    <cellStyle name="Comma 158 2 2 2 2" xfId="7307" xr:uid="{00000000-0005-0000-0000-00008B1C0000}"/>
    <cellStyle name="Comma 158 2 2 2 2 2" xfId="37981" xr:uid="{5E61433B-F900-48DF-A46B-1D4D94E88A7E}"/>
    <cellStyle name="Comma 158 2 2 2 3" xfId="37980" xr:uid="{B24AEED6-7143-466E-A035-7218646CE89C}"/>
    <cellStyle name="Comma 158 2 2 3" xfId="7308" xr:uid="{00000000-0005-0000-0000-00008C1C0000}"/>
    <cellStyle name="Comma 158 2 2 3 2" xfId="7309" xr:uid="{00000000-0005-0000-0000-00008D1C0000}"/>
    <cellStyle name="Comma 158 2 2 3 2 2" xfId="37983" xr:uid="{DC104FFE-FFBB-4077-99E4-51BDCCCD0808}"/>
    <cellStyle name="Comma 158 2 2 3 3" xfId="37982" xr:uid="{1056DBDC-986D-42E1-B4A4-62462C274DCE}"/>
    <cellStyle name="Comma 158 2 2 4" xfId="7310" xr:uid="{00000000-0005-0000-0000-00008E1C0000}"/>
    <cellStyle name="Comma 158 2 2 4 2" xfId="37984" xr:uid="{FF27F343-8DDF-40EE-BB98-CE7AF4E1C1D2}"/>
    <cellStyle name="Comma 158 2 2 5" xfId="7311" xr:uid="{00000000-0005-0000-0000-00008F1C0000}"/>
    <cellStyle name="Comma 158 2 2 5 2" xfId="37985" xr:uid="{CE45EE26-C554-4706-A2A4-D8979FB0058C}"/>
    <cellStyle name="Comma 158 2 2 6" xfId="7312" xr:uid="{00000000-0005-0000-0000-0000901C0000}"/>
    <cellStyle name="Comma 158 2 2 6 2" xfId="37986" xr:uid="{1AEA63C9-27F4-4919-AC90-8081F12F6A35}"/>
    <cellStyle name="Comma 158 2 2 7" xfId="37979" xr:uid="{35DBC595-7FEE-4FCE-83FB-70F0AB7B6986}"/>
    <cellStyle name="Comma 158 2 3" xfId="7313" xr:uid="{00000000-0005-0000-0000-0000911C0000}"/>
    <cellStyle name="Comma 158 2 3 2" xfId="7314" xr:uid="{00000000-0005-0000-0000-0000921C0000}"/>
    <cellStyle name="Comma 158 2 3 2 2" xfId="7315" xr:uid="{00000000-0005-0000-0000-0000931C0000}"/>
    <cellStyle name="Comma 158 2 3 2 2 2" xfId="7316" xr:uid="{00000000-0005-0000-0000-0000941C0000}"/>
    <cellStyle name="Comma 158 2 3 2 2 2 2" xfId="37990" xr:uid="{7A1F79C1-9BA4-4E45-B4B1-A89642F085B3}"/>
    <cellStyle name="Comma 158 2 3 2 2 3" xfId="37989" xr:uid="{A2AA4091-44B0-43B2-AA13-256AF6C04C1A}"/>
    <cellStyle name="Comma 158 2 3 2 3" xfId="7317" xr:uid="{00000000-0005-0000-0000-0000951C0000}"/>
    <cellStyle name="Comma 158 2 3 2 3 2" xfId="7318" xr:uid="{00000000-0005-0000-0000-0000961C0000}"/>
    <cellStyle name="Comma 158 2 3 2 3 2 2" xfId="37992" xr:uid="{37E0BC0F-9BFC-4EEC-B9AE-D2575C76D587}"/>
    <cellStyle name="Comma 158 2 3 2 3 3" xfId="37991" xr:uid="{C5B7BF42-8976-465E-B4C9-19AAE150B88E}"/>
    <cellStyle name="Comma 158 2 3 2 4" xfId="7319" xr:uid="{00000000-0005-0000-0000-0000971C0000}"/>
    <cellStyle name="Comma 158 2 3 2 4 2" xfId="37993" xr:uid="{5BAA6DB5-51AF-4AA1-820B-C46FC2DCE679}"/>
    <cellStyle name="Comma 158 2 3 2 5" xfId="7320" xr:uid="{00000000-0005-0000-0000-0000981C0000}"/>
    <cellStyle name="Comma 158 2 3 2 5 2" xfId="7321" xr:uid="{00000000-0005-0000-0000-0000991C0000}"/>
    <cellStyle name="Comma 158 2 3 2 5 2 2" xfId="37995" xr:uid="{F9E20873-E247-4D34-AFBD-D8AD85FF60DA}"/>
    <cellStyle name="Comma 158 2 3 2 5 3" xfId="37994" xr:uid="{BD4B6BE6-D6C1-486E-81A8-1E10FCD78192}"/>
    <cellStyle name="Comma 158 2 3 2 6" xfId="7322" xr:uid="{00000000-0005-0000-0000-00009A1C0000}"/>
    <cellStyle name="Comma 158 2 3 2 6 2" xfId="37996" xr:uid="{9E373A8E-48DB-4078-B381-F0541D8170C3}"/>
    <cellStyle name="Comma 158 2 3 2 7" xfId="37988" xr:uid="{4C981C6F-43D0-42E3-86D4-B6EB081D6872}"/>
    <cellStyle name="Comma 158 2 3 3" xfId="7323" xr:uid="{00000000-0005-0000-0000-00009B1C0000}"/>
    <cellStyle name="Comma 158 2 3 3 2" xfId="7324" xr:uid="{00000000-0005-0000-0000-00009C1C0000}"/>
    <cellStyle name="Comma 158 2 3 3 2 2" xfId="37998" xr:uid="{72061E5B-176C-43EF-8D8F-886A69107949}"/>
    <cellStyle name="Comma 158 2 3 3 3" xfId="37997" xr:uid="{B4FB23B8-A5F6-42AD-A5A0-778013F3F1DB}"/>
    <cellStyle name="Comma 158 2 3 4" xfId="7325" xr:uid="{00000000-0005-0000-0000-00009D1C0000}"/>
    <cellStyle name="Comma 158 2 3 4 2" xfId="7326" xr:uid="{00000000-0005-0000-0000-00009E1C0000}"/>
    <cellStyle name="Comma 158 2 3 4 2 2" xfId="38000" xr:uid="{4B0369B0-CDD4-48ED-98D1-10B6B41A7BDA}"/>
    <cellStyle name="Comma 158 2 3 4 3" xfId="37999" xr:uid="{35D97ADF-2FFD-43F1-8961-8A86411C80B4}"/>
    <cellStyle name="Comma 158 2 3 5" xfId="7327" xr:uid="{00000000-0005-0000-0000-00009F1C0000}"/>
    <cellStyle name="Comma 158 2 3 5 2" xfId="38001" xr:uid="{8E6A12B6-8015-4BF4-B8B9-E853FC28C110}"/>
    <cellStyle name="Comma 158 2 3 6" xfId="7328" xr:uid="{00000000-0005-0000-0000-0000A01C0000}"/>
    <cellStyle name="Comma 158 2 3 6 2" xfId="38002" xr:uid="{E589B645-CAAF-4ECD-96E8-57C7BF72F1A8}"/>
    <cellStyle name="Comma 158 2 3 7" xfId="7329" xr:uid="{00000000-0005-0000-0000-0000A11C0000}"/>
    <cellStyle name="Comma 158 2 3 7 2" xfId="38003" xr:uid="{354F3F3E-5CBE-4AE9-96FB-49083E9D4FDC}"/>
    <cellStyle name="Comma 158 2 3 8" xfId="37987" xr:uid="{053CE4E2-E04E-40C3-96D6-E0EB13866C26}"/>
    <cellStyle name="Comma 158 2 4" xfId="7330" xr:uid="{00000000-0005-0000-0000-0000A21C0000}"/>
    <cellStyle name="Comma 158 2 4 2" xfId="7331" xr:uid="{00000000-0005-0000-0000-0000A31C0000}"/>
    <cellStyle name="Comma 158 2 4 2 2" xfId="7332" xr:uid="{00000000-0005-0000-0000-0000A41C0000}"/>
    <cellStyle name="Comma 158 2 4 2 2 2" xfId="38006" xr:uid="{CD18C3A6-4E52-413D-A93A-B1854D813588}"/>
    <cellStyle name="Comma 158 2 4 2 3" xfId="38005" xr:uid="{91E0B242-E312-4908-81D6-A1425FF92268}"/>
    <cellStyle name="Comma 158 2 4 3" xfId="7333" xr:uid="{00000000-0005-0000-0000-0000A51C0000}"/>
    <cellStyle name="Comma 158 2 4 3 2" xfId="7334" xr:uid="{00000000-0005-0000-0000-0000A61C0000}"/>
    <cellStyle name="Comma 158 2 4 3 2 2" xfId="38008" xr:uid="{0B17695E-EB67-48CB-9664-6C89CD5A8773}"/>
    <cellStyle name="Comma 158 2 4 3 3" xfId="38007" xr:uid="{01EF6B50-D171-4FE0-90E4-782439741973}"/>
    <cellStyle name="Comma 158 2 4 4" xfId="7335" xr:uid="{00000000-0005-0000-0000-0000A71C0000}"/>
    <cellStyle name="Comma 158 2 4 4 2" xfId="38009" xr:uid="{C16027F4-57AF-4B59-B797-C5C630C89D49}"/>
    <cellStyle name="Comma 158 2 4 5" xfId="7336" xr:uid="{00000000-0005-0000-0000-0000A81C0000}"/>
    <cellStyle name="Comma 158 2 4 5 2" xfId="38010" xr:uid="{9769A871-8BC4-4386-8B25-0A9C3F5ECB92}"/>
    <cellStyle name="Comma 158 2 4 6" xfId="7337" xr:uid="{00000000-0005-0000-0000-0000A91C0000}"/>
    <cellStyle name="Comma 158 2 4 6 2" xfId="38011" xr:uid="{201DBBBD-102E-4FB0-9ED7-9F4757C4FF79}"/>
    <cellStyle name="Comma 158 2 4 7" xfId="38004" xr:uid="{3B5EE399-47B0-4594-AD1F-264675526BBF}"/>
    <cellStyle name="Comma 158 2 5" xfId="7338" xr:uid="{00000000-0005-0000-0000-0000AA1C0000}"/>
    <cellStyle name="Comma 158 2 5 2" xfId="7339" xr:uid="{00000000-0005-0000-0000-0000AB1C0000}"/>
    <cellStyle name="Comma 158 2 5 2 2" xfId="38013" xr:uid="{C984BC9A-7132-4B1B-89EF-9303C4AFD7C3}"/>
    <cellStyle name="Comma 158 2 5 3" xfId="38012" xr:uid="{E66A877C-015F-48BA-A3D1-CEC2C0E524FE}"/>
    <cellStyle name="Comma 158 2 6" xfId="7340" xr:uid="{00000000-0005-0000-0000-0000AC1C0000}"/>
    <cellStyle name="Comma 158 2 6 2" xfId="7341" xr:uid="{00000000-0005-0000-0000-0000AD1C0000}"/>
    <cellStyle name="Comma 158 2 6 2 2" xfId="38015" xr:uid="{870B1F53-2F59-4DE5-A270-1C08ED9DC288}"/>
    <cellStyle name="Comma 158 2 6 3" xfId="38014" xr:uid="{C41398E5-9844-4FB9-B329-4C6F43831B27}"/>
    <cellStyle name="Comma 158 2 7" xfId="7342" xr:uid="{00000000-0005-0000-0000-0000AE1C0000}"/>
    <cellStyle name="Comma 158 2 7 2" xfId="38016" xr:uid="{6388B6F5-7C79-4BA6-8823-43913390257E}"/>
    <cellStyle name="Comma 158 2 8" xfId="7343" xr:uid="{00000000-0005-0000-0000-0000AF1C0000}"/>
    <cellStyle name="Comma 158 2 8 2" xfId="7344" xr:uid="{00000000-0005-0000-0000-0000B01C0000}"/>
    <cellStyle name="Comma 158 2 8 2 2" xfId="38018" xr:uid="{E7776A4B-03E4-484C-ADE7-FF5ADC88CD8E}"/>
    <cellStyle name="Comma 158 2 8 3" xfId="38017" xr:uid="{ED53D456-3087-4C76-AAA2-31D7572B43F0}"/>
    <cellStyle name="Comma 158 2 9" xfId="7345" xr:uid="{00000000-0005-0000-0000-0000B11C0000}"/>
    <cellStyle name="Comma 158 2 9 2" xfId="38019" xr:uid="{F85C4026-C710-41B1-9DBF-E339A0B795BC}"/>
    <cellStyle name="Comma 158 3" xfId="7346" xr:uid="{00000000-0005-0000-0000-0000B21C0000}"/>
    <cellStyle name="Comma 158 3 2" xfId="7347" xr:uid="{00000000-0005-0000-0000-0000B31C0000}"/>
    <cellStyle name="Comma 158 3 2 2" xfId="7348" xr:uid="{00000000-0005-0000-0000-0000B41C0000}"/>
    <cellStyle name="Comma 158 3 2 2 2" xfId="38022" xr:uid="{C9B25FAB-95D9-47F7-88A2-10D1BE7D192F}"/>
    <cellStyle name="Comma 158 3 2 3" xfId="38021" xr:uid="{BC53964D-F581-4164-932D-E3668B25852E}"/>
    <cellStyle name="Comma 158 3 3" xfId="7349" xr:uid="{00000000-0005-0000-0000-0000B51C0000}"/>
    <cellStyle name="Comma 158 3 3 2" xfId="7350" xr:uid="{00000000-0005-0000-0000-0000B61C0000}"/>
    <cellStyle name="Comma 158 3 3 2 2" xfId="38024" xr:uid="{0B3D5762-4C6D-4712-996A-5B72DDD55861}"/>
    <cellStyle name="Comma 158 3 3 3" xfId="38023" xr:uid="{8A1CBEF5-F217-4A6F-9F13-4AE8AEE05476}"/>
    <cellStyle name="Comma 158 3 4" xfId="7351" xr:uid="{00000000-0005-0000-0000-0000B71C0000}"/>
    <cellStyle name="Comma 158 3 4 2" xfId="38025" xr:uid="{8F8D00C6-B21B-40CF-B55A-642C015D68E8}"/>
    <cellStyle name="Comma 158 3 5" xfId="7352" xr:uid="{00000000-0005-0000-0000-0000B81C0000}"/>
    <cellStyle name="Comma 158 3 5 2" xfId="7353" xr:uid="{00000000-0005-0000-0000-0000B91C0000}"/>
    <cellStyle name="Comma 158 3 5 2 2" xfId="38027" xr:uid="{A74EBDDD-7746-46F4-98AE-00437171D043}"/>
    <cellStyle name="Comma 158 3 5 3" xfId="38026" xr:uid="{ABCFC4EA-6773-4A7F-86B3-2174B8A20E9D}"/>
    <cellStyle name="Comma 158 3 6" xfId="7354" xr:uid="{00000000-0005-0000-0000-0000BA1C0000}"/>
    <cellStyle name="Comma 158 3 6 2" xfId="38028" xr:uid="{244D0E9E-EF3F-4406-BB65-EEA2DCE0F586}"/>
    <cellStyle name="Comma 158 3 7" xfId="38020" xr:uid="{EC89B230-7139-4173-922E-A9081D57DAFC}"/>
    <cellStyle name="Comma 158 4" xfId="7355" xr:uid="{00000000-0005-0000-0000-0000BB1C0000}"/>
    <cellStyle name="Comma 158 4 2" xfId="7356" xr:uid="{00000000-0005-0000-0000-0000BC1C0000}"/>
    <cellStyle name="Comma 158 4 2 2" xfId="7357" xr:uid="{00000000-0005-0000-0000-0000BD1C0000}"/>
    <cellStyle name="Comma 158 4 2 2 2" xfId="7358" xr:uid="{00000000-0005-0000-0000-0000BE1C0000}"/>
    <cellStyle name="Comma 158 4 2 2 2 2" xfId="38032" xr:uid="{99EB3E3A-8095-4A35-A7D1-2294ADD4A039}"/>
    <cellStyle name="Comma 158 4 2 2 3" xfId="38031" xr:uid="{694E6A5A-BE4C-47B9-98EC-02553ABA12AD}"/>
    <cellStyle name="Comma 158 4 2 3" xfId="7359" xr:uid="{00000000-0005-0000-0000-0000BF1C0000}"/>
    <cellStyle name="Comma 158 4 2 3 2" xfId="7360" xr:uid="{00000000-0005-0000-0000-0000C01C0000}"/>
    <cellStyle name="Comma 158 4 2 3 2 2" xfId="38034" xr:uid="{21C764C9-4DD0-44F9-BA74-710F0A0AA200}"/>
    <cellStyle name="Comma 158 4 2 3 3" xfId="38033" xr:uid="{D7C4E98F-0053-4749-BC28-54BFC633CC47}"/>
    <cellStyle name="Comma 158 4 2 4" xfId="7361" xr:uid="{00000000-0005-0000-0000-0000C11C0000}"/>
    <cellStyle name="Comma 158 4 2 4 2" xfId="38035" xr:uid="{C3980C1B-AD9A-4FAD-8A21-B58F52C7973C}"/>
    <cellStyle name="Comma 158 4 2 5" xfId="7362" xr:uid="{00000000-0005-0000-0000-0000C21C0000}"/>
    <cellStyle name="Comma 158 4 2 5 2" xfId="38036" xr:uid="{E265ED36-264E-49B9-B3F9-8E785C682896}"/>
    <cellStyle name="Comma 158 4 2 6" xfId="7363" xr:uid="{00000000-0005-0000-0000-0000C31C0000}"/>
    <cellStyle name="Comma 158 4 2 6 2" xfId="38037" xr:uid="{E1699F14-BF51-423A-A973-458EC32FC334}"/>
    <cellStyle name="Comma 158 4 2 7" xfId="38030" xr:uid="{7B17C995-CBDB-4426-981E-C8E6B456C8CE}"/>
    <cellStyle name="Comma 158 4 3" xfId="7364" xr:uid="{00000000-0005-0000-0000-0000C41C0000}"/>
    <cellStyle name="Comma 158 4 3 2" xfId="7365" xr:uid="{00000000-0005-0000-0000-0000C51C0000}"/>
    <cellStyle name="Comma 158 4 3 2 2" xfId="7366" xr:uid="{00000000-0005-0000-0000-0000C61C0000}"/>
    <cellStyle name="Comma 158 4 3 2 2 2" xfId="38040" xr:uid="{48F4C33A-CFE3-491E-9D57-CA606FAD9DA4}"/>
    <cellStyle name="Comma 158 4 3 2 3" xfId="38039" xr:uid="{91DDA28C-6F22-47D6-9D36-F43FAD0EAE5B}"/>
    <cellStyle name="Comma 158 4 3 3" xfId="7367" xr:uid="{00000000-0005-0000-0000-0000C71C0000}"/>
    <cellStyle name="Comma 158 4 3 3 2" xfId="7368" xr:uid="{00000000-0005-0000-0000-0000C81C0000}"/>
    <cellStyle name="Comma 158 4 3 3 2 2" xfId="38042" xr:uid="{FC0B51DF-D47D-48EC-89C2-A04EA5D7E6B6}"/>
    <cellStyle name="Comma 158 4 3 3 3" xfId="38041" xr:uid="{79FEE7B3-9CBF-405B-979E-298D0710D6CA}"/>
    <cellStyle name="Comma 158 4 3 4" xfId="7369" xr:uid="{00000000-0005-0000-0000-0000C91C0000}"/>
    <cellStyle name="Comma 158 4 3 4 2" xfId="38043" xr:uid="{BEEB3161-2630-4AF5-8D11-F5855E1E5431}"/>
    <cellStyle name="Comma 158 4 3 5" xfId="7370" xr:uid="{00000000-0005-0000-0000-0000CA1C0000}"/>
    <cellStyle name="Comma 158 4 3 5 2" xfId="38044" xr:uid="{70F0FE9B-8EC7-47EA-B470-A1D1B66FE8EA}"/>
    <cellStyle name="Comma 158 4 3 6" xfId="7371" xr:uid="{00000000-0005-0000-0000-0000CB1C0000}"/>
    <cellStyle name="Comma 158 4 3 6 2" xfId="38045" xr:uid="{CEA19635-6998-4C2A-A803-FC10FD50C060}"/>
    <cellStyle name="Comma 158 4 3 7" xfId="38038" xr:uid="{88D6AAFF-B7B2-47E9-A3C0-37D6380EF572}"/>
    <cellStyle name="Comma 158 4 4" xfId="7372" xr:uid="{00000000-0005-0000-0000-0000CC1C0000}"/>
    <cellStyle name="Comma 158 4 4 2" xfId="7373" xr:uid="{00000000-0005-0000-0000-0000CD1C0000}"/>
    <cellStyle name="Comma 158 4 4 2 2" xfId="38047" xr:uid="{43FE3A51-8178-4B54-8DDB-D0DD8A3A3919}"/>
    <cellStyle name="Comma 158 4 4 3" xfId="38046" xr:uid="{9D3A0C4F-8C10-4A35-BFE1-908BD7E79174}"/>
    <cellStyle name="Comma 158 4 5" xfId="7374" xr:uid="{00000000-0005-0000-0000-0000CE1C0000}"/>
    <cellStyle name="Comma 158 4 5 2" xfId="7375" xr:uid="{00000000-0005-0000-0000-0000CF1C0000}"/>
    <cellStyle name="Comma 158 4 5 2 2" xfId="38049" xr:uid="{537AB190-4A73-40B1-8A13-4E51B3AB16FF}"/>
    <cellStyle name="Comma 158 4 5 3" xfId="38048" xr:uid="{3AE8BD59-1B1C-40D2-B9AF-B99D5250033B}"/>
    <cellStyle name="Comma 158 4 6" xfId="7376" xr:uid="{00000000-0005-0000-0000-0000D01C0000}"/>
    <cellStyle name="Comma 158 4 6 2" xfId="38050" xr:uid="{81254A74-67B0-41A5-8697-D12FC9ADE9D3}"/>
    <cellStyle name="Comma 158 4 7" xfId="7377" xr:uid="{00000000-0005-0000-0000-0000D11C0000}"/>
    <cellStyle name="Comma 158 4 7 2" xfId="7378" xr:uid="{00000000-0005-0000-0000-0000D21C0000}"/>
    <cellStyle name="Comma 158 4 7 2 2" xfId="38052" xr:uid="{8D01DC44-E2A3-4AE2-8EC7-F7B95E4C8B1B}"/>
    <cellStyle name="Comma 158 4 7 3" xfId="38051" xr:uid="{0AB7EFB6-6992-4C62-9BB4-3FE136AEA938}"/>
    <cellStyle name="Comma 158 4 8" xfId="7379" xr:uid="{00000000-0005-0000-0000-0000D31C0000}"/>
    <cellStyle name="Comma 158 4 8 2" xfId="38053" xr:uid="{CCD6848F-891A-40E2-80F3-68D977B88BFD}"/>
    <cellStyle name="Comma 158 4 9" xfId="38029" xr:uid="{4DFCEEE7-9231-4244-A527-E811D5D19BAB}"/>
    <cellStyle name="Comma 158 5" xfId="7380" xr:uid="{00000000-0005-0000-0000-0000D41C0000}"/>
    <cellStyle name="Comma 158 5 2" xfId="7381" xr:uid="{00000000-0005-0000-0000-0000D51C0000}"/>
    <cellStyle name="Comma 158 5 2 2" xfId="7382" xr:uid="{00000000-0005-0000-0000-0000D61C0000}"/>
    <cellStyle name="Comma 158 5 2 2 2" xfId="38056" xr:uid="{FDC96D41-E942-47D4-A6B3-F3D64F2453FA}"/>
    <cellStyle name="Comma 158 5 2 3" xfId="38055" xr:uid="{C85FEAE3-CE7D-4E46-A694-473A615D07E3}"/>
    <cellStyle name="Comma 158 5 3" xfId="7383" xr:uid="{00000000-0005-0000-0000-0000D71C0000}"/>
    <cellStyle name="Comma 158 5 3 2" xfId="7384" xr:uid="{00000000-0005-0000-0000-0000D81C0000}"/>
    <cellStyle name="Comma 158 5 3 2 2" xfId="38058" xr:uid="{869448B3-E09A-4CE1-9197-213CC0E83E17}"/>
    <cellStyle name="Comma 158 5 3 3" xfId="38057" xr:uid="{D34BA4AF-D11B-4273-B060-AEDC2F235166}"/>
    <cellStyle name="Comma 158 5 4" xfId="7385" xr:uid="{00000000-0005-0000-0000-0000D91C0000}"/>
    <cellStyle name="Comma 158 5 4 2" xfId="38059" xr:uid="{68BAB806-DAE2-418D-80EE-0AC77D8CEE99}"/>
    <cellStyle name="Comma 158 5 5" xfId="7386" xr:uid="{00000000-0005-0000-0000-0000DA1C0000}"/>
    <cellStyle name="Comma 158 5 5 2" xfId="38060" xr:uid="{5C304019-4F7C-4DAA-B043-451B3C8A6DC2}"/>
    <cellStyle name="Comma 158 5 6" xfId="7387" xr:uid="{00000000-0005-0000-0000-0000DB1C0000}"/>
    <cellStyle name="Comma 158 5 6 2" xfId="38061" xr:uid="{7BA2D78F-D293-46B9-8252-DB62C89395E3}"/>
    <cellStyle name="Comma 158 5 7" xfId="38054" xr:uid="{A8194ECB-1EE5-46AC-B7B3-FB86A7D5B891}"/>
    <cellStyle name="Comma 158 6" xfId="7388" xr:uid="{00000000-0005-0000-0000-0000DC1C0000}"/>
    <cellStyle name="Comma 158 6 2" xfId="7389" xr:uid="{00000000-0005-0000-0000-0000DD1C0000}"/>
    <cellStyle name="Comma 158 6 2 2" xfId="38063" xr:uid="{2F94CD82-A1BC-409E-BAD8-8CEAEB09A132}"/>
    <cellStyle name="Comma 158 6 3" xfId="38062" xr:uid="{2068D59E-6E35-44B2-B8CC-0CC3643EA08B}"/>
    <cellStyle name="Comma 158 7" xfId="7390" xr:uid="{00000000-0005-0000-0000-0000DE1C0000}"/>
    <cellStyle name="Comma 158 7 2" xfId="7391" xr:uid="{00000000-0005-0000-0000-0000DF1C0000}"/>
    <cellStyle name="Comma 158 7 2 2" xfId="38065" xr:uid="{850E1F87-3E78-445F-AF12-DFE1F3BDA6C1}"/>
    <cellStyle name="Comma 158 7 3" xfId="38064" xr:uid="{BC028539-E367-4797-88F7-B61904F63CDB}"/>
    <cellStyle name="Comma 158 8" xfId="7392" xr:uid="{00000000-0005-0000-0000-0000E01C0000}"/>
    <cellStyle name="Comma 158 8 2" xfId="38066" xr:uid="{B84D1D3F-D5F2-4FF1-961E-21C5CB769E5D}"/>
    <cellStyle name="Comma 158 9" xfId="7393" xr:uid="{00000000-0005-0000-0000-0000E11C0000}"/>
    <cellStyle name="Comma 158 9 2" xfId="7394" xr:uid="{00000000-0005-0000-0000-0000E21C0000}"/>
    <cellStyle name="Comma 158 9 2 2" xfId="38068" xr:uid="{EF69A699-744A-4146-AC2A-F0A71A51BB3C}"/>
    <cellStyle name="Comma 158 9 3" xfId="38067" xr:uid="{882ADD53-1574-4004-A43E-08C57031C5D5}"/>
    <cellStyle name="Comma 159" xfId="7395" xr:uid="{00000000-0005-0000-0000-0000E31C0000}"/>
    <cellStyle name="Comma 159 10" xfId="7396" xr:uid="{00000000-0005-0000-0000-0000E41C0000}"/>
    <cellStyle name="Comma 159 10 2" xfId="38070" xr:uid="{761B2AE3-FA9F-4D70-B353-F6160A0C919E}"/>
    <cellStyle name="Comma 159 11" xfId="38069" xr:uid="{31E4CE27-E689-4DF8-A983-F301DF952B1B}"/>
    <cellStyle name="Comma 159 2" xfId="7397" xr:uid="{00000000-0005-0000-0000-0000E51C0000}"/>
    <cellStyle name="Comma 159 2 10" xfId="38071" xr:uid="{57357DF4-9354-4E8D-AD12-14CF9467B6A0}"/>
    <cellStyle name="Comma 159 2 2" xfId="7398" xr:uid="{00000000-0005-0000-0000-0000E61C0000}"/>
    <cellStyle name="Comma 159 2 2 2" xfId="7399" xr:uid="{00000000-0005-0000-0000-0000E71C0000}"/>
    <cellStyle name="Comma 159 2 2 2 2" xfId="7400" xr:uid="{00000000-0005-0000-0000-0000E81C0000}"/>
    <cellStyle name="Comma 159 2 2 2 2 2" xfId="38074" xr:uid="{8E479312-E33B-4A90-A831-D6E5ECA69BA0}"/>
    <cellStyle name="Comma 159 2 2 2 3" xfId="38073" xr:uid="{8EC3BCD0-F514-4D3E-A960-8DABF0F614B4}"/>
    <cellStyle name="Comma 159 2 2 3" xfId="7401" xr:uid="{00000000-0005-0000-0000-0000E91C0000}"/>
    <cellStyle name="Comma 159 2 2 3 2" xfId="7402" xr:uid="{00000000-0005-0000-0000-0000EA1C0000}"/>
    <cellStyle name="Comma 159 2 2 3 2 2" xfId="38076" xr:uid="{13CB292A-9CF5-4528-A51F-2A9D926EFF0C}"/>
    <cellStyle name="Comma 159 2 2 3 3" xfId="38075" xr:uid="{F1E55094-A7BC-4BE3-A7CD-8D2BA241C662}"/>
    <cellStyle name="Comma 159 2 2 4" xfId="7403" xr:uid="{00000000-0005-0000-0000-0000EB1C0000}"/>
    <cellStyle name="Comma 159 2 2 4 2" xfId="38077" xr:uid="{B75C92BD-89F5-4508-8433-0D2800045680}"/>
    <cellStyle name="Comma 159 2 2 5" xfId="7404" xr:uid="{00000000-0005-0000-0000-0000EC1C0000}"/>
    <cellStyle name="Comma 159 2 2 5 2" xfId="7405" xr:uid="{00000000-0005-0000-0000-0000ED1C0000}"/>
    <cellStyle name="Comma 159 2 2 5 2 2" xfId="38079" xr:uid="{F3E713B3-3FE5-4BF5-BFAC-EAF2647AB4F2}"/>
    <cellStyle name="Comma 159 2 2 5 3" xfId="38078" xr:uid="{03CCBADD-788A-455A-9BFA-1494DE187DE7}"/>
    <cellStyle name="Comma 159 2 2 6" xfId="7406" xr:uid="{00000000-0005-0000-0000-0000EE1C0000}"/>
    <cellStyle name="Comma 159 2 2 6 2" xfId="38080" xr:uid="{C30CEABA-FE35-4E67-9CAB-AAA500067E22}"/>
    <cellStyle name="Comma 159 2 2 7" xfId="38072" xr:uid="{7C60CB5C-2E31-46A4-A9ED-724A159D34D5}"/>
    <cellStyle name="Comma 159 2 3" xfId="7407" xr:uid="{00000000-0005-0000-0000-0000EF1C0000}"/>
    <cellStyle name="Comma 159 2 3 2" xfId="7408" xr:uid="{00000000-0005-0000-0000-0000F01C0000}"/>
    <cellStyle name="Comma 159 2 3 2 2" xfId="7409" xr:uid="{00000000-0005-0000-0000-0000F11C0000}"/>
    <cellStyle name="Comma 159 2 3 2 2 2" xfId="7410" xr:uid="{00000000-0005-0000-0000-0000F21C0000}"/>
    <cellStyle name="Comma 159 2 3 2 2 2 2" xfId="38084" xr:uid="{3B841172-B120-4889-961E-DB4CE01DE817}"/>
    <cellStyle name="Comma 159 2 3 2 2 3" xfId="38083" xr:uid="{37807988-2E9C-47F6-BF52-C1EAA4993054}"/>
    <cellStyle name="Comma 159 2 3 2 3" xfId="7411" xr:uid="{00000000-0005-0000-0000-0000F31C0000}"/>
    <cellStyle name="Comma 159 2 3 2 3 2" xfId="7412" xr:uid="{00000000-0005-0000-0000-0000F41C0000}"/>
    <cellStyle name="Comma 159 2 3 2 3 2 2" xfId="38086" xr:uid="{6ACAE40A-F70E-4F6B-AFA9-F19B2D0D387A}"/>
    <cellStyle name="Comma 159 2 3 2 3 3" xfId="38085" xr:uid="{8B532F1F-E9DB-4B6B-9C1D-3C425159E400}"/>
    <cellStyle name="Comma 159 2 3 2 4" xfId="7413" xr:uid="{00000000-0005-0000-0000-0000F51C0000}"/>
    <cellStyle name="Comma 159 2 3 2 4 2" xfId="38087" xr:uid="{4DC007D3-E6D7-4C30-95AC-1EE54B92EB69}"/>
    <cellStyle name="Comma 159 2 3 2 5" xfId="7414" xr:uid="{00000000-0005-0000-0000-0000F61C0000}"/>
    <cellStyle name="Comma 159 2 3 2 5 2" xfId="38088" xr:uid="{670D3B9C-B602-4E43-9F84-82BBC3AADC00}"/>
    <cellStyle name="Comma 159 2 3 2 6" xfId="7415" xr:uid="{00000000-0005-0000-0000-0000F71C0000}"/>
    <cellStyle name="Comma 159 2 3 2 6 2" xfId="38089" xr:uid="{6401E96B-DC34-42F9-BBC5-CBB0DDB17B52}"/>
    <cellStyle name="Comma 159 2 3 2 7" xfId="38082" xr:uid="{F3BDA416-281D-4094-85AC-6A152D9E8DF8}"/>
    <cellStyle name="Comma 159 2 3 3" xfId="7416" xr:uid="{00000000-0005-0000-0000-0000F81C0000}"/>
    <cellStyle name="Comma 159 2 3 3 2" xfId="7417" xr:uid="{00000000-0005-0000-0000-0000F91C0000}"/>
    <cellStyle name="Comma 159 2 3 3 2 2" xfId="38091" xr:uid="{1605F40D-0AEF-4261-BCC6-11EA2725CCEC}"/>
    <cellStyle name="Comma 159 2 3 3 3" xfId="38090" xr:uid="{277B4665-4187-489C-BB7C-9FF7AA79876D}"/>
    <cellStyle name="Comma 159 2 3 4" xfId="7418" xr:uid="{00000000-0005-0000-0000-0000FA1C0000}"/>
    <cellStyle name="Comma 159 2 3 4 2" xfId="7419" xr:uid="{00000000-0005-0000-0000-0000FB1C0000}"/>
    <cellStyle name="Comma 159 2 3 4 2 2" xfId="38093" xr:uid="{CACAA108-BD07-4903-9321-E8895F755EF6}"/>
    <cellStyle name="Comma 159 2 3 4 3" xfId="38092" xr:uid="{B77F29BF-7A4F-477F-BA6D-387CE0C33440}"/>
    <cellStyle name="Comma 159 2 3 5" xfId="7420" xr:uid="{00000000-0005-0000-0000-0000FC1C0000}"/>
    <cellStyle name="Comma 159 2 3 5 2" xfId="38094" xr:uid="{73A9E89A-D868-4FD0-BDFC-F4DE3BC9267F}"/>
    <cellStyle name="Comma 159 2 3 6" xfId="7421" xr:uid="{00000000-0005-0000-0000-0000FD1C0000}"/>
    <cellStyle name="Comma 159 2 3 6 2" xfId="38095" xr:uid="{6AE48B5F-90B5-431C-BFFE-6FD942F6B45A}"/>
    <cellStyle name="Comma 159 2 3 7" xfId="7422" xr:uid="{00000000-0005-0000-0000-0000FE1C0000}"/>
    <cellStyle name="Comma 159 2 3 7 2" xfId="38096" xr:uid="{7789ED1A-C202-4960-AA3D-88C099B7F3A2}"/>
    <cellStyle name="Comma 159 2 3 8" xfId="38081" xr:uid="{22F031DB-9B68-405C-9F3E-84D2123EC861}"/>
    <cellStyle name="Comma 159 2 4" xfId="7423" xr:uid="{00000000-0005-0000-0000-0000FF1C0000}"/>
    <cellStyle name="Comma 159 2 4 2" xfId="7424" xr:uid="{00000000-0005-0000-0000-0000001D0000}"/>
    <cellStyle name="Comma 159 2 4 2 2" xfId="7425" xr:uid="{00000000-0005-0000-0000-0000011D0000}"/>
    <cellStyle name="Comma 159 2 4 2 2 2" xfId="38099" xr:uid="{FD1F1D4E-291C-433D-8EDC-8FC25F035922}"/>
    <cellStyle name="Comma 159 2 4 2 3" xfId="38098" xr:uid="{F9F9109B-368D-4F4F-A329-7AF3755AE129}"/>
    <cellStyle name="Comma 159 2 4 3" xfId="7426" xr:uid="{00000000-0005-0000-0000-0000021D0000}"/>
    <cellStyle name="Comma 159 2 4 3 2" xfId="7427" xr:uid="{00000000-0005-0000-0000-0000031D0000}"/>
    <cellStyle name="Comma 159 2 4 3 2 2" xfId="38101" xr:uid="{ACAB2BF9-66AF-4559-8BE6-51D96630F79E}"/>
    <cellStyle name="Comma 159 2 4 3 3" xfId="38100" xr:uid="{8199835B-FFBA-4C99-892B-7F254273FDE4}"/>
    <cellStyle name="Comma 159 2 4 4" xfId="7428" xr:uid="{00000000-0005-0000-0000-0000041D0000}"/>
    <cellStyle name="Comma 159 2 4 4 2" xfId="38102" xr:uid="{F719F7CB-B7D6-45A3-A626-58C0530B8F6F}"/>
    <cellStyle name="Comma 159 2 4 5" xfId="7429" xr:uid="{00000000-0005-0000-0000-0000051D0000}"/>
    <cellStyle name="Comma 159 2 4 5 2" xfId="38103" xr:uid="{3FC0C11E-66FF-4E9B-82F4-2D58D220120C}"/>
    <cellStyle name="Comma 159 2 4 6" xfId="7430" xr:uid="{00000000-0005-0000-0000-0000061D0000}"/>
    <cellStyle name="Comma 159 2 4 6 2" xfId="38104" xr:uid="{58C8D5B1-B547-4FAE-B997-8EEF0B4BBEFB}"/>
    <cellStyle name="Comma 159 2 4 7" xfId="38097" xr:uid="{36C26D85-6261-4973-9204-72BBD5ABF138}"/>
    <cellStyle name="Comma 159 2 5" xfId="7431" xr:uid="{00000000-0005-0000-0000-0000071D0000}"/>
    <cellStyle name="Comma 159 2 5 2" xfId="7432" xr:uid="{00000000-0005-0000-0000-0000081D0000}"/>
    <cellStyle name="Comma 159 2 5 2 2" xfId="38106" xr:uid="{D9F55216-74D3-49B6-9F99-1FC1376F6C85}"/>
    <cellStyle name="Comma 159 2 5 3" xfId="38105" xr:uid="{0B44AC3F-5AF6-4064-8D88-0BCDD5C52949}"/>
    <cellStyle name="Comma 159 2 6" xfId="7433" xr:uid="{00000000-0005-0000-0000-0000091D0000}"/>
    <cellStyle name="Comma 159 2 6 2" xfId="7434" xr:uid="{00000000-0005-0000-0000-00000A1D0000}"/>
    <cellStyle name="Comma 159 2 6 2 2" xfId="38108" xr:uid="{56D09BED-1AC0-49A6-BB19-677689B582CE}"/>
    <cellStyle name="Comma 159 2 6 3" xfId="38107" xr:uid="{AB25137B-097D-453E-B2F0-B200643FB3FA}"/>
    <cellStyle name="Comma 159 2 7" xfId="7435" xr:uid="{00000000-0005-0000-0000-00000B1D0000}"/>
    <cellStyle name="Comma 159 2 7 2" xfId="38109" xr:uid="{0AB27DC5-C36D-4E49-A8F6-F20F7EC666C8}"/>
    <cellStyle name="Comma 159 2 8" xfId="7436" xr:uid="{00000000-0005-0000-0000-00000C1D0000}"/>
    <cellStyle name="Comma 159 2 8 2" xfId="7437" xr:uid="{00000000-0005-0000-0000-00000D1D0000}"/>
    <cellStyle name="Comma 159 2 8 2 2" xfId="38111" xr:uid="{55E04376-AC46-4DC7-91DF-9FCF0388B731}"/>
    <cellStyle name="Comma 159 2 8 3" xfId="38110" xr:uid="{A2AA4916-BC2B-4BB8-BB35-29BE02169286}"/>
    <cellStyle name="Comma 159 2 9" xfId="7438" xr:uid="{00000000-0005-0000-0000-00000E1D0000}"/>
    <cellStyle name="Comma 159 2 9 2" xfId="38112" xr:uid="{19B652AD-FB2A-4709-89C8-1AE114DE6CC9}"/>
    <cellStyle name="Comma 159 3" xfId="7439" xr:uid="{00000000-0005-0000-0000-00000F1D0000}"/>
    <cellStyle name="Comma 159 3 2" xfId="7440" xr:uid="{00000000-0005-0000-0000-0000101D0000}"/>
    <cellStyle name="Comma 159 3 2 2" xfId="7441" xr:uid="{00000000-0005-0000-0000-0000111D0000}"/>
    <cellStyle name="Comma 159 3 2 2 2" xfId="38115" xr:uid="{377F2F07-7731-4BE7-9989-67926D461383}"/>
    <cellStyle name="Comma 159 3 2 3" xfId="38114" xr:uid="{D2B9023A-1B08-4601-BF90-7C839D41CD76}"/>
    <cellStyle name="Comma 159 3 3" xfId="7442" xr:uid="{00000000-0005-0000-0000-0000121D0000}"/>
    <cellStyle name="Comma 159 3 3 2" xfId="7443" xr:uid="{00000000-0005-0000-0000-0000131D0000}"/>
    <cellStyle name="Comma 159 3 3 2 2" xfId="38117" xr:uid="{0A748747-6FE6-43B0-A94F-25122A543845}"/>
    <cellStyle name="Comma 159 3 3 3" xfId="38116" xr:uid="{43A95C00-72A9-4073-A2FD-FAD43793A897}"/>
    <cellStyle name="Comma 159 3 4" xfId="7444" xr:uid="{00000000-0005-0000-0000-0000141D0000}"/>
    <cellStyle name="Comma 159 3 4 2" xfId="38118" xr:uid="{81DD6ECD-4E35-4079-89EF-2FDAABF44C00}"/>
    <cellStyle name="Comma 159 3 5" xfId="7445" xr:uid="{00000000-0005-0000-0000-0000151D0000}"/>
    <cellStyle name="Comma 159 3 5 2" xfId="38119" xr:uid="{8E1FA607-FB5F-4D0F-BF48-79E424DBB370}"/>
    <cellStyle name="Comma 159 3 6" xfId="7446" xr:uid="{00000000-0005-0000-0000-0000161D0000}"/>
    <cellStyle name="Comma 159 3 6 2" xfId="38120" xr:uid="{999C385F-8169-4522-9B9D-134A646AD938}"/>
    <cellStyle name="Comma 159 3 7" xfId="38113" xr:uid="{E763B5D8-1908-41A9-A5E2-E3E13EE72EDB}"/>
    <cellStyle name="Comma 159 4" xfId="7447" xr:uid="{00000000-0005-0000-0000-0000171D0000}"/>
    <cellStyle name="Comma 159 4 2" xfId="7448" xr:uid="{00000000-0005-0000-0000-0000181D0000}"/>
    <cellStyle name="Comma 159 4 2 2" xfId="7449" xr:uid="{00000000-0005-0000-0000-0000191D0000}"/>
    <cellStyle name="Comma 159 4 2 2 2" xfId="7450" xr:uid="{00000000-0005-0000-0000-00001A1D0000}"/>
    <cellStyle name="Comma 159 4 2 2 2 2" xfId="38124" xr:uid="{13A2C966-9141-402E-8393-764C8A3D7218}"/>
    <cellStyle name="Comma 159 4 2 2 3" xfId="38123" xr:uid="{5857E157-663C-49C5-8C5C-3FBA867B3F18}"/>
    <cellStyle name="Comma 159 4 2 3" xfId="7451" xr:uid="{00000000-0005-0000-0000-00001B1D0000}"/>
    <cellStyle name="Comma 159 4 2 3 2" xfId="7452" xr:uid="{00000000-0005-0000-0000-00001C1D0000}"/>
    <cellStyle name="Comma 159 4 2 3 2 2" xfId="38126" xr:uid="{BE032252-9B09-4CD1-AC9E-ECFAAD6F1AC6}"/>
    <cellStyle name="Comma 159 4 2 3 3" xfId="38125" xr:uid="{EE7A11B9-58DA-40C9-9283-28A1A86DAE41}"/>
    <cellStyle name="Comma 159 4 2 4" xfId="7453" xr:uid="{00000000-0005-0000-0000-00001D1D0000}"/>
    <cellStyle name="Comma 159 4 2 4 2" xfId="38127" xr:uid="{952CED90-6348-4865-AC00-A917B7768BB3}"/>
    <cellStyle name="Comma 159 4 2 5" xfId="7454" xr:uid="{00000000-0005-0000-0000-00001E1D0000}"/>
    <cellStyle name="Comma 159 4 2 5 2" xfId="38128" xr:uid="{B3E4BA60-723D-4954-AEB9-A8FE2637F085}"/>
    <cellStyle name="Comma 159 4 2 6" xfId="7455" xr:uid="{00000000-0005-0000-0000-00001F1D0000}"/>
    <cellStyle name="Comma 159 4 2 6 2" xfId="38129" xr:uid="{63E304E6-9A00-4398-A959-387E8F56292A}"/>
    <cellStyle name="Comma 159 4 2 7" xfId="38122" xr:uid="{0DDC0529-9AA3-4867-8AAE-E370FFE002C5}"/>
    <cellStyle name="Comma 159 4 3" xfId="7456" xr:uid="{00000000-0005-0000-0000-0000201D0000}"/>
    <cellStyle name="Comma 159 4 3 2" xfId="7457" xr:uid="{00000000-0005-0000-0000-0000211D0000}"/>
    <cellStyle name="Comma 159 4 3 2 2" xfId="7458" xr:uid="{00000000-0005-0000-0000-0000221D0000}"/>
    <cellStyle name="Comma 159 4 3 2 2 2" xfId="38132" xr:uid="{F8707C5F-CB91-4418-AC39-9AFCE2973C90}"/>
    <cellStyle name="Comma 159 4 3 2 3" xfId="38131" xr:uid="{545F34D6-299A-4E1A-A315-6873D4885D49}"/>
    <cellStyle name="Comma 159 4 3 3" xfId="7459" xr:uid="{00000000-0005-0000-0000-0000231D0000}"/>
    <cellStyle name="Comma 159 4 3 3 2" xfId="7460" xr:uid="{00000000-0005-0000-0000-0000241D0000}"/>
    <cellStyle name="Comma 159 4 3 3 2 2" xfId="38134" xr:uid="{7D3B8216-ABC9-4528-94E5-C5FCCD13225D}"/>
    <cellStyle name="Comma 159 4 3 3 3" xfId="38133" xr:uid="{FC6556B6-CC07-4280-B847-CA6A175DB74A}"/>
    <cellStyle name="Comma 159 4 3 4" xfId="7461" xr:uid="{00000000-0005-0000-0000-0000251D0000}"/>
    <cellStyle name="Comma 159 4 3 4 2" xfId="38135" xr:uid="{2CD0A167-8F0B-40B6-AD3F-C51E2C8EB34C}"/>
    <cellStyle name="Comma 159 4 3 5" xfId="7462" xr:uid="{00000000-0005-0000-0000-0000261D0000}"/>
    <cellStyle name="Comma 159 4 3 5 2" xfId="38136" xr:uid="{ABA3C861-6EE3-4862-8A5C-39A6A440AD91}"/>
    <cellStyle name="Comma 159 4 3 6" xfId="7463" xr:uid="{00000000-0005-0000-0000-0000271D0000}"/>
    <cellStyle name="Comma 159 4 3 6 2" xfId="38137" xr:uid="{E1E9F80A-D95B-4D93-9B48-EB0E8B4118FC}"/>
    <cellStyle name="Comma 159 4 3 7" xfId="38130" xr:uid="{84D4709C-BB10-485F-800A-A06C833A26FB}"/>
    <cellStyle name="Comma 159 4 4" xfId="7464" xr:uid="{00000000-0005-0000-0000-0000281D0000}"/>
    <cellStyle name="Comma 159 4 4 2" xfId="7465" xr:uid="{00000000-0005-0000-0000-0000291D0000}"/>
    <cellStyle name="Comma 159 4 4 2 2" xfId="38139" xr:uid="{2728FEFE-8649-471F-ABE0-65766AEC4F98}"/>
    <cellStyle name="Comma 159 4 4 3" xfId="38138" xr:uid="{49EE1A99-B995-4082-B612-518462BE15D5}"/>
    <cellStyle name="Comma 159 4 5" xfId="7466" xr:uid="{00000000-0005-0000-0000-00002A1D0000}"/>
    <cellStyle name="Comma 159 4 5 2" xfId="7467" xr:uid="{00000000-0005-0000-0000-00002B1D0000}"/>
    <cellStyle name="Comma 159 4 5 2 2" xfId="38141" xr:uid="{21EE0BF6-AE79-4E90-89C0-3699AD025175}"/>
    <cellStyle name="Comma 159 4 5 3" xfId="38140" xr:uid="{5DB90AEE-2DF5-4102-A18C-868195EBE5CE}"/>
    <cellStyle name="Comma 159 4 6" xfId="7468" xr:uid="{00000000-0005-0000-0000-00002C1D0000}"/>
    <cellStyle name="Comma 159 4 6 2" xfId="38142" xr:uid="{5FED6D5C-39E0-4EEC-81E3-DA2093BDFE57}"/>
    <cellStyle name="Comma 159 4 7" xfId="7469" xr:uid="{00000000-0005-0000-0000-00002D1D0000}"/>
    <cellStyle name="Comma 159 4 7 2" xfId="38143" xr:uid="{0B5D7E7B-984E-4532-AEFE-A79A66F15A6B}"/>
    <cellStyle name="Comma 159 4 8" xfId="7470" xr:uid="{00000000-0005-0000-0000-00002E1D0000}"/>
    <cellStyle name="Comma 159 4 8 2" xfId="38144" xr:uid="{2794A3D0-1A75-46A6-99A6-33F8671FE2F9}"/>
    <cellStyle name="Comma 159 4 9" xfId="38121" xr:uid="{9E178540-B579-49CB-AE19-77E75E1722F8}"/>
    <cellStyle name="Comma 159 5" xfId="7471" xr:uid="{00000000-0005-0000-0000-00002F1D0000}"/>
    <cellStyle name="Comma 159 5 2" xfId="7472" xr:uid="{00000000-0005-0000-0000-0000301D0000}"/>
    <cellStyle name="Comma 159 5 2 2" xfId="7473" xr:uid="{00000000-0005-0000-0000-0000311D0000}"/>
    <cellStyle name="Comma 159 5 2 2 2" xfId="38147" xr:uid="{CE0B209A-5A63-4A3F-824C-5B13EF3D408B}"/>
    <cellStyle name="Comma 159 5 2 3" xfId="38146" xr:uid="{777A9E24-33F1-46B6-A37B-CA71A1D49183}"/>
    <cellStyle name="Comma 159 5 3" xfId="7474" xr:uid="{00000000-0005-0000-0000-0000321D0000}"/>
    <cellStyle name="Comma 159 5 3 2" xfId="7475" xr:uid="{00000000-0005-0000-0000-0000331D0000}"/>
    <cellStyle name="Comma 159 5 3 2 2" xfId="38149" xr:uid="{D86989C3-BC8D-4B53-BACE-4FB4D1EA2DE8}"/>
    <cellStyle name="Comma 159 5 3 3" xfId="38148" xr:uid="{39D3D0E5-BF31-41E1-9C62-EF34F51B9D74}"/>
    <cellStyle name="Comma 159 5 4" xfId="7476" xr:uid="{00000000-0005-0000-0000-0000341D0000}"/>
    <cellStyle name="Comma 159 5 4 2" xfId="38150" xr:uid="{E4117A0C-3DB0-433E-BD11-0AA68401D91D}"/>
    <cellStyle name="Comma 159 5 5" xfId="7477" xr:uid="{00000000-0005-0000-0000-0000351D0000}"/>
    <cellStyle name="Comma 159 5 5 2" xfId="7478" xr:uid="{00000000-0005-0000-0000-0000361D0000}"/>
    <cellStyle name="Comma 159 5 5 2 2" xfId="38152" xr:uid="{9E4C578F-2684-4774-B4A1-BB1B9ECC91E9}"/>
    <cellStyle name="Comma 159 5 5 3" xfId="38151" xr:uid="{0EB2BF56-B4FD-412C-B227-8BF1E77FDC11}"/>
    <cellStyle name="Comma 159 5 6" xfId="7479" xr:uid="{00000000-0005-0000-0000-0000371D0000}"/>
    <cellStyle name="Comma 159 5 6 2" xfId="38153" xr:uid="{0C812CDB-5E7F-4C45-B29F-7164A2E9BD13}"/>
    <cellStyle name="Comma 159 5 7" xfId="38145" xr:uid="{457E9F97-8918-43DF-B27D-7D60986EE306}"/>
    <cellStyle name="Comma 159 6" xfId="7480" xr:uid="{00000000-0005-0000-0000-0000381D0000}"/>
    <cellStyle name="Comma 159 6 2" xfId="7481" xr:uid="{00000000-0005-0000-0000-0000391D0000}"/>
    <cellStyle name="Comma 159 6 2 2" xfId="38155" xr:uid="{CD1F9132-E87B-42A4-B852-47430CC6A468}"/>
    <cellStyle name="Comma 159 6 3" xfId="38154" xr:uid="{5F6638AA-6C74-4AD9-831B-D33A57B8ABC6}"/>
    <cellStyle name="Comma 159 7" xfId="7482" xr:uid="{00000000-0005-0000-0000-00003A1D0000}"/>
    <cellStyle name="Comma 159 7 2" xfId="7483" xr:uid="{00000000-0005-0000-0000-00003B1D0000}"/>
    <cellStyle name="Comma 159 7 2 2" xfId="38157" xr:uid="{2B0F0010-3B71-407E-BB43-A0236E1C9FFA}"/>
    <cellStyle name="Comma 159 7 3" xfId="38156" xr:uid="{C8AE51BD-BD63-4C3C-A974-70ABDFD5712F}"/>
    <cellStyle name="Comma 159 8" xfId="7484" xr:uid="{00000000-0005-0000-0000-00003C1D0000}"/>
    <cellStyle name="Comma 159 8 2" xfId="38158" xr:uid="{0A75A9CF-5553-4606-884F-7C59B19CC91B}"/>
    <cellStyle name="Comma 159 9" xfId="7485" xr:uid="{00000000-0005-0000-0000-00003D1D0000}"/>
    <cellStyle name="Comma 159 9 2" xfId="7486" xr:uid="{00000000-0005-0000-0000-00003E1D0000}"/>
    <cellStyle name="Comma 159 9 2 2" xfId="38160" xr:uid="{CBE4DF92-D057-45BC-ACA6-5A9C88721847}"/>
    <cellStyle name="Comma 159 9 3" xfId="38159" xr:uid="{75800A71-D436-41A9-97BA-7956587AA1D8}"/>
    <cellStyle name="Comma 16" xfId="7487" xr:uid="{00000000-0005-0000-0000-00003F1D0000}"/>
    <cellStyle name="Comma 16 2" xfId="7488" xr:uid="{00000000-0005-0000-0000-0000401D0000}"/>
    <cellStyle name="Comma 16 2 2" xfId="7489" xr:uid="{00000000-0005-0000-0000-0000411D0000}"/>
    <cellStyle name="Comma 16 2 2 2" xfId="7490" xr:uid="{00000000-0005-0000-0000-0000421D0000}"/>
    <cellStyle name="Comma 16 2 2 2 2" xfId="38164" xr:uid="{4D9197F3-4003-45A4-8EB3-7CF559101BD5}"/>
    <cellStyle name="Comma 16 2 2 3" xfId="38163" xr:uid="{6FE9845D-A720-4752-BC71-B1B4FA7E77AD}"/>
    <cellStyle name="Comma 16 2 3" xfId="7491" xr:uid="{00000000-0005-0000-0000-0000431D0000}"/>
    <cellStyle name="Comma 16 2 3 2" xfId="7492" xr:uid="{00000000-0005-0000-0000-0000441D0000}"/>
    <cellStyle name="Comma 16 2 3 2 2" xfId="38166" xr:uid="{5AB81B87-9E5F-46F4-84B0-262CA2696272}"/>
    <cellStyle name="Comma 16 2 3 3" xfId="38165" xr:uid="{DBC812F7-F01C-4E91-A53E-3EE3F4C4DF3E}"/>
    <cellStyle name="Comma 16 2 4" xfId="7493" xr:uid="{00000000-0005-0000-0000-0000451D0000}"/>
    <cellStyle name="Comma 16 2 4 2" xfId="38167" xr:uid="{94CB71C3-FB68-42C3-AC7C-8A5FFC73CAD8}"/>
    <cellStyle name="Comma 16 2 5" xfId="7494" xr:uid="{00000000-0005-0000-0000-0000461D0000}"/>
    <cellStyle name="Comma 16 2 5 2" xfId="38168" xr:uid="{BB00DF2B-DAEC-44B4-A4B5-B4FF3571013E}"/>
    <cellStyle name="Comma 16 2 6" xfId="7495" xr:uid="{00000000-0005-0000-0000-0000471D0000}"/>
    <cellStyle name="Comma 16 2 6 2" xfId="38169" xr:uid="{A0B6B3FC-EF9C-44F4-A3A8-3EC2DBDAA946}"/>
    <cellStyle name="Comma 16 2 7" xfId="38162" xr:uid="{96D91310-66E0-4DE9-914A-1CFCA71F289C}"/>
    <cellStyle name="Comma 16 3" xfId="7496" xr:uid="{00000000-0005-0000-0000-0000481D0000}"/>
    <cellStyle name="Comma 16 3 2" xfId="7497" xr:uid="{00000000-0005-0000-0000-0000491D0000}"/>
    <cellStyle name="Comma 16 3 2 2" xfId="38171" xr:uid="{5E71DAD8-7F57-4C50-9A8B-85E756E1CBCD}"/>
    <cellStyle name="Comma 16 3 3" xfId="38170" xr:uid="{6A4BE358-2E05-441F-AEFB-79DA8D27A34B}"/>
    <cellStyle name="Comma 16 4" xfId="7498" xr:uid="{00000000-0005-0000-0000-00004A1D0000}"/>
    <cellStyle name="Comma 16 4 2" xfId="7499" xr:uid="{00000000-0005-0000-0000-00004B1D0000}"/>
    <cellStyle name="Comma 16 4 2 2" xfId="38173" xr:uid="{74D6C112-C72A-4A46-BA18-1291AD892013}"/>
    <cellStyle name="Comma 16 4 3" xfId="38172" xr:uid="{B81C7072-D5D8-4E7A-BC29-F779F31D7459}"/>
    <cellStyle name="Comma 16 5" xfId="7500" xr:uid="{00000000-0005-0000-0000-00004C1D0000}"/>
    <cellStyle name="Comma 16 5 2" xfId="38174" xr:uid="{14A6A6AC-F7FB-40CE-9E88-4BF85079C9D6}"/>
    <cellStyle name="Comma 16 6" xfId="7501" xr:uid="{00000000-0005-0000-0000-00004D1D0000}"/>
    <cellStyle name="Comma 16 6 2" xfId="7502" xr:uid="{00000000-0005-0000-0000-00004E1D0000}"/>
    <cellStyle name="Comma 16 6 2 2" xfId="38176" xr:uid="{C8BBB989-0A50-4B1D-9143-2A52E8878BB8}"/>
    <cellStyle name="Comma 16 6 3" xfId="38175" xr:uid="{4BED06F2-1968-4221-BAC4-91FEB59477A4}"/>
    <cellStyle name="Comma 16 7" xfId="7503" xr:uid="{00000000-0005-0000-0000-00004F1D0000}"/>
    <cellStyle name="Comma 16 7 2" xfId="38177" xr:uid="{1F60F126-5EE4-465D-AF03-B5E214030C91}"/>
    <cellStyle name="Comma 16 8" xfId="38161" xr:uid="{7F3C5276-FC7D-4A36-B00D-13393D255B97}"/>
    <cellStyle name="Comma 16 9" xfId="7504" xr:uid="{00000000-0005-0000-0000-0000501D0000}"/>
    <cellStyle name="Comma 16 9 2" xfId="38178" xr:uid="{86BBE12D-A62E-44CD-BDB4-D8A9843977BD}"/>
    <cellStyle name="Comma 160" xfId="7505" xr:uid="{00000000-0005-0000-0000-0000511D0000}"/>
    <cellStyle name="Comma 160 10" xfId="7506" xr:uid="{00000000-0005-0000-0000-0000521D0000}"/>
    <cellStyle name="Comma 160 10 2" xfId="38180" xr:uid="{C9D71C74-DE99-4D89-BEC7-420AA10EF5DF}"/>
    <cellStyle name="Comma 160 11" xfId="38179" xr:uid="{B7147BFB-0B6C-4F2D-B8D3-0E75B840D640}"/>
    <cellStyle name="Comma 160 2" xfId="7507" xr:uid="{00000000-0005-0000-0000-0000531D0000}"/>
    <cellStyle name="Comma 160 2 10" xfId="38181" xr:uid="{1ACAC879-16AC-4D68-8BA6-30D51E1A56EE}"/>
    <cellStyle name="Comma 160 2 2" xfId="7508" xr:uid="{00000000-0005-0000-0000-0000541D0000}"/>
    <cellStyle name="Comma 160 2 2 2" xfId="7509" xr:uid="{00000000-0005-0000-0000-0000551D0000}"/>
    <cellStyle name="Comma 160 2 2 2 2" xfId="7510" xr:uid="{00000000-0005-0000-0000-0000561D0000}"/>
    <cellStyle name="Comma 160 2 2 2 2 2" xfId="38184" xr:uid="{7C720AD0-9F3B-438A-97C1-4EB070F6D178}"/>
    <cellStyle name="Comma 160 2 2 2 3" xfId="38183" xr:uid="{6E0060DF-A010-4708-B51F-5B78DAA3A178}"/>
    <cellStyle name="Comma 160 2 2 3" xfId="7511" xr:uid="{00000000-0005-0000-0000-0000571D0000}"/>
    <cellStyle name="Comma 160 2 2 3 2" xfId="7512" xr:uid="{00000000-0005-0000-0000-0000581D0000}"/>
    <cellStyle name="Comma 160 2 2 3 2 2" xfId="38186" xr:uid="{A9D37ECD-00DF-40B6-B723-07261A011C91}"/>
    <cellStyle name="Comma 160 2 2 3 3" xfId="38185" xr:uid="{02EB6A20-4331-4DAB-97D1-7BC118927380}"/>
    <cellStyle name="Comma 160 2 2 4" xfId="7513" xr:uid="{00000000-0005-0000-0000-0000591D0000}"/>
    <cellStyle name="Comma 160 2 2 4 2" xfId="38187" xr:uid="{0F87C4D8-33CE-41C9-A2D3-DAFF7C922798}"/>
    <cellStyle name="Comma 160 2 2 5" xfId="7514" xr:uid="{00000000-0005-0000-0000-00005A1D0000}"/>
    <cellStyle name="Comma 160 2 2 5 2" xfId="38188" xr:uid="{5F2A5231-28AD-4F44-8A01-E4E0D6FB1F36}"/>
    <cellStyle name="Comma 160 2 2 6" xfId="7515" xr:uid="{00000000-0005-0000-0000-00005B1D0000}"/>
    <cellStyle name="Comma 160 2 2 6 2" xfId="38189" xr:uid="{FD20D16F-2CFF-4178-A2A0-FACA3507A059}"/>
    <cellStyle name="Comma 160 2 2 7" xfId="38182" xr:uid="{F6FBC926-1C2A-4117-813B-CC06EA3A367A}"/>
    <cellStyle name="Comma 160 2 3" xfId="7516" xr:uid="{00000000-0005-0000-0000-00005C1D0000}"/>
    <cellStyle name="Comma 160 2 3 2" xfId="7517" xr:uid="{00000000-0005-0000-0000-00005D1D0000}"/>
    <cellStyle name="Comma 160 2 3 2 2" xfId="7518" xr:uid="{00000000-0005-0000-0000-00005E1D0000}"/>
    <cellStyle name="Comma 160 2 3 2 2 2" xfId="7519" xr:uid="{00000000-0005-0000-0000-00005F1D0000}"/>
    <cellStyle name="Comma 160 2 3 2 2 2 2" xfId="38193" xr:uid="{31064EDC-E9B9-4FBB-98D8-8E142B14CE23}"/>
    <cellStyle name="Comma 160 2 3 2 2 3" xfId="38192" xr:uid="{C7016310-7DEF-48AF-A37B-84DB9674B7BD}"/>
    <cellStyle name="Comma 160 2 3 2 3" xfId="7520" xr:uid="{00000000-0005-0000-0000-0000601D0000}"/>
    <cellStyle name="Comma 160 2 3 2 3 2" xfId="7521" xr:uid="{00000000-0005-0000-0000-0000611D0000}"/>
    <cellStyle name="Comma 160 2 3 2 3 2 2" xfId="38195" xr:uid="{D8582EDF-5627-45E3-9605-F88FB9BD04D0}"/>
    <cellStyle name="Comma 160 2 3 2 3 3" xfId="38194" xr:uid="{BB18FCD0-01F0-40D3-9536-C73BA1DB5636}"/>
    <cellStyle name="Comma 160 2 3 2 4" xfId="7522" xr:uid="{00000000-0005-0000-0000-0000621D0000}"/>
    <cellStyle name="Comma 160 2 3 2 4 2" xfId="38196" xr:uid="{3496D8BC-3C87-4569-8F28-E6B6B34A305E}"/>
    <cellStyle name="Comma 160 2 3 2 5" xfId="7523" xr:uid="{00000000-0005-0000-0000-0000631D0000}"/>
    <cellStyle name="Comma 160 2 3 2 5 2" xfId="38197" xr:uid="{3A6106C7-4852-4B6E-813F-3198BD649723}"/>
    <cellStyle name="Comma 160 2 3 2 6" xfId="7524" xr:uid="{00000000-0005-0000-0000-0000641D0000}"/>
    <cellStyle name="Comma 160 2 3 2 6 2" xfId="38198" xr:uid="{53B21D8D-67BB-409D-82F4-10B0BFBC4A54}"/>
    <cellStyle name="Comma 160 2 3 2 7" xfId="38191" xr:uid="{0BC826DE-C9D5-499F-8754-5043747183B5}"/>
    <cellStyle name="Comma 160 2 3 3" xfId="7525" xr:uid="{00000000-0005-0000-0000-0000651D0000}"/>
    <cellStyle name="Comma 160 2 3 3 2" xfId="7526" xr:uid="{00000000-0005-0000-0000-0000661D0000}"/>
    <cellStyle name="Comma 160 2 3 3 2 2" xfId="38200" xr:uid="{8F90090D-3D0B-4A38-B0F6-D9F910FF6BEA}"/>
    <cellStyle name="Comma 160 2 3 3 3" xfId="38199" xr:uid="{06BDF1A6-BEC7-4C9E-BB82-B21E9EA1788E}"/>
    <cellStyle name="Comma 160 2 3 4" xfId="7527" xr:uid="{00000000-0005-0000-0000-0000671D0000}"/>
    <cellStyle name="Comma 160 2 3 4 2" xfId="7528" xr:uid="{00000000-0005-0000-0000-0000681D0000}"/>
    <cellStyle name="Comma 160 2 3 4 2 2" xfId="38202" xr:uid="{2C8E3286-3EC9-4349-9DCE-8A981E7181FA}"/>
    <cellStyle name="Comma 160 2 3 4 3" xfId="38201" xr:uid="{A9E95EB2-7B68-4F3F-9AFA-97391F63BD98}"/>
    <cellStyle name="Comma 160 2 3 5" xfId="7529" xr:uid="{00000000-0005-0000-0000-0000691D0000}"/>
    <cellStyle name="Comma 160 2 3 5 2" xfId="38203" xr:uid="{6E95E3F7-92F6-4D08-BBB6-7EFA3A2D2363}"/>
    <cellStyle name="Comma 160 2 3 6" xfId="7530" xr:uid="{00000000-0005-0000-0000-00006A1D0000}"/>
    <cellStyle name="Comma 160 2 3 6 2" xfId="38204" xr:uid="{503BF0AD-C471-4822-93F2-4E8020273CB3}"/>
    <cellStyle name="Comma 160 2 3 7" xfId="7531" xr:uid="{00000000-0005-0000-0000-00006B1D0000}"/>
    <cellStyle name="Comma 160 2 3 7 2" xfId="38205" xr:uid="{DE8A77F2-D1C2-43F8-95A9-7BE4222B8977}"/>
    <cellStyle name="Comma 160 2 3 8" xfId="38190" xr:uid="{0A2DE902-7CC4-42D7-B2DB-C59BC0860679}"/>
    <cellStyle name="Comma 160 2 4" xfId="7532" xr:uid="{00000000-0005-0000-0000-00006C1D0000}"/>
    <cellStyle name="Comma 160 2 4 2" xfId="7533" xr:uid="{00000000-0005-0000-0000-00006D1D0000}"/>
    <cellStyle name="Comma 160 2 4 2 2" xfId="7534" xr:uid="{00000000-0005-0000-0000-00006E1D0000}"/>
    <cellStyle name="Comma 160 2 4 2 2 2" xfId="38208" xr:uid="{8F9FC7E1-FABF-44E5-BDAC-D9B1D067C288}"/>
    <cellStyle name="Comma 160 2 4 2 3" xfId="38207" xr:uid="{89D8E326-3A13-4449-A617-77AFACD72269}"/>
    <cellStyle name="Comma 160 2 4 3" xfId="7535" xr:uid="{00000000-0005-0000-0000-00006F1D0000}"/>
    <cellStyle name="Comma 160 2 4 3 2" xfId="7536" xr:uid="{00000000-0005-0000-0000-0000701D0000}"/>
    <cellStyle name="Comma 160 2 4 3 2 2" xfId="38210" xr:uid="{2E496429-F936-4A3A-B52E-392BA90F6196}"/>
    <cellStyle name="Comma 160 2 4 3 3" xfId="38209" xr:uid="{AEFAC9E5-959E-4E09-87D3-181BB4CFDE64}"/>
    <cellStyle name="Comma 160 2 4 4" xfId="7537" xr:uid="{00000000-0005-0000-0000-0000711D0000}"/>
    <cellStyle name="Comma 160 2 4 4 2" xfId="38211" xr:uid="{2C5AE5D9-7899-42DA-B489-5E8F46D0A8A9}"/>
    <cellStyle name="Comma 160 2 4 5" xfId="7538" xr:uid="{00000000-0005-0000-0000-0000721D0000}"/>
    <cellStyle name="Comma 160 2 4 5 2" xfId="38212" xr:uid="{CDCCC9EA-A2F9-4B46-B625-3D7423883E12}"/>
    <cellStyle name="Comma 160 2 4 6" xfId="7539" xr:uid="{00000000-0005-0000-0000-0000731D0000}"/>
    <cellStyle name="Comma 160 2 4 6 2" xfId="38213" xr:uid="{42315B36-41FE-4C88-819E-E04FC9953FFF}"/>
    <cellStyle name="Comma 160 2 4 7" xfId="38206" xr:uid="{A0A0BB79-391C-40DC-8BBA-4AC54C4DCCD2}"/>
    <cellStyle name="Comma 160 2 5" xfId="7540" xr:uid="{00000000-0005-0000-0000-0000741D0000}"/>
    <cellStyle name="Comma 160 2 5 2" xfId="7541" xr:uid="{00000000-0005-0000-0000-0000751D0000}"/>
    <cellStyle name="Comma 160 2 5 2 2" xfId="38215" xr:uid="{30630DB3-E88A-4D48-865E-B92404C10865}"/>
    <cellStyle name="Comma 160 2 5 3" xfId="38214" xr:uid="{93FACBAD-7E9D-40C8-81A2-9133E422D999}"/>
    <cellStyle name="Comma 160 2 6" xfId="7542" xr:uid="{00000000-0005-0000-0000-0000761D0000}"/>
    <cellStyle name="Comma 160 2 6 2" xfId="7543" xr:uid="{00000000-0005-0000-0000-0000771D0000}"/>
    <cellStyle name="Comma 160 2 6 2 2" xfId="38217" xr:uid="{1A527685-11B2-4312-B3E4-6F5E0E39D426}"/>
    <cellStyle name="Comma 160 2 6 3" xfId="38216" xr:uid="{35C61A03-5BFF-41B9-B38C-A5CEF36C84F0}"/>
    <cellStyle name="Comma 160 2 7" xfId="7544" xr:uid="{00000000-0005-0000-0000-0000781D0000}"/>
    <cellStyle name="Comma 160 2 7 2" xfId="38218" xr:uid="{0A9AC9C3-42DF-4781-ABE9-D07C6E188C7D}"/>
    <cellStyle name="Comma 160 2 8" xfId="7545" xr:uid="{00000000-0005-0000-0000-0000791D0000}"/>
    <cellStyle name="Comma 160 2 8 2" xfId="38219" xr:uid="{8577118E-BD0A-4EBD-9A7A-8E76C3FC3B77}"/>
    <cellStyle name="Comma 160 2 9" xfId="7546" xr:uid="{00000000-0005-0000-0000-00007A1D0000}"/>
    <cellStyle name="Comma 160 2 9 2" xfId="38220" xr:uid="{5502DEFE-7199-408C-B6AE-6F9526399775}"/>
    <cellStyle name="Comma 160 3" xfId="7547" xr:uid="{00000000-0005-0000-0000-00007B1D0000}"/>
    <cellStyle name="Comma 160 3 2" xfId="7548" xr:uid="{00000000-0005-0000-0000-00007C1D0000}"/>
    <cellStyle name="Comma 160 3 2 2" xfId="7549" xr:uid="{00000000-0005-0000-0000-00007D1D0000}"/>
    <cellStyle name="Comma 160 3 2 2 2" xfId="38223" xr:uid="{82C259BC-BBCD-432A-8946-FB97752473C8}"/>
    <cellStyle name="Comma 160 3 2 3" xfId="38222" xr:uid="{271DB5B7-7A43-4108-BF92-5155EA786794}"/>
    <cellStyle name="Comma 160 3 3" xfId="7550" xr:uid="{00000000-0005-0000-0000-00007E1D0000}"/>
    <cellStyle name="Comma 160 3 3 2" xfId="7551" xr:uid="{00000000-0005-0000-0000-00007F1D0000}"/>
    <cellStyle name="Comma 160 3 3 2 2" xfId="38225" xr:uid="{A96F80F7-C656-4964-AD8D-081A4B0569DF}"/>
    <cellStyle name="Comma 160 3 3 3" xfId="38224" xr:uid="{1DF189D8-DB16-4D5C-A770-711E2238BA47}"/>
    <cellStyle name="Comma 160 3 4" xfId="7552" xr:uid="{00000000-0005-0000-0000-0000801D0000}"/>
    <cellStyle name="Comma 160 3 4 2" xfId="38226" xr:uid="{98B666C4-5A71-4651-9F6D-9A1921D2A31E}"/>
    <cellStyle name="Comma 160 3 5" xfId="7553" xr:uid="{00000000-0005-0000-0000-0000811D0000}"/>
    <cellStyle name="Comma 160 3 5 2" xfId="38227" xr:uid="{93F08F94-80FF-47B0-BCAD-C88DAE506CCF}"/>
    <cellStyle name="Comma 160 3 6" xfId="7554" xr:uid="{00000000-0005-0000-0000-0000821D0000}"/>
    <cellStyle name="Comma 160 3 6 2" xfId="38228" xr:uid="{EA6705A6-79F6-44CF-819E-9DA8938DBB05}"/>
    <cellStyle name="Comma 160 3 7" xfId="38221" xr:uid="{9A15944E-C164-493F-8C10-82F12F2E6175}"/>
    <cellStyle name="Comma 160 4" xfId="7555" xr:uid="{00000000-0005-0000-0000-0000831D0000}"/>
    <cellStyle name="Comma 160 4 2" xfId="7556" xr:uid="{00000000-0005-0000-0000-0000841D0000}"/>
    <cellStyle name="Comma 160 4 2 2" xfId="7557" xr:uid="{00000000-0005-0000-0000-0000851D0000}"/>
    <cellStyle name="Comma 160 4 2 2 2" xfId="7558" xr:uid="{00000000-0005-0000-0000-0000861D0000}"/>
    <cellStyle name="Comma 160 4 2 2 2 2" xfId="38232" xr:uid="{6F10CE90-E0A0-468C-B97A-C3E5AAEDC965}"/>
    <cellStyle name="Comma 160 4 2 2 3" xfId="38231" xr:uid="{0121A233-157A-4836-BFB9-E62A43924617}"/>
    <cellStyle name="Comma 160 4 2 3" xfId="7559" xr:uid="{00000000-0005-0000-0000-0000871D0000}"/>
    <cellStyle name="Comma 160 4 2 3 2" xfId="7560" xr:uid="{00000000-0005-0000-0000-0000881D0000}"/>
    <cellStyle name="Comma 160 4 2 3 2 2" xfId="38234" xr:uid="{660478FE-E56B-47C2-803D-6759EFDFF280}"/>
    <cellStyle name="Comma 160 4 2 3 3" xfId="38233" xr:uid="{5CDD416B-F6BD-4202-85E3-E635F5EBF9D0}"/>
    <cellStyle name="Comma 160 4 2 4" xfId="7561" xr:uid="{00000000-0005-0000-0000-0000891D0000}"/>
    <cellStyle name="Comma 160 4 2 4 2" xfId="38235" xr:uid="{B8C45F23-6042-4C5B-8DD5-F6F01E65AF27}"/>
    <cellStyle name="Comma 160 4 2 5" xfId="7562" xr:uid="{00000000-0005-0000-0000-00008A1D0000}"/>
    <cellStyle name="Comma 160 4 2 5 2" xfId="38236" xr:uid="{3DBEFAB0-C085-46F7-82B8-68D5A7CB3EA9}"/>
    <cellStyle name="Comma 160 4 2 6" xfId="7563" xr:uid="{00000000-0005-0000-0000-00008B1D0000}"/>
    <cellStyle name="Comma 160 4 2 6 2" xfId="38237" xr:uid="{E862580C-9B74-49EE-8556-94CA7177BCBF}"/>
    <cellStyle name="Comma 160 4 2 7" xfId="38230" xr:uid="{3B14CD3D-E8D8-4F3F-8DA5-E6C99885CA5A}"/>
    <cellStyle name="Comma 160 4 3" xfId="7564" xr:uid="{00000000-0005-0000-0000-00008C1D0000}"/>
    <cellStyle name="Comma 160 4 3 2" xfId="7565" xr:uid="{00000000-0005-0000-0000-00008D1D0000}"/>
    <cellStyle name="Comma 160 4 3 2 2" xfId="7566" xr:uid="{00000000-0005-0000-0000-00008E1D0000}"/>
    <cellStyle name="Comma 160 4 3 2 2 2" xfId="38240" xr:uid="{B67CD90C-95EA-4DB3-87FE-CE4DAA00DB57}"/>
    <cellStyle name="Comma 160 4 3 2 3" xfId="38239" xr:uid="{881986A2-E922-46A1-96AA-0566813B8A70}"/>
    <cellStyle name="Comma 160 4 3 3" xfId="7567" xr:uid="{00000000-0005-0000-0000-00008F1D0000}"/>
    <cellStyle name="Comma 160 4 3 3 2" xfId="7568" xr:uid="{00000000-0005-0000-0000-0000901D0000}"/>
    <cellStyle name="Comma 160 4 3 3 2 2" xfId="38242" xr:uid="{DA819A73-4EA2-4E9C-B724-BC483B580FA9}"/>
    <cellStyle name="Comma 160 4 3 3 3" xfId="38241" xr:uid="{2E291313-56FC-4E45-AC76-AAF5C9CC3257}"/>
    <cellStyle name="Comma 160 4 3 4" xfId="7569" xr:uid="{00000000-0005-0000-0000-0000911D0000}"/>
    <cellStyle name="Comma 160 4 3 4 2" xfId="38243" xr:uid="{9BEA204D-999A-4CD4-96B6-541017F50BB3}"/>
    <cellStyle name="Comma 160 4 3 5" xfId="7570" xr:uid="{00000000-0005-0000-0000-0000921D0000}"/>
    <cellStyle name="Comma 160 4 3 5 2" xfId="38244" xr:uid="{546596F4-011C-4575-8B14-997566429171}"/>
    <cellStyle name="Comma 160 4 3 6" xfId="7571" xr:uid="{00000000-0005-0000-0000-0000931D0000}"/>
    <cellStyle name="Comma 160 4 3 6 2" xfId="38245" xr:uid="{53C17BB2-552F-4C03-B171-261AC11B8B83}"/>
    <cellStyle name="Comma 160 4 3 7" xfId="38238" xr:uid="{CB01CA85-7F0B-4BC8-90F7-367BF4E345E1}"/>
    <cellStyle name="Comma 160 4 4" xfId="7572" xr:uid="{00000000-0005-0000-0000-0000941D0000}"/>
    <cellStyle name="Comma 160 4 4 2" xfId="7573" xr:uid="{00000000-0005-0000-0000-0000951D0000}"/>
    <cellStyle name="Comma 160 4 4 2 2" xfId="38247" xr:uid="{D8347C46-46B1-4DF2-A8FA-2F6AD2A152FD}"/>
    <cellStyle name="Comma 160 4 4 3" xfId="38246" xr:uid="{A4660F25-CAAF-4A4F-897D-1874DA09129A}"/>
    <cellStyle name="Comma 160 4 5" xfId="7574" xr:uid="{00000000-0005-0000-0000-0000961D0000}"/>
    <cellStyle name="Comma 160 4 5 2" xfId="7575" xr:uid="{00000000-0005-0000-0000-0000971D0000}"/>
    <cellStyle name="Comma 160 4 5 2 2" xfId="38249" xr:uid="{CE62694A-FACC-43C2-B744-C7DD831DB43F}"/>
    <cellStyle name="Comma 160 4 5 3" xfId="38248" xr:uid="{EC5B1D7F-3244-4D7D-9B90-FAFD65BCC235}"/>
    <cellStyle name="Comma 160 4 6" xfId="7576" xr:uid="{00000000-0005-0000-0000-0000981D0000}"/>
    <cellStyle name="Comma 160 4 6 2" xfId="38250" xr:uid="{F56B82AA-7985-46BB-9D26-0BDA1866E6E2}"/>
    <cellStyle name="Comma 160 4 7" xfId="7577" xr:uid="{00000000-0005-0000-0000-0000991D0000}"/>
    <cellStyle name="Comma 160 4 7 2" xfId="38251" xr:uid="{A25C6AFE-FA54-4208-B6D4-5461B1FF1F38}"/>
    <cellStyle name="Comma 160 4 8" xfId="7578" xr:uid="{00000000-0005-0000-0000-00009A1D0000}"/>
    <cellStyle name="Comma 160 4 8 2" xfId="38252" xr:uid="{226F59B3-F777-4909-ACEB-7404C119E177}"/>
    <cellStyle name="Comma 160 4 9" xfId="38229" xr:uid="{ADFF2B44-8835-4ACF-9825-B583244CAFF4}"/>
    <cellStyle name="Comma 160 5" xfId="7579" xr:uid="{00000000-0005-0000-0000-00009B1D0000}"/>
    <cellStyle name="Comma 160 5 2" xfId="7580" xr:uid="{00000000-0005-0000-0000-00009C1D0000}"/>
    <cellStyle name="Comma 160 5 2 2" xfId="7581" xr:uid="{00000000-0005-0000-0000-00009D1D0000}"/>
    <cellStyle name="Comma 160 5 2 2 2" xfId="38255" xr:uid="{6A7DA9FF-447F-4830-B3DE-D4EBBDB7E550}"/>
    <cellStyle name="Comma 160 5 2 3" xfId="38254" xr:uid="{2E4C4727-0A03-4657-84A2-36CE4812E706}"/>
    <cellStyle name="Comma 160 5 3" xfId="7582" xr:uid="{00000000-0005-0000-0000-00009E1D0000}"/>
    <cellStyle name="Comma 160 5 3 2" xfId="7583" xr:uid="{00000000-0005-0000-0000-00009F1D0000}"/>
    <cellStyle name="Comma 160 5 3 2 2" xfId="38257" xr:uid="{5D9CD684-1398-487A-9F74-4E5AE8D64557}"/>
    <cellStyle name="Comma 160 5 3 3" xfId="38256" xr:uid="{41975854-3733-47AF-BEB8-3272EB5D2E58}"/>
    <cellStyle name="Comma 160 5 4" xfId="7584" xr:uid="{00000000-0005-0000-0000-0000A01D0000}"/>
    <cellStyle name="Comma 160 5 4 2" xfId="38258" xr:uid="{F3B46EDB-2341-4BF1-909B-99D768AD9E61}"/>
    <cellStyle name="Comma 160 5 5" xfId="7585" xr:uid="{00000000-0005-0000-0000-0000A11D0000}"/>
    <cellStyle name="Comma 160 5 5 2" xfId="38259" xr:uid="{7F1FD33E-6EAF-4D0A-9F99-2D54A82A2A7F}"/>
    <cellStyle name="Comma 160 5 6" xfId="7586" xr:uid="{00000000-0005-0000-0000-0000A21D0000}"/>
    <cellStyle name="Comma 160 5 6 2" xfId="38260" xr:uid="{DF4A01FF-6957-42B2-8F3B-849F1E6959B4}"/>
    <cellStyle name="Comma 160 5 7" xfId="38253" xr:uid="{FABF87F1-FFFE-497F-A788-485E49788863}"/>
    <cellStyle name="Comma 160 6" xfId="7587" xr:uid="{00000000-0005-0000-0000-0000A31D0000}"/>
    <cellStyle name="Comma 160 6 2" xfId="7588" xr:uid="{00000000-0005-0000-0000-0000A41D0000}"/>
    <cellStyle name="Comma 160 6 2 2" xfId="38262" xr:uid="{1B4E9F94-02D3-4B9F-97F7-921ADC6E0B3E}"/>
    <cellStyle name="Comma 160 6 3" xfId="38261" xr:uid="{24713ACF-A2D4-4053-8AC7-5BF697161F30}"/>
    <cellStyle name="Comma 160 7" xfId="7589" xr:uid="{00000000-0005-0000-0000-0000A51D0000}"/>
    <cellStyle name="Comma 160 7 2" xfId="7590" xr:uid="{00000000-0005-0000-0000-0000A61D0000}"/>
    <cellStyle name="Comma 160 7 2 2" xfId="38264" xr:uid="{A834147C-2E90-44B4-962E-C00AE22AA577}"/>
    <cellStyle name="Comma 160 7 3" xfId="38263" xr:uid="{D3B1762C-E0F9-4E97-BAC8-DBA1988303C5}"/>
    <cellStyle name="Comma 160 8" xfId="7591" xr:uid="{00000000-0005-0000-0000-0000A71D0000}"/>
    <cellStyle name="Comma 160 8 2" xfId="38265" xr:uid="{AED87CBA-ABC9-4DD2-A6F4-201BC0533C8E}"/>
    <cellStyle name="Comma 160 9" xfId="7592" xr:uid="{00000000-0005-0000-0000-0000A81D0000}"/>
    <cellStyle name="Comma 160 9 2" xfId="7593" xr:uid="{00000000-0005-0000-0000-0000A91D0000}"/>
    <cellStyle name="Comma 160 9 2 2" xfId="38267" xr:uid="{3F2EBF27-18DA-4CEB-9FFE-B90E92E3EB95}"/>
    <cellStyle name="Comma 160 9 3" xfId="38266" xr:uid="{BDAB4CCB-F40F-49E1-916D-2EE11DA3A8A6}"/>
    <cellStyle name="Comma 161" xfId="7594" xr:uid="{00000000-0005-0000-0000-0000AA1D0000}"/>
    <cellStyle name="Comma 161 2" xfId="7595" xr:uid="{00000000-0005-0000-0000-0000AB1D0000}"/>
    <cellStyle name="Comma 161 2 2" xfId="7596" xr:uid="{00000000-0005-0000-0000-0000AC1D0000}"/>
    <cellStyle name="Comma 161 2 2 2" xfId="7597" xr:uid="{00000000-0005-0000-0000-0000AD1D0000}"/>
    <cellStyle name="Comma 161 2 2 2 2" xfId="38271" xr:uid="{267FDB9D-26F9-42FB-A178-A9494B2CFC03}"/>
    <cellStyle name="Comma 161 2 2 3" xfId="38270" xr:uid="{6DD11DC1-BCCF-46EC-81B2-23E10BD15D1F}"/>
    <cellStyle name="Comma 161 2 3" xfId="7598" xr:uid="{00000000-0005-0000-0000-0000AE1D0000}"/>
    <cellStyle name="Comma 161 2 3 2" xfId="7599" xr:uid="{00000000-0005-0000-0000-0000AF1D0000}"/>
    <cellStyle name="Comma 161 2 3 2 2" xfId="38273" xr:uid="{46CDC973-A9BF-48DC-BBF1-0F977F73A8A5}"/>
    <cellStyle name="Comma 161 2 3 3" xfId="38272" xr:uid="{0B288FBD-8546-4365-9138-02728F3E6CCF}"/>
    <cellStyle name="Comma 161 2 4" xfId="7600" xr:uid="{00000000-0005-0000-0000-0000B01D0000}"/>
    <cellStyle name="Comma 161 2 4 2" xfId="38274" xr:uid="{E8F75D1F-657F-4011-AEEC-2D5E5BE4F38C}"/>
    <cellStyle name="Comma 161 2 5" xfId="7601" xr:uid="{00000000-0005-0000-0000-0000B11D0000}"/>
    <cellStyle name="Comma 161 2 5 2" xfId="7602" xr:uid="{00000000-0005-0000-0000-0000B21D0000}"/>
    <cellStyle name="Comma 161 2 5 2 2" xfId="38276" xr:uid="{8D64AE6E-2A3E-4794-AFDC-517DC314E0FB}"/>
    <cellStyle name="Comma 161 2 5 3" xfId="38275" xr:uid="{207ADF79-7577-49E8-9B10-C1136A486325}"/>
    <cellStyle name="Comma 161 2 6" xfId="7603" xr:uid="{00000000-0005-0000-0000-0000B31D0000}"/>
    <cellStyle name="Comma 161 2 6 2" xfId="38277" xr:uid="{AF71BBE1-7EBD-45E4-8D5F-D6EA33460D65}"/>
    <cellStyle name="Comma 161 2 7" xfId="38269" xr:uid="{24B275FA-6280-4248-8542-6ACFB06811A9}"/>
    <cellStyle name="Comma 161 3" xfId="7604" xr:uid="{00000000-0005-0000-0000-0000B41D0000}"/>
    <cellStyle name="Comma 161 3 2" xfId="7605" xr:uid="{00000000-0005-0000-0000-0000B51D0000}"/>
    <cellStyle name="Comma 161 3 2 2" xfId="7606" xr:uid="{00000000-0005-0000-0000-0000B61D0000}"/>
    <cellStyle name="Comma 161 3 2 2 2" xfId="38280" xr:uid="{08610FEE-97CC-4708-A047-A781EF1EF30F}"/>
    <cellStyle name="Comma 161 3 2 3" xfId="38279" xr:uid="{3CE6BA51-3498-4F27-83C1-078786097A4D}"/>
    <cellStyle name="Comma 161 3 3" xfId="7607" xr:uid="{00000000-0005-0000-0000-0000B71D0000}"/>
    <cellStyle name="Comma 161 3 3 2" xfId="7608" xr:uid="{00000000-0005-0000-0000-0000B81D0000}"/>
    <cellStyle name="Comma 161 3 3 2 2" xfId="38282" xr:uid="{0838B02D-88C0-417C-9520-6746B1A00259}"/>
    <cellStyle name="Comma 161 3 3 3" xfId="38281" xr:uid="{A3102859-D8DB-4CD7-A2F8-7B9BD2A0437B}"/>
    <cellStyle name="Comma 161 3 4" xfId="7609" xr:uid="{00000000-0005-0000-0000-0000B91D0000}"/>
    <cellStyle name="Comma 161 3 4 2" xfId="38283" xr:uid="{95F715F5-6DDE-4AF2-AA1A-95E6B722F6A0}"/>
    <cellStyle name="Comma 161 3 5" xfId="7610" xr:uid="{00000000-0005-0000-0000-0000BA1D0000}"/>
    <cellStyle name="Comma 161 3 5 2" xfId="7611" xr:uid="{00000000-0005-0000-0000-0000BB1D0000}"/>
    <cellStyle name="Comma 161 3 5 2 2" xfId="38285" xr:uid="{F773C1F6-84CC-4F3C-8164-74A6E4C537DA}"/>
    <cellStyle name="Comma 161 3 5 3" xfId="38284" xr:uid="{4A913B00-263C-4AE3-9146-08157806D7F6}"/>
    <cellStyle name="Comma 161 3 6" xfId="7612" xr:uid="{00000000-0005-0000-0000-0000BC1D0000}"/>
    <cellStyle name="Comma 161 3 6 2" xfId="38286" xr:uid="{D46389B1-4888-43D4-B7B3-D405C9A3C6A2}"/>
    <cellStyle name="Comma 161 3 7" xfId="38278" xr:uid="{98785090-37E7-47A9-964B-96B57E5D0094}"/>
    <cellStyle name="Comma 161 4" xfId="7613" xr:uid="{00000000-0005-0000-0000-0000BD1D0000}"/>
    <cellStyle name="Comma 161 4 2" xfId="7614" xr:uid="{00000000-0005-0000-0000-0000BE1D0000}"/>
    <cellStyle name="Comma 161 4 2 2" xfId="38288" xr:uid="{BB7C701C-DA7E-4DDD-9CA1-17455C4B28E3}"/>
    <cellStyle name="Comma 161 4 3" xfId="38287" xr:uid="{6EFEC4EB-B0F8-4DD2-A341-41462957F8D9}"/>
    <cellStyle name="Comma 161 5" xfId="7615" xr:uid="{00000000-0005-0000-0000-0000BF1D0000}"/>
    <cellStyle name="Comma 161 5 2" xfId="7616" xr:uid="{00000000-0005-0000-0000-0000C01D0000}"/>
    <cellStyle name="Comma 161 5 2 2" xfId="38290" xr:uid="{D21057F5-CECC-4A20-9F31-3B749B4AA981}"/>
    <cellStyle name="Comma 161 5 3" xfId="38289" xr:uid="{C8471669-CA01-43E7-B31F-CA7A6E2A0E55}"/>
    <cellStyle name="Comma 161 6" xfId="7617" xr:uid="{00000000-0005-0000-0000-0000C11D0000}"/>
    <cellStyle name="Comma 161 6 2" xfId="38291" xr:uid="{DA575C74-2694-45BC-923C-DD2C4353F452}"/>
    <cellStyle name="Comma 161 7" xfId="7618" xr:uid="{00000000-0005-0000-0000-0000C21D0000}"/>
    <cellStyle name="Comma 161 7 2" xfId="7619" xr:uid="{00000000-0005-0000-0000-0000C31D0000}"/>
    <cellStyle name="Comma 161 7 2 2" xfId="38293" xr:uid="{E81236E2-B62E-4DB4-ACCE-A7D42E5BE2BF}"/>
    <cellStyle name="Comma 161 7 3" xfId="38292" xr:uid="{133B5F4E-DB1B-4C1E-8C1E-F773CAA8690C}"/>
    <cellStyle name="Comma 161 8" xfId="7620" xr:uid="{00000000-0005-0000-0000-0000C41D0000}"/>
    <cellStyle name="Comma 161 8 2" xfId="38294" xr:uid="{903B1290-9C52-4FAD-9CDA-21837D664F75}"/>
    <cellStyle name="Comma 161 9" xfId="38268" xr:uid="{0AD6D7BE-D48F-4A43-BF0B-6D4A139199D0}"/>
    <cellStyle name="Comma 162" xfId="7621" xr:uid="{00000000-0005-0000-0000-0000C51D0000}"/>
    <cellStyle name="Comma 162 10" xfId="38295" xr:uid="{D7CF95A8-C415-442D-96BC-7B24465F9A0F}"/>
    <cellStyle name="Comma 162 2" xfId="7622" xr:uid="{00000000-0005-0000-0000-0000C61D0000}"/>
    <cellStyle name="Comma 162 2 2" xfId="7623" xr:uid="{00000000-0005-0000-0000-0000C71D0000}"/>
    <cellStyle name="Comma 162 2 2 2" xfId="7624" xr:uid="{00000000-0005-0000-0000-0000C81D0000}"/>
    <cellStyle name="Comma 162 2 2 2 2" xfId="38298" xr:uid="{7E24F2E4-CF12-4E0D-B639-50347566E0E4}"/>
    <cellStyle name="Comma 162 2 2 3" xfId="38297" xr:uid="{8F17E491-75F4-4D1E-9722-0684A8FF907B}"/>
    <cellStyle name="Comma 162 2 3" xfId="7625" xr:uid="{00000000-0005-0000-0000-0000C91D0000}"/>
    <cellStyle name="Comma 162 2 3 2" xfId="7626" xr:uid="{00000000-0005-0000-0000-0000CA1D0000}"/>
    <cellStyle name="Comma 162 2 3 2 2" xfId="38300" xr:uid="{1B89A97C-B063-4CE3-97CA-CDD6B1811503}"/>
    <cellStyle name="Comma 162 2 3 3" xfId="38299" xr:uid="{4E0BA38D-A185-495B-A4C4-1D99782979F1}"/>
    <cellStyle name="Comma 162 2 4" xfId="7627" xr:uid="{00000000-0005-0000-0000-0000CB1D0000}"/>
    <cellStyle name="Comma 162 2 4 2" xfId="38301" xr:uid="{F3BB91B0-9E00-4DCD-921F-A53BC895C445}"/>
    <cellStyle name="Comma 162 2 5" xfId="7628" xr:uid="{00000000-0005-0000-0000-0000CC1D0000}"/>
    <cellStyle name="Comma 162 2 5 2" xfId="38302" xr:uid="{03443880-F641-413E-9FF0-BC6A5FAC9BA1}"/>
    <cellStyle name="Comma 162 2 6" xfId="7629" xr:uid="{00000000-0005-0000-0000-0000CD1D0000}"/>
    <cellStyle name="Comma 162 2 6 2" xfId="38303" xr:uid="{B5FECCF0-AE9E-4A17-B752-660EC78CBA1C}"/>
    <cellStyle name="Comma 162 2 7" xfId="38296" xr:uid="{BCB0D96A-14E9-454A-97D2-AA81BAA82474}"/>
    <cellStyle name="Comma 162 3" xfId="7630" xr:uid="{00000000-0005-0000-0000-0000CE1D0000}"/>
    <cellStyle name="Comma 162 3 2" xfId="7631" xr:uid="{00000000-0005-0000-0000-0000CF1D0000}"/>
    <cellStyle name="Comma 162 3 2 2" xfId="7632" xr:uid="{00000000-0005-0000-0000-0000D01D0000}"/>
    <cellStyle name="Comma 162 3 2 2 2" xfId="7633" xr:uid="{00000000-0005-0000-0000-0000D11D0000}"/>
    <cellStyle name="Comma 162 3 2 2 2 2" xfId="38307" xr:uid="{04B38DB5-991C-4E3B-9E64-2CDD23F469D1}"/>
    <cellStyle name="Comma 162 3 2 2 3" xfId="38306" xr:uid="{77BB8CD6-37BC-4148-A97E-43DF814BC71F}"/>
    <cellStyle name="Comma 162 3 2 3" xfId="7634" xr:uid="{00000000-0005-0000-0000-0000D21D0000}"/>
    <cellStyle name="Comma 162 3 2 3 2" xfId="7635" xr:uid="{00000000-0005-0000-0000-0000D31D0000}"/>
    <cellStyle name="Comma 162 3 2 3 2 2" xfId="38309" xr:uid="{94FDD5C9-6744-406D-9142-4E331506BB20}"/>
    <cellStyle name="Comma 162 3 2 3 3" xfId="38308" xr:uid="{40935CDB-2839-4B46-A784-EEAE8F3F4B24}"/>
    <cellStyle name="Comma 162 3 2 4" xfId="7636" xr:uid="{00000000-0005-0000-0000-0000D41D0000}"/>
    <cellStyle name="Comma 162 3 2 4 2" xfId="38310" xr:uid="{063580CE-2CAC-4BAB-97F9-E5A296EDFC30}"/>
    <cellStyle name="Comma 162 3 2 5" xfId="7637" xr:uid="{00000000-0005-0000-0000-0000D51D0000}"/>
    <cellStyle name="Comma 162 3 2 5 2" xfId="7638" xr:uid="{00000000-0005-0000-0000-0000D61D0000}"/>
    <cellStyle name="Comma 162 3 2 5 2 2" xfId="38312" xr:uid="{7845264B-4FAE-4A19-AA30-CE8160809691}"/>
    <cellStyle name="Comma 162 3 2 5 3" xfId="38311" xr:uid="{9B06D30F-B891-4D8C-B04B-B5D3AD19CD54}"/>
    <cellStyle name="Comma 162 3 2 6" xfId="7639" xr:uid="{00000000-0005-0000-0000-0000D71D0000}"/>
    <cellStyle name="Comma 162 3 2 6 2" xfId="38313" xr:uid="{683CA5B7-A55C-433A-8F47-9216155D1CDD}"/>
    <cellStyle name="Comma 162 3 2 7" xfId="38305" xr:uid="{69FE6BB6-9B6E-49D2-AB6F-2F21032C9502}"/>
    <cellStyle name="Comma 162 3 3" xfId="7640" xr:uid="{00000000-0005-0000-0000-0000D81D0000}"/>
    <cellStyle name="Comma 162 3 3 2" xfId="7641" xr:uid="{00000000-0005-0000-0000-0000D91D0000}"/>
    <cellStyle name="Comma 162 3 3 2 2" xfId="38315" xr:uid="{7B31FF67-2782-42F8-B49F-1B7894456C00}"/>
    <cellStyle name="Comma 162 3 3 3" xfId="38314" xr:uid="{C298A3C7-5108-4C7E-8FF6-4DA84494E8B2}"/>
    <cellStyle name="Comma 162 3 4" xfId="7642" xr:uid="{00000000-0005-0000-0000-0000DA1D0000}"/>
    <cellStyle name="Comma 162 3 4 2" xfId="7643" xr:uid="{00000000-0005-0000-0000-0000DB1D0000}"/>
    <cellStyle name="Comma 162 3 4 2 2" xfId="38317" xr:uid="{C61A0F31-8022-4F50-8873-4069F5B3712B}"/>
    <cellStyle name="Comma 162 3 4 3" xfId="38316" xr:uid="{E4CCA10D-0D1E-438D-AF00-3015A2FC74EE}"/>
    <cellStyle name="Comma 162 3 5" xfId="7644" xr:uid="{00000000-0005-0000-0000-0000DC1D0000}"/>
    <cellStyle name="Comma 162 3 5 2" xfId="38318" xr:uid="{C843F0A0-215D-414B-8080-0EB2A43A97A6}"/>
    <cellStyle name="Comma 162 3 6" xfId="7645" xr:uid="{00000000-0005-0000-0000-0000DD1D0000}"/>
    <cellStyle name="Comma 162 3 6 2" xfId="38319" xr:uid="{A5EFB3DE-BD17-4837-8403-F0F2B5DFC21E}"/>
    <cellStyle name="Comma 162 3 7" xfId="7646" xr:uid="{00000000-0005-0000-0000-0000DE1D0000}"/>
    <cellStyle name="Comma 162 3 7 2" xfId="38320" xr:uid="{F4065435-449F-47A6-9D68-FF0D3B8EE8C0}"/>
    <cellStyle name="Comma 162 3 8" xfId="38304" xr:uid="{FFEF5CA8-6550-4218-894D-A3A15E2EEA46}"/>
    <cellStyle name="Comma 162 4" xfId="7647" xr:uid="{00000000-0005-0000-0000-0000DF1D0000}"/>
    <cellStyle name="Comma 162 4 2" xfId="7648" xr:uid="{00000000-0005-0000-0000-0000E01D0000}"/>
    <cellStyle name="Comma 162 4 2 2" xfId="7649" xr:uid="{00000000-0005-0000-0000-0000E11D0000}"/>
    <cellStyle name="Comma 162 4 2 2 2" xfId="38323" xr:uid="{FBE56F6C-AD42-466F-92AF-EF314D20BE4A}"/>
    <cellStyle name="Comma 162 4 2 3" xfId="38322" xr:uid="{D200CF32-2630-482B-B949-7FD15CA37455}"/>
    <cellStyle name="Comma 162 4 3" xfId="7650" xr:uid="{00000000-0005-0000-0000-0000E21D0000}"/>
    <cellStyle name="Comma 162 4 3 2" xfId="7651" xr:uid="{00000000-0005-0000-0000-0000E31D0000}"/>
    <cellStyle name="Comma 162 4 3 2 2" xfId="38325" xr:uid="{0498E997-2975-4853-BCC0-C84A9DDD39FE}"/>
    <cellStyle name="Comma 162 4 3 3" xfId="38324" xr:uid="{792280AC-5FC9-46A6-962E-4979017D3EFF}"/>
    <cellStyle name="Comma 162 4 4" xfId="7652" xr:uid="{00000000-0005-0000-0000-0000E41D0000}"/>
    <cellStyle name="Comma 162 4 4 2" xfId="38326" xr:uid="{0129A7EC-9820-48CA-BD84-CABD7F31A0A9}"/>
    <cellStyle name="Comma 162 4 5" xfId="7653" xr:uid="{00000000-0005-0000-0000-0000E51D0000}"/>
    <cellStyle name="Comma 162 4 5 2" xfId="7654" xr:uid="{00000000-0005-0000-0000-0000E61D0000}"/>
    <cellStyle name="Comma 162 4 5 2 2" xfId="38328" xr:uid="{6BABC891-EA60-4F4E-8BE7-ECDCB39530D8}"/>
    <cellStyle name="Comma 162 4 5 3" xfId="38327" xr:uid="{C1E56F51-849F-43F3-8BCE-DE38215F9FE9}"/>
    <cellStyle name="Comma 162 4 6" xfId="7655" xr:uid="{00000000-0005-0000-0000-0000E71D0000}"/>
    <cellStyle name="Comma 162 4 6 2" xfId="38329" xr:uid="{CA2C84E9-0ABC-4937-A536-E55A4EF4B107}"/>
    <cellStyle name="Comma 162 4 7" xfId="38321" xr:uid="{FB152E4C-8389-4CD6-AE27-8B95B5D5AF24}"/>
    <cellStyle name="Comma 162 5" xfId="7656" xr:uid="{00000000-0005-0000-0000-0000E81D0000}"/>
    <cellStyle name="Comma 162 5 2" xfId="7657" xr:uid="{00000000-0005-0000-0000-0000E91D0000}"/>
    <cellStyle name="Comma 162 5 2 2" xfId="38331" xr:uid="{EE8F9979-FC34-4824-8DB3-D2CBD35F612F}"/>
    <cellStyle name="Comma 162 5 3" xfId="38330" xr:uid="{322700BD-AEBB-45BC-BB8C-D9303063FA12}"/>
    <cellStyle name="Comma 162 6" xfId="7658" xr:uid="{00000000-0005-0000-0000-0000EA1D0000}"/>
    <cellStyle name="Comma 162 6 2" xfId="7659" xr:uid="{00000000-0005-0000-0000-0000EB1D0000}"/>
    <cellStyle name="Comma 162 6 2 2" xfId="38333" xr:uid="{331C6080-A030-4AA5-92D4-FAE92ECC1ACD}"/>
    <cellStyle name="Comma 162 6 3" xfId="38332" xr:uid="{3CEA4335-6C5F-4C83-8B6D-4228D6A831F8}"/>
    <cellStyle name="Comma 162 7" xfId="7660" xr:uid="{00000000-0005-0000-0000-0000EC1D0000}"/>
    <cellStyle name="Comma 162 7 2" xfId="38334" xr:uid="{07AB55F5-57ED-4603-8FE9-9647D74A11B1}"/>
    <cellStyle name="Comma 162 8" xfId="7661" xr:uid="{00000000-0005-0000-0000-0000ED1D0000}"/>
    <cellStyle name="Comma 162 8 2" xfId="7662" xr:uid="{00000000-0005-0000-0000-0000EE1D0000}"/>
    <cellStyle name="Comma 162 8 2 2" xfId="38336" xr:uid="{653388DB-10E2-4762-B058-AD80BDAAED53}"/>
    <cellStyle name="Comma 162 8 3" xfId="38335" xr:uid="{6EDD1161-6974-4AF4-B259-30CC81BAEF8C}"/>
    <cellStyle name="Comma 162 9" xfId="7663" xr:uid="{00000000-0005-0000-0000-0000EF1D0000}"/>
    <cellStyle name="Comma 162 9 2" xfId="38337" xr:uid="{98C5BF3E-9A09-45B1-85AD-21FDA3EF6CF6}"/>
    <cellStyle name="Comma 163" xfId="7664" xr:uid="{00000000-0005-0000-0000-0000F01D0000}"/>
    <cellStyle name="Comma 163 10" xfId="38338" xr:uid="{F0E7BCFC-4861-48FD-9559-C08D06C8899A}"/>
    <cellStyle name="Comma 163 2" xfId="7665" xr:uid="{00000000-0005-0000-0000-0000F11D0000}"/>
    <cellStyle name="Comma 163 2 2" xfId="7666" xr:uid="{00000000-0005-0000-0000-0000F21D0000}"/>
    <cellStyle name="Comma 163 2 2 2" xfId="7667" xr:uid="{00000000-0005-0000-0000-0000F31D0000}"/>
    <cellStyle name="Comma 163 2 2 2 2" xfId="38341" xr:uid="{F1BCDDC3-90EB-4DF2-A9DC-AD137A8571AA}"/>
    <cellStyle name="Comma 163 2 2 3" xfId="38340" xr:uid="{4DB2DA2A-CDC6-4622-9848-91534D529DA2}"/>
    <cellStyle name="Comma 163 2 3" xfId="7668" xr:uid="{00000000-0005-0000-0000-0000F41D0000}"/>
    <cellStyle name="Comma 163 2 3 2" xfId="7669" xr:uid="{00000000-0005-0000-0000-0000F51D0000}"/>
    <cellStyle name="Comma 163 2 3 2 2" xfId="38343" xr:uid="{06259221-4B85-4DB2-BB61-3B78C7B44DF4}"/>
    <cellStyle name="Comma 163 2 3 3" xfId="38342" xr:uid="{C6CCC03F-CD11-4D26-AE25-EE9F6CAF2E3D}"/>
    <cellStyle name="Comma 163 2 4" xfId="7670" xr:uid="{00000000-0005-0000-0000-0000F61D0000}"/>
    <cellStyle name="Comma 163 2 4 2" xfId="38344" xr:uid="{A34919FD-174A-492A-BEAE-62D7BEF8B6DD}"/>
    <cellStyle name="Comma 163 2 5" xfId="7671" xr:uid="{00000000-0005-0000-0000-0000F71D0000}"/>
    <cellStyle name="Comma 163 2 5 2" xfId="38345" xr:uid="{DEA7FEF7-7E1B-42E9-8C70-BC18DDFB968B}"/>
    <cellStyle name="Comma 163 2 6" xfId="7672" xr:uid="{00000000-0005-0000-0000-0000F81D0000}"/>
    <cellStyle name="Comma 163 2 6 2" xfId="38346" xr:uid="{C1658AD0-A5B4-46FE-9BAD-132FA35ED145}"/>
    <cellStyle name="Comma 163 2 7" xfId="38339" xr:uid="{567A5039-AF00-4F51-93A0-5EBB263B3E5B}"/>
    <cellStyle name="Comma 163 3" xfId="7673" xr:uid="{00000000-0005-0000-0000-0000F91D0000}"/>
    <cellStyle name="Comma 163 3 2" xfId="7674" xr:uid="{00000000-0005-0000-0000-0000FA1D0000}"/>
    <cellStyle name="Comma 163 3 2 2" xfId="7675" xr:uid="{00000000-0005-0000-0000-0000FB1D0000}"/>
    <cellStyle name="Comma 163 3 2 2 2" xfId="7676" xr:uid="{00000000-0005-0000-0000-0000FC1D0000}"/>
    <cellStyle name="Comma 163 3 2 2 2 2" xfId="38350" xr:uid="{E64DEFAA-C063-4743-BAF4-7B344C1773BB}"/>
    <cellStyle name="Comma 163 3 2 2 3" xfId="38349" xr:uid="{4B46250D-BC9B-4DFA-95F5-6116CD4B6935}"/>
    <cellStyle name="Comma 163 3 2 3" xfId="7677" xr:uid="{00000000-0005-0000-0000-0000FD1D0000}"/>
    <cellStyle name="Comma 163 3 2 3 2" xfId="7678" xr:uid="{00000000-0005-0000-0000-0000FE1D0000}"/>
    <cellStyle name="Comma 163 3 2 3 2 2" xfId="38352" xr:uid="{C067F84C-93BE-4CA4-9EF8-84223BF99942}"/>
    <cellStyle name="Comma 163 3 2 3 3" xfId="38351" xr:uid="{11AF57CD-E78A-4ED8-8D23-49D6FF56F282}"/>
    <cellStyle name="Comma 163 3 2 4" xfId="7679" xr:uid="{00000000-0005-0000-0000-0000FF1D0000}"/>
    <cellStyle name="Comma 163 3 2 4 2" xfId="38353" xr:uid="{26A5B99F-CCEF-401F-9129-E9EF395C50AC}"/>
    <cellStyle name="Comma 163 3 2 5" xfId="7680" xr:uid="{00000000-0005-0000-0000-0000001E0000}"/>
    <cellStyle name="Comma 163 3 2 5 2" xfId="7681" xr:uid="{00000000-0005-0000-0000-0000011E0000}"/>
    <cellStyle name="Comma 163 3 2 5 2 2" xfId="38355" xr:uid="{E013F97D-B7D6-403A-9214-BD12EC9D9559}"/>
    <cellStyle name="Comma 163 3 2 5 3" xfId="38354" xr:uid="{C92DE6F2-FF1E-4FB7-8A7E-70EA92713812}"/>
    <cellStyle name="Comma 163 3 2 6" xfId="7682" xr:uid="{00000000-0005-0000-0000-0000021E0000}"/>
    <cellStyle name="Comma 163 3 2 6 2" xfId="38356" xr:uid="{D3CC9C79-6525-401F-B4ED-1445E1240B2B}"/>
    <cellStyle name="Comma 163 3 2 7" xfId="38348" xr:uid="{752F779D-79E4-4DF5-8B7A-22776F332124}"/>
    <cellStyle name="Comma 163 3 3" xfId="7683" xr:uid="{00000000-0005-0000-0000-0000031E0000}"/>
    <cellStyle name="Comma 163 3 3 2" xfId="7684" xr:uid="{00000000-0005-0000-0000-0000041E0000}"/>
    <cellStyle name="Comma 163 3 3 2 2" xfId="38358" xr:uid="{F9F07353-B5C2-4142-8C09-D527E4659184}"/>
    <cellStyle name="Comma 163 3 3 3" xfId="38357" xr:uid="{6547CB22-BA3F-4639-8E72-CC4EFBB96979}"/>
    <cellStyle name="Comma 163 3 4" xfId="7685" xr:uid="{00000000-0005-0000-0000-0000051E0000}"/>
    <cellStyle name="Comma 163 3 4 2" xfId="7686" xr:uid="{00000000-0005-0000-0000-0000061E0000}"/>
    <cellStyle name="Comma 163 3 4 2 2" xfId="38360" xr:uid="{BE6C0B51-1398-4CF3-B2E9-5BC1C85E3907}"/>
    <cellStyle name="Comma 163 3 4 3" xfId="38359" xr:uid="{0C0C101F-E20C-4724-B67C-CD200EF1E242}"/>
    <cellStyle name="Comma 163 3 5" xfId="7687" xr:uid="{00000000-0005-0000-0000-0000071E0000}"/>
    <cellStyle name="Comma 163 3 5 2" xfId="38361" xr:uid="{E5C2774D-6AA5-41C4-A56E-83393A2109A1}"/>
    <cellStyle name="Comma 163 3 6" xfId="7688" xr:uid="{00000000-0005-0000-0000-0000081E0000}"/>
    <cellStyle name="Comma 163 3 6 2" xfId="38362" xr:uid="{9C9505E1-62F4-4CA9-BAC1-8BFFA3CB1D63}"/>
    <cellStyle name="Comma 163 3 7" xfId="7689" xr:uid="{00000000-0005-0000-0000-0000091E0000}"/>
    <cellStyle name="Comma 163 3 7 2" xfId="38363" xr:uid="{1C826A7C-8D46-4EDC-ACEF-C364901CFE70}"/>
    <cellStyle name="Comma 163 3 8" xfId="38347" xr:uid="{F9CFC527-C22A-49E2-8533-A5C4F5C622B0}"/>
    <cellStyle name="Comma 163 4" xfId="7690" xr:uid="{00000000-0005-0000-0000-00000A1E0000}"/>
    <cellStyle name="Comma 163 4 2" xfId="7691" xr:uid="{00000000-0005-0000-0000-00000B1E0000}"/>
    <cellStyle name="Comma 163 4 2 2" xfId="7692" xr:uid="{00000000-0005-0000-0000-00000C1E0000}"/>
    <cellStyle name="Comma 163 4 2 2 2" xfId="38366" xr:uid="{C4F0DA75-CEFA-4B1B-9FD0-39B298393101}"/>
    <cellStyle name="Comma 163 4 2 3" xfId="38365" xr:uid="{EB67A0BE-5AA7-4FEF-A7AD-AA5A890247B6}"/>
    <cellStyle name="Comma 163 4 3" xfId="7693" xr:uid="{00000000-0005-0000-0000-00000D1E0000}"/>
    <cellStyle name="Comma 163 4 3 2" xfId="7694" xr:uid="{00000000-0005-0000-0000-00000E1E0000}"/>
    <cellStyle name="Comma 163 4 3 2 2" xfId="38368" xr:uid="{4A7FB8C2-BEAF-4986-B7DB-59EC4DE62946}"/>
    <cellStyle name="Comma 163 4 3 3" xfId="38367" xr:uid="{8EBA326E-1E1D-4092-BD82-716DD37F82D9}"/>
    <cellStyle name="Comma 163 4 4" xfId="7695" xr:uid="{00000000-0005-0000-0000-00000F1E0000}"/>
    <cellStyle name="Comma 163 4 4 2" xfId="38369" xr:uid="{0FC5A8A8-0DD6-44DA-960F-85D3CFA411B6}"/>
    <cellStyle name="Comma 163 4 5" xfId="7696" xr:uid="{00000000-0005-0000-0000-0000101E0000}"/>
    <cellStyle name="Comma 163 4 5 2" xfId="38370" xr:uid="{3BFEDD5C-323A-4E34-8B90-D59F8F0E0DD2}"/>
    <cellStyle name="Comma 163 4 6" xfId="7697" xr:uid="{00000000-0005-0000-0000-0000111E0000}"/>
    <cellStyle name="Comma 163 4 6 2" xfId="38371" xr:uid="{0F5468A4-67D3-4E62-9F69-7D5AFD370FCF}"/>
    <cellStyle name="Comma 163 4 7" xfId="38364" xr:uid="{499BA4CF-6B74-4F12-8198-6EECDE825913}"/>
    <cellStyle name="Comma 163 5" xfId="7698" xr:uid="{00000000-0005-0000-0000-0000121E0000}"/>
    <cellStyle name="Comma 163 5 2" xfId="7699" xr:uid="{00000000-0005-0000-0000-0000131E0000}"/>
    <cellStyle name="Comma 163 5 2 2" xfId="38373" xr:uid="{2F049C89-3D2E-465A-94C7-CC72064A6D4C}"/>
    <cellStyle name="Comma 163 5 3" xfId="38372" xr:uid="{A6CE7CFC-9C85-4273-9B4C-83ADA71A325A}"/>
    <cellStyle name="Comma 163 6" xfId="7700" xr:uid="{00000000-0005-0000-0000-0000141E0000}"/>
    <cellStyle name="Comma 163 6 2" xfId="7701" xr:uid="{00000000-0005-0000-0000-0000151E0000}"/>
    <cellStyle name="Comma 163 6 2 2" xfId="38375" xr:uid="{A0BE4B63-1151-431F-937A-C1C5500F3A95}"/>
    <cellStyle name="Comma 163 6 3" xfId="38374" xr:uid="{B3FBD166-D1B4-4090-8051-D368AB0B5C53}"/>
    <cellStyle name="Comma 163 7" xfId="7702" xr:uid="{00000000-0005-0000-0000-0000161E0000}"/>
    <cellStyle name="Comma 163 7 2" xfId="38376" xr:uid="{E3B127F3-2A2D-45B0-815A-73D8EA72F495}"/>
    <cellStyle name="Comma 163 8" xfId="7703" xr:uid="{00000000-0005-0000-0000-0000171E0000}"/>
    <cellStyle name="Comma 163 8 2" xfId="7704" xr:uid="{00000000-0005-0000-0000-0000181E0000}"/>
    <cellStyle name="Comma 163 8 2 2" xfId="38378" xr:uid="{CD351878-D6DB-46C2-BB51-66857BDAE390}"/>
    <cellStyle name="Comma 163 8 3" xfId="38377" xr:uid="{5E363675-ECA8-4414-B84B-C256C29AE65B}"/>
    <cellStyle name="Comma 163 9" xfId="7705" xr:uid="{00000000-0005-0000-0000-0000191E0000}"/>
    <cellStyle name="Comma 163 9 2" xfId="38379" xr:uid="{3D067173-2559-49B2-B3CC-4A901D3DD05B}"/>
    <cellStyle name="Comma 164" xfId="7706" xr:uid="{00000000-0005-0000-0000-00001A1E0000}"/>
    <cellStyle name="Comma 164 10" xfId="7707" xr:uid="{00000000-0005-0000-0000-00001B1E0000}"/>
    <cellStyle name="Comma 164 10 2" xfId="7708" xr:uid="{00000000-0005-0000-0000-00001C1E0000}"/>
    <cellStyle name="Comma 164 10 2 2" xfId="38382" xr:uid="{483FD748-9FDF-4F23-AF0C-0D0E7ADB9C7A}"/>
    <cellStyle name="Comma 164 10 3" xfId="38381" xr:uid="{EE1F3E98-4506-4984-A534-90AD2C0EFA96}"/>
    <cellStyle name="Comma 164 11" xfId="7709" xr:uid="{00000000-0005-0000-0000-00001D1E0000}"/>
    <cellStyle name="Comma 164 11 2" xfId="38383" xr:uid="{58D7346A-071A-4BCE-9D70-5EA0433DF8CF}"/>
    <cellStyle name="Comma 164 12" xfId="38380" xr:uid="{701FF024-3362-439B-9DC2-925B05BEA970}"/>
    <cellStyle name="Comma 164 2" xfId="7710" xr:uid="{00000000-0005-0000-0000-00001E1E0000}"/>
    <cellStyle name="Comma 164 2 2" xfId="7711" xr:uid="{00000000-0005-0000-0000-00001F1E0000}"/>
    <cellStyle name="Comma 164 2 2 2" xfId="7712" xr:uid="{00000000-0005-0000-0000-0000201E0000}"/>
    <cellStyle name="Comma 164 2 2 2 2" xfId="38386" xr:uid="{2674282C-9CB7-4078-9C2A-BD0ED395DEBC}"/>
    <cellStyle name="Comma 164 2 2 3" xfId="38385" xr:uid="{9AEFF1D7-A268-4363-94AD-59A7E2BE4D5E}"/>
    <cellStyle name="Comma 164 2 3" xfId="7713" xr:uid="{00000000-0005-0000-0000-0000211E0000}"/>
    <cellStyle name="Comma 164 2 3 2" xfId="7714" xr:uid="{00000000-0005-0000-0000-0000221E0000}"/>
    <cellStyle name="Comma 164 2 3 2 2" xfId="38388" xr:uid="{1D2B9284-BCB7-4E77-820C-3271C1CCA7F1}"/>
    <cellStyle name="Comma 164 2 3 3" xfId="38387" xr:uid="{9F92F789-6B57-4299-83F7-3A068C88C54F}"/>
    <cellStyle name="Comma 164 2 4" xfId="7715" xr:uid="{00000000-0005-0000-0000-0000231E0000}"/>
    <cellStyle name="Comma 164 2 4 2" xfId="38389" xr:uid="{5A79232B-4D24-40A9-9A56-74A2AF735049}"/>
    <cellStyle name="Comma 164 2 5" xfId="7716" xr:uid="{00000000-0005-0000-0000-0000241E0000}"/>
    <cellStyle name="Comma 164 2 5 2" xfId="38390" xr:uid="{A150A16F-B4E3-47A4-A25E-5033154239D9}"/>
    <cellStyle name="Comma 164 2 6" xfId="7717" xr:uid="{00000000-0005-0000-0000-0000251E0000}"/>
    <cellStyle name="Comma 164 2 6 2" xfId="38391" xr:uid="{FBE709AE-5FD0-4259-9D30-8C73BA983D36}"/>
    <cellStyle name="Comma 164 2 7" xfId="38384" xr:uid="{2F379739-1B13-4181-B800-B4111F718036}"/>
    <cellStyle name="Comma 164 3" xfId="7718" xr:uid="{00000000-0005-0000-0000-0000261E0000}"/>
    <cellStyle name="Comma 164 3 2" xfId="7719" xr:uid="{00000000-0005-0000-0000-0000271E0000}"/>
    <cellStyle name="Comma 164 3 2 2" xfId="7720" xr:uid="{00000000-0005-0000-0000-0000281E0000}"/>
    <cellStyle name="Comma 164 3 2 2 2" xfId="38394" xr:uid="{6ACF6DEF-F12C-4E42-8CEA-9B5DC7DBAEFB}"/>
    <cellStyle name="Comma 164 3 2 3" xfId="38393" xr:uid="{1E2FF261-ED88-4534-9921-4602293081CE}"/>
    <cellStyle name="Comma 164 3 3" xfId="7721" xr:uid="{00000000-0005-0000-0000-0000291E0000}"/>
    <cellStyle name="Comma 164 3 3 2" xfId="7722" xr:uid="{00000000-0005-0000-0000-00002A1E0000}"/>
    <cellStyle name="Comma 164 3 3 2 2" xfId="38396" xr:uid="{7DE73D91-1659-4B3D-B5ED-B78C12848105}"/>
    <cellStyle name="Comma 164 3 3 3" xfId="38395" xr:uid="{1CB00DFC-E3D7-4904-A247-E29FDBEEB3B5}"/>
    <cellStyle name="Comma 164 3 4" xfId="7723" xr:uid="{00000000-0005-0000-0000-00002B1E0000}"/>
    <cellStyle name="Comma 164 3 4 2" xfId="38397" xr:uid="{01E493A4-3318-4223-AADF-7E0EB671ECC4}"/>
    <cellStyle name="Comma 164 3 5" xfId="7724" xr:uid="{00000000-0005-0000-0000-00002C1E0000}"/>
    <cellStyle name="Comma 164 3 5 2" xfId="38398" xr:uid="{37170505-3423-4EBF-B72F-CB5118AED34A}"/>
    <cellStyle name="Comma 164 3 6" xfId="7725" xr:uid="{00000000-0005-0000-0000-00002D1E0000}"/>
    <cellStyle name="Comma 164 3 6 2" xfId="38399" xr:uid="{50FF8084-D397-4C2C-89BE-8C868814CA96}"/>
    <cellStyle name="Comma 164 3 7" xfId="38392" xr:uid="{F47BFECF-66EC-49A7-98A3-1FF474FDF9DA}"/>
    <cellStyle name="Comma 164 4" xfId="7726" xr:uid="{00000000-0005-0000-0000-00002E1E0000}"/>
    <cellStyle name="Comma 164 4 2" xfId="7727" xr:uid="{00000000-0005-0000-0000-00002F1E0000}"/>
    <cellStyle name="Comma 164 4 2 2" xfId="7728" xr:uid="{00000000-0005-0000-0000-0000301E0000}"/>
    <cellStyle name="Comma 164 4 2 2 2" xfId="7729" xr:uid="{00000000-0005-0000-0000-0000311E0000}"/>
    <cellStyle name="Comma 164 4 2 2 2 2" xfId="38403" xr:uid="{09E8C286-85A1-4338-92D9-927CA954B8CA}"/>
    <cellStyle name="Comma 164 4 2 2 3" xfId="38402" xr:uid="{BF8AB83A-4265-4C51-A918-011BB6B70248}"/>
    <cellStyle name="Comma 164 4 2 3" xfId="7730" xr:uid="{00000000-0005-0000-0000-0000321E0000}"/>
    <cellStyle name="Comma 164 4 2 3 2" xfId="7731" xr:uid="{00000000-0005-0000-0000-0000331E0000}"/>
    <cellStyle name="Comma 164 4 2 3 2 2" xfId="38405" xr:uid="{C202522D-8D71-46C0-B711-35F4907E381A}"/>
    <cellStyle name="Comma 164 4 2 3 3" xfId="38404" xr:uid="{B81C902E-F3AA-4AF8-BA22-370AEEF12117}"/>
    <cellStyle name="Comma 164 4 2 4" xfId="7732" xr:uid="{00000000-0005-0000-0000-0000341E0000}"/>
    <cellStyle name="Comma 164 4 2 4 2" xfId="38406" xr:uid="{3F9AB3B9-EF41-4056-905F-62B77541C075}"/>
    <cellStyle name="Comma 164 4 2 5" xfId="7733" xr:uid="{00000000-0005-0000-0000-0000351E0000}"/>
    <cellStyle name="Comma 164 4 2 5 2" xfId="38407" xr:uid="{2410A885-2350-44CE-95A5-588300C64D8B}"/>
    <cellStyle name="Comma 164 4 2 6" xfId="7734" xr:uid="{00000000-0005-0000-0000-0000361E0000}"/>
    <cellStyle name="Comma 164 4 2 6 2" xfId="38408" xr:uid="{7415E7F0-7D41-4366-BFB0-3C8BA491A27E}"/>
    <cellStyle name="Comma 164 4 2 7" xfId="38401" xr:uid="{AC9F4763-297F-43F5-BC22-3A8FC32B0350}"/>
    <cellStyle name="Comma 164 4 3" xfId="7735" xr:uid="{00000000-0005-0000-0000-0000371E0000}"/>
    <cellStyle name="Comma 164 4 3 2" xfId="7736" xr:uid="{00000000-0005-0000-0000-0000381E0000}"/>
    <cellStyle name="Comma 164 4 3 2 2" xfId="38410" xr:uid="{511C8A34-50E2-414B-A8B8-2B8B39819D2A}"/>
    <cellStyle name="Comma 164 4 3 3" xfId="38409" xr:uid="{FD0CFE2F-B756-42F1-9F96-D0CF27871E83}"/>
    <cellStyle name="Comma 164 4 4" xfId="7737" xr:uid="{00000000-0005-0000-0000-0000391E0000}"/>
    <cellStyle name="Comma 164 4 4 2" xfId="7738" xr:uid="{00000000-0005-0000-0000-00003A1E0000}"/>
    <cellStyle name="Comma 164 4 4 2 2" xfId="38412" xr:uid="{25592F9A-F090-437E-A3E5-A435A9BBE59D}"/>
    <cellStyle name="Comma 164 4 4 3" xfId="38411" xr:uid="{59705536-EC48-475B-9F3D-D38A4CAF2A24}"/>
    <cellStyle name="Comma 164 4 5" xfId="7739" xr:uid="{00000000-0005-0000-0000-00003B1E0000}"/>
    <cellStyle name="Comma 164 4 5 2" xfId="38413" xr:uid="{1E771ACA-651C-4316-B5A1-95A1116F9232}"/>
    <cellStyle name="Comma 164 4 6" xfId="7740" xr:uid="{00000000-0005-0000-0000-00003C1E0000}"/>
    <cellStyle name="Comma 164 4 6 2" xfId="7741" xr:uid="{00000000-0005-0000-0000-00003D1E0000}"/>
    <cellStyle name="Comma 164 4 6 2 2" xfId="38415" xr:uid="{ED7AB0B7-2578-46B7-A5C6-263F5FFDBD80}"/>
    <cellStyle name="Comma 164 4 6 3" xfId="38414" xr:uid="{4D4ADB2D-F1BC-4C26-8023-CA14CF9F80D7}"/>
    <cellStyle name="Comma 164 4 7" xfId="7742" xr:uid="{00000000-0005-0000-0000-00003E1E0000}"/>
    <cellStyle name="Comma 164 4 7 2" xfId="38416" xr:uid="{1CB71B17-B406-470E-A71A-B279B97653CD}"/>
    <cellStyle name="Comma 164 4 8" xfId="38400" xr:uid="{8C1DAF34-6079-4355-9198-637C04B774BD}"/>
    <cellStyle name="Comma 164 5" xfId="7743" xr:uid="{00000000-0005-0000-0000-00003F1E0000}"/>
    <cellStyle name="Comma 164 5 2" xfId="7744" xr:uid="{00000000-0005-0000-0000-0000401E0000}"/>
    <cellStyle name="Comma 164 5 2 2" xfId="7745" xr:uid="{00000000-0005-0000-0000-0000411E0000}"/>
    <cellStyle name="Comma 164 5 2 2 2" xfId="38419" xr:uid="{1BD509B6-66BF-43E9-8A6A-C61CC1019B88}"/>
    <cellStyle name="Comma 164 5 2 3" xfId="38418" xr:uid="{F88EDF92-3821-4E96-950B-0AF726F37540}"/>
    <cellStyle name="Comma 164 5 3" xfId="7746" xr:uid="{00000000-0005-0000-0000-0000421E0000}"/>
    <cellStyle name="Comma 164 5 3 2" xfId="7747" xr:uid="{00000000-0005-0000-0000-0000431E0000}"/>
    <cellStyle name="Comma 164 5 3 2 2" xfId="38421" xr:uid="{A101A740-503D-4249-B092-1ACD6B618762}"/>
    <cellStyle name="Comma 164 5 3 3" xfId="38420" xr:uid="{42DE49A6-2D66-47E9-90D6-CF13DD764BB6}"/>
    <cellStyle name="Comma 164 5 4" xfId="7748" xr:uid="{00000000-0005-0000-0000-0000441E0000}"/>
    <cellStyle name="Comma 164 5 4 2" xfId="38422" xr:uid="{82E904E1-702B-4EEC-8B7E-E3CD9DBDF9D7}"/>
    <cellStyle name="Comma 164 5 5" xfId="7749" xr:uid="{00000000-0005-0000-0000-0000451E0000}"/>
    <cellStyle name="Comma 164 5 5 2" xfId="38423" xr:uid="{23D721B2-7C95-48DB-94BB-D7E94AB305ED}"/>
    <cellStyle name="Comma 164 5 6" xfId="7750" xr:uid="{00000000-0005-0000-0000-0000461E0000}"/>
    <cellStyle name="Comma 164 5 6 2" xfId="38424" xr:uid="{F7C85702-B6B0-47A7-9DCE-C89A91904F4E}"/>
    <cellStyle name="Comma 164 5 7" xfId="38417" xr:uid="{C66BE53C-EDEC-4069-9C56-CADAD0E81216}"/>
    <cellStyle name="Comma 164 6" xfId="7751" xr:uid="{00000000-0005-0000-0000-0000471E0000}"/>
    <cellStyle name="Comma 164 6 2" xfId="7752" xr:uid="{00000000-0005-0000-0000-0000481E0000}"/>
    <cellStyle name="Comma 164 6 2 2" xfId="7753" xr:uid="{00000000-0005-0000-0000-0000491E0000}"/>
    <cellStyle name="Comma 164 6 2 2 2" xfId="38427" xr:uid="{79074DA4-9F65-48D0-B28E-4E92AB150677}"/>
    <cellStyle name="Comma 164 6 2 3" xfId="38426" xr:uid="{A20353FC-20C1-4E95-B016-87433A14451C}"/>
    <cellStyle name="Comma 164 6 3" xfId="7754" xr:uid="{00000000-0005-0000-0000-00004A1E0000}"/>
    <cellStyle name="Comma 164 6 3 2" xfId="7755" xr:uid="{00000000-0005-0000-0000-00004B1E0000}"/>
    <cellStyle name="Comma 164 6 3 2 2" xfId="38429" xr:uid="{73B04B27-33AC-4071-9273-017D95398718}"/>
    <cellStyle name="Comma 164 6 3 3" xfId="38428" xr:uid="{25876074-0797-48B9-AD4D-9FD3D590FFF8}"/>
    <cellStyle name="Comma 164 6 4" xfId="7756" xr:uid="{00000000-0005-0000-0000-00004C1E0000}"/>
    <cellStyle name="Comma 164 6 4 2" xfId="38430" xr:uid="{390087D5-4697-4F25-A391-F263AA76C0BA}"/>
    <cellStyle name="Comma 164 6 5" xfId="7757" xr:uid="{00000000-0005-0000-0000-00004D1E0000}"/>
    <cellStyle name="Comma 164 6 5 2" xfId="38431" xr:uid="{1C887E31-F481-4812-A735-A1C43493AD3F}"/>
    <cellStyle name="Comma 164 6 6" xfId="7758" xr:uid="{00000000-0005-0000-0000-00004E1E0000}"/>
    <cellStyle name="Comma 164 6 6 2" xfId="38432" xr:uid="{49EF751C-B4B7-4ECE-A3FF-240D79A3E273}"/>
    <cellStyle name="Comma 164 6 7" xfId="38425" xr:uid="{602D68D9-C9A3-4DE7-8ED7-5B6A08F50EED}"/>
    <cellStyle name="Comma 164 7" xfId="7759" xr:uid="{00000000-0005-0000-0000-00004F1E0000}"/>
    <cellStyle name="Comma 164 7 2" xfId="7760" xr:uid="{00000000-0005-0000-0000-0000501E0000}"/>
    <cellStyle name="Comma 164 7 2 2" xfId="38434" xr:uid="{9BAE70D5-3964-4A00-9BEE-A7988B1D9D40}"/>
    <cellStyle name="Comma 164 7 3" xfId="38433" xr:uid="{4168022F-7D39-42B5-A9FC-2828F9B5F6F2}"/>
    <cellStyle name="Comma 164 8" xfId="7761" xr:uid="{00000000-0005-0000-0000-0000511E0000}"/>
    <cellStyle name="Comma 164 8 2" xfId="7762" xr:uid="{00000000-0005-0000-0000-0000521E0000}"/>
    <cellStyle name="Comma 164 8 2 2" xfId="38436" xr:uid="{56DCC294-0B5B-4EEB-9787-DA4641773768}"/>
    <cellStyle name="Comma 164 8 3" xfId="38435" xr:uid="{8ABF5A87-34A8-4AB3-8122-DE096710D0D3}"/>
    <cellStyle name="Comma 164 9" xfId="7763" xr:uid="{00000000-0005-0000-0000-0000531E0000}"/>
    <cellStyle name="Comma 164 9 2" xfId="38437" xr:uid="{02123529-B3BF-4E4A-AD6B-9052E8BE8152}"/>
    <cellStyle name="Comma 165" xfId="7764" xr:uid="{00000000-0005-0000-0000-0000541E0000}"/>
    <cellStyle name="Comma 165 10" xfId="7765" xr:uid="{00000000-0005-0000-0000-0000551E0000}"/>
    <cellStyle name="Comma 165 10 2" xfId="7766" xr:uid="{00000000-0005-0000-0000-0000561E0000}"/>
    <cellStyle name="Comma 165 10 2 2" xfId="38440" xr:uid="{040A71B9-5444-48DC-A5B2-675E642C5DA6}"/>
    <cellStyle name="Comma 165 10 3" xfId="38439" xr:uid="{94FD5EB3-96A9-4E1A-89C1-4EDC485F1FC9}"/>
    <cellStyle name="Comma 165 11" xfId="7767" xr:uid="{00000000-0005-0000-0000-0000571E0000}"/>
    <cellStyle name="Comma 165 11 2" xfId="38441" xr:uid="{C2AEFB22-47EC-4A80-BE5E-03CC8330B545}"/>
    <cellStyle name="Comma 165 12" xfId="38438" xr:uid="{04E37922-55F2-444F-B0BC-7A7001C45CC4}"/>
    <cellStyle name="Comma 165 2" xfId="7768" xr:uid="{00000000-0005-0000-0000-0000581E0000}"/>
    <cellStyle name="Comma 165 2 2" xfId="7769" xr:uid="{00000000-0005-0000-0000-0000591E0000}"/>
    <cellStyle name="Comma 165 2 2 2" xfId="7770" xr:uid="{00000000-0005-0000-0000-00005A1E0000}"/>
    <cellStyle name="Comma 165 2 2 2 2" xfId="38444" xr:uid="{B01D12DD-F484-4D9B-93F1-ECE07E038737}"/>
    <cellStyle name="Comma 165 2 2 3" xfId="38443" xr:uid="{7E71980D-80CC-47F9-A97D-45908CFA23BE}"/>
    <cellStyle name="Comma 165 2 3" xfId="7771" xr:uid="{00000000-0005-0000-0000-00005B1E0000}"/>
    <cellStyle name="Comma 165 2 3 2" xfId="7772" xr:uid="{00000000-0005-0000-0000-00005C1E0000}"/>
    <cellStyle name="Comma 165 2 3 2 2" xfId="38446" xr:uid="{FE0E3BC7-FC7F-41B9-A3CD-4CBE7D78073B}"/>
    <cellStyle name="Comma 165 2 3 3" xfId="38445" xr:uid="{FF1BDE61-DA2D-4800-BC47-04FF3B2F5FB4}"/>
    <cellStyle name="Comma 165 2 4" xfId="7773" xr:uid="{00000000-0005-0000-0000-00005D1E0000}"/>
    <cellStyle name="Comma 165 2 4 2" xfId="38447" xr:uid="{73BB6EF1-B899-4C28-ACDF-8D2497E8C957}"/>
    <cellStyle name="Comma 165 2 5" xfId="7774" xr:uid="{00000000-0005-0000-0000-00005E1E0000}"/>
    <cellStyle name="Comma 165 2 5 2" xfId="38448" xr:uid="{3004F09A-EDFF-4215-908F-8E9447692137}"/>
    <cellStyle name="Comma 165 2 6" xfId="7775" xr:uid="{00000000-0005-0000-0000-00005F1E0000}"/>
    <cellStyle name="Comma 165 2 6 2" xfId="38449" xr:uid="{8D86354C-8E74-48E9-B617-6DBDFCB53862}"/>
    <cellStyle name="Comma 165 2 7" xfId="38442" xr:uid="{E5B0E4CC-3ED7-44DC-8E80-39EEA9F8D8CB}"/>
    <cellStyle name="Comma 165 3" xfId="7776" xr:uid="{00000000-0005-0000-0000-0000601E0000}"/>
    <cellStyle name="Comma 165 3 2" xfId="7777" xr:uid="{00000000-0005-0000-0000-0000611E0000}"/>
    <cellStyle name="Comma 165 3 2 2" xfId="7778" xr:uid="{00000000-0005-0000-0000-0000621E0000}"/>
    <cellStyle name="Comma 165 3 2 2 2" xfId="38452" xr:uid="{B90CF049-1F43-4803-896F-637F382654B7}"/>
    <cellStyle name="Comma 165 3 2 3" xfId="38451" xr:uid="{89944396-854B-478F-AA5A-A287564F425D}"/>
    <cellStyle name="Comma 165 3 3" xfId="7779" xr:uid="{00000000-0005-0000-0000-0000631E0000}"/>
    <cellStyle name="Comma 165 3 3 2" xfId="7780" xr:uid="{00000000-0005-0000-0000-0000641E0000}"/>
    <cellStyle name="Comma 165 3 3 2 2" xfId="38454" xr:uid="{FA489A73-3B3E-414E-A9BA-7827DC106D64}"/>
    <cellStyle name="Comma 165 3 3 3" xfId="38453" xr:uid="{973F8316-9F69-4A21-8F41-3EFDE18961C1}"/>
    <cellStyle name="Comma 165 3 4" xfId="7781" xr:uid="{00000000-0005-0000-0000-0000651E0000}"/>
    <cellStyle name="Comma 165 3 4 2" xfId="38455" xr:uid="{A14A284F-8722-4927-BC04-D1E662FE80BD}"/>
    <cellStyle name="Comma 165 3 5" xfId="7782" xr:uid="{00000000-0005-0000-0000-0000661E0000}"/>
    <cellStyle name="Comma 165 3 5 2" xfId="38456" xr:uid="{B2B0A87E-88FB-44AA-95EF-EDFA5EE5CD9E}"/>
    <cellStyle name="Comma 165 3 6" xfId="7783" xr:uid="{00000000-0005-0000-0000-0000671E0000}"/>
    <cellStyle name="Comma 165 3 6 2" xfId="38457" xr:uid="{E1F2F47C-3EA7-43B9-821F-6B8ED028357A}"/>
    <cellStyle name="Comma 165 3 7" xfId="38450" xr:uid="{B349AA5C-8706-499D-BF2A-BEB0E9694F9E}"/>
    <cellStyle name="Comma 165 4" xfId="7784" xr:uid="{00000000-0005-0000-0000-0000681E0000}"/>
    <cellStyle name="Comma 165 4 2" xfId="7785" xr:uid="{00000000-0005-0000-0000-0000691E0000}"/>
    <cellStyle name="Comma 165 4 2 2" xfId="7786" xr:uid="{00000000-0005-0000-0000-00006A1E0000}"/>
    <cellStyle name="Comma 165 4 2 2 2" xfId="7787" xr:uid="{00000000-0005-0000-0000-00006B1E0000}"/>
    <cellStyle name="Comma 165 4 2 2 2 2" xfId="38461" xr:uid="{2348001B-7CCE-477A-A6D2-ECC96028805F}"/>
    <cellStyle name="Comma 165 4 2 2 3" xfId="38460" xr:uid="{D4C47C09-C612-487F-94A7-5047858BF519}"/>
    <cellStyle name="Comma 165 4 2 3" xfId="7788" xr:uid="{00000000-0005-0000-0000-00006C1E0000}"/>
    <cellStyle name="Comma 165 4 2 3 2" xfId="7789" xr:uid="{00000000-0005-0000-0000-00006D1E0000}"/>
    <cellStyle name="Comma 165 4 2 3 2 2" xfId="38463" xr:uid="{58D04386-5344-49B1-943B-D1C79F90CF42}"/>
    <cellStyle name="Comma 165 4 2 3 3" xfId="38462" xr:uid="{BABAEA89-41C5-4FC6-8D5E-A30CE4541EE4}"/>
    <cellStyle name="Comma 165 4 2 4" xfId="7790" xr:uid="{00000000-0005-0000-0000-00006E1E0000}"/>
    <cellStyle name="Comma 165 4 2 4 2" xfId="38464" xr:uid="{8EA7FD3E-2A95-411B-AF33-5BCD04CE06FF}"/>
    <cellStyle name="Comma 165 4 2 5" xfId="7791" xr:uid="{00000000-0005-0000-0000-00006F1E0000}"/>
    <cellStyle name="Comma 165 4 2 5 2" xfId="38465" xr:uid="{9769AEAC-A670-4CFA-95CD-F214538BD028}"/>
    <cellStyle name="Comma 165 4 2 6" xfId="7792" xr:uid="{00000000-0005-0000-0000-0000701E0000}"/>
    <cellStyle name="Comma 165 4 2 6 2" xfId="38466" xr:uid="{D22EFC8D-4638-474D-852D-E96645EE78D6}"/>
    <cellStyle name="Comma 165 4 2 7" xfId="38459" xr:uid="{D21577F4-38C6-4803-9316-2E199D2D7ADB}"/>
    <cellStyle name="Comma 165 4 3" xfId="7793" xr:uid="{00000000-0005-0000-0000-0000711E0000}"/>
    <cellStyle name="Comma 165 4 3 2" xfId="7794" xr:uid="{00000000-0005-0000-0000-0000721E0000}"/>
    <cellStyle name="Comma 165 4 3 2 2" xfId="38468" xr:uid="{E570DFF4-5029-45B0-BBD2-17949065F0EB}"/>
    <cellStyle name="Comma 165 4 3 3" xfId="38467" xr:uid="{18C57E96-1676-4FD4-96B2-9379E06A13CB}"/>
    <cellStyle name="Comma 165 4 4" xfId="7795" xr:uid="{00000000-0005-0000-0000-0000731E0000}"/>
    <cellStyle name="Comma 165 4 4 2" xfId="7796" xr:uid="{00000000-0005-0000-0000-0000741E0000}"/>
    <cellStyle name="Comma 165 4 4 2 2" xfId="38470" xr:uid="{D3A66A4C-EB6E-4F15-B013-98C6B734213D}"/>
    <cellStyle name="Comma 165 4 4 3" xfId="38469" xr:uid="{8ADA358C-C407-4D5C-9420-700C782F4894}"/>
    <cellStyle name="Comma 165 4 5" xfId="7797" xr:uid="{00000000-0005-0000-0000-0000751E0000}"/>
    <cellStyle name="Comma 165 4 5 2" xfId="38471" xr:uid="{24A85A4B-7B1F-45EA-8098-99CF14ABDD58}"/>
    <cellStyle name="Comma 165 4 6" xfId="7798" xr:uid="{00000000-0005-0000-0000-0000761E0000}"/>
    <cellStyle name="Comma 165 4 6 2" xfId="38472" xr:uid="{EE51A3B9-B4A3-4FB2-A46A-5873D673749C}"/>
    <cellStyle name="Comma 165 4 7" xfId="7799" xr:uid="{00000000-0005-0000-0000-0000771E0000}"/>
    <cellStyle name="Comma 165 4 7 2" xfId="38473" xr:uid="{FC823477-D87B-4CD0-B6F3-814398619426}"/>
    <cellStyle name="Comma 165 4 8" xfId="38458" xr:uid="{22AE7C13-1CD1-422F-82C5-5CF3603F7741}"/>
    <cellStyle name="Comma 165 5" xfId="7800" xr:uid="{00000000-0005-0000-0000-0000781E0000}"/>
    <cellStyle name="Comma 165 5 2" xfId="7801" xr:uid="{00000000-0005-0000-0000-0000791E0000}"/>
    <cellStyle name="Comma 165 5 2 2" xfId="7802" xr:uid="{00000000-0005-0000-0000-00007A1E0000}"/>
    <cellStyle name="Comma 165 5 2 2 2" xfId="38476" xr:uid="{8739BB11-13D9-464A-A948-87B802D504F5}"/>
    <cellStyle name="Comma 165 5 2 3" xfId="38475" xr:uid="{7E1D4586-27F1-45DD-8D4C-C59CD3141C1D}"/>
    <cellStyle name="Comma 165 5 3" xfId="7803" xr:uid="{00000000-0005-0000-0000-00007B1E0000}"/>
    <cellStyle name="Comma 165 5 3 2" xfId="7804" xr:uid="{00000000-0005-0000-0000-00007C1E0000}"/>
    <cellStyle name="Comma 165 5 3 2 2" xfId="38478" xr:uid="{175F0353-2C0F-40B3-B8D7-2AC32B794060}"/>
    <cellStyle name="Comma 165 5 3 3" xfId="38477" xr:uid="{1E4EF93E-DDB1-4EE9-87B3-F51AFE7EE679}"/>
    <cellStyle name="Comma 165 5 4" xfId="7805" xr:uid="{00000000-0005-0000-0000-00007D1E0000}"/>
    <cellStyle name="Comma 165 5 4 2" xfId="38479" xr:uid="{4743A0A8-68B0-4FA6-97BE-E13C2E0027EE}"/>
    <cellStyle name="Comma 165 5 5" xfId="7806" xr:uid="{00000000-0005-0000-0000-00007E1E0000}"/>
    <cellStyle name="Comma 165 5 5 2" xfId="38480" xr:uid="{EFFE1C61-B273-4D6F-AF45-E3254BFA3831}"/>
    <cellStyle name="Comma 165 5 6" xfId="7807" xr:uid="{00000000-0005-0000-0000-00007F1E0000}"/>
    <cellStyle name="Comma 165 5 6 2" xfId="38481" xr:uid="{FBC0CE54-1ED3-486D-872A-3780C5BF8546}"/>
    <cellStyle name="Comma 165 5 7" xfId="38474" xr:uid="{D8F9B134-0050-40B9-A6C1-F01FC01F375F}"/>
    <cellStyle name="Comma 165 6" xfId="7808" xr:uid="{00000000-0005-0000-0000-0000801E0000}"/>
    <cellStyle name="Comma 165 6 2" xfId="7809" xr:uid="{00000000-0005-0000-0000-0000811E0000}"/>
    <cellStyle name="Comma 165 6 2 2" xfId="7810" xr:uid="{00000000-0005-0000-0000-0000821E0000}"/>
    <cellStyle name="Comma 165 6 2 2 2" xfId="38484" xr:uid="{9E9B2F9C-BE69-41C3-8048-CAA0DD6FE4B7}"/>
    <cellStyle name="Comma 165 6 2 3" xfId="38483" xr:uid="{762633D0-651E-4D02-B340-1DEA321F3124}"/>
    <cellStyle name="Comma 165 6 3" xfId="7811" xr:uid="{00000000-0005-0000-0000-0000831E0000}"/>
    <cellStyle name="Comma 165 6 3 2" xfId="7812" xr:uid="{00000000-0005-0000-0000-0000841E0000}"/>
    <cellStyle name="Comma 165 6 3 2 2" xfId="38486" xr:uid="{1416CE70-18E8-44ED-930A-F7504616F50B}"/>
    <cellStyle name="Comma 165 6 3 3" xfId="38485" xr:uid="{D2F970C9-D5FF-4E40-A7C6-6E31E7592900}"/>
    <cellStyle name="Comma 165 6 4" xfId="7813" xr:uid="{00000000-0005-0000-0000-0000851E0000}"/>
    <cellStyle name="Comma 165 6 4 2" xfId="38487" xr:uid="{CD6B97B2-E3F5-4311-8D30-CF672A196993}"/>
    <cellStyle name="Comma 165 6 5" xfId="7814" xr:uid="{00000000-0005-0000-0000-0000861E0000}"/>
    <cellStyle name="Comma 165 6 5 2" xfId="38488" xr:uid="{5FCEAD30-7BED-4EBC-A328-203C4631533F}"/>
    <cellStyle name="Comma 165 6 6" xfId="7815" xr:uid="{00000000-0005-0000-0000-0000871E0000}"/>
    <cellStyle name="Comma 165 6 6 2" xfId="38489" xr:uid="{ED9D644F-52B7-4687-8929-15EBA8E6AD49}"/>
    <cellStyle name="Comma 165 6 7" xfId="38482" xr:uid="{535574CD-46B4-4658-80B7-8E00A7E61365}"/>
    <cellStyle name="Comma 165 7" xfId="7816" xr:uid="{00000000-0005-0000-0000-0000881E0000}"/>
    <cellStyle name="Comma 165 7 2" xfId="7817" xr:uid="{00000000-0005-0000-0000-0000891E0000}"/>
    <cellStyle name="Comma 165 7 2 2" xfId="38491" xr:uid="{DF55AD98-339D-4805-BF1D-E886C17EA2AC}"/>
    <cellStyle name="Comma 165 7 3" xfId="38490" xr:uid="{70BE6465-FFE2-4F02-8F16-56AEF240A330}"/>
    <cellStyle name="Comma 165 8" xfId="7818" xr:uid="{00000000-0005-0000-0000-00008A1E0000}"/>
    <cellStyle name="Comma 165 8 2" xfId="7819" xr:uid="{00000000-0005-0000-0000-00008B1E0000}"/>
    <cellStyle name="Comma 165 8 2 2" xfId="38493" xr:uid="{F0A4BACD-E1AD-43F0-ACDF-04AF84585001}"/>
    <cellStyle name="Comma 165 8 3" xfId="38492" xr:uid="{4C066725-FF4F-483F-B5EE-6696E12929EE}"/>
    <cellStyle name="Comma 165 9" xfId="7820" xr:uid="{00000000-0005-0000-0000-00008C1E0000}"/>
    <cellStyle name="Comma 165 9 2" xfId="38494" xr:uid="{5C59A138-8EAF-45F5-BA0C-3435E4264AF4}"/>
    <cellStyle name="Comma 166" xfId="7821" xr:uid="{00000000-0005-0000-0000-00008D1E0000}"/>
    <cellStyle name="Comma 166 10" xfId="7822" xr:uid="{00000000-0005-0000-0000-00008E1E0000}"/>
    <cellStyle name="Comma 166 10 2" xfId="7823" xr:uid="{00000000-0005-0000-0000-00008F1E0000}"/>
    <cellStyle name="Comma 166 10 2 2" xfId="38497" xr:uid="{698FBDC5-2286-449F-B959-7561D97C20D9}"/>
    <cellStyle name="Comma 166 10 3" xfId="38496" xr:uid="{DDE1675E-FA22-44E0-82A3-A6228BF0E5EB}"/>
    <cellStyle name="Comma 166 11" xfId="7824" xr:uid="{00000000-0005-0000-0000-0000901E0000}"/>
    <cellStyle name="Comma 166 11 2" xfId="38498" xr:uid="{C1074FA3-6C9A-4CB2-9D2C-78249FC5DF2F}"/>
    <cellStyle name="Comma 166 12" xfId="38495" xr:uid="{F277B059-C8F0-4535-B138-56F0236A2E1E}"/>
    <cellStyle name="Comma 166 2" xfId="7825" xr:uid="{00000000-0005-0000-0000-0000911E0000}"/>
    <cellStyle name="Comma 166 2 2" xfId="7826" xr:uid="{00000000-0005-0000-0000-0000921E0000}"/>
    <cellStyle name="Comma 166 2 2 2" xfId="7827" xr:uid="{00000000-0005-0000-0000-0000931E0000}"/>
    <cellStyle name="Comma 166 2 2 2 2" xfId="38501" xr:uid="{EC621F63-FD4F-4849-B090-A0B3E1F9A109}"/>
    <cellStyle name="Comma 166 2 2 3" xfId="38500" xr:uid="{0C14243E-E8C9-4E1D-9FC4-FDF886E2A099}"/>
    <cellStyle name="Comma 166 2 3" xfId="7828" xr:uid="{00000000-0005-0000-0000-0000941E0000}"/>
    <cellStyle name="Comma 166 2 3 2" xfId="7829" xr:uid="{00000000-0005-0000-0000-0000951E0000}"/>
    <cellStyle name="Comma 166 2 3 2 2" xfId="38503" xr:uid="{3D95342F-3F6B-4499-A2F1-BC6F2560F9BC}"/>
    <cellStyle name="Comma 166 2 3 3" xfId="38502" xr:uid="{632459BA-8C99-40A0-A998-A58F6C44A29B}"/>
    <cellStyle name="Comma 166 2 4" xfId="7830" xr:uid="{00000000-0005-0000-0000-0000961E0000}"/>
    <cellStyle name="Comma 166 2 4 2" xfId="38504" xr:uid="{595CE3C6-2CA0-410A-BDF8-47FA33F2D482}"/>
    <cellStyle name="Comma 166 2 5" xfId="7831" xr:uid="{00000000-0005-0000-0000-0000971E0000}"/>
    <cellStyle name="Comma 166 2 5 2" xfId="38505" xr:uid="{94D12EEA-EC0A-4253-ACCF-470471584C34}"/>
    <cellStyle name="Comma 166 2 6" xfId="7832" xr:uid="{00000000-0005-0000-0000-0000981E0000}"/>
    <cellStyle name="Comma 166 2 6 2" xfId="38506" xr:uid="{14FFC516-8508-4725-8760-CA8F217F9076}"/>
    <cellStyle name="Comma 166 2 7" xfId="38499" xr:uid="{CFD25992-B7BE-4EBB-87FE-2AEE2CFA2B87}"/>
    <cellStyle name="Comma 166 3" xfId="7833" xr:uid="{00000000-0005-0000-0000-0000991E0000}"/>
    <cellStyle name="Comma 166 3 2" xfId="7834" xr:uid="{00000000-0005-0000-0000-00009A1E0000}"/>
    <cellStyle name="Comma 166 3 2 2" xfId="7835" xr:uid="{00000000-0005-0000-0000-00009B1E0000}"/>
    <cellStyle name="Comma 166 3 2 2 2" xfId="38509" xr:uid="{807E5E06-182D-4E3B-BB67-2CADBF91AD18}"/>
    <cellStyle name="Comma 166 3 2 3" xfId="38508" xr:uid="{14482459-C2FE-41B1-9EA4-AF865C55A9BF}"/>
    <cellStyle name="Comma 166 3 3" xfId="7836" xr:uid="{00000000-0005-0000-0000-00009C1E0000}"/>
    <cellStyle name="Comma 166 3 3 2" xfId="7837" xr:uid="{00000000-0005-0000-0000-00009D1E0000}"/>
    <cellStyle name="Comma 166 3 3 2 2" xfId="38511" xr:uid="{606D98D3-9D6A-43BF-A098-4D3333124EA6}"/>
    <cellStyle name="Comma 166 3 3 3" xfId="38510" xr:uid="{C2BD03C7-A307-4812-9950-E46159F27AF9}"/>
    <cellStyle name="Comma 166 3 4" xfId="7838" xr:uid="{00000000-0005-0000-0000-00009E1E0000}"/>
    <cellStyle name="Comma 166 3 4 2" xfId="38512" xr:uid="{9FC587D0-E1DD-40EC-AB63-3800AEF12860}"/>
    <cellStyle name="Comma 166 3 5" xfId="7839" xr:uid="{00000000-0005-0000-0000-00009F1E0000}"/>
    <cellStyle name="Comma 166 3 5 2" xfId="38513" xr:uid="{4C9DC3D4-E95A-40E8-8D34-C2B0DE38F52E}"/>
    <cellStyle name="Comma 166 3 6" xfId="7840" xr:uid="{00000000-0005-0000-0000-0000A01E0000}"/>
    <cellStyle name="Comma 166 3 6 2" xfId="38514" xr:uid="{ED08CDFF-D8D3-46FD-AE33-8E827594E86F}"/>
    <cellStyle name="Comma 166 3 7" xfId="38507" xr:uid="{CB17823C-6ECB-4DCC-B1AA-EC0860BCE65D}"/>
    <cellStyle name="Comma 166 4" xfId="7841" xr:uid="{00000000-0005-0000-0000-0000A11E0000}"/>
    <cellStyle name="Comma 166 4 2" xfId="7842" xr:uid="{00000000-0005-0000-0000-0000A21E0000}"/>
    <cellStyle name="Comma 166 4 2 2" xfId="7843" xr:uid="{00000000-0005-0000-0000-0000A31E0000}"/>
    <cellStyle name="Comma 166 4 2 2 2" xfId="7844" xr:uid="{00000000-0005-0000-0000-0000A41E0000}"/>
    <cellStyle name="Comma 166 4 2 2 2 2" xfId="38518" xr:uid="{7E2A491E-B726-44A3-B3F7-94424921FD53}"/>
    <cellStyle name="Comma 166 4 2 2 3" xfId="38517" xr:uid="{83FE89D6-903A-431F-A719-ADA8B7546616}"/>
    <cellStyle name="Comma 166 4 2 3" xfId="7845" xr:uid="{00000000-0005-0000-0000-0000A51E0000}"/>
    <cellStyle name="Comma 166 4 2 3 2" xfId="7846" xr:uid="{00000000-0005-0000-0000-0000A61E0000}"/>
    <cellStyle name="Comma 166 4 2 3 2 2" xfId="38520" xr:uid="{28E11783-6CE2-4FBB-B01B-24F234162CA5}"/>
    <cellStyle name="Comma 166 4 2 3 3" xfId="38519" xr:uid="{A2F55FE3-AA28-4589-A1C2-B23B1BD5C32B}"/>
    <cellStyle name="Comma 166 4 2 4" xfId="7847" xr:uid="{00000000-0005-0000-0000-0000A71E0000}"/>
    <cellStyle name="Comma 166 4 2 4 2" xfId="38521" xr:uid="{70624D0E-1503-485D-B465-2CBC058B50E6}"/>
    <cellStyle name="Comma 166 4 2 5" xfId="7848" xr:uid="{00000000-0005-0000-0000-0000A81E0000}"/>
    <cellStyle name="Comma 166 4 2 5 2" xfId="38522" xr:uid="{F4C4C06D-6484-4967-A3A6-385190DA0A14}"/>
    <cellStyle name="Comma 166 4 2 6" xfId="7849" xr:uid="{00000000-0005-0000-0000-0000A91E0000}"/>
    <cellStyle name="Comma 166 4 2 6 2" xfId="38523" xr:uid="{435DD37F-03AD-4028-9474-E9BBBA8B2F4E}"/>
    <cellStyle name="Comma 166 4 2 7" xfId="38516" xr:uid="{A95668E1-DA14-4727-81AB-2FEBEA32574A}"/>
    <cellStyle name="Comma 166 4 3" xfId="7850" xr:uid="{00000000-0005-0000-0000-0000AA1E0000}"/>
    <cellStyle name="Comma 166 4 3 2" xfId="7851" xr:uid="{00000000-0005-0000-0000-0000AB1E0000}"/>
    <cellStyle name="Comma 166 4 3 2 2" xfId="38525" xr:uid="{67E96713-6B69-45A0-859C-69D8CF55C813}"/>
    <cellStyle name="Comma 166 4 3 3" xfId="38524" xr:uid="{F3F4714C-84A9-40DA-B6A5-F0D0158493BE}"/>
    <cellStyle name="Comma 166 4 4" xfId="7852" xr:uid="{00000000-0005-0000-0000-0000AC1E0000}"/>
    <cellStyle name="Comma 166 4 4 2" xfId="7853" xr:uid="{00000000-0005-0000-0000-0000AD1E0000}"/>
    <cellStyle name="Comma 166 4 4 2 2" xfId="38527" xr:uid="{F772ECAD-0F25-4960-BC65-9711CF37B99E}"/>
    <cellStyle name="Comma 166 4 4 3" xfId="38526" xr:uid="{8F47FA81-24FF-4B60-BE67-F46973556155}"/>
    <cellStyle name="Comma 166 4 5" xfId="7854" xr:uid="{00000000-0005-0000-0000-0000AE1E0000}"/>
    <cellStyle name="Comma 166 4 5 2" xfId="38528" xr:uid="{B8C5255F-2CCE-4A17-98ED-11CB16ACB943}"/>
    <cellStyle name="Comma 166 4 6" xfId="7855" xr:uid="{00000000-0005-0000-0000-0000AF1E0000}"/>
    <cellStyle name="Comma 166 4 6 2" xfId="38529" xr:uid="{E869FEBD-F9A5-4B51-A04C-11401F85CD26}"/>
    <cellStyle name="Comma 166 4 7" xfId="7856" xr:uid="{00000000-0005-0000-0000-0000B01E0000}"/>
    <cellStyle name="Comma 166 4 7 2" xfId="38530" xr:uid="{DE120374-BF5B-41D9-A944-37711B788DC7}"/>
    <cellStyle name="Comma 166 4 8" xfId="38515" xr:uid="{1D16615A-794E-4554-873D-20BC903B8E1F}"/>
    <cellStyle name="Comma 166 5" xfId="7857" xr:uid="{00000000-0005-0000-0000-0000B11E0000}"/>
    <cellStyle name="Comma 166 5 2" xfId="7858" xr:uid="{00000000-0005-0000-0000-0000B21E0000}"/>
    <cellStyle name="Comma 166 5 2 2" xfId="7859" xr:uid="{00000000-0005-0000-0000-0000B31E0000}"/>
    <cellStyle name="Comma 166 5 2 2 2" xfId="38533" xr:uid="{CBC9BA2D-5585-45D1-A4D8-19FE6E58259C}"/>
    <cellStyle name="Comma 166 5 2 3" xfId="38532" xr:uid="{C60331D4-C5EA-4418-8003-8DE612070137}"/>
    <cellStyle name="Comma 166 5 3" xfId="7860" xr:uid="{00000000-0005-0000-0000-0000B41E0000}"/>
    <cellStyle name="Comma 166 5 3 2" xfId="7861" xr:uid="{00000000-0005-0000-0000-0000B51E0000}"/>
    <cellStyle name="Comma 166 5 3 2 2" xfId="38535" xr:uid="{0BEE0D8F-9796-4EAF-8814-2178D4AA9279}"/>
    <cellStyle name="Comma 166 5 3 3" xfId="38534" xr:uid="{C562EA10-7AB6-4217-B900-8D32BBF3BF4B}"/>
    <cellStyle name="Comma 166 5 4" xfId="7862" xr:uid="{00000000-0005-0000-0000-0000B61E0000}"/>
    <cellStyle name="Comma 166 5 4 2" xfId="38536" xr:uid="{D5CAFAF3-E326-4A17-9FEC-618CF2F8B92D}"/>
    <cellStyle name="Comma 166 5 5" xfId="7863" xr:uid="{00000000-0005-0000-0000-0000B71E0000}"/>
    <cellStyle name="Comma 166 5 5 2" xfId="38537" xr:uid="{DB14BC3A-1F39-4D3D-931D-B9E1B9620D3F}"/>
    <cellStyle name="Comma 166 5 6" xfId="7864" xr:uid="{00000000-0005-0000-0000-0000B81E0000}"/>
    <cellStyle name="Comma 166 5 6 2" xfId="38538" xr:uid="{ED98E0AB-8F7C-4F32-AB38-6C675C98F778}"/>
    <cellStyle name="Comma 166 5 7" xfId="38531" xr:uid="{35DE4159-9FAF-486C-BBAA-F0D8BD5B971B}"/>
    <cellStyle name="Comma 166 6" xfId="7865" xr:uid="{00000000-0005-0000-0000-0000B91E0000}"/>
    <cellStyle name="Comma 166 6 2" xfId="7866" xr:uid="{00000000-0005-0000-0000-0000BA1E0000}"/>
    <cellStyle name="Comma 166 6 2 2" xfId="7867" xr:uid="{00000000-0005-0000-0000-0000BB1E0000}"/>
    <cellStyle name="Comma 166 6 2 2 2" xfId="38541" xr:uid="{71866F54-A0DA-4D9E-B08F-E11FE72F5E7E}"/>
    <cellStyle name="Comma 166 6 2 3" xfId="38540" xr:uid="{9E4F39DF-48BB-4421-8D72-50DB4AE44493}"/>
    <cellStyle name="Comma 166 6 3" xfId="7868" xr:uid="{00000000-0005-0000-0000-0000BC1E0000}"/>
    <cellStyle name="Comma 166 6 3 2" xfId="7869" xr:uid="{00000000-0005-0000-0000-0000BD1E0000}"/>
    <cellStyle name="Comma 166 6 3 2 2" xfId="38543" xr:uid="{E6594CC4-A7A7-42CC-8F69-8F8110F73FB2}"/>
    <cellStyle name="Comma 166 6 3 3" xfId="38542" xr:uid="{245A0468-963F-4F59-9181-B3683BBC747D}"/>
    <cellStyle name="Comma 166 6 4" xfId="7870" xr:uid="{00000000-0005-0000-0000-0000BE1E0000}"/>
    <cellStyle name="Comma 166 6 4 2" xfId="38544" xr:uid="{36A8497A-9126-471A-910A-B7A0E5D55B0F}"/>
    <cellStyle name="Comma 166 6 5" xfId="7871" xr:uid="{00000000-0005-0000-0000-0000BF1E0000}"/>
    <cellStyle name="Comma 166 6 5 2" xfId="38545" xr:uid="{607C56B7-F079-4555-8137-3144E4DFA6EE}"/>
    <cellStyle name="Comma 166 6 6" xfId="7872" xr:uid="{00000000-0005-0000-0000-0000C01E0000}"/>
    <cellStyle name="Comma 166 6 6 2" xfId="38546" xr:uid="{CA416D31-3401-46B7-8C31-BE896AC51B3D}"/>
    <cellStyle name="Comma 166 6 7" xfId="38539" xr:uid="{FABAD9DE-3A67-403D-8D81-F4A89B6A1256}"/>
    <cellStyle name="Comma 166 7" xfId="7873" xr:uid="{00000000-0005-0000-0000-0000C11E0000}"/>
    <cellStyle name="Comma 166 7 2" xfId="7874" xr:uid="{00000000-0005-0000-0000-0000C21E0000}"/>
    <cellStyle name="Comma 166 7 2 2" xfId="38548" xr:uid="{364D0A32-BFE3-4688-837A-EDBAFCABAAD1}"/>
    <cellStyle name="Comma 166 7 3" xfId="38547" xr:uid="{E76606CC-F4E4-4FAB-891E-30E5B730C082}"/>
    <cellStyle name="Comma 166 8" xfId="7875" xr:uid="{00000000-0005-0000-0000-0000C31E0000}"/>
    <cellStyle name="Comma 166 8 2" xfId="7876" xr:uid="{00000000-0005-0000-0000-0000C41E0000}"/>
    <cellStyle name="Comma 166 8 2 2" xfId="38550" xr:uid="{EB97A726-695E-4475-89B6-C06DA8911B94}"/>
    <cellStyle name="Comma 166 8 3" xfId="38549" xr:uid="{45EF6B7B-7815-48F1-ABED-066EABDDBFE5}"/>
    <cellStyle name="Comma 166 9" xfId="7877" xr:uid="{00000000-0005-0000-0000-0000C51E0000}"/>
    <cellStyle name="Comma 166 9 2" xfId="38551" xr:uid="{4931F3DD-A5A2-451C-891B-5993638CD0CE}"/>
    <cellStyle name="Comma 167" xfId="7878" xr:uid="{00000000-0005-0000-0000-0000C61E0000}"/>
    <cellStyle name="Comma 167 10" xfId="7879" xr:uid="{00000000-0005-0000-0000-0000C71E0000}"/>
    <cellStyle name="Comma 167 10 2" xfId="7880" xr:uid="{00000000-0005-0000-0000-0000C81E0000}"/>
    <cellStyle name="Comma 167 10 2 2" xfId="38554" xr:uid="{76C558E8-DC57-4629-8DCD-675A912C6E0A}"/>
    <cellStyle name="Comma 167 10 3" xfId="38553" xr:uid="{9662CE2C-A05A-40CD-B190-E64301276CD6}"/>
    <cellStyle name="Comma 167 11" xfId="7881" xr:uid="{00000000-0005-0000-0000-0000C91E0000}"/>
    <cellStyle name="Comma 167 11 2" xfId="38555" xr:uid="{B85E88CD-5DF0-4E5C-8D2A-F50872329352}"/>
    <cellStyle name="Comma 167 12" xfId="38552" xr:uid="{1EADA3FF-5DE9-4208-A79E-461D66137CA8}"/>
    <cellStyle name="Comma 167 2" xfId="7882" xr:uid="{00000000-0005-0000-0000-0000CA1E0000}"/>
    <cellStyle name="Comma 167 2 2" xfId="7883" xr:uid="{00000000-0005-0000-0000-0000CB1E0000}"/>
    <cellStyle name="Comma 167 2 2 2" xfId="7884" xr:uid="{00000000-0005-0000-0000-0000CC1E0000}"/>
    <cellStyle name="Comma 167 2 2 2 2" xfId="38558" xr:uid="{9AFED24C-BE8E-41A4-9D70-F47E8987E10E}"/>
    <cellStyle name="Comma 167 2 2 3" xfId="38557" xr:uid="{28B19667-2DC9-47E3-AC62-ABA9FEACA7A0}"/>
    <cellStyle name="Comma 167 2 3" xfId="7885" xr:uid="{00000000-0005-0000-0000-0000CD1E0000}"/>
    <cellStyle name="Comma 167 2 3 2" xfId="7886" xr:uid="{00000000-0005-0000-0000-0000CE1E0000}"/>
    <cellStyle name="Comma 167 2 3 2 2" xfId="38560" xr:uid="{2809B4C7-E11D-45E6-8FB3-05209ECE59F6}"/>
    <cellStyle name="Comma 167 2 3 3" xfId="38559" xr:uid="{F9A3BB4B-7B0A-4678-B93E-19D01C61FBA8}"/>
    <cellStyle name="Comma 167 2 4" xfId="7887" xr:uid="{00000000-0005-0000-0000-0000CF1E0000}"/>
    <cellStyle name="Comma 167 2 4 2" xfId="38561" xr:uid="{C098F94A-1DB5-48C9-ACD0-DF04DCC8B9DB}"/>
    <cellStyle name="Comma 167 2 5" xfId="7888" xr:uid="{00000000-0005-0000-0000-0000D01E0000}"/>
    <cellStyle name="Comma 167 2 5 2" xfId="38562" xr:uid="{DAA8AFD4-A7E1-4B5B-8B5F-7EBE93C93F58}"/>
    <cellStyle name="Comma 167 2 6" xfId="7889" xr:uid="{00000000-0005-0000-0000-0000D11E0000}"/>
    <cellStyle name="Comma 167 2 6 2" xfId="38563" xr:uid="{7376528C-5780-4931-878C-10CBA2593326}"/>
    <cellStyle name="Comma 167 2 7" xfId="38556" xr:uid="{A72E9A8C-1C47-4A86-9FCC-0875391E2D96}"/>
    <cellStyle name="Comma 167 3" xfId="7890" xr:uid="{00000000-0005-0000-0000-0000D21E0000}"/>
    <cellStyle name="Comma 167 3 2" xfId="7891" xr:uid="{00000000-0005-0000-0000-0000D31E0000}"/>
    <cellStyle name="Comma 167 3 2 2" xfId="7892" xr:uid="{00000000-0005-0000-0000-0000D41E0000}"/>
    <cellStyle name="Comma 167 3 2 2 2" xfId="38566" xr:uid="{6660D4B9-E764-467C-B4B6-8FE5FD6DAC82}"/>
    <cellStyle name="Comma 167 3 2 3" xfId="38565" xr:uid="{E2677D02-8BC6-4861-9568-C812EA656CD8}"/>
    <cellStyle name="Comma 167 3 3" xfId="7893" xr:uid="{00000000-0005-0000-0000-0000D51E0000}"/>
    <cellStyle name="Comma 167 3 3 2" xfId="7894" xr:uid="{00000000-0005-0000-0000-0000D61E0000}"/>
    <cellStyle name="Comma 167 3 3 2 2" xfId="38568" xr:uid="{5B62E0B9-3FC2-4368-8A22-9118FB1FF32D}"/>
    <cellStyle name="Comma 167 3 3 3" xfId="38567" xr:uid="{D0E5C895-EA02-416C-AA1E-75F8DD8C031C}"/>
    <cellStyle name="Comma 167 3 4" xfId="7895" xr:uid="{00000000-0005-0000-0000-0000D71E0000}"/>
    <cellStyle name="Comma 167 3 4 2" xfId="38569" xr:uid="{C7A89D04-D454-460A-9C21-35177EB22F06}"/>
    <cellStyle name="Comma 167 3 5" xfId="7896" xr:uid="{00000000-0005-0000-0000-0000D81E0000}"/>
    <cellStyle name="Comma 167 3 5 2" xfId="38570" xr:uid="{325F935F-E401-46A6-BA5A-35932F6F3447}"/>
    <cellStyle name="Comma 167 3 6" xfId="7897" xr:uid="{00000000-0005-0000-0000-0000D91E0000}"/>
    <cellStyle name="Comma 167 3 6 2" xfId="38571" xr:uid="{0CF58422-3157-4622-B374-706B14D82EAA}"/>
    <cellStyle name="Comma 167 3 7" xfId="38564" xr:uid="{64513C78-591F-4FEB-9BC5-C1ACCD6FD433}"/>
    <cellStyle name="Comma 167 4" xfId="7898" xr:uid="{00000000-0005-0000-0000-0000DA1E0000}"/>
    <cellStyle name="Comma 167 4 2" xfId="7899" xr:uid="{00000000-0005-0000-0000-0000DB1E0000}"/>
    <cellStyle name="Comma 167 4 2 2" xfId="7900" xr:uid="{00000000-0005-0000-0000-0000DC1E0000}"/>
    <cellStyle name="Comma 167 4 2 2 2" xfId="7901" xr:uid="{00000000-0005-0000-0000-0000DD1E0000}"/>
    <cellStyle name="Comma 167 4 2 2 2 2" xfId="38575" xr:uid="{FE27AB18-BEA5-4D18-A52D-E3CFCB156BB7}"/>
    <cellStyle name="Comma 167 4 2 2 3" xfId="38574" xr:uid="{B63ACA60-0C29-4E82-A37C-3981E634AA96}"/>
    <cellStyle name="Comma 167 4 2 3" xfId="7902" xr:uid="{00000000-0005-0000-0000-0000DE1E0000}"/>
    <cellStyle name="Comma 167 4 2 3 2" xfId="7903" xr:uid="{00000000-0005-0000-0000-0000DF1E0000}"/>
    <cellStyle name="Comma 167 4 2 3 2 2" xfId="38577" xr:uid="{959AD2B0-F142-4AD0-8421-517BD62254C5}"/>
    <cellStyle name="Comma 167 4 2 3 3" xfId="38576" xr:uid="{2968153D-CA08-4006-94BC-80D45B8F032D}"/>
    <cellStyle name="Comma 167 4 2 4" xfId="7904" xr:uid="{00000000-0005-0000-0000-0000E01E0000}"/>
    <cellStyle name="Comma 167 4 2 4 2" xfId="38578" xr:uid="{402D6CA2-3217-4400-958B-73C99DF187EE}"/>
    <cellStyle name="Comma 167 4 2 5" xfId="7905" xr:uid="{00000000-0005-0000-0000-0000E11E0000}"/>
    <cellStyle name="Comma 167 4 2 5 2" xfId="38579" xr:uid="{F1A98E20-9C7D-418B-A1EA-90AED9CD90B0}"/>
    <cellStyle name="Comma 167 4 2 6" xfId="7906" xr:uid="{00000000-0005-0000-0000-0000E21E0000}"/>
    <cellStyle name="Comma 167 4 2 6 2" xfId="38580" xr:uid="{C48BAD82-C945-4D85-820A-9FC16B640CFD}"/>
    <cellStyle name="Comma 167 4 2 7" xfId="38573" xr:uid="{EB34BD97-34F5-49DA-8E5D-EEFE0682C862}"/>
    <cellStyle name="Comma 167 4 3" xfId="7907" xr:uid="{00000000-0005-0000-0000-0000E31E0000}"/>
    <cellStyle name="Comma 167 4 3 2" xfId="7908" xr:uid="{00000000-0005-0000-0000-0000E41E0000}"/>
    <cellStyle name="Comma 167 4 3 2 2" xfId="38582" xr:uid="{96C7C89D-4079-4A23-9919-89A253F2641E}"/>
    <cellStyle name="Comma 167 4 3 3" xfId="38581" xr:uid="{7F47388C-C603-42CB-9130-0AB1280FFC5B}"/>
    <cellStyle name="Comma 167 4 4" xfId="7909" xr:uid="{00000000-0005-0000-0000-0000E51E0000}"/>
    <cellStyle name="Comma 167 4 4 2" xfId="7910" xr:uid="{00000000-0005-0000-0000-0000E61E0000}"/>
    <cellStyle name="Comma 167 4 4 2 2" xfId="38584" xr:uid="{254A9E60-562E-4535-BFA8-A19CE244F154}"/>
    <cellStyle name="Comma 167 4 4 3" xfId="38583" xr:uid="{7E4DC665-089D-498E-9728-55FC5A08D9FB}"/>
    <cellStyle name="Comma 167 4 5" xfId="7911" xr:uid="{00000000-0005-0000-0000-0000E71E0000}"/>
    <cellStyle name="Comma 167 4 5 2" xfId="38585" xr:uid="{6058E539-1D2A-48C1-98E8-B654A6BB43D9}"/>
    <cellStyle name="Comma 167 4 6" xfId="7912" xr:uid="{00000000-0005-0000-0000-0000E81E0000}"/>
    <cellStyle name="Comma 167 4 6 2" xfId="38586" xr:uid="{61D6EF7F-9AE6-4FDF-9E9F-C9A73B78EA22}"/>
    <cellStyle name="Comma 167 4 7" xfId="7913" xr:uid="{00000000-0005-0000-0000-0000E91E0000}"/>
    <cellStyle name="Comma 167 4 7 2" xfId="38587" xr:uid="{CAE81FBC-F641-4751-83DC-FB48D6967B7A}"/>
    <cellStyle name="Comma 167 4 8" xfId="38572" xr:uid="{83DA4F44-0A43-41C7-B585-2665FFC2D016}"/>
    <cellStyle name="Comma 167 5" xfId="7914" xr:uid="{00000000-0005-0000-0000-0000EA1E0000}"/>
    <cellStyle name="Comma 167 5 2" xfId="7915" xr:uid="{00000000-0005-0000-0000-0000EB1E0000}"/>
    <cellStyle name="Comma 167 5 2 2" xfId="7916" xr:uid="{00000000-0005-0000-0000-0000EC1E0000}"/>
    <cellStyle name="Comma 167 5 2 2 2" xfId="38590" xr:uid="{64CF3C2E-E2B4-4E8B-A84E-FD363608583C}"/>
    <cellStyle name="Comma 167 5 2 3" xfId="38589" xr:uid="{E2CC75FE-2D6D-4879-8BDB-F9E7DC6E6C0F}"/>
    <cellStyle name="Comma 167 5 3" xfId="7917" xr:uid="{00000000-0005-0000-0000-0000ED1E0000}"/>
    <cellStyle name="Comma 167 5 3 2" xfId="7918" xr:uid="{00000000-0005-0000-0000-0000EE1E0000}"/>
    <cellStyle name="Comma 167 5 3 2 2" xfId="38592" xr:uid="{5145F058-0980-44FB-B930-FD8F2DAB6717}"/>
    <cellStyle name="Comma 167 5 3 3" xfId="38591" xr:uid="{027EB44C-FB0B-488A-BC9A-2A29B50DDFAF}"/>
    <cellStyle name="Comma 167 5 4" xfId="7919" xr:uid="{00000000-0005-0000-0000-0000EF1E0000}"/>
    <cellStyle name="Comma 167 5 4 2" xfId="38593" xr:uid="{B4631974-5218-421E-B958-B63459B2AE14}"/>
    <cellStyle name="Comma 167 5 5" xfId="7920" xr:uid="{00000000-0005-0000-0000-0000F01E0000}"/>
    <cellStyle name="Comma 167 5 5 2" xfId="38594" xr:uid="{36DE0631-01A2-4746-8FC0-8C1AE808BEB1}"/>
    <cellStyle name="Comma 167 5 6" xfId="7921" xr:uid="{00000000-0005-0000-0000-0000F11E0000}"/>
    <cellStyle name="Comma 167 5 6 2" xfId="38595" xr:uid="{EBAB10FE-2B56-44EC-B231-DABC31AED898}"/>
    <cellStyle name="Comma 167 5 7" xfId="38588" xr:uid="{7C27C944-14D0-406D-A574-760D6FF6F84C}"/>
    <cellStyle name="Comma 167 6" xfId="7922" xr:uid="{00000000-0005-0000-0000-0000F21E0000}"/>
    <cellStyle name="Comma 167 6 2" xfId="7923" xr:uid="{00000000-0005-0000-0000-0000F31E0000}"/>
    <cellStyle name="Comma 167 6 2 2" xfId="7924" xr:uid="{00000000-0005-0000-0000-0000F41E0000}"/>
    <cellStyle name="Comma 167 6 2 2 2" xfId="38598" xr:uid="{7B3F82BD-C1B3-47AD-B810-97A8961E6DA1}"/>
    <cellStyle name="Comma 167 6 2 3" xfId="38597" xr:uid="{57072EDB-4C45-4E7B-A57C-3B0E694666AF}"/>
    <cellStyle name="Comma 167 6 3" xfId="7925" xr:uid="{00000000-0005-0000-0000-0000F51E0000}"/>
    <cellStyle name="Comma 167 6 3 2" xfId="7926" xr:uid="{00000000-0005-0000-0000-0000F61E0000}"/>
    <cellStyle name="Comma 167 6 3 2 2" xfId="38600" xr:uid="{C57121DB-C46B-46A2-A00B-AD34D81A3AAA}"/>
    <cellStyle name="Comma 167 6 3 3" xfId="38599" xr:uid="{241302EE-A644-4F2D-8CB7-A262E70BE469}"/>
    <cellStyle name="Comma 167 6 4" xfId="7927" xr:uid="{00000000-0005-0000-0000-0000F71E0000}"/>
    <cellStyle name="Comma 167 6 4 2" xfId="38601" xr:uid="{8DD692F9-97A8-49D3-8E3B-80C51ADC7360}"/>
    <cellStyle name="Comma 167 6 5" xfId="7928" xr:uid="{00000000-0005-0000-0000-0000F81E0000}"/>
    <cellStyle name="Comma 167 6 5 2" xfId="38602" xr:uid="{C175B7F4-9931-4739-A409-90CB80883E23}"/>
    <cellStyle name="Comma 167 6 6" xfId="7929" xr:uid="{00000000-0005-0000-0000-0000F91E0000}"/>
    <cellStyle name="Comma 167 6 6 2" xfId="38603" xr:uid="{24910445-5BC7-4DDE-AD70-A5BA1167F735}"/>
    <cellStyle name="Comma 167 6 7" xfId="38596" xr:uid="{9A6F56C1-C2CA-4CBC-8E7E-A123697916D5}"/>
    <cellStyle name="Comma 167 7" xfId="7930" xr:uid="{00000000-0005-0000-0000-0000FA1E0000}"/>
    <cellStyle name="Comma 167 7 2" xfId="7931" xr:uid="{00000000-0005-0000-0000-0000FB1E0000}"/>
    <cellStyle name="Comma 167 7 2 2" xfId="38605" xr:uid="{32178437-D824-4D23-B507-D7481E3C9298}"/>
    <cellStyle name="Comma 167 7 3" xfId="38604" xr:uid="{89D3B30C-A79C-4B8D-B532-69D6A5E9843F}"/>
    <cellStyle name="Comma 167 8" xfId="7932" xr:uid="{00000000-0005-0000-0000-0000FC1E0000}"/>
    <cellStyle name="Comma 167 8 2" xfId="7933" xr:uid="{00000000-0005-0000-0000-0000FD1E0000}"/>
    <cellStyle name="Comma 167 8 2 2" xfId="38607" xr:uid="{B07A9621-3A2D-471B-9092-8CD58A0094A5}"/>
    <cellStyle name="Comma 167 8 3" xfId="38606" xr:uid="{7460DA10-E438-422D-810B-6D78E5756651}"/>
    <cellStyle name="Comma 167 9" xfId="7934" xr:uid="{00000000-0005-0000-0000-0000FE1E0000}"/>
    <cellStyle name="Comma 167 9 2" xfId="38608" xr:uid="{FD60F1BC-808A-42C8-89E5-9D090A2B49A4}"/>
    <cellStyle name="Comma 168" xfId="7935" xr:uid="{00000000-0005-0000-0000-0000FF1E0000}"/>
    <cellStyle name="Comma 168 2" xfId="7936" xr:uid="{00000000-0005-0000-0000-0000001F0000}"/>
    <cellStyle name="Comma 168 2 2" xfId="7937" xr:uid="{00000000-0005-0000-0000-0000011F0000}"/>
    <cellStyle name="Comma 168 2 2 2" xfId="7938" xr:uid="{00000000-0005-0000-0000-0000021F0000}"/>
    <cellStyle name="Comma 168 2 2 2 2" xfId="38612" xr:uid="{136E71DA-D702-413E-B0F7-4E8B788CFA23}"/>
    <cellStyle name="Comma 168 2 2 3" xfId="38611" xr:uid="{5294ED62-63E0-4D6A-BD5E-23AEDF6DE840}"/>
    <cellStyle name="Comma 168 2 3" xfId="7939" xr:uid="{00000000-0005-0000-0000-0000031F0000}"/>
    <cellStyle name="Comma 168 2 3 2" xfId="7940" xr:uid="{00000000-0005-0000-0000-0000041F0000}"/>
    <cellStyle name="Comma 168 2 3 2 2" xfId="38614" xr:uid="{79DCF5BC-C088-487B-B700-93BCF484E36F}"/>
    <cellStyle name="Comma 168 2 3 3" xfId="38613" xr:uid="{13A2E8F5-A4E7-4546-A6EE-34F189FF9311}"/>
    <cellStyle name="Comma 168 2 4" xfId="7941" xr:uid="{00000000-0005-0000-0000-0000051F0000}"/>
    <cellStyle name="Comma 168 2 4 2" xfId="38615" xr:uid="{411E84D2-781E-4E99-A746-1E10EEC4A6DF}"/>
    <cellStyle name="Comma 168 2 5" xfId="7942" xr:uid="{00000000-0005-0000-0000-0000061F0000}"/>
    <cellStyle name="Comma 168 2 5 2" xfId="38616" xr:uid="{EEA59761-A22C-4993-854B-2643DEA69765}"/>
    <cellStyle name="Comma 168 2 6" xfId="7943" xr:uid="{00000000-0005-0000-0000-0000071F0000}"/>
    <cellStyle name="Comma 168 2 6 2" xfId="38617" xr:uid="{C91DF480-9F65-4EFF-AAD0-8F20D7C458A0}"/>
    <cellStyle name="Comma 168 2 7" xfId="38610" xr:uid="{C268394E-3526-49E9-8CFA-EED92DEDA64E}"/>
    <cellStyle name="Comma 168 3" xfId="7944" xr:uid="{00000000-0005-0000-0000-0000081F0000}"/>
    <cellStyle name="Comma 168 3 2" xfId="7945" xr:uid="{00000000-0005-0000-0000-0000091F0000}"/>
    <cellStyle name="Comma 168 3 2 2" xfId="38619" xr:uid="{3928360B-C78A-4584-A0D8-D8DE7275AD20}"/>
    <cellStyle name="Comma 168 3 3" xfId="38618" xr:uid="{3A9FD02B-0A6B-45AF-87AE-1908D8DED1F1}"/>
    <cellStyle name="Comma 168 4" xfId="7946" xr:uid="{00000000-0005-0000-0000-00000A1F0000}"/>
    <cellStyle name="Comma 168 4 2" xfId="7947" xr:uid="{00000000-0005-0000-0000-00000B1F0000}"/>
    <cellStyle name="Comma 168 4 2 2" xfId="38621" xr:uid="{9CA757C7-DCA1-4881-B233-0ED8CA367BD9}"/>
    <cellStyle name="Comma 168 4 3" xfId="38620" xr:uid="{76F95DDB-B949-4968-87DF-B4F7DBDC178B}"/>
    <cellStyle name="Comma 168 5" xfId="7948" xr:uid="{00000000-0005-0000-0000-00000C1F0000}"/>
    <cellStyle name="Comma 168 5 2" xfId="38622" xr:uid="{5FD41E93-3AB7-4E94-83C1-A60247711883}"/>
    <cellStyle name="Comma 168 6" xfId="7949" xr:uid="{00000000-0005-0000-0000-00000D1F0000}"/>
    <cellStyle name="Comma 168 6 2" xfId="7950" xr:uid="{00000000-0005-0000-0000-00000E1F0000}"/>
    <cellStyle name="Comma 168 6 2 2" xfId="38624" xr:uid="{AE5E4999-F846-4EF7-800B-A9E338EC7FF2}"/>
    <cellStyle name="Comma 168 6 3" xfId="38623" xr:uid="{7D6FF7A7-F4D4-4CF0-A6EA-D95ED98F4C12}"/>
    <cellStyle name="Comma 168 7" xfId="7951" xr:uid="{00000000-0005-0000-0000-00000F1F0000}"/>
    <cellStyle name="Comma 168 7 2" xfId="38625" xr:uid="{73D3B0DF-4C3B-4E98-99D6-AC69AEDE6CA3}"/>
    <cellStyle name="Comma 168 8" xfId="38609" xr:uid="{FAB8F122-A12B-4E4D-B86D-ADE3E21D90E1}"/>
    <cellStyle name="Comma 169" xfId="7952" xr:uid="{00000000-0005-0000-0000-0000101F0000}"/>
    <cellStyle name="Comma 169 10" xfId="38626" xr:uid="{B9BBADE4-C387-49E1-B603-6731E10835D3}"/>
    <cellStyle name="Comma 169 2" xfId="7953" xr:uid="{00000000-0005-0000-0000-0000111F0000}"/>
    <cellStyle name="Comma 169 2 2" xfId="7954" xr:uid="{00000000-0005-0000-0000-0000121F0000}"/>
    <cellStyle name="Comma 169 2 2 2" xfId="7955" xr:uid="{00000000-0005-0000-0000-0000131F0000}"/>
    <cellStyle name="Comma 169 2 2 2 2" xfId="38629" xr:uid="{2A250465-9ECF-4097-8C87-0F5E188A941F}"/>
    <cellStyle name="Comma 169 2 2 3" xfId="38628" xr:uid="{15408B52-72C7-4B2A-BAEC-909246B4F639}"/>
    <cellStyle name="Comma 169 2 3" xfId="7956" xr:uid="{00000000-0005-0000-0000-0000141F0000}"/>
    <cellStyle name="Comma 169 2 3 2" xfId="7957" xr:uid="{00000000-0005-0000-0000-0000151F0000}"/>
    <cellStyle name="Comma 169 2 3 2 2" xfId="38631" xr:uid="{284BF041-E54F-417A-A758-E7C54D78C7D5}"/>
    <cellStyle name="Comma 169 2 3 3" xfId="38630" xr:uid="{E35DCFF4-E3C4-4339-9A65-E37316E6BD49}"/>
    <cellStyle name="Comma 169 2 4" xfId="7958" xr:uid="{00000000-0005-0000-0000-0000161F0000}"/>
    <cellStyle name="Comma 169 2 4 2" xfId="38632" xr:uid="{1FA12689-D0A5-4288-97ED-14D387295F15}"/>
    <cellStyle name="Comma 169 2 5" xfId="7959" xr:uid="{00000000-0005-0000-0000-0000171F0000}"/>
    <cellStyle name="Comma 169 2 5 2" xfId="38633" xr:uid="{0DC3D8A6-A673-471F-84C7-1A73DC5E780D}"/>
    <cellStyle name="Comma 169 2 6" xfId="7960" xr:uid="{00000000-0005-0000-0000-0000181F0000}"/>
    <cellStyle name="Comma 169 2 6 2" xfId="38634" xr:uid="{419C48DC-3018-4DCE-AF7C-184DA65F74EF}"/>
    <cellStyle name="Comma 169 2 7" xfId="38627" xr:uid="{9404ABAE-0EC2-49A1-B5EE-E59C30250DD5}"/>
    <cellStyle name="Comma 169 3" xfId="7961" xr:uid="{00000000-0005-0000-0000-0000191F0000}"/>
    <cellStyle name="Comma 169 3 2" xfId="7962" xr:uid="{00000000-0005-0000-0000-00001A1F0000}"/>
    <cellStyle name="Comma 169 3 2 2" xfId="7963" xr:uid="{00000000-0005-0000-0000-00001B1F0000}"/>
    <cellStyle name="Comma 169 3 2 2 2" xfId="38637" xr:uid="{5B9E2C89-C528-48B4-A0AC-D181CB00CB75}"/>
    <cellStyle name="Comma 169 3 2 3" xfId="38636" xr:uid="{7819A404-F090-4F32-B47C-AD02E76F0EEB}"/>
    <cellStyle name="Comma 169 3 3" xfId="7964" xr:uid="{00000000-0005-0000-0000-00001C1F0000}"/>
    <cellStyle name="Comma 169 3 3 2" xfId="7965" xr:uid="{00000000-0005-0000-0000-00001D1F0000}"/>
    <cellStyle name="Comma 169 3 3 2 2" xfId="38639" xr:uid="{C8F54605-9C4C-4FDB-9AF0-5446625F4635}"/>
    <cellStyle name="Comma 169 3 3 3" xfId="38638" xr:uid="{150043A7-B929-4093-90C6-E0AA82D1F4A9}"/>
    <cellStyle name="Comma 169 3 4" xfId="7966" xr:uid="{00000000-0005-0000-0000-00001E1F0000}"/>
    <cellStyle name="Comma 169 3 4 2" xfId="38640" xr:uid="{3AD84ECC-FC11-4D0C-B2FA-B9A1C3D2A474}"/>
    <cellStyle name="Comma 169 3 5" xfId="7967" xr:uid="{00000000-0005-0000-0000-00001F1F0000}"/>
    <cellStyle name="Comma 169 3 5 2" xfId="7968" xr:uid="{00000000-0005-0000-0000-0000201F0000}"/>
    <cellStyle name="Comma 169 3 5 2 2" xfId="38642" xr:uid="{342FC8C3-3E22-4FCE-9093-77B0017028BE}"/>
    <cellStyle name="Comma 169 3 5 3" xfId="38641" xr:uid="{15B1A683-D450-4AC6-8B7C-D0D30CCFEF2B}"/>
    <cellStyle name="Comma 169 3 6" xfId="7969" xr:uid="{00000000-0005-0000-0000-0000211F0000}"/>
    <cellStyle name="Comma 169 3 6 2" xfId="38643" xr:uid="{654A3664-C1A8-44AF-98E2-73C06D091C59}"/>
    <cellStyle name="Comma 169 3 7" xfId="38635" xr:uid="{009ED23A-8E5F-4BB7-A373-3D84E7C01E82}"/>
    <cellStyle name="Comma 169 4" xfId="7970" xr:uid="{00000000-0005-0000-0000-0000221F0000}"/>
    <cellStyle name="Comma 169 4 2" xfId="7971" xr:uid="{00000000-0005-0000-0000-0000231F0000}"/>
    <cellStyle name="Comma 169 4 2 2" xfId="7972" xr:uid="{00000000-0005-0000-0000-0000241F0000}"/>
    <cellStyle name="Comma 169 4 2 2 2" xfId="38646" xr:uid="{331475DB-9D56-43EE-A91A-5861AD3854A0}"/>
    <cellStyle name="Comma 169 4 2 3" xfId="38645" xr:uid="{50E54228-297A-4B68-9F4C-99FE42566BD0}"/>
    <cellStyle name="Comma 169 4 3" xfId="7973" xr:uid="{00000000-0005-0000-0000-0000251F0000}"/>
    <cellStyle name="Comma 169 4 3 2" xfId="7974" xr:uid="{00000000-0005-0000-0000-0000261F0000}"/>
    <cellStyle name="Comma 169 4 3 2 2" xfId="38648" xr:uid="{A38451B9-CB5D-443A-BFB8-1D36BC87A86B}"/>
    <cellStyle name="Comma 169 4 3 3" xfId="38647" xr:uid="{E292DF57-AF16-4CD7-873F-6F2C9A557B01}"/>
    <cellStyle name="Comma 169 4 4" xfId="7975" xr:uid="{00000000-0005-0000-0000-0000271F0000}"/>
    <cellStyle name="Comma 169 4 4 2" xfId="38649" xr:uid="{063E3B71-D9E0-46A6-816A-55095E80B0DB}"/>
    <cellStyle name="Comma 169 4 5" xfId="7976" xr:uid="{00000000-0005-0000-0000-0000281F0000}"/>
    <cellStyle name="Comma 169 4 5 2" xfId="38650" xr:uid="{87119859-854A-4F31-8377-9218C32924E7}"/>
    <cellStyle name="Comma 169 4 6" xfId="7977" xr:uid="{00000000-0005-0000-0000-0000291F0000}"/>
    <cellStyle name="Comma 169 4 6 2" xfId="38651" xr:uid="{A5156437-814C-48FA-93B5-06CB1C7E2DBC}"/>
    <cellStyle name="Comma 169 4 7" xfId="38644" xr:uid="{52DF6882-278B-4772-9FAE-1884ECCD44AF}"/>
    <cellStyle name="Comma 169 5" xfId="7978" xr:uid="{00000000-0005-0000-0000-00002A1F0000}"/>
    <cellStyle name="Comma 169 5 2" xfId="7979" xr:uid="{00000000-0005-0000-0000-00002B1F0000}"/>
    <cellStyle name="Comma 169 5 2 2" xfId="38653" xr:uid="{2D891B95-D45C-4D27-BC9A-736BCF4D3362}"/>
    <cellStyle name="Comma 169 5 3" xfId="38652" xr:uid="{A36066B6-B8EF-4D72-8A99-4261CA0ECF29}"/>
    <cellStyle name="Comma 169 6" xfId="7980" xr:uid="{00000000-0005-0000-0000-00002C1F0000}"/>
    <cellStyle name="Comma 169 6 2" xfId="7981" xr:uid="{00000000-0005-0000-0000-00002D1F0000}"/>
    <cellStyle name="Comma 169 6 2 2" xfId="38655" xr:uid="{6523ADA4-913A-4868-871D-DDA475E45AFB}"/>
    <cellStyle name="Comma 169 6 3" xfId="38654" xr:uid="{097BDAE9-A9DB-46F8-AF4E-3755B529D4A2}"/>
    <cellStyle name="Comma 169 7" xfId="7982" xr:uid="{00000000-0005-0000-0000-00002E1F0000}"/>
    <cellStyle name="Comma 169 7 2" xfId="38656" xr:uid="{94E9E72A-5A93-4587-929A-4C80850AA9B6}"/>
    <cellStyle name="Comma 169 8" xfId="7983" xr:uid="{00000000-0005-0000-0000-00002F1F0000}"/>
    <cellStyle name="Comma 169 8 2" xfId="7984" xr:uid="{00000000-0005-0000-0000-0000301F0000}"/>
    <cellStyle name="Comma 169 8 2 2" xfId="38658" xr:uid="{8E387A1B-181A-4EDC-B9A4-8C734C8D8878}"/>
    <cellStyle name="Comma 169 8 3" xfId="38657" xr:uid="{785A866B-38C5-47B2-8163-F785D94CD6EB}"/>
    <cellStyle name="Comma 169 9" xfId="7985" xr:uid="{00000000-0005-0000-0000-0000311F0000}"/>
    <cellStyle name="Comma 169 9 2" xfId="38659" xr:uid="{0EE3800C-8212-4F1B-9B26-F8FD9167C710}"/>
    <cellStyle name="Comma 17" xfId="7986" xr:uid="{00000000-0005-0000-0000-0000321F0000}"/>
    <cellStyle name="Comma 17 2" xfId="7987" xr:uid="{00000000-0005-0000-0000-0000331F0000}"/>
    <cellStyle name="Comma 17 2 2" xfId="7988" xr:uid="{00000000-0005-0000-0000-0000341F0000}"/>
    <cellStyle name="Comma 17 2 2 2" xfId="7989" xr:uid="{00000000-0005-0000-0000-0000351F0000}"/>
    <cellStyle name="Comma 17 2 2 2 2" xfId="38663" xr:uid="{F73DE84B-B560-480B-88A9-9F1CCB21CE92}"/>
    <cellStyle name="Comma 17 2 2 3" xfId="38662" xr:uid="{8BC45079-E43F-4762-B9DC-37331412057C}"/>
    <cellStyle name="Comma 17 2 3" xfId="7990" xr:uid="{00000000-0005-0000-0000-0000361F0000}"/>
    <cellStyle name="Comma 17 2 3 2" xfId="7991" xr:uid="{00000000-0005-0000-0000-0000371F0000}"/>
    <cellStyle name="Comma 17 2 3 2 2" xfId="38665" xr:uid="{43A2836A-5DF8-48CB-BC6B-9370BD9277B9}"/>
    <cellStyle name="Comma 17 2 3 3" xfId="38664" xr:uid="{70263950-4573-437A-9E7A-5792CF31E345}"/>
    <cellStyle name="Comma 17 2 4" xfId="7992" xr:uid="{00000000-0005-0000-0000-0000381F0000}"/>
    <cellStyle name="Comma 17 2 4 2" xfId="38666" xr:uid="{B3D0EF8C-FD27-42A0-B9E4-3A3F4D552804}"/>
    <cellStyle name="Comma 17 2 5" xfId="7993" xr:uid="{00000000-0005-0000-0000-0000391F0000}"/>
    <cellStyle name="Comma 17 2 5 2" xfId="7994" xr:uid="{00000000-0005-0000-0000-00003A1F0000}"/>
    <cellStyle name="Comma 17 2 5 2 2" xfId="38668" xr:uid="{00958A3F-68B2-46FA-B3E7-3FC90C393CE7}"/>
    <cellStyle name="Comma 17 2 5 3" xfId="38667" xr:uid="{3D6F5C3B-6C8F-4EA6-A236-A20EE29025C7}"/>
    <cellStyle name="Comma 17 2 6" xfId="7995" xr:uid="{00000000-0005-0000-0000-00003B1F0000}"/>
    <cellStyle name="Comma 17 2 6 2" xfId="38669" xr:uid="{25D6B0EF-60BF-40BB-B81E-A74211C1F96B}"/>
    <cellStyle name="Comma 17 2 7" xfId="38661" xr:uid="{48662D58-BA0D-4D07-896F-60CE639527D0}"/>
    <cellStyle name="Comma 17 3" xfId="7996" xr:uid="{00000000-0005-0000-0000-00003C1F0000}"/>
    <cellStyle name="Comma 17 3 2" xfId="7997" xr:uid="{00000000-0005-0000-0000-00003D1F0000}"/>
    <cellStyle name="Comma 17 3 2 2" xfId="38671" xr:uid="{D6F91D7D-7032-4DF3-AFDB-E7975D68B488}"/>
    <cellStyle name="Comma 17 3 3" xfId="38670" xr:uid="{0AD9C6AA-82F9-4C41-A9DB-FD7DCE93951C}"/>
    <cellStyle name="Comma 17 4" xfId="7998" xr:uid="{00000000-0005-0000-0000-00003E1F0000}"/>
    <cellStyle name="Comma 17 4 2" xfId="7999" xr:uid="{00000000-0005-0000-0000-00003F1F0000}"/>
    <cellStyle name="Comma 17 4 2 2" xfId="38673" xr:uid="{EB7D049E-34C1-4343-A04C-46547C003220}"/>
    <cellStyle name="Comma 17 4 3" xfId="38672" xr:uid="{46B8EB8A-EFE0-490B-A411-105F5D0A05BA}"/>
    <cellStyle name="Comma 17 5" xfId="8000" xr:uid="{00000000-0005-0000-0000-0000401F0000}"/>
    <cellStyle name="Comma 17 5 2" xfId="38674" xr:uid="{97015A41-CF80-4074-9401-331500D7FC0C}"/>
    <cellStyle name="Comma 17 6" xfId="8001" xr:uid="{00000000-0005-0000-0000-0000411F0000}"/>
    <cellStyle name="Comma 17 6 2" xfId="8002" xr:uid="{00000000-0005-0000-0000-0000421F0000}"/>
    <cellStyle name="Comma 17 6 2 2" xfId="38676" xr:uid="{6A3F4D2E-3AA2-45A6-A310-E75A36FEE467}"/>
    <cellStyle name="Comma 17 6 3" xfId="38675" xr:uid="{FEA2B40B-6ABD-4BB2-88EC-B50B72381EEE}"/>
    <cellStyle name="Comma 17 7" xfId="8003" xr:uid="{00000000-0005-0000-0000-0000431F0000}"/>
    <cellStyle name="Comma 17 7 2" xfId="38677" xr:uid="{B884EBD9-389F-41E1-9047-F00342061534}"/>
    <cellStyle name="Comma 17 8" xfId="38660" xr:uid="{AC343C9A-593E-4C60-A6DF-1BBB142FB69A}"/>
    <cellStyle name="Comma 17 9" xfId="8004" xr:uid="{00000000-0005-0000-0000-0000441F0000}"/>
    <cellStyle name="Comma 17 9 2" xfId="38678" xr:uid="{CB25FED8-A5FF-4334-AA18-E7E9B6B8C8FA}"/>
    <cellStyle name="Comma 170" xfId="8005" xr:uid="{00000000-0005-0000-0000-0000451F0000}"/>
    <cellStyle name="Comma 170 2" xfId="8006" xr:uid="{00000000-0005-0000-0000-0000461F0000}"/>
    <cellStyle name="Comma 170 2 2" xfId="8007" xr:uid="{00000000-0005-0000-0000-0000471F0000}"/>
    <cellStyle name="Comma 170 2 2 2" xfId="38681" xr:uid="{F9044DF8-DF3B-4473-B62E-A3CE78DB4194}"/>
    <cellStyle name="Comma 170 2 3" xfId="38680" xr:uid="{187FD2A5-184F-4FB8-BC89-8B44AC0EFA15}"/>
    <cellStyle name="Comma 170 3" xfId="8008" xr:uid="{00000000-0005-0000-0000-0000481F0000}"/>
    <cellStyle name="Comma 170 3 2" xfId="8009" xr:uid="{00000000-0005-0000-0000-0000491F0000}"/>
    <cellStyle name="Comma 170 3 2 2" xfId="38683" xr:uid="{14811402-6A13-4B45-912E-96D8FA05CC88}"/>
    <cellStyle name="Comma 170 3 3" xfId="38682" xr:uid="{7206B2A7-3EEF-4026-81C1-783ED6344FB2}"/>
    <cellStyle name="Comma 170 4" xfId="8010" xr:uid="{00000000-0005-0000-0000-00004A1F0000}"/>
    <cellStyle name="Comma 170 4 2" xfId="38684" xr:uid="{CAB6B1FF-AAAB-4AF3-A5BE-78CB1D52D303}"/>
    <cellStyle name="Comma 170 5" xfId="8011" xr:uid="{00000000-0005-0000-0000-00004B1F0000}"/>
    <cellStyle name="Comma 170 5 2" xfId="8012" xr:uid="{00000000-0005-0000-0000-00004C1F0000}"/>
    <cellStyle name="Comma 170 5 2 2" xfId="38686" xr:uid="{37D23C9B-2C7B-4BDF-82BD-34C93F8905DB}"/>
    <cellStyle name="Comma 170 5 3" xfId="38685" xr:uid="{C8389C75-42FF-4C56-B592-84B542B15B2C}"/>
    <cellStyle name="Comma 170 6" xfId="8013" xr:uid="{00000000-0005-0000-0000-00004D1F0000}"/>
    <cellStyle name="Comma 170 6 2" xfId="38687" xr:uid="{9528A371-314F-4775-BC39-94C6420606A7}"/>
    <cellStyle name="Comma 170 7" xfId="38679" xr:uid="{39B4F69B-2676-40E6-B82D-B75FD15AD608}"/>
    <cellStyle name="Comma 171" xfId="8014" xr:uid="{00000000-0005-0000-0000-00004E1F0000}"/>
    <cellStyle name="Comma 171 2" xfId="8015" xr:uid="{00000000-0005-0000-0000-00004F1F0000}"/>
    <cellStyle name="Comma 171 2 2" xfId="8016" xr:uid="{00000000-0005-0000-0000-0000501F0000}"/>
    <cellStyle name="Comma 171 2 2 2" xfId="8017" xr:uid="{00000000-0005-0000-0000-0000511F0000}"/>
    <cellStyle name="Comma 171 2 2 2 2" xfId="38691" xr:uid="{9590B404-F128-48CE-9F4F-5C79030CD4BD}"/>
    <cellStyle name="Comma 171 2 2 3" xfId="38690" xr:uid="{BAC52536-1AD7-49FD-B316-74DA2E5BE613}"/>
    <cellStyle name="Comma 171 2 3" xfId="8018" xr:uid="{00000000-0005-0000-0000-0000521F0000}"/>
    <cellStyle name="Comma 171 2 3 2" xfId="8019" xr:uid="{00000000-0005-0000-0000-0000531F0000}"/>
    <cellStyle name="Comma 171 2 3 2 2" xfId="38693" xr:uid="{44DF5C65-00A9-4195-8CA9-48D735EF1986}"/>
    <cellStyle name="Comma 171 2 3 3" xfId="38692" xr:uid="{BC778DBB-A205-4FF6-A9D0-F6221E32CCCD}"/>
    <cellStyle name="Comma 171 2 4" xfId="8020" xr:uid="{00000000-0005-0000-0000-0000541F0000}"/>
    <cellStyle name="Comma 171 2 4 2" xfId="38694" xr:uid="{FCCAB0B4-4CDD-4DA5-8BD2-AC0B766A8890}"/>
    <cellStyle name="Comma 171 2 5" xfId="8021" xr:uid="{00000000-0005-0000-0000-0000551F0000}"/>
    <cellStyle name="Comma 171 2 5 2" xfId="8022" xr:uid="{00000000-0005-0000-0000-0000561F0000}"/>
    <cellStyle name="Comma 171 2 5 2 2" xfId="38696" xr:uid="{653DA338-EE4E-413D-8C59-1965E8FCAB0B}"/>
    <cellStyle name="Comma 171 2 5 3" xfId="38695" xr:uid="{9289E26F-D46A-44B2-8D51-5342C3EB28EB}"/>
    <cellStyle name="Comma 171 2 6" xfId="8023" xr:uid="{00000000-0005-0000-0000-0000571F0000}"/>
    <cellStyle name="Comma 171 2 6 2" xfId="38697" xr:uid="{EE39C664-9492-4462-939D-C6AB137390F0}"/>
    <cellStyle name="Comma 171 2 7" xfId="38689" xr:uid="{E6CE25A2-D122-4CC4-8341-5CDA7E4B8B81}"/>
    <cellStyle name="Comma 171 3" xfId="8024" xr:uid="{00000000-0005-0000-0000-0000581F0000}"/>
    <cellStyle name="Comma 171 3 2" xfId="8025" xr:uid="{00000000-0005-0000-0000-0000591F0000}"/>
    <cellStyle name="Comma 171 3 2 2" xfId="38699" xr:uid="{395C6599-9D0A-4E28-A9A6-5CA7D79B30B9}"/>
    <cellStyle name="Comma 171 3 3" xfId="38698" xr:uid="{91E9F34E-0C44-4F11-9153-6AEAC9FD0B19}"/>
    <cellStyle name="Comma 171 4" xfId="8026" xr:uid="{00000000-0005-0000-0000-00005A1F0000}"/>
    <cellStyle name="Comma 171 4 2" xfId="8027" xr:uid="{00000000-0005-0000-0000-00005B1F0000}"/>
    <cellStyle name="Comma 171 4 2 2" xfId="38701" xr:uid="{2B307769-EA3C-485F-8BCA-E7E38AB76D51}"/>
    <cellStyle name="Comma 171 4 3" xfId="38700" xr:uid="{E8B8A30D-8884-4895-A984-FE53BDEC1792}"/>
    <cellStyle name="Comma 171 5" xfId="8028" xr:uid="{00000000-0005-0000-0000-00005C1F0000}"/>
    <cellStyle name="Comma 171 5 2" xfId="38702" xr:uid="{AB73722B-A8DB-48C8-8E82-EA7DCCDE070A}"/>
    <cellStyle name="Comma 171 6" xfId="8029" xr:uid="{00000000-0005-0000-0000-00005D1F0000}"/>
    <cellStyle name="Comma 171 6 2" xfId="8030" xr:uid="{00000000-0005-0000-0000-00005E1F0000}"/>
    <cellStyle name="Comma 171 6 2 2" xfId="38704" xr:uid="{C84C14ED-F165-474C-A7F3-5C229961DFAF}"/>
    <cellStyle name="Comma 171 6 3" xfId="38703" xr:uid="{E0BD0B27-3894-4D74-9071-2562009D5B7D}"/>
    <cellStyle name="Comma 171 7" xfId="8031" xr:uid="{00000000-0005-0000-0000-00005F1F0000}"/>
    <cellStyle name="Comma 171 7 2" xfId="38705" xr:uid="{12DBC655-0E92-47B4-8270-512FC4D5C78E}"/>
    <cellStyle name="Comma 171 8" xfId="38688" xr:uid="{4B2BD5A3-294B-4E11-9754-D11499071790}"/>
    <cellStyle name="Comma 172" xfId="8032" xr:uid="{00000000-0005-0000-0000-0000601F0000}"/>
    <cellStyle name="Comma 172 2" xfId="8033" xr:uid="{00000000-0005-0000-0000-0000611F0000}"/>
    <cellStyle name="Comma 172 2 2" xfId="8034" xr:uid="{00000000-0005-0000-0000-0000621F0000}"/>
    <cellStyle name="Comma 172 2 2 2" xfId="8035" xr:uid="{00000000-0005-0000-0000-0000631F0000}"/>
    <cellStyle name="Comma 172 2 2 2 2" xfId="38709" xr:uid="{7843805E-A9DD-4F4B-B11C-EA35F3F5E685}"/>
    <cellStyle name="Comma 172 2 2 3" xfId="38708" xr:uid="{4985660C-5F3B-4855-B437-3264DA630828}"/>
    <cellStyle name="Comma 172 2 3" xfId="8036" xr:uid="{00000000-0005-0000-0000-0000641F0000}"/>
    <cellStyle name="Comma 172 2 3 2" xfId="8037" xr:uid="{00000000-0005-0000-0000-0000651F0000}"/>
    <cellStyle name="Comma 172 2 3 2 2" xfId="38711" xr:uid="{D222796B-C68D-47BB-AF21-AA13C22D24A2}"/>
    <cellStyle name="Comma 172 2 3 3" xfId="38710" xr:uid="{8EC0F6CE-9C92-4C83-A3A0-8E667A5E2F92}"/>
    <cellStyle name="Comma 172 2 4" xfId="8038" xr:uid="{00000000-0005-0000-0000-0000661F0000}"/>
    <cellStyle name="Comma 172 2 4 2" xfId="38712" xr:uid="{6A5E3279-2208-4E95-A767-E3FAE61332B3}"/>
    <cellStyle name="Comma 172 2 5" xfId="8039" xr:uid="{00000000-0005-0000-0000-0000671F0000}"/>
    <cellStyle name="Comma 172 2 5 2" xfId="38713" xr:uid="{FAC2A4EA-E204-46B7-A444-CF0B234594E5}"/>
    <cellStyle name="Comma 172 2 6" xfId="8040" xr:uid="{00000000-0005-0000-0000-0000681F0000}"/>
    <cellStyle name="Comma 172 2 6 2" xfId="38714" xr:uid="{69B3B35A-1E7C-47DC-A346-B3994A9F0CCD}"/>
    <cellStyle name="Comma 172 2 7" xfId="38707" xr:uid="{833A821E-9B87-49F5-A82E-FE91088027B3}"/>
    <cellStyle name="Comma 172 3" xfId="8041" xr:uid="{00000000-0005-0000-0000-0000691F0000}"/>
    <cellStyle name="Comma 172 3 2" xfId="8042" xr:uid="{00000000-0005-0000-0000-00006A1F0000}"/>
    <cellStyle name="Comma 172 3 2 2" xfId="38716" xr:uid="{343FFCA1-D9F1-4700-A4AD-88D5F4EE3A9D}"/>
    <cellStyle name="Comma 172 3 3" xfId="38715" xr:uid="{30BCD4F9-4778-4D80-BDD4-780FC74CC982}"/>
    <cellStyle name="Comma 172 4" xfId="8043" xr:uid="{00000000-0005-0000-0000-00006B1F0000}"/>
    <cellStyle name="Comma 172 4 2" xfId="8044" xr:uid="{00000000-0005-0000-0000-00006C1F0000}"/>
    <cellStyle name="Comma 172 4 2 2" xfId="38718" xr:uid="{2FB84C59-878F-40FB-BC06-483CA5206DCA}"/>
    <cellStyle name="Comma 172 4 3" xfId="38717" xr:uid="{06CA4D11-8DB3-4B04-9995-D4B05EFADED6}"/>
    <cellStyle name="Comma 172 5" xfId="8045" xr:uid="{00000000-0005-0000-0000-00006D1F0000}"/>
    <cellStyle name="Comma 172 5 2" xfId="38719" xr:uid="{24D5B8BE-E064-48DC-998D-ABA6133E4A24}"/>
    <cellStyle name="Comma 172 6" xfId="8046" xr:uid="{00000000-0005-0000-0000-00006E1F0000}"/>
    <cellStyle name="Comma 172 6 2" xfId="8047" xr:uid="{00000000-0005-0000-0000-00006F1F0000}"/>
    <cellStyle name="Comma 172 6 2 2" xfId="38721" xr:uid="{FEF792B4-0815-4B5D-9ECC-AA9EB9C9D42E}"/>
    <cellStyle name="Comma 172 6 3" xfId="38720" xr:uid="{8FE26984-B2F7-4C27-834C-1B3C38030DCB}"/>
    <cellStyle name="Comma 172 7" xfId="8048" xr:uid="{00000000-0005-0000-0000-0000701F0000}"/>
    <cellStyle name="Comma 172 7 2" xfId="38722" xr:uid="{980EA3A7-A12F-49F0-89E2-281FEF169FDA}"/>
    <cellStyle name="Comma 172 8" xfId="38706" xr:uid="{C32AB067-B811-46E7-B9C9-261E4931462F}"/>
    <cellStyle name="Comma 173" xfId="8049" xr:uid="{00000000-0005-0000-0000-0000711F0000}"/>
    <cellStyle name="Comma 173 2" xfId="8050" xr:uid="{00000000-0005-0000-0000-0000721F0000}"/>
    <cellStyle name="Comma 173 2 2" xfId="8051" xr:uid="{00000000-0005-0000-0000-0000731F0000}"/>
    <cellStyle name="Comma 173 2 2 2" xfId="8052" xr:uid="{00000000-0005-0000-0000-0000741F0000}"/>
    <cellStyle name="Comma 173 2 2 2 2" xfId="38726" xr:uid="{6C92111C-BE63-486C-9C5C-CEFCE81250B0}"/>
    <cellStyle name="Comma 173 2 2 3" xfId="38725" xr:uid="{6ACA0EA8-76F9-42FC-9186-DC2A876B8419}"/>
    <cellStyle name="Comma 173 2 3" xfId="8053" xr:uid="{00000000-0005-0000-0000-0000751F0000}"/>
    <cellStyle name="Comma 173 2 3 2" xfId="8054" xr:uid="{00000000-0005-0000-0000-0000761F0000}"/>
    <cellStyle name="Comma 173 2 3 2 2" xfId="38728" xr:uid="{258E7D1C-98B2-4621-8995-A21ACBF920B9}"/>
    <cellStyle name="Comma 173 2 3 3" xfId="38727" xr:uid="{70BC5DDE-AA37-4045-9E10-22512E855BF4}"/>
    <cellStyle name="Comma 173 2 4" xfId="8055" xr:uid="{00000000-0005-0000-0000-0000771F0000}"/>
    <cellStyle name="Comma 173 2 4 2" xfId="38729" xr:uid="{AA2A030A-16A0-4511-9508-6E0465FD801C}"/>
    <cellStyle name="Comma 173 2 5" xfId="8056" xr:uid="{00000000-0005-0000-0000-0000781F0000}"/>
    <cellStyle name="Comma 173 2 5 2" xfId="38730" xr:uid="{713B1398-5ACD-454F-9EFE-66CF4629C07B}"/>
    <cellStyle name="Comma 173 2 6" xfId="8057" xr:uid="{00000000-0005-0000-0000-0000791F0000}"/>
    <cellStyle name="Comma 173 2 6 2" xfId="38731" xr:uid="{3635355B-3A3A-4424-B74C-07A4D55C6460}"/>
    <cellStyle name="Comma 173 2 7" xfId="38724" xr:uid="{87E1A5DE-E34E-412D-802E-B4D9E80A3596}"/>
    <cellStyle name="Comma 173 3" xfId="8058" xr:uid="{00000000-0005-0000-0000-00007A1F0000}"/>
    <cellStyle name="Comma 173 3 2" xfId="8059" xr:uid="{00000000-0005-0000-0000-00007B1F0000}"/>
    <cellStyle name="Comma 173 3 2 2" xfId="38733" xr:uid="{AA70FCBB-2EC9-4B85-8A87-BCCC39734B45}"/>
    <cellStyle name="Comma 173 3 3" xfId="38732" xr:uid="{C866EC6F-CF0D-460F-84BC-1F0AF1B22E84}"/>
    <cellStyle name="Comma 173 4" xfId="8060" xr:uid="{00000000-0005-0000-0000-00007C1F0000}"/>
    <cellStyle name="Comma 173 4 2" xfId="8061" xr:uid="{00000000-0005-0000-0000-00007D1F0000}"/>
    <cellStyle name="Comma 173 4 2 2" xfId="38735" xr:uid="{D08B2B24-7E51-4986-B896-4FB91A155071}"/>
    <cellStyle name="Comma 173 4 3" xfId="38734" xr:uid="{9CB42832-864B-42FD-A7A9-6BC5FB81F38B}"/>
    <cellStyle name="Comma 173 5" xfId="8062" xr:uid="{00000000-0005-0000-0000-00007E1F0000}"/>
    <cellStyle name="Comma 173 5 2" xfId="38736" xr:uid="{7EE36DDA-4AAD-4ADF-9DC3-4F3CB044DB79}"/>
    <cellStyle name="Comma 173 6" xfId="8063" xr:uid="{00000000-0005-0000-0000-00007F1F0000}"/>
    <cellStyle name="Comma 173 6 2" xfId="8064" xr:uid="{00000000-0005-0000-0000-0000801F0000}"/>
    <cellStyle name="Comma 173 6 2 2" xfId="38738" xr:uid="{C66FF0D4-A2CC-4C09-9ABA-636AC2C949EE}"/>
    <cellStyle name="Comma 173 6 3" xfId="38737" xr:uid="{26D7A45A-5B35-4770-8896-B2CCC48E040B}"/>
    <cellStyle name="Comma 173 7" xfId="8065" xr:uid="{00000000-0005-0000-0000-0000811F0000}"/>
    <cellStyle name="Comma 173 7 2" xfId="38739" xr:uid="{2F9A3A8B-BFD6-4937-8BC3-37A96D23B9E3}"/>
    <cellStyle name="Comma 173 8" xfId="38723" xr:uid="{04E780E3-0ABE-4870-8E6F-AB6C22571F13}"/>
    <cellStyle name="Comma 174" xfId="8066" xr:uid="{00000000-0005-0000-0000-0000821F0000}"/>
    <cellStyle name="Comma 174 2" xfId="8067" xr:uid="{00000000-0005-0000-0000-0000831F0000}"/>
    <cellStyle name="Comma 174 2 2" xfId="8068" xr:uid="{00000000-0005-0000-0000-0000841F0000}"/>
    <cellStyle name="Comma 174 2 2 2" xfId="8069" xr:uid="{00000000-0005-0000-0000-0000851F0000}"/>
    <cellStyle name="Comma 174 2 2 2 2" xfId="38743" xr:uid="{D18CBF66-7895-45DE-835E-E670A8C18EBE}"/>
    <cellStyle name="Comma 174 2 2 3" xfId="38742" xr:uid="{D87A8381-D803-4A20-874D-51E839BEF00D}"/>
    <cellStyle name="Comma 174 2 3" xfId="8070" xr:uid="{00000000-0005-0000-0000-0000861F0000}"/>
    <cellStyle name="Comma 174 2 3 2" xfId="8071" xr:uid="{00000000-0005-0000-0000-0000871F0000}"/>
    <cellStyle name="Comma 174 2 3 2 2" xfId="38745" xr:uid="{E209A433-4D9F-49DE-A1E9-C028C62FCF61}"/>
    <cellStyle name="Comma 174 2 3 3" xfId="38744" xr:uid="{29B7D730-80DD-4CF7-BF98-25F8CA4C5D2D}"/>
    <cellStyle name="Comma 174 2 4" xfId="8072" xr:uid="{00000000-0005-0000-0000-0000881F0000}"/>
    <cellStyle name="Comma 174 2 4 2" xfId="38746" xr:uid="{4B09D6CE-25B1-4B3B-B213-A8BEE2CA42C9}"/>
    <cellStyle name="Comma 174 2 5" xfId="8073" xr:uid="{00000000-0005-0000-0000-0000891F0000}"/>
    <cellStyle name="Comma 174 2 5 2" xfId="38747" xr:uid="{B6DEA9BE-3CA5-4C19-86E8-1311AD319FD4}"/>
    <cellStyle name="Comma 174 2 6" xfId="8074" xr:uid="{00000000-0005-0000-0000-00008A1F0000}"/>
    <cellStyle name="Comma 174 2 6 2" xfId="38748" xr:uid="{F96FC536-6D2F-40C7-9590-6CBDF192F991}"/>
    <cellStyle name="Comma 174 2 7" xfId="38741" xr:uid="{FCB42226-01B0-4713-B8B2-DA78E91FFEFE}"/>
    <cellStyle name="Comma 174 3" xfId="8075" xr:uid="{00000000-0005-0000-0000-00008B1F0000}"/>
    <cellStyle name="Comma 174 3 2" xfId="8076" xr:uid="{00000000-0005-0000-0000-00008C1F0000}"/>
    <cellStyle name="Comma 174 3 2 2" xfId="38750" xr:uid="{C5FF7EF3-43AE-4BE8-B5F3-63B4340F3A2F}"/>
    <cellStyle name="Comma 174 3 3" xfId="38749" xr:uid="{063A44FF-D0E1-4433-9AFE-FD80F8CE89F6}"/>
    <cellStyle name="Comma 174 4" xfId="8077" xr:uid="{00000000-0005-0000-0000-00008D1F0000}"/>
    <cellStyle name="Comma 174 4 2" xfId="8078" xr:uid="{00000000-0005-0000-0000-00008E1F0000}"/>
    <cellStyle name="Comma 174 4 2 2" xfId="38752" xr:uid="{64B0031C-1F1D-4FB1-B9FE-ABEF844F72AC}"/>
    <cellStyle name="Comma 174 4 3" xfId="38751" xr:uid="{E45C7102-9F23-4EE7-A9A4-F23676F4F022}"/>
    <cellStyle name="Comma 174 5" xfId="8079" xr:uid="{00000000-0005-0000-0000-00008F1F0000}"/>
    <cellStyle name="Comma 174 5 2" xfId="38753" xr:uid="{C519C83C-60C5-4A6F-B42A-87E2EA96316D}"/>
    <cellStyle name="Comma 174 6" xfId="8080" xr:uid="{00000000-0005-0000-0000-0000901F0000}"/>
    <cellStyle name="Comma 174 6 2" xfId="8081" xr:uid="{00000000-0005-0000-0000-0000911F0000}"/>
    <cellStyle name="Comma 174 6 2 2" xfId="38755" xr:uid="{174E0F3B-EA65-4603-A749-EAB5C20D73FF}"/>
    <cellStyle name="Comma 174 6 3" xfId="38754" xr:uid="{A38957D9-947E-4FD1-8754-A06324C456AF}"/>
    <cellStyle name="Comma 174 7" xfId="8082" xr:uid="{00000000-0005-0000-0000-0000921F0000}"/>
    <cellStyle name="Comma 174 7 2" xfId="38756" xr:uid="{6A08D508-7397-423B-8A27-C9CC74693B57}"/>
    <cellStyle name="Comma 174 8" xfId="38740" xr:uid="{F57A4282-A548-4C35-9FCF-8D01D5A2963D}"/>
    <cellStyle name="Comma 175" xfId="8083" xr:uid="{00000000-0005-0000-0000-0000931F0000}"/>
    <cellStyle name="Comma 175 2" xfId="8084" xr:uid="{00000000-0005-0000-0000-0000941F0000}"/>
    <cellStyle name="Comma 175 2 2" xfId="8085" xr:uid="{00000000-0005-0000-0000-0000951F0000}"/>
    <cellStyle name="Comma 175 2 2 2" xfId="8086" xr:uid="{00000000-0005-0000-0000-0000961F0000}"/>
    <cellStyle name="Comma 175 2 2 2 2" xfId="38760" xr:uid="{1820298B-520B-40D6-B094-A9170D3E9359}"/>
    <cellStyle name="Comma 175 2 2 3" xfId="38759" xr:uid="{210584B1-6DEF-49BA-B230-F50C3319B6E7}"/>
    <cellStyle name="Comma 175 2 3" xfId="8087" xr:uid="{00000000-0005-0000-0000-0000971F0000}"/>
    <cellStyle name="Comma 175 2 3 2" xfId="8088" xr:uid="{00000000-0005-0000-0000-0000981F0000}"/>
    <cellStyle name="Comma 175 2 3 2 2" xfId="38762" xr:uid="{1743A012-DD04-4238-8DAC-73C688140683}"/>
    <cellStyle name="Comma 175 2 3 3" xfId="38761" xr:uid="{55E69DD4-C35E-4E37-995E-E023DCAF80FE}"/>
    <cellStyle name="Comma 175 2 4" xfId="8089" xr:uid="{00000000-0005-0000-0000-0000991F0000}"/>
    <cellStyle name="Comma 175 2 4 2" xfId="38763" xr:uid="{3EBEEA46-56C3-43DC-A849-270E75310709}"/>
    <cellStyle name="Comma 175 2 5" xfId="8090" xr:uid="{00000000-0005-0000-0000-00009A1F0000}"/>
    <cellStyle name="Comma 175 2 5 2" xfId="38764" xr:uid="{B957671C-F637-4990-9E89-E81304575205}"/>
    <cellStyle name="Comma 175 2 6" xfId="8091" xr:uid="{00000000-0005-0000-0000-00009B1F0000}"/>
    <cellStyle name="Comma 175 2 6 2" xfId="38765" xr:uid="{31BE2D0B-8FEA-43E2-9C98-848078029E10}"/>
    <cellStyle name="Comma 175 2 7" xfId="38758" xr:uid="{57253C22-5D32-4D77-A1D9-E9DEC2C55269}"/>
    <cellStyle name="Comma 175 3" xfId="8092" xr:uid="{00000000-0005-0000-0000-00009C1F0000}"/>
    <cellStyle name="Comma 175 3 2" xfId="8093" xr:uid="{00000000-0005-0000-0000-00009D1F0000}"/>
    <cellStyle name="Comma 175 3 2 2" xfId="8094" xr:uid="{00000000-0005-0000-0000-00009E1F0000}"/>
    <cellStyle name="Comma 175 3 2 2 2" xfId="38768" xr:uid="{56790247-703E-497A-BCDA-9FE6E126856C}"/>
    <cellStyle name="Comma 175 3 2 3" xfId="38767" xr:uid="{C66ADB72-FC30-414C-B824-F71AF592A093}"/>
    <cellStyle name="Comma 175 3 3" xfId="8095" xr:uid="{00000000-0005-0000-0000-00009F1F0000}"/>
    <cellStyle name="Comma 175 3 3 2" xfId="8096" xr:uid="{00000000-0005-0000-0000-0000A01F0000}"/>
    <cellStyle name="Comma 175 3 3 2 2" xfId="38770" xr:uid="{6946C107-4D48-436A-B882-725A78573F73}"/>
    <cellStyle name="Comma 175 3 3 3" xfId="38769" xr:uid="{436CD631-C049-45AA-B5DF-3C20B96EB5CC}"/>
    <cellStyle name="Comma 175 3 4" xfId="8097" xr:uid="{00000000-0005-0000-0000-0000A11F0000}"/>
    <cellStyle name="Comma 175 3 4 2" xfId="38771" xr:uid="{041FB291-174B-4AB6-8D45-0CE1FB8BB028}"/>
    <cellStyle name="Comma 175 3 5" xfId="8098" xr:uid="{00000000-0005-0000-0000-0000A21F0000}"/>
    <cellStyle name="Comma 175 3 5 2" xfId="38772" xr:uid="{648C1497-7C14-4E68-A95B-D8B40D840B10}"/>
    <cellStyle name="Comma 175 3 6" xfId="8099" xr:uid="{00000000-0005-0000-0000-0000A31F0000}"/>
    <cellStyle name="Comma 175 3 6 2" xfId="38773" xr:uid="{1C45F9AC-CB80-4BE1-A3C3-4A223ED986FA}"/>
    <cellStyle name="Comma 175 3 7" xfId="38766" xr:uid="{44202C2C-1389-4969-A3A0-E23C8E43BED3}"/>
    <cellStyle name="Comma 175 4" xfId="8100" xr:uid="{00000000-0005-0000-0000-0000A41F0000}"/>
    <cellStyle name="Comma 175 4 2" xfId="8101" xr:uid="{00000000-0005-0000-0000-0000A51F0000}"/>
    <cellStyle name="Comma 175 4 2 2" xfId="38775" xr:uid="{7E0E9A4E-DD99-4CCB-9695-75A01AA82D6B}"/>
    <cellStyle name="Comma 175 4 3" xfId="38774" xr:uid="{FBABCAD0-826C-45A8-9CD9-3CB632A27B41}"/>
    <cellStyle name="Comma 175 5" xfId="8102" xr:uid="{00000000-0005-0000-0000-0000A61F0000}"/>
    <cellStyle name="Comma 175 5 2" xfId="8103" xr:uid="{00000000-0005-0000-0000-0000A71F0000}"/>
    <cellStyle name="Comma 175 5 2 2" xfId="38777" xr:uid="{F7F9833C-772E-4DCB-AE14-F9049B37DF13}"/>
    <cellStyle name="Comma 175 5 3" xfId="38776" xr:uid="{B88E2AF2-6B5A-4E98-8D1A-0FDAB8259AE7}"/>
    <cellStyle name="Comma 175 6" xfId="8104" xr:uid="{00000000-0005-0000-0000-0000A81F0000}"/>
    <cellStyle name="Comma 175 6 2" xfId="38778" xr:uid="{E2D614AE-B49E-4F9C-806F-CB0330337A1A}"/>
    <cellStyle name="Comma 175 7" xfId="8105" xr:uid="{00000000-0005-0000-0000-0000A91F0000}"/>
    <cellStyle name="Comma 175 7 2" xfId="8106" xr:uid="{00000000-0005-0000-0000-0000AA1F0000}"/>
    <cellStyle name="Comma 175 7 2 2" xfId="38780" xr:uid="{63D8C7C8-F9A6-46BA-8CBC-6B0E73718D0F}"/>
    <cellStyle name="Comma 175 7 3" xfId="38779" xr:uid="{C09BBA09-C6BD-435C-88AD-3F339DB23CFA}"/>
    <cellStyle name="Comma 175 8" xfId="8107" xr:uid="{00000000-0005-0000-0000-0000AB1F0000}"/>
    <cellStyle name="Comma 175 8 2" xfId="38781" xr:uid="{05CAECC1-93E2-4A8F-BB34-CD2D13C928E0}"/>
    <cellStyle name="Comma 175 9" xfId="38757" xr:uid="{692492F1-1FCF-41C3-B6F9-63918E2784EA}"/>
    <cellStyle name="Comma 176" xfId="8108" xr:uid="{00000000-0005-0000-0000-0000AC1F0000}"/>
    <cellStyle name="Comma 176 10" xfId="38782" xr:uid="{1DD25E1C-F17D-4111-B74F-31B63DD69019}"/>
    <cellStyle name="Comma 176 2" xfId="8109" xr:uid="{00000000-0005-0000-0000-0000AD1F0000}"/>
    <cellStyle name="Comma 176 2 2" xfId="8110" xr:uid="{00000000-0005-0000-0000-0000AE1F0000}"/>
    <cellStyle name="Comma 176 2 2 2" xfId="8111" xr:uid="{00000000-0005-0000-0000-0000AF1F0000}"/>
    <cellStyle name="Comma 176 2 2 2 2" xfId="38785" xr:uid="{FC27E608-34CF-4AB9-AA9D-A59C87537484}"/>
    <cellStyle name="Comma 176 2 2 3" xfId="38784" xr:uid="{88E1EFF4-79F3-4C8D-8729-5E0697A81325}"/>
    <cellStyle name="Comma 176 2 3" xfId="8112" xr:uid="{00000000-0005-0000-0000-0000B01F0000}"/>
    <cellStyle name="Comma 176 2 3 2" xfId="8113" xr:uid="{00000000-0005-0000-0000-0000B11F0000}"/>
    <cellStyle name="Comma 176 2 3 2 2" xfId="38787" xr:uid="{2724B622-887E-4124-BDEA-F62617BFF282}"/>
    <cellStyle name="Comma 176 2 3 3" xfId="38786" xr:uid="{6D8EB869-4ED0-4661-B0D1-3EC676E3E467}"/>
    <cellStyle name="Comma 176 2 4" xfId="8114" xr:uid="{00000000-0005-0000-0000-0000B21F0000}"/>
    <cellStyle name="Comma 176 2 4 2" xfId="38788" xr:uid="{7E39566A-ADDC-4336-B3CA-077CFB9D5136}"/>
    <cellStyle name="Comma 176 2 5" xfId="8115" xr:uid="{00000000-0005-0000-0000-0000B31F0000}"/>
    <cellStyle name="Comma 176 2 5 2" xfId="8116" xr:uid="{00000000-0005-0000-0000-0000B41F0000}"/>
    <cellStyle name="Comma 176 2 5 2 2" xfId="38790" xr:uid="{09DCAE06-9A44-46A1-950A-E4F1136E77B0}"/>
    <cellStyle name="Comma 176 2 5 3" xfId="38789" xr:uid="{1E0A4597-2EB8-463E-8233-1119FA156F01}"/>
    <cellStyle name="Comma 176 2 6" xfId="8117" xr:uid="{00000000-0005-0000-0000-0000B51F0000}"/>
    <cellStyle name="Comma 176 2 6 2" xfId="38791" xr:uid="{9BA62ED8-66E8-45A5-858E-99A20B7E6B9C}"/>
    <cellStyle name="Comma 176 2 7" xfId="38783" xr:uid="{483147C0-C0DF-4F57-8AD0-48D2AE66BF25}"/>
    <cellStyle name="Comma 176 3" xfId="8118" xr:uid="{00000000-0005-0000-0000-0000B61F0000}"/>
    <cellStyle name="Comma 176 3 2" xfId="8119" xr:uid="{00000000-0005-0000-0000-0000B71F0000}"/>
    <cellStyle name="Comma 176 3 2 2" xfId="8120" xr:uid="{00000000-0005-0000-0000-0000B81F0000}"/>
    <cellStyle name="Comma 176 3 2 2 2" xfId="38794" xr:uid="{06A0071E-05D4-43D4-B8D9-3D307E137994}"/>
    <cellStyle name="Comma 176 3 2 3" xfId="38793" xr:uid="{229D22F4-B372-4933-BC87-09B90685EC97}"/>
    <cellStyle name="Comma 176 3 3" xfId="8121" xr:uid="{00000000-0005-0000-0000-0000B91F0000}"/>
    <cellStyle name="Comma 176 3 3 2" xfId="8122" xr:uid="{00000000-0005-0000-0000-0000BA1F0000}"/>
    <cellStyle name="Comma 176 3 3 2 2" xfId="38796" xr:uid="{100365DF-1359-4B70-82F2-14196EF9A0C6}"/>
    <cellStyle name="Comma 176 3 3 3" xfId="38795" xr:uid="{28CDE98F-8F25-43EB-9081-7889D842860F}"/>
    <cellStyle name="Comma 176 3 4" xfId="8123" xr:uid="{00000000-0005-0000-0000-0000BB1F0000}"/>
    <cellStyle name="Comma 176 3 4 2" xfId="38797" xr:uid="{00F4D02C-90B6-43D2-9569-A3201AD0E60F}"/>
    <cellStyle name="Comma 176 3 5" xfId="8124" xr:uid="{00000000-0005-0000-0000-0000BC1F0000}"/>
    <cellStyle name="Comma 176 3 5 2" xfId="38798" xr:uid="{03B5BB42-F654-4719-AF4E-98B30278CA58}"/>
    <cellStyle name="Comma 176 3 6" xfId="8125" xr:uid="{00000000-0005-0000-0000-0000BD1F0000}"/>
    <cellStyle name="Comma 176 3 6 2" xfId="38799" xr:uid="{68B8DB91-FFCC-448D-85EF-7C8CD474D1C5}"/>
    <cellStyle name="Comma 176 3 7" xfId="38792" xr:uid="{4CBAD84D-3901-4076-80BF-30F9FE566B35}"/>
    <cellStyle name="Comma 176 4" xfId="8126" xr:uid="{00000000-0005-0000-0000-0000BE1F0000}"/>
    <cellStyle name="Comma 176 4 2" xfId="8127" xr:uid="{00000000-0005-0000-0000-0000BF1F0000}"/>
    <cellStyle name="Comma 176 4 2 2" xfId="8128" xr:uid="{00000000-0005-0000-0000-0000C01F0000}"/>
    <cellStyle name="Comma 176 4 2 2 2" xfId="38802" xr:uid="{5C4DC7DE-888F-4A2E-BE9C-8FFD41CCF9F6}"/>
    <cellStyle name="Comma 176 4 2 3" xfId="38801" xr:uid="{CF018F59-1C16-4432-B4E5-2AD46861BE80}"/>
    <cellStyle name="Comma 176 4 3" xfId="8129" xr:uid="{00000000-0005-0000-0000-0000C11F0000}"/>
    <cellStyle name="Comma 176 4 3 2" xfId="8130" xr:uid="{00000000-0005-0000-0000-0000C21F0000}"/>
    <cellStyle name="Comma 176 4 3 2 2" xfId="38804" xr:uid="{DA234378-8BE4-4159-B5A4-2B7096521A80}"/>
    <cellStyle name="Comma 176 4 3 3" xfId="38803" xr:uid="{C8660923-800B-4FBD-A1BA-24C7B453327B}"/>
    <cellStyle name="Comma 176 4 4" xfId="8131" xr:uid="{00000000-0005-0000-0000-0000C31F0000}"/>
    <cellStyle name="Comma 176 4 4 2" xfId="38805" xr:uid="{F5694B9A-1671-46EE-BF5C-2BDD79B6FB87}"/>
    <cellStyle name="Comma 176 4 5" xfId="8132" xr:uid="{00000000-0005-0000-0000-0000C41F0000}"/>
    <cellStyle name="Comma 176 4 5 2" xfId="8133" xr:uid="{00000000-0005-0000-0000-0000C51F0000}"/>
    <cellStyle name="Comma 176 4 5 2 2" xfId="38807" xr:uid="{8F86DD09-009D-4172-B72B-4CD79DBF125B}"/>
    <cellStyle name="Comma 176 4 5 3" xfId="38806" xr:uid="{5D895AE4-73D9-4AD8-83D2-D0D090525F7B}"/>
    <cellStyle name="Comma 176 4 6" xfId="8134" xr:uid="{00000000-0005-0000-0000-0000C61F0000}"/>
    <cellStyle name="Comma 176 4 6 2" xfId="38808" xr:uid="{E3CA356B-69EA-487D-9579-C2C3372E6884}"/>
    <cellStyle name="Comma 176 4 7" xfId="38800" xr:uid="{FBCE411A-486D-4531-893D-00341EA0EFD1}"/>
    <cellStyle name="Comma 176 5" xfId="8135" xr:uid="{00000000-0005-0000-0000-0000C71F0000}"/>
    <cellStyle name="Comma 176 5 2" xfId="8136" xr:uid="{00000000-0005-0000-0000-0000C81F0000}"/>
    <cellStyle name="Comma 176 5 2 2" xfId="38810" xr:uid="{C25D6E18-E6AC-4DCE-9CF4-13AFC9555D1D}"/>
    <cellStyle name="Comma 176 5 3" xfId="38809" xr:uid="{43B115F6-5CFF-40E6-ADF1-E22ECEF0C8E0}"/>
    <cellStyle name="Comma 176 6" xfId="8137" xr:uid="{00000000-0005-0000-0000-0000C91F0000}"/>
    <cellStyle name="Comma 176 6 2" xfId="8138" xr:uid="{00000000-0005-0000-0000-0000CA1F0000}"/>
    <cellStyle name="Comma 176 6 2 2" xfId="38812" xr:uid="{07263191-8FAB-45DB-B055-157FBEA250C9}"/>
    <cellStyle name="Comma 176 6 3" xfId="38811" xr:uid="{D6ED7279-D982-490B-B158-4A67FB5B6B7E}"/>
    <cellStyle name="Comma 176 7" xfId="8139" xr:uid="{00000000-0005-0000-0000-0000CB1F0000}"/>
    <cellStyle name="Comma 176 7 2" xfId="38813" xr:uid="{A8B4C010-6508-440E-9DAF-F6562590EF5F}"/>
    <cellStyle name="Comma 176 8" xfId="8140" xr:uid="{00000000-0005-0000-0000-0000CC1F0000}"/>
    <cellStyle name="Comma 176 8 2" xfId="8141" xr:uid="{00000000-0005-0000-0000-0000CD1F0000}"/>
    <cellStyle name="Comma 176 8 2 2" xfId="38815" xr:uid="{3E00A4E5-D8DC-4DDF-A8A3-FB9D79ACDBFE}"/>
    <cellStyle name="Comma 176 8 3" xfId="38814" xr:uid="{B54E6F7F-E2C5-4528-8534-151B11EC51BA}"/>
    <cellStyle name="Comma 176 9" xfId="8142" xr:uid="{00000000-0005-0000-0000-0000CE1F0000}"/>
    <cellStyle name="Comma 176 9 2" xfId="38816" xr:uid="{685DF2FE-9D96-4C74-80DE-0BEA16D8DE14}"/>
    <cellStyle name="Comma 177" xfId="8143" xr:uid="{00000000-0005-0000-0000-0000CF1F0000}"/>
    <cellStyle name="Comma 177 10" xfId="38817" xr:uid="{7B423E12-8F14-4055-A6D2-5DCE409CE4BB}"/>
    <cellStyle name="Comma 177 2" xfId="8144" xr:uid="{00000000-0005-0000-0000-0000D01F0000}"/>
    <cellStyle name="Comma 177 2 2" xfId="8145" xr:uid="{00000000-0005-0000-0000-0000D11F0000}"/>
    <cellStyle name="Comma 177 2 2 2" xfId="8146" xr:uid="{00000000-0005-0000-0000-0000D21F0000}"/>
    <cellStyle name="Comma 177 2 2 2 2" xfId="38820" xr:uid="{F1BB4E2D-7D4E-4315-B90D-A95718E5B98D}"/>
    <cellStyle name="Comma 177 2 2 3" xfId="38819" xr:uid="{90FAF240-3648-4254-AB17-3DF630175CED}"/>
    <cellStyle name="Comma 177 2 3" xfId="8147" xr:uid="{00000000-0005-0000-0000-0000D31F0000}"/>
    <cellStyle name="Comma 177 2 3 2" xfId="8148" xr:uid="{00000000-0005-0000-0000-0000D41F0000}"/>
    <cellStyle name="Comma 177 2 3 2 2" xfId="38822" xr:uid="{52867B30-D1AE-4D8D-91C6-AEE83F059FCC}"/>
    <cellStyle name="Comma 177 2 3 3" xfId="38821" xr:uid="{E394B2F4-FC64-4F18-9BB5-B3DA59746C4F}"/>
    <cellStyle name="Comma 177 2 4" xfId="8149" xr:uid="{00000000-0005-0000-0000-0000D51F0000}"/>
    <cellStyle name="Comma 177 2 4 2" xfId="38823" xr:uid="{A83E8233-CAF0-4236-A7D2-BA0B90C5B423}"/>
    <cellStyle name="Comma 177 2 5" xfId="8150" xr:uid="{00000000-0005-0000-0000-0000D61F0000}"/>
    <cellStyle name="Comma 177 2 5 2" xfId="8151" xr:uid="{00000000-0005-0000-0000-0000D71F0000}"/>
    <cellStyle name="Comma 177 2 5 2 2" xfId="38825" xr:uid="{8A15441F-B9E2-4D5A-A0B0-00D65B722FAD}"/>
    <cellStyle name="Comma 177 2 5 3" xfId="38824" xr:uid="{551B795E-364B-48A9-9276-4AB21C737949}"/>
    <cellStyle name="Comma 177 2 6" xfId="8152" xr:uid="{00000000-0005-0000-0000-0000D81F0000}"/>
    <cellStyle name="Comma 177 2 6 2" xfId="38826" xr:uid="{6154F084-BE26-4016-A5DF-42B19591F49B}"/>
    <cellStyle name="Comma 177 2 7" xfId="38818" xr:uid="{2F3A04C1-6F6B-471D-B9F4-B15671105712}"/>
    <cellStyle name="Comma 177 3" xfId="8153" xr:uid="{00000000-0005-0000-0000-0000D91F0000}"/>
    <cellStyle name="Comma 177 3 2" xfId="8154" xr:uid="{00000000-0005-0000-0000-0000DA1F0000}"/>
    <cellStyle name="Comma 177 3 2 2" xfId="8155" xr:uid="{00000000-0005-0000-0000-0000DB1F0000}"/>
    <cellStyle name="Comma 177 3 2 2 2" xfId="38829" xr:uid="{F4BB25EB-D641-43F4-ADFC-96E289D6E2F0}"/>
    <cellStyle name="Comma 177 3 2 3" xfId="38828" xr:uid="{BAC3459B-8B02-44AC-8ECD-55C57A5795C8}"/>
    <cellStyle name="Comma 177 3 3" xfId="8156" xr:uid="{00000000-0005-0000-0000-0000DC1F0000}"/>
    <cellStyle name="Comma 177 3 3 2" xfId="8157" xr:uid="{00000000-0005-0000-0000-0000DD1F0000}"/>
    <cellStyle name="Comma 177 3 3 2 2" xfId="38831" xr:uid="{107BD65B-CE91-4A90-932E-0FC59B6A3F75}"/>
    <cellStyle name="Comma 177 3 3 3" xfId="38830" xr:uid="{590E481C-5E88-4E96-8D2D-CA0806D98C28}"/>
    <cellStyle name="Comma 177 3 4" xfId="8158" xr:uid="{00000000-0005-0000-0000-0000DE1F0000}"/>
    <cellStyle name="Comma 177 3 4 2" xfId="38832" xr:uid="{A2B56DD4-A2C9-48B9-B77B-33BCE568DD97}"/>
    <cellStyle name="Comma 177 3 5" xfId="8159" xr:uid="{00000000-0005-0000-0000-0000DF1F0000}"/>
    <cellStyle name="Comma 177 3 5 2" xfId="38833" xr:uid="{93FCE754-7F44-4501-80FB-53BA9E3DC4AC}"/>
    <cellStyle name="Comma 177 3 6" xfId="8160" xr:uid="{00000000-0005-0000-0000-0000E01F0000}"/>
    <cellStyle name="Comma 177 3 6 2" xfId="38834" xr:uid="{0C73D2B0-A9A0-4727-AFDD-B09292A89CCF}"/>
    <cellStyle name="Comma 177 3 7" xfId="38827" xr:uid="{2ADA4394-8EFC-4493-A37D-FA7BEE473443}"/>
    <cellStyle name="Comma 177 4" xfId="8161" xr:uid="{00000000-0005-0000-0000-0000E11F0000}"/>
    <cellStyle name="Comma 177 4 2" xfId="8162" xr:uid="{00000000-0005-0000-0000-0000E21F0000}"/>
    <cellStyle name="Comma 177 4 2 2" xfId="8163" xr:uid="{00000000-0005-0000-0000-0000E31F0000}"/>
    <cellStyle name="Comma 177 4 2 2 2" xfId="38837" xr:uid="{39096C86-C5F4-4AFD-A61A-D42D7E47479B}"/>
    <cellStyle name="Comma 177 4 2 3" xfId="38836" xr:uid="{8A15B5F1-3107-4589-9192-94764C30AF18}"/>
    <cellStyle name="Comma 177 4 3" xfId="8164" xr:uid="{00000000-0005-0000-0000-0000E41F0000}"/>
    <cellStyle name="Comma 177 4 3 2" xfId="8165" xr:uid="{00000000-0005-0000-0000-0000E51F0000}"/>
    <cellStyle name="Comma 177 4 3 2 2" xfId="38839" xr:uid="{68F4D5CA-C05F-40AF-B18D-096AB82E1566}"/>
    <cellStyle name="Comma 177 4 3 3" xfId="38838" xr:uid="{D8636894-419A-4B53-8499-210413F9A4CE}"/>
    <cellStyle name="Comma 177 4 4" xfId="8166" xr:uid="{00000000-0005-0000-0000-0000E61F0000}"/>
    <cellStyle name="Comma 177 4 4 2" xfId="38840" xr:uid="{72518772-5ECA-41D3-8D80-133FFC52B125}"/>
    <cellStyle name="Comma 177 4 5" xfId="8167" xr:uid="{00000000-0005-0000-0000-0000E71F0000}"/>
    <cellStyle name="Comma 177 4 5 2" xfId="38841" xr:uid="{BA7475B3-535B-4D43-BAE0-7409846520E5}"/>
    <cellStyle name="Comma 177 4 6" xfId="8168" xr:uid="{00000000-0005-0000-0000-0000E81F0000}"/>
    <cellStyle name="Comma 177 4 6 2" xfId="38842" xr:uid="{058AF03C-9542-4F12-9EDB-3CC2191BB882}"/>
    <cellStyle name="Comma 177 4 7" xfId="38835" xr:uid="{56A6D350-3FAC-4296-A0A7-E32F2FEE42BB}"/>
    <cellStyle name="Comma 177 5" xfId="8169" xr:uid="{00000000-0005-0000-0000-0000E91F0000}"/>
    <cellStyle name="Comma 177 5 2" xfId="8170" xr:uid="{00000000-0005-0000-0000-0000EA1F0000}"/>
    <cellStyle name="Comma 177 5 2 2" xfId="38844" xr:uid="{46A34280-F103-4817-89BC-DE423BB73868}"/>
    <cellStyle name="Comma 177 5 3" xfId="38843" xr:uid="{F4C771D2-0D98-4727-A563-6AE754A0D4BD}"/>
    <cellStyle name="Comma 177 6" xfId="8171" xr:uid="{00000000-0005-0000-0000-0000EB1F0000}"/>
    <cellStyle name="Comma 177 6 2" xfId="8172" xr:uid="{00000000-0005-0000-0000-0000EC1F0000}"/>
    <cellStyle name="Comma 177 6 2 2" xfId="38846" xr:uid="{E1B0FB6E-28FC-49FD-A24C-54F035D2A560}"/>
    <cellStyle name="Comma 177 6 3" xfId="38845" xr:uid="{EA2F6D07-401D-45C3-827A-355FCEE64BEA}"/>
    <cellStyle name="Comma 177 7" xfId="8173" xr:uid="{00000000-0005-0000-0000-0000ED1F0000}"/>
    <cellStyle name="Comma 177 7 2" xfId="38847" xr:uid="{8267965E-90A3-4FF9-84C0-B8B106EC2B96}"/>
    <cellStyle name="Comma 177 8" xfId="8174" xr:uid="{00000000-0005-0000-0000-0000EE1F0000}"/>
    <cellStyle name="Comma 177 8 2" xfId="8175" xr:uid="{00000000-0005-0000-0000-0000EF1F0000}"/>
    <cellStyle name="Comma 177 8 2 2" xfId="38849" xr:uid="{68057FBE-13E1-4B71-82FA-6469E1A10FFB}"/>
    <cellStyle name="Comma 177 8 3" xfId="38848" xr:uid="{2F267604-9BF1-4F42-A682-8CE08A7389FF}"/>
    <cellStyle name="Comma 177 9" xfId="8176" xr:uid="{00000000-0005-0000-0000-0000F01F0000}"/>
    <cellStyle name="Comma 177 9 2" xfId="38850" xr:uid="{0BCE49C1-73F0-4CFF-8FFE-34FB096979C7}"/>
    <cellStyle name="Comma 178" xfId="8177" xr:uid="{00000000-0005-0000-0000-0000F11F0000}"/>
    <cellStyle name="Comma 178 10" xfId="38851" xr:uid="{24935D63-A623-4F5F-8001-F8BCFB2BA28C}"/>
    <cellStyle name="Comma 178 2" xfId="8178" xr:uid="{00000000-0005-0000-0000-0000F21F0000}"/>
    <cellStyle name="Comma 178 2 2" xfId="8179" xr:uid="{00000000-0005-0000-0000-0000F31F0000}"/>
    <cellStyle name="Comma 178 2 2 2" xfId="8180" xr:uid="{00000000-0005-0000-0000-0000F41F0000}"/>
    <cellStyle name="Comma 178 2 2 2 2" xfId="38854" xr:uid="{FF107A70-E1EE-4FC9-8083-69FF37F15FB1}"/>
    <cellStyle name="Comma 178 2 2 3" xfId="38853" xr:uid="{13B8EED9-9EBE-4C7B-AAE7-14FF6ADAB369}"/>
    <cellStyle name="Comma 178 2 3" xfId="8181" xr:uid="{00000000-0005-0000-0000-0000F51F0000}"/>
    <cellStyle name="Comma 178 2 3 2" xfId="8182" xr:uid="{00000000-0005-0000-0000-0000F61F0000}"/>
    <cellStyle name="Comma 178 2 3 2 2" xfId="38856" xr:uid="{5D6F20FD-5E4C-4133-8574-9E03A6265311}"/>
    <cellStyle name="Comma 178 2 3 3" xfId="38855" xr:uid="{F91447BC-3067-4776-90C6-0B62369E07CD}"/>
    <cellStyle name="Comma 178 2 4" xfId="8183" xr:uid="{00000000-0005-0000-0000-0000F71F0000}"/>
    <cellStyle name="Comma 178 2 4 2" xfId="38857" xr:uid="{A199A65A-D63A-4138-8F15-4DBBF6E49BF5}"/>
    <cellStyle name="Comma 178 2 5" xfId="8184" xr:uid="{00000000-0005-0000-0000-0000F81F0000}"/>
    <cellStyle name="Comma 178 2 5 2" xfId="8185" xr:uid="{00000000-0005-0000-0000-0000F91F0000}"/>
    <cellStyle name="Comma 178 2 5 2 2" xfId="38859" xr:uid="{FA35D1E1-9A6C-4FFE-9634-D4A97515269D}"/>
    <cellStyle name="Comma 178 2 5 3" xfId="38858" xr:uid="{6022E823-6A57-4599-B7B9-4F8461BA1144}"/>
    <cellStyle name="Comma 178 2 6" xfId="8186" xr:uid="{00000000-0005-0000-0000-0000FA1F0000}"/>
    <cellStyle name="Comma 178 2 6 2" xfId="38860" xr:uid="{68B3660F-1EFF-4EC9-93C7-9A54633AE567}"/>
    <cellStyle name="Comma 178 2 7" xfId="38852" xr:uid="{9CF11CCF-B6E4-4D5C-AD69-4FAA6CA15764}"/>
    <cellStyle name="Comma 178 3" xfId="8187" xr:uid="{00000000-0005-0000-0000-0000FB1F0000}"/>
    <cellStyle name="Comma 178 3 2" xfId="8188" xr:uid="{00000000-0005-0000-0000-0000FC1F0000}"/>
    <cellStyle name="Comma 178 3 2 2" xfId="8189" xr:uid="{00000000-0005-0000-0000-0000FD1F0000}"/>
    <cellStyle name="Comma 178 3 2 2 2" xfId="38863" xr:uid="{44BD235C-7773-45A2-9C82-1E49499DC5A7}"/>
    <cellStyle name="Comma 178 3 2 3" xfId="38862" xr:uid="{82D66E01-ACD2-47E2-B40E-C9A8648F685D}"/>
    <cellStyle name="Comma 178 3 3" xfId="8190" xr:uid="{00000000-0005-0000-0000-0000FE1F0000}"/>
    <cellStyle name="Comma 178 3 3 2" xfId="8191" xr:uid="{00000000-0005-0000-0000-0000FF1F0000}"/>
    <cellStyle name="Comma 178 3 3 2 2" xfId="38865" xr:uid="{54594515-14AF-4006-B786-043D0298C41E}"/>
    <cellStyle name="Comma 178 3 3 3" xfId="38864" xr:uid="{E8394D5B-E1F0-4D0D-8CF6-8173FEB114AF}"/>
    <cellStyle name="Comma 178 3 4" xfId="8192" xr:uid="{00000000-0005-0000-0000-000000200000}"/>
    <cellStyle name="Comma 178 3 4 2" xfId="38866" xr:uid="{C9BB15F6-7AC1-4397-BA05-791F73AE49E8}"/>
    <cellStyle name="Comma 178 3 5" xfId="8193" xr:uid="{00000000-0005-0000-0000-000001200000}"/>
    <cellStyle name="Comma 178 3 5 2" xfId="38867" xr:uid="{E70A880C-55CC-401B-9C91-A398C6D52E57}"/>
    <cellStyle name="Comma 178 3 6" xfId="8194" xr:uid="{00000000-0005-0000-0000-000002200000}"/>
    <cellStyle name="Comma 178 3 6 2" xfId="38868" xr:uid="{916625F2-E8FD-4B48-A7CE-D1FA484ECE47}"/>
    <cellStyle name="Comma 178 3 7" xfId="38861" xr:uid="{43AA6C31-7CB2-4A7D-A530-1CE4E3AA2E34}"/>
    <cellStyle name="Comma 178 4" xfId="8195" xr:uid="{00000000-0005-0000-0000-000003200000}"/>
    <cellStyle name="Comma 178 4 2" xfId="8196" xr:uid="{00000000-0005-0000-0000-000004200000}"/>
    <cellStyle name="Comma 178 4 2 2" xfId="8197" xr:uid="{00000000-0005-0000-0000-000005200000}"/>
    <cellStyle name="Comma 178 4 2 2 2" xfId="38871" xr:uid="{DF870FAC-B9B3-4F19-AFE1-22A2C7F21304}"/>
    <cellStyle name="Comma 178 4 2 3" xfId="38870" xr:uid="{53518391-164D-4FB4-A406-17713F2319C4}"/>
    <cellStyle name="Comma 178 4 3" xfId="8198" xr:uid="{00000000-0005-0000-0000-000006200000}"/>
    <cellStyle name="Comma 178 4 3 2" xfId="8199" xr:uid="{00000000-0005-0000-0000-000007200000}"/>
    <cellStyle name="Comma 178 4 3 2 2" xfId="38873" xr:uid="{798E9BBF-DF9C-47CC-9D04-8A2768B6F4F0}"/>
    <cellStyle name="Comma 178 4 3 3" xfId="38872" xr:uid="{A3BB4D12-F58C-4750-87AA-4ACD3D231221}"/>
    <cellStyle name="Comma 178 4 4" xfId="8200" xr:uid="{00000000-0005-0000-0000-000008200000}"/>
    <cellStyle name="Comma 178 4 4 2" xfId="38874" xr:uid="{7AFD903A-E9A5-41B9-9719-778CD256E534}"/>
    <cellStyle name="Comma 178 4 5" xfId="8201" xr:uid="{00000000-0005-0000-0000-000009200000}"/>
    <cellStyle name="Comma 178 4 5 2" xfId="8202" xr:uid="{00000000-0005-0000-0000-00000A200000}"/>
    <cellStyle name="Comma 178 4 5 2 2" xfId="38876" xr:uid="{FD2B2EE0-E034-4095-89C9-80EF560EA234}"/>
    <cellStyle name="Comma 178 4 5 3" xfId="38875" xr:uid="{DB35DCB3-F925-4E9F-AAF1-CB1C49CFA98D}"/>
    <cellStyle name="Comma 178 4 6" xfId="8203" xr:uid="{00000000-0005-0000-0000-00000B200000}"/>
    <cellStyle name="Comma 178 4 6 2" xfId="38877" xr:uid="{4D808E36-FB76-4B30-B90D-1791B66A9F43}"/>
    <cellStyle name="Comma 178 4 7" xfId="38869" xr:uid="{24B0C94B-F8CF-4CAE-80AA-0800ADA44532}"/>
    <cellStyle name="Comma 178 5" xfId="8204" xr:uid="{00000000-0005-0000-0000-00000C200000}"/>
    <cellStyle name="Comma 178 5 2" xfId="8205" xr:uid="{00000000-0005-0000-0000-00000D200000}"/>
    <cellStyle name="Comma 178 5 2 2" xfId="38879" xr:uid="{185B7350-D877-4E78-A715-E4CC18291AE9}"/>
    <cellStyle name="Comma 178 5 3" xfId="38878" xr:uid="{483C5BA7-D14F-46BD-9C4E-FE324F997530}"/>
    <cellStyle name="Comma 178 6" xfId="8206" xr:uid="{00000000-0005-0000-0000-00000E200000}"/>
    <cellStyle name="Comma 178 6 2" xfId="8207" xr:uid="{00000000-0005-0000-0000-00000F200000}"/>
    <cellStyle name="Comma 178 6 2 2" xfId="38881" xr:uid="{7BF68F0C-3E91-4B58-B94C-63B5D56A59C3}"/>
    <cellStyle name="Comma 178 6 3" xfId="38880" xr:uid="{6D99F254-31F5-4624-B5DD-861A81FE7797}"/>
    <cellStyle name="Comma 178 7" xfId="8208" xr:uid="{00000000-0005-0000-0000-000010200000}"/>
    <cellStyle name="Comma 178 7 2" xfId="38882" xr:uid="{F89DBD51-0303-4CFF-B286-09B604CBDDCF}"/>
    <cellStyle name="Comma 178 8" xfId="8209" xr:uid="{00000000-0005-0000-0000-000011200000}"/>
    <cellStyle name="Comma 178 8 2" xfId="8210" xr:uid="{00000000-0005-0000-0000-000012200000}"/>
    <cellStyle name="Comma 178 8 2 2" xfId="38884" xr:uid="{20C35784-9DF5-4951-BA63-EF27AD31C465}"/>
    <cellStyle name="Comma 178 8 3" xfId="38883" xr:uid="{EF3E801D-B206-43D6-9E48-17FAF4A8AD8D}"/>
    <cellStyle name="Comma 178 9" xfId="8211" xr:uid="{00000000-0005-0000-0000-000013200000}"/>
    <cellStyle name="Comma 178 9 2" xfId="38885" xr:uid="{DEB57F30-446D-4D06-B2CA-AD0906091DF6}"/>
    <cellStyle name="Comma 179" xfId="8212" xr:uid="{00000000-0005-0000-0000-000014200000}"/>
    <cellStyle name="Comma 179 10" xfId="38886" xr:uid="{ABB3A8A1-B162-41B2-9A89-EED8AF1003A6}"/>
    <cellStyle name="Comma 179 2" xfId="8213" xr:uid="{00000000-0005-0000-0000-000015200000}"/>
    <cellStyle name="Comma 179 2 2" xfId="8214" xr:uid="{00000000-0005-0000-0000-000016200000}"/>
    <cellStyle name="Comma 179 2 2 2" xfId="8215" xr:uid="{00000000-0005-0000-0000-000017200000}"/>
    <cellStyle name="Comma 179 2 2 2 2" xfId="38889" xr:uid="{A821C9D1-CBD3-43B4-9A95-E2F395CF91E4}"/>
    <cellStyle name="Comma 179 2 2 3" xfId="38888" xr:uid="{BE291EBA-8754-44EA-95D8-E6C53D90F7FF}"/>
    <cellStyle name="Comma 179 2 3" xfId="8216" xr:uid="{00000000-0005-0000-0000-000018200000}"/>
    <cellStyle name="Comma 179 2 3 2" xfId="8217" xr:uid="{00000000-0005-0000-0000-000019200000}"/>
    <cellStyle name="Comma 179 2 3 2 2" xfId="38891" xr:uid="{D299832B-8229-4523-8C1F-DBAD92E9013E}"/>
    <cellStyle name="Comma 179 2 3 3" xfId="38890" xr:uid="{FB936083-2CEA-4585-9DAD-A55808971CC2}"/>
    <cellStyle name="Comma 179 2 4" xfId="8218" xr:uid="{00000000-0005-0000-0000-00001A200000}"/>
    <cellStyle name="Comma 179 2 4 2" xfId="38892" xr:uid="{73C8A787-5651-42B3-B816-91CB5DDCB852}"/>
    <cellStyle name="Comma 179 2 5" xfId="8219" xr:uid="{00000000-0005-0000-0000-00001B200000}"/>
    <cellStyle name="Comma 179 2 5 2" xfId="8220" xr:uid="{00000000-0005-0000-0000-00001C200000}"/>
    <cellStyle name="Comma 179 2 5 2 2" xfId="38894" xr:uid="{810B1645-C078-4234-B77F-10CE60D0F874}"/>
    <cellStyle name="Comma 179 2 5 3" xfId="38893" xr:uid="{70864CC1-E6ED-42C0-9270-548D30A44515}"/>
    <cellStyle name="Comma 179 2 6" xfId="8221" xr:uid="{00000000-0005-0000-0000-00001D200000}"/>
    <cellStyle name="Comma 179 2 6 2" xfId="38895" xr:uid="{7F47E958-DA2F-4B5A-A0E6-42C47EA75472}"/>
    <cellStyle name="Comma 179 2 7" xfId="38887" xr:uid="{AD8EFF06-D2E2-4597-9878-1E8ADFCF7186}"/>
    <cellStyle name="Comma 179 3" xfId="8222" xr:uid="{00000000-0005-0000-0000-00001E200000}"/>
    <cellStyle name="Comma 179 3 2" xfId="8223" xr:uid="{00000000-0005-0000-0000-00001F200000}"/>
    <cellStyle name="Comma 179 3 2 2" xfId="8224" xr:uid="{00000000-0005-0000-0000-000020200000}"/>
    <cellStyle name="Comma 179 3 2 2 2" xfId="38898" xr:uid="{D1ED856E-C7F8-43AA-8B60-D27DDE38871C}"/>
    <cellStyle name="Comma 179 3 2 3" xfId="38897" xr:uid="{8A98F989-747B-493E-B2C1-F50A9265B882}"/>
    <cellStyle name="Comma 179 3 3" xfId="8225" xr:uid="{00000000-0005-0000-0000-000021200000}"/>
    <cellStyle name="Comma 179 3 3 2" xfId="8226" xr:uid="{00000000-0005-0000-0000-000022200000}"/>
    <cellStyle name="Comma 179 3 3 2 2" xfId="38900" xr:uid="{A0BA31DA-B88B-4AE0-AABA-63D351229C30}"/>
    <cellStyle name="Comma 179 3 3 3" xfId="38899" xr:uid="{00B34787-728A-4990-BD7A-77E8549A9647}"/>
    <cellStyle name="Comma 179 3 4" xfId="8227" xr:uid="{00000000-0005-0000-0000-000023200000}"/>
    <cellStyle name="Comma 179 3 4 2" xfId="38901" xr:uid="{436FAED0-5EED-4380-AE13-B1C88AA70474}"/>
    <cellStyle name="Comma 179 3 5" xfId="8228" xr:uid="{00000000-0005-0000-0000-000024200000}"/>
    <cellStyle name="Comma 179 3 5 2" xfId="38902" xr:uid="{2E4F5DB0-0276-4451-B35A-DA63FB17F8F4}"/>
    <cellStyle name="Comma 179 3 6" xfId="8229" xr:uid="{00000000-0005-0000-0000-000025200000}"/>
    <cellStyle name="Comma 179 3 6 2" xfId="38903" xr:uid="{7ACF08E2-E4E2-41F1-A748-D6E8DEEEC0C4}"/>
    <cellStyle name="Comma 179 3 7" xfId="38896" xr:uid="{EC93D615-A2D9-4EA3-BCE7-65983F8D261A}"/>
    <cellStyle name="Comma 179 4" xfId="8230" xr:uid="{00000000-0005-0000-0000-000026200000}"/>
    <cellStyle name="Comma 179 4 2" xfId="8231" xr:uid="{00000000-0005-0000-0000-000027200000}"/>
    <cellStyle name="Comma 179 4 2 2" xfId="8232" xr:uid="{00000000-0005-0000-0000-000028200000}"/>
    <cellStyle name="Comma 179 4 2 2 2" xfId="38906" xr:uid="{A1D40205-03C7-4220-A350-60FCF646CC48}"/>
    <cellStyle name="Comma 179 4 2 3" xfId="38905" xr:uid="{09A349FB-8846-47F2-9181-5ECD6B737283}"/>
    <cellStyle name="Comma 179 4 3" xfId="8233" xr:uid="{00000000-0005-0000-0000-000029200000}"/>
    <cellStyle name="Comma 179 4 3 2" xfId="8234" xr:uid="{00000000-0005-0000-0000-00002A200000}"/>
    <cellStyle name="Comma 179 4 3 2 2" xfId="38908" xr:uid="{641AFE83-BC8D-44FF-ABB8-F466247060DF}"/>
    <cellStyle name="Comma 179 4 3 3" xfId="38907" xr:uid="{9DA0D97A-4F43-454A-A3B6-CE795CA2211A}"/>
    <cellStyle name="Comma 179 4 4" xfId="8235" xr:uid="{00000000-0005-0000-0000-00002B200000}"/>
    <cellStyle name="Comma 179 4 4 2" xfId="38909" xr:uid="{B08509E5-D5A0-4C54-885F-D15A4189D7B2}"/>
    <cellStyle name="Comma 179 4 5" xfId="8236" xr:uid="{00000000-0005-0000-0000-00002C200000}"/>
    <cellStyle name="Comma 179 4 5 2" xfId="8237" xr:uid="{00000000-0005-0000-0000-00002D200000}"/>
    <cellStyle name="Comma 179 4 5 2 2" xfId="38911" xr:uid="{75375F13-3643-4D37-9EDD-09DA998AD55D}"/>
    <cellStyle name="Comma 179 4 5 3" xfId="38910" xr:uid="{5EC72B8B-40DD-4575-A9C9-E956D8E1D38F}"/>
    <cellStyle name="Comma 179 4 6" xfId="8238" xr:uid="{00000000-0005-0000-0000-00002E200000}"/>
    <cellStyle name="Comma 179 4 6 2" xfId="38912" xr:uid="{52EC8FFD-F39B-42DF-B3ED-F973A39EC327}"/>
    <cellStyle name="Comma 179 4 7" xfId="38904" xr:uid="{D1807F19-7B55-4A3E-886C-121351111BD0}"/>
    <cellStyle name="Comma 179 5" xfId="8239" xr:uid="{00000000-0005-0000-0000-00002F200000}"/>
    <cellStyle name="Comma 179 5 2" xfId="8240" xr:uid="{00000000-0005-0000-0000-000030200000}"/>
    <cellStyle name="Comma 179 5 2 2" xfId="38914" xr:uid="{444A6F7C-5F9D-436E-8F86-043770AD29D8}"/>
    <cellStyle name="Comma 179 5 3" xfId="38913" xr:uid="{9D973392-AFA4-41FC-B1A1-62EFD576ED9D}"/>
    <cellStyle name="Comma 179 6" xfId="8241" xr:uid="{00000000-0005-0000-0000-000031200000}"/>
    <cellStyle name="Comma 179 6 2" xfId="8242" xr:uid="{00000000-0005-0000-0000-000032200000}"/>
    <cellStyle name="Comma 179 6 2 2" xfId="38916" xr:uid="{E274454B-2191-4C92-9872-6F6DBF436162}"/>
    <cellStyle name="Comma 179 6 3" xfId="38915" xr:uid="{F23188A6-178B-4363-9FE2-C3D6069D24B8}"/>
    <cellStyle name="Comma 179 7" xfId="8243" xr:uid="{00000000-0005-0000-0000-000033200000}"/>
    <cellStyle name="Comma 179 7 2" xfId="38917" xr:uid="{5C0AE4C5-FF0F-4D28-8337-1189375462C1}"/>
    <cellStyle name="Comma 179 8" xfId="8244" xr:uid="{00000000-0005-0000-0000-000034200000}"/>
    <cellStyle name="Comma 179 8 2" xfId="8245" xr:uid="{00000000-0005-0000-0000-000035200000}"/>
    <cellStyle name="Comma 179 8 2 2" xfId="38919" xr:uid="{5990D540-B0C3-42D5-97A9-DB24B118173C}"/>
    <cellStyle name="Comma 179 8 3" xfId="38918" xr:uid="{E22F9CDD-919E-4004-BE02-50920B493216}"/>
    <cellStyle name="Comma 179 9" xfId="8246" xr:uid="{00000000-0005-0000-0000-000036200000}"/>
    <cellStyle name="Comma 179 9 2" xfId="38920" xr:uid="{7169ABFD-CDA2-4DB7-8863-252D4F60072B}"/>
    <cellStyle name="Comma 18" xfId="8247" xr:uid="{00000000-0005-0000-0000-000037200000}"/>
    <cellStyle name="Comma 18 2" xfId="8248" xr:uid="{00000000-0005-0000-0000-000038200000}"/>
    <cellStyle name="Comma 18 2 2" xfId="8249" xr:uid="{00000000-0005-0000-0000-000039200000}"/>
    <cellStyle name="Comma 18 2 2 2" xfId="8250" xr:uid="{00000000-0005-0000-0000-00003A200000}"/>
    <cellStyle name="Comma 18 2 2 2 2" xfId="38924" xr:uid="{BA9AE682-65BD-4FE3-8D66-4EFB12C3600B}"/>
    <cellStyle name="Comma 18 2 2 3" xfId="38923" xr:uid="{3B5A7643-C7A5-403D-8601-12942AE72787}"/>
    <cellStyle name="Comma 18 2 3" xfId="8251" xr:uid="{00000000-0005-0000-0000-00003B200000}"/>
    <cellStyle name="Comma 18 2 3 2" xfId="8252" xr:uid="{00000000-0005-0000-0000-00003C200000}"/>
    <cellStyle name="Comma 18 2 3 2 2" xfId="38926" xr:uid="{182C7BE2-0FE3-4272-B260-C7A78DF6E70F}"/>
    <cellStyle name="Comma 18 2 3 3" xfId="38925" xr:uid="{EB3650B7-3E22-4C5F-AF16-CBF7C72EA855}"/>
    <cellStyle name="Comma 18 2 4" xfId="8253" xr:uid="{00000000-0005-0000-0000-00003D200000}"/>
    <cellStyle name="Comma 18 2 4 2" xfId="38927" xr:uid="{CB329D7F-B44A-4CC1-A2AE-ABF9F105127E}"/>
    <cellStyle name="Comma 18 2 5" xfId="8254" xr:uid="{00000000-0005-0000-0000-00003E200000}"/>
    <cellStyle name="Comma 18 2 5 2" xfId="38928" xr:uid="{D0941D11-4766-4410-9E9D-E937CC5D8543}"/>
    <cellStyle name="Comma 18 2 6" xfId="8255" xr:uid="{00000000-0005-0000-0000-00003F200000}"/>
    <cellStyle name="Comma 18 2 6 2" xfId="38929" xr:uid="{3CA54DB8-F362-49F4-BBD1-7C2AD0CAB536}"/>
    <cellStyle name="Comma 18 2 7" xfId="38922" xr:uid="{00359C9A-A6F9-4AD5-84F6-C582E2032044}"/>
    <cellStyle name="Comma 18 3" xfId="8256" xr:uid="{00000000-0005-0000-0000-000040200000}"/>
    <cellStyle name="Comma 18 3 2" xfId="8257" xr:uid="{00000000-0005-0000-0000-000041200000}"/>
    <cellStyle name="Comma 18 3 2 2" xfId="38931" xr:uid="{40A27F92-3AE0-449F-9E3B-F1C7F2C7EBBD}"/>
    <cellStyle name="Comma 18 3 3" xfId="38930" xr:uid="{08FE75F5-CE9E-4430-A9A9-D50EF8743650}"/>
    <cellStyle name="Comma 18 4" xfId="8258" xr:uid="{00000000-0005-0000-0000-000042200000}"/>
    <cellStyle name="Comma 18 4 2" xfId="8259" xr:uid="{00000000-0005-0000-0000-000043200000}"/>
    <cellStyle name="Comma 18 4 2 2" xfId="38933" xr:uid="{88351594-2022-4F03-8516-2CA7DBF79FDB}"/>
    <cellStyle name="Comma 18 4 3" xfId="38932" xr:uid="{D8611F37-ACC1-4715-88C1-1D66819E185C}"/>
    <cellStyle name="Comma 18 5" xfId="8260" xr:uid="{00000000-0005-0000-0000-000044200000}"/>
    <cellStyle name="Comma 18 5 2" xfId="38934" xr:uid="{17E5C530-0348-4EBB-B2BD-1CDD733E6B6C}"/>
    <cellStyle name="Comma 18 6" xfId="8261" xr:uid="{00000000-0005-0000-0000-000045200000}"/>
    <cellStyle name="Comma 18 6 2" xfId="8262" xr:uid="{00000000-0005-0000-0000-000046200000}"/>
    <cellStyle name="Comma 18 6 2 2" xfId="38936" xr:uid="{F750C686-03DB-41B0-BF69-D7E3845D3EDB}"/>
    <cellStyle name="Comma 18 6 3" xfId="38935" xr:uid="{9F79F349-8259-47FF-B9B8-9484F6F9C5FD}"/>
    <cellStyle name="Comma 18 7" xfId="8263" xr:uid="{00000000-0005-0000-0000-000047200000}"/>
    <cellStyle name="Comma 18 7 2" xfId="38937" xr:uid="{4489553B-58E8-4117-A04E-E373BEF040E1}"/>
    <cellStyle name="Comma 18 8" xfId="38921" xr:uid="{259ACEA0-FDD0-4217-BE84-F6D7AF1F9845}"/>
    <cellStyle name="Comma 18 9" xfId="8264" xr:uid="{00000000-0005-0000-0000-000048200000}"/>
    <cellStyle name="Comma 18 9 2" xfId="38938" xr:uid="{9F1B17D7-774D-4F45-81D0-031F2950C4B7}"/>
    <cellStyle name="Comma 180" xfId="8265" xr:uid="{00000000-0005-0000-0000-000049200000}"/>
    <cellStyle name="Comma 180 10" xfId="38939" xr:uid="{BD79A5A0-99E4-4D32-8166-AF40CD8AAB96}"/>
    <cellStyle name="Comma 180 2" xfId="8266" xr:uid="{00000000-0005-0000-0000-00004A200000}"/>
    <cellStyle name="Comma 180 2 2" xfId="8267" xr:uid="{00000000-0005-0000-0000-00004B200000}"/>
    <cellStyle name="Comma 180 2 2 2" xfId="8268" xr:uid="{00000000-0005-0000-0000-00004C200000}"/>
    <cellStyle name="Comma 180 2 2 2 2" xfId="38942" xr:uid="{B9C32F18-9472-48D9-AF89-3062EE3C262F}"/>
    <cellStyle name="Comma 180 2 2 3" xfId="38941" xr:uid="{A9A12CA3-5A88-4460-9869-D2027D59D304}"/>
    <cellStyle name="Comma 180 2 3" xfId="8269" xr:uid="{00000000-0005-0000-0000-00004D200000}"/>
    <cellStyle name="Comma 180 2 3 2" xfId="8270" xr:uid="{00000000-0005-0000-0000-00004E200000}"/>
    <cellStyle name="Comma 180 2 3 2 2" xfId="38944" xr:uid="{1684540A-3FD0-4025-9AE5-3A2DA4345C25}"/>
    <cellStyle name="Comma 180 2 3 3" xfId="38943" xr:uid="{EAEEFB8D-1ACD-4809-AAD2-4C16B5BCB0CC}"/>
    <cellStyle name="Comma 180 2 4" xfId="8271" xr:uid="{00000000-0005-0000-0000-00004F200000}"/>
    <cellStyle name="Comma 180 2 4 2" xfId="38945" xr:uid="{7EBE0829-095D-4192-937F-D6E281C9EA30}"/>
    <cellStyle name="Comma 180 2 5" xfId="8272" xr:uid="{00000000-0005-0000-0000-000050200000}"/>
    <cellStyle name="Comma 180 2 5 2" xfId="8273" xr:uid="{00000000-0005-0000-0000-000051200000}"/>
    <cellStyle name="Comma 180 2 5 2 2" xfId="38947" xr:uid="{E9618C81-234A-449B-898E-AA6EC41376AA}"/>
    <cellStyle name="Comma 180 2 5 3" xfId="38946" xr:uid="{E38B6D0A-A298-40D1-A946-86BC7F49E162}"/>
    <cellStyle name="Comma 180 2 6" xfId="8274" xr:uid="{00000000-0005-0000-0000-000052200000}"/>
    <cellStyle name="Comma 180 2 6 2" xfId="38948" xr:uid="{2DBA66B0-CCFE-48E3-AA0E-0CE33D70CA40}"/>
    <cellStyle name="Comma 180 2 7" xfId="38940" xr:uid="{96F910F8-090A-4355-A1AE-CE9A07A16EB8}"/>
    <cellStyle name="Comma 180 3" xfId="8275" xr:uid="{00000000-0005-0000-0000-000053200000}"/>
    <cellStyle name="Comma 180 3 2" xfId="8276" xr:uid="{00000000-0005-0000-0000-000054200000}"/>
    <cellStyle name="Comma 180 3 2 2" xfId="8277" xr:uid="{00000000-0005-0000-0000-000055200000}"/>
    <cellStyle name="Comma 180 3 2 2 2" xfId="38951" xr:uid="{698E210A-83DA-4B70-A057-6CA6FC0D6466}"/>
    <cellStyle name="Comma 180 3 2 3" xfId="38950" xr:uid="{0C846148-DF21-466E-83A7-72BEAD41A269}"/>
    <cellStyle name="Comma 180 3 3" xfId="8278" xr:uid="{00000000-0005-0000-0000-000056200000}"/>
    <cellStyle name="Comma 180 3 3 2" xfId="8279" xr:uid="{00000000-0005-0000-0000-000057200000}"/>
    <cellStyle name="Comma 180 3 3 2 2" xfId="38953" xr:uid="{68731419-7F9B-4707-A4CB-46006FCB8EFC}"/>
    <cellStyle name="Comma 180 3 3 3" xfId="38952" xr:uid="{66F6F2DC-9C37-4C01-8739-523806A12321}"/>
    <cellStyle name="Comma 180 3 4" xfId="8280" xr:uid="{00000000-0005-0000-0000-000058200000}"/>
    <cellStyle name="Comma 180 3 4 2" xfId="38954" xr:uid="{47A94CF7-75E6-4AB9-9517-D1872F59CB99}"/>
    <cellStyle name="Comma 180 3 5" xfId="8281" xr:uid="{00000000-0005-0000-0000-000059200000}"/>
    <cellStyle name="Comma 180 3 5 2" xfId="38955" xr:uid="{FF8E5445-76D3-405C-8E30-BCC1E66DDAA1}"/>
    <cellStyle name="Comma 180 3 6" xfId="8282" xr:uid="{00000000-0005-0000-0000-00005A200000}"/>
    <cellStyle name="Comma 180 3 6 2" xfId="38956" xr:uid="{EAFA04D6-7CE0-4F05-B216-8A3832939E8F}"/>
    <cellStyle name="Comma 180 3 7" xfId="38949" xr:uid="{DF58EAB4-67EC-44B1-9507-3D541DA9A63C}"/>
    <cellStyle name="Comma 180 4" xfId="8283" xr:uid="{00000000-0005-0000-0000-00005B200000}"/>
    <cellStyle name="Comma 180 4 2" xfId="8284" xr:uid="{00000000-0005-0000-0000-00005C200000}"/>
    <cellStyle name="Comma 180 4 2 2" xfId="8285" xr:uid="{00000000-0005-0000-0000-00005D200000}"/>
    <cellStyle name="Comma 180 4 2 2 2" xfId="38959" xr:uid="{FAA790C9-22E3-439E-A913-ED279B2CD67C}"/>
    <cellStyle name="Comma 180 4 2 3" xfId="38958" xr:uid="{17874726-8693-4002-8E51-902DDC9C4C78}"/>
    <cellStyle name="Comma 180 4 3" xfId="8286" xr:uid="{00000000-0005-0000-0000-00005E200000}"/>
    <cellStyle name="Comma 180 4 3 2" xfId="8287" xr:uid="{00000000-0005-0000-0000-00005F200000}"/>
    <cellStyle name="Comma 180 4 3 2 2" xfId="38961" xr:uid="{9DAA8681-BC2C-4AEF-A3A2-92E9AD0E6213}"/>
    <cellStyle name="Comma 180 4 3 3" xfId="38960" xr:uid="{B7FAA71D-0C00-4134-AD7F-C8B6D4EDFE2E}"/>
    <cellStyle name="Comma 180 4 4" xfId="8288" xr:uid="{00000000-0005-0000-0000-000060200000}"/>
    <cellStyle name="Comma 180 4 4 2" xfId="38962" xr:uid="{5A0EAF89-15E5-4C7A-8166-8DEB0FE6A2DD}"/>
    <cellStyle name="Comma 180 4 5" xfId="8289" xr:uid="{00000000-0005-0000-0000-000061200000}"/>
    <cellStyle name="Comma 180 4 5 2" xfId="38963" xr:uid="{A5EB0B3B-63E7-4D61-A529-36E08706C22A}"/>
    <cellStyle name="Comma 180 4 6" xfId="8290" xr:uid="{00000000-0005-0000-0000-000062200000}"/>
    <cellStyle name="Comma 180 4 6 2" xfId="38964" xr:uid="{4A877F18-74C7-4BAC-B971-37F248B3D9EE}"/>
    <cellStyle name="Comma 180 4 7" xfId="38957" xr:uid="{B057C37C-6C48-46CE-A946-664A85A5A5FC}"/>
    <cellStyle name="Comma 180 5" xfId="8291" xr:uid="{00000000-0005-0000-0000-000063200000}"/>
    <cellStyle name="Comma 180 5 2" xfId="8292" xr:uid="{00000000-0005-0000-0000-000064200000}"/>
    <cellStyle name="Comma 180 5 2 2" xfId="38966" xr:uid="{CE726A5F-160A-4DB5-91B4-FC5F5DFAE0C7}"/>
    <cellStyle name="Comma 180 5 3" xfId="38965" xr:uid="{EE791781-9FC2-4CC2-BF12-796CB08AFD2A}"/>
    <cellStyle name="Comma 180 6" xfId="8293" xr:uid="{00000000-0005-0000-0000-000065200000}"/>
    <cellStyle name="Comma 180 6 2" xfId="8294" xr:uid="{00000000-0005-0000-0000-000066200000}"/>
    <cellStyle name="Comma 180 6 2 2" xfId="38968" xr:uid="{33F4D62C-8F5F-41FE-BADC-BD53A3046873}"/>
    <cellStyle name="Comma 180 6 3" xfId="38967" xr:uid="{5DA1E542-75AC-4967-9361-639AEA866867}"/>
    <cellStyle name="Comma 180 7" xfId="8295" xr:uid="{00000000-0005-0000-0000-000067200000}"/>
    <cellStyle name="Comma 180 7 2" xfId="38969" xr:uid="{E66C75F0-15C6-45BC-9460-1E729326264C}"/>
    <cellStyle name="Comma 180 8" xfId="8296" xr:uid="{00000000-0005-0000-0000-000068200000}"/>
    <cellStyle name="Comma 180 8 2" xfId="8297" xr:uid="{00000000-0005-0000-0000-000069200000}"/>
    <cellStyle name="Comma 180 8 2 2" xfId="38971" xr:uid="{CCF8F937-39C2-4C97-AB6D-344ACBF04E46}"/>
    <cellStyle name="Comma 180 8 3" xfId="38970" xr:uid="{6EA6D6E8-8AAB-4577-ABCB-7F4DD2374C5A}"/>
    <cellStyle name="Comma 180 9" xfId="8298" xr:uid="{00000000-0005-0000-0000-00006A200000}"/>
    <cellStyle name="Comma 180 9 2" xfId="38972" xr:uid="{CB0603E7-F230-4357-8EB0-A56915D4E156}"/>
    <cellStyle name="Comma 181" xfId="8299" xr:uid="{00000000-0005-0000-0000-00006B200000}"/>
    <cellStyle name="Comma 181 10" xfId="38973" xr:uid="{E07D4887-AAC3-4C3D-BEA3-D756DC3DFC17}"/>
    <cellStyle name="Comma 181 2" xfId="8300" xr:uid="{00000000-0005-0000-0000-00006C200000}"/>
    <cellStyle name="Comma 181 2 2" xfId="8301" xr:uid="{00000000-0005-0000-0000-00006D200000}"/>
    <cellStyle name="Comma 181 2 2 2" xfId="8302" xr:uid="{00000000-0005-0000-0000-00006E200000}"/>
    <cellStyle name="Comma 181 2 2 2 2" xfId="38976" xr:uid="{C6C29CA6-7EBB-4315-96F3-3A92BBED3A6E}"/>
    <cellStyle name="Comma 181 2 2 3" xfId="38975" xr:uid="{4A9094D6-F79A-42C5-96E3-825F1A8AA6D2}"/>
    <cellStyle name="Comma 181 2 3" xfId="8303" xr:uid="{00000000-0005-0000-0000-00006F200000}"/>
    <cellStyle name="Comma 181 2 3 2" xfId="8304" xr:uid="{00000000-0005-0000-0000-000070200000}"/>
    <cellStyle name="Comma 181 2 3 2 2" xfId="38978" xr:uid="{3A2BD638-B4CE-4D99-9404-54DD05A76481}"/>
    <cellStyle name="Comma 181 2 3 3" xfId="38977" xr:uid="{7F8D47D7-C43B-45D2-9808-A96F7997A2B9}"/>
    <cellStyle name="Comma 181 2 4" xfId="8305" xr:uid="{00000000-0005-0000-0000-000071200000}"/>
    <cellStyle name="Comma 181 2 4 2" xfId="38979" xr:uid="{A8AEA296-9945-4E11-8BE9-0F231C174128}"/>
    <cellStyle name="Comma 181 2 5" xfId="8306" xr:uid="{00000000-0005-0000-0000-000072200000}"/>
    <cellStyle name="Comma 181 2 5 2" xfId="38980" xr:uid="{B6E6EFC8-DE6B-496E-B66E-ACFB83B2F429}"/>
    <cellStyle name="Comma 181 2 6" xfId="8307" xr:uid="{00000000-0005-0000-0000-000073200000}"/>
    <cellStyle name="Comma 181 2 6 2" xfId="38981" xr:uid="{ED50249C-CE58-45BA-820D-BA58A57EB3EC}"/>
    <cellStyle name="Comma 181 2 7" xfId="38974" xr:uid="{0EF2FBEE-8CAC-4E0E-9C6E-CD21BA6480C7}"/>
    <cellStyle name="Comma 181 3" xfId="8308" xr:uid="{00000000-0005-0000-0000-000074200000}"/>
    <cellStyle name="Comma 181 3 2" xfId="8309" xr:uid="{00000000-0005-0000-0000-000075200000}"/>
    <cellStyle name="Comma 181 3 2 2" xfId="8310" xr:uid="{00000000-0005-0000-0000-000076200000}"/>
    <cellStyle name="Comma 181 3 2 2 2" xfId="38984" xr:uid="{A10A3175-E30C-44FB-BD68-E6C7FE1EBB8A}"/>
    <cellStyle name="Comma 181 3 2 3" xfId="38983" xr:uid="{449D5AE1-9BF1-4489-A8D8-235391530078}"/>
    <cellStyle name="Comma 181 3 3" xfId="8311" xr:uid="{00000000-0005-0000-0000-000077200000}"/>
    <cellStyle name="Comma 181 3 3 2" xfId="8312" xr:uid="{00000000-0005-0000-0000-000078200000}"/>
    <cellStyle name="Comma 181 3 3 2 2" xfId="38986" xr:uid="{9F5A19A5-79B0-4DBB-9BF7-8D2DB71ABF16}"/>
    <cellStyle name="Comma 181 3 3 3" xfId="38985" xr:uid="{BE4F05BC-8C65-4CB6-9A4F-68D23D97F202}"/>
    <cellStyle name="Comma 181 3 4" xfId="8313" xr:uid="{00000000-0005-0000-0000-000079200000}"/>
    <cellStyle name="Comma 181 3 4 2" xfId="38987" xr:uid="{306B30ED-C0C5-4132-9F65-122FB6162D48}"/>
    <cellStyle name="Comma 181 3 5" xfId="8314" xr:uid="{00000000-0005-0000-0000-00007A200000}"/>
    <cellStyle name="Comma 181 3 5 2" xfId="38988" xr:uid="{CBB6A085-84DB-4187-AA99-85156B676334}"/>
    <cellStyle name="Comma 181 3 6" xfId="8315" xr:uid="{00000000-0005-0000-0000-00007B200000}"/>
    <cellStyle name="Comma 181 3 6 2" xfId="38989" xr:uid="{7B011662-329C-4348-80B1-9FAAEF0FD866}"/>
    <cellStyle name="Comma 181 3 7" xfId="38982" xr:uid="{83C6C3B3-EA2E-4CCA-8CE8-88409201C94E}"/>
    <cellStyle name="Comma 181 4" xfId="8316" xr:uid="{00000000-0005-0000-0000-00007C200000}"/>
    <cellStyle name="Comma 181 4 2" xfId="8317" xr:uid="{00000000-0005-0000-0000-00007D200000}"/>
    <cellStyle name="Comma 181 4 2 2" xfId="8318" xr:uid="{00000000-0005-0000-0000-00007E200000}"/>
    <cellStyle name="Comma 181 4 2 2 2" xfId="38992" xr:uid="{81A3931E-9255-4481-B292-61E84CB151C8}"/>
    <cellStyle name="Comma 181 4 2 3" xfId="38991" xr:uid="{B6196DD8-1896-4C98-A841-5835E63A985E}"/>
    <cellStyle name="Comma 181 4 3" xfId="8319" xr:uid="{00000000-0005-0000-0000-00007F200000}"/>
    <cellStyle name="Comma 181 4 3 2" xfId="8320" xr:uid="{00000000-0005-0000-0000-000080200000}"/>
    <cellStyle name="Comma 181 4 3 2 2" xfId="38994" xr:uid="{BF4F90D3-EEC4-48BE-9A7C-906DB94209BA}"/>
    <cellStyle name="Comma 181 4 3 3" xfId="38993" xr:uid="{6744002E-F078-4CDD-97FB-D713F825281E}"/>
    <cellStyle name="Comma 181 4 4" xfId="8321" xr:uid="{00000000-0005-0000-0000-000081200000}"/>
    <cellStyle name="Comma 181 4 4 2" xfId="38995" xr:uid="{DBAF38ED-23C1-412C-A0D1-79503FB6B885}"/>
    <cellStyle name="Comma 181 4 5" xfId="8322" xr:uid="{00000000-0005-0000-0000-000082200000}"/>
    <cellStyle name="Comma 181 4 5 2" xfId="38996" xr:uid="{0A12021C-7400-4AA6-B6B5-00181E86072C}"/>
    <cellStyle name="Comma 181 4 6" xfId="8323" xr:uid="{00000000-0005-0000-0000-000083200000}"/>
    <cellStyle name="Comma 181 4 6 2" xfId="38997" xr:uid="{A1AC95B2-D471-4170-8543-C32F0BE32030}"/>
    <cellStyle name="Comma 181 4 7" xfId="38990" xr:uid="{B6277C32-F1FE-43C4-A521-72695A49A602}"/>
    <cellStyle name="Comma 181 5" xfId="8324" xr:uid="{00000000-0005-0000-0000-000084200000}"/>
    <cellStyle name="Comma 181 5 2" xfId="8325" xr:uid="{00000000-0005-0000-0000-000085200000}"/>
    <cellStyle name="Comma 181 5 2 2" xfId="38999" xr:uid="{170A8EC9-CBE6-4193-AC2B-CEE18B23A593}"/>
    <cellStyle name="Comma 181 5 3" xfId="38998" xr:uid="{C4680894-6F06-4E05-ABFE-962441A32A43}"/>
    <cellStyle name="Comma 181 6" xfId="8326" xr:uid="{00000000-0005-0000-0000-000086200000}"/>
    <cellStyle name="Comma 181 6 2" xfId="8327" xr:uid="{00000000-0005-0000-0000-000087200000}"/>
    <cellStyle name="Comma 181 6 2 2" xfId="39001" xr:uid="{D64081BC-8049-43EE-9448-8DCEAC605B05}"/>
    <cellStyle name="Comma 181 6 3" xfId="39000" xr:uid="{CBEFCB58-E0E9-48FD-B0F8-C9C2C498F64F}"/>
    <cellStyle name="Comma 181 7" xfId="8328" xr:uid="{00000000-0005-0000-0000-000088200000}"/>
    <cellStyle name="Comma 181 7 2" xfId="39002" xr:uid="{067276B7-596C-42ED-AAA9-86F5AA75EB6F}"/>
    <cellStyle name="Comma 181 8" xfId="8329" xr:uid="{00000000-0005-0000-0000-000089200000}"/>
    <cellStyle name="Comma 181 8 2" xfId="8330" xr:uid="{00000000-0005-0000-0000-00008A200000}"/>
    <cellStyle name="Comma 181 8 2 2" xfId="39004" xr:uid="{B7118C2F-B62A-459D-9B38-015B6A601AF2}"/>
    <cellStyle name="Comma 181 8 3" xfId="39003" xr:uid="{3336A319-DFD2-4101-8496-11289FF4F703}"/>
    <cellStyle name="Comma 181 9" xfId="8331" xr:uid="{00000000-0005-0000-0000-00008B200000}"/>
    <cellStyle name="Comma 181 9 2" xfId="39005" xr:uid="{D0C54758-7906-4273-8793-97F93ABEF524}"/>
    <cellStyle name="Comma 182" xfId="8332" xr:uid="{00000000-0005-0000-0000-00008C200000}"/>
    <cellStyle name="Comma 182 2" xfId="8333" xr:uid="{00000000-0005-0000-0000-00008D200000}"/>
    <cellStyle name="Comma 182 2 2" xfId="8334" xr:uid="{00000000-0005-0000-0000-00008E200000}"/>
    <cellStyle name="Comma 182 2 2 2" xfId="8335" xr:uid="{00000000-0005-0000-0000-00008F200000}"/>
    <cellStyle name="Comma 182 2 2 2 2" xfId="39009" xr:uid="{CF0E8FFC-FC2C-4ED1-A90E-0BA239D028D7}"/>
    <cellStyle name="Comma 182 2 2 3" xfId="39008" xr:uid="{AC3C20BB-B7B5-47AE-B7FC-78471F8636C2}"/>
    <cellStyle name="Comma 182 2 3" xfId="8336" xr:uid="{00000000-0005-0000-0000-000090200000}"/>
    <cellStyle name="Comma 182 2 3 2" xfId="8337" xr:uid="{00000000-0005-0000-0000-000091200000}"/>
    <cellStyle name="Comma 182 2 3 2 2" xfId="39011" xr:uid="{A5C47E0B-B86A-4BCD-9B09-206C9C231CAE}"/>
    <cellStyle name="Comma 182 2 3 3" xfId="39010" xr:uid="{EDDB4700-8FAC-41BC-81C8-FE07EC1963A4}"/>
    <cellStyle name="Comma 182 2 4" xfId="8338" xr:uid="{00000000-0005-0000-0000-000092200000}"/>
    <cellStyle name="Comma 182 2 4 2" xfId="39012" xr:uid="{BD8F76E1-9C81-4FC0-9B3B-A59FDCE83C06}"/>
    <cellStyle name="Comma 182 2 5" xfId="8339" xr:uid="{00000000-0005-0000-0000-000093200000}"/>
    <cellStyle name="Comma 182 2 5 2" xfId="39013" xr:uid="{FE562688-9557-4211-93FC-86590A3A8A99}"/>
    <cellStyle name="Comma 182 2 6" xfId="8340" xr:uid="{00000000-0005-0000-0000-000094200000}"/>
    <cellStyle name="Comma 182 2 6 2" xfId="39014" xr:uid="{250B8C16-48FE-44E4-9DFA-E4C783E701C2}"/>
    <cellStyle name="Comma 182 2 7" xfId="39007" xr:uid="{3AACF16B-ED3D-4F28-A520-20116F58F303}"/>
    <cellStyle name="Comma 182 3" xfId="8341" xr:uid="{00000000-0005-0000-0000-000095200000}"/>
    <cellStyle name="Comma 182 3 2" xfId="8342" xr:uid="{00000000-0005-0000-0000-000096200000}"/>
    <cellStyle name="Comma 182 3 2 2" xfId="39016" xr:uid="{4663A85C-A87C-4F4D-8B0E-CC561EF6B7C7}"/>
    <cellStyle name="Comma 182 3 3" xfId="39015" xr:uid="{4639F06F-1789-4D13-98E1-C4BB1B45ED0F}"/>
    <cellStyle name="Comma 182 4" xfId="8343" xr:uid="{00000000-0005-0000-0000-000097200000}"/>
    <cellStyle name="Comma 182 4 2" xfId="8344" xr:uid="{00000000-0005-0000-0000-000098200000}"/>
    <cellStyle name="Comma 182 4 2 2" xfId="39018" xr:uid="{71645CAB-A2D4-49E7-B736-19AFD021B726}"/>
    <cellStyle name="Comma 182 4 3" xfId="39017" xr:uid="{6669F5FE-F0EF-4E61-BD0E-AEE73E1CF1B6}"/>
    <cellStyle name="Comma 182 5" xfId="8345" xr:uid="{00000000-0005-0000-0000-000099200000}"/>
    <cellStyle name="Comma 182 5 2" xfId="39019" xr:uid="{040BBE73-CAED-404E-8FDD-436E37A6CDAA}"/>
    <cellStyle name="Comma 182 6" xfId="8346" xr:uid="{00000000-0005-0000-0000-00009A200000}"/>
    <cellStyle name="Comma 182 6 2" xfId="39020" xr:uid="{75905211-8F07-4075-807C-47E2D5F89635}"/>
    <cellStyle name="Comma 182 7" xfId="8347" xr:uid="{00000000-0005-0000-0000-00009B200000}"/>
    <cellStyle name="Comma 182 7 2" xfId="39021" xr:uid="{3C540DB0-E07E-467C-B9AE-E6E0AAB4E8B0}"/>
    <cellStyle name="Comma 182 8" xfId="39006" xr:uid="{CE0565C9-74E4-4E8A-9BF4-125C3EE5F005}"/>
    <cellStyle name="Comma 183" xfId="8348" xr:uid="{00000000-0005-0000-0000-00009C200000}"/>
    <cellStyle name="Comma 183 2" xfId="8349" xr:uid="{00000000-0005-0000-0000-00009D200000}"/>
    <cellStyle name="Comma 183 2 2" xfId="8350" xr:uid="{00000000-0005-0000-0000-00009E200000}"/>
    <cellStyle name="Comma 183 2 2 2" xfId="8351" xr:uid="{00000000-0005-0000-0000-00009F200000}"/>
    <cellStyle name="Comma 183 2 2 2 2" xfId="39025" xr:uid="{EA7D5C47-4525-4CB8-AD74-67F07694D21D}"/>
    <cellStyle name="Comma 183 2 2 3" xfId="39024" xr:uid="{A6F759D3-9341-4C60-9D9D-1B48AC8DB6A2}"/>
    <cellStyle name="Comma 183 2 3" xfId="8352" xr:uid="{00000000-0005-0000-0000-0000A0200000}"/>
    <cellStyle name="Comma 183 2 3 2" xfId="8353" xr:uid="{00000000-0005-0000-0000-0000A1200000}"/>
    <cellStyle name="Comma 183 2 3 2 2" xfId="39027" xr:uid="{001C452A-906D-446F-97BC-AFBD0DC43C95}"/>
    <cellStyle name="Comma 183 2 3 3" xfId="39026" xr:uid="{66C81245-D8CA-44D8-9409-C84196D739B4}"/>
    <cellStyle name="Comma 183 2 4" xfId="8354" xr:uid="{00000000-0005-0000-0000-0000A2200000}"/>
    <cellStyle name="Comma 183 2 4 2" xfId="39028" xr:uid="{4049F32B-6300-46C6-A7D4-5CAA9D805731}"/>
    <cellStyle name="Comma 183 2 5" xfId="8355" xr:uid="{00000000-0005-0000-0000-0000A3200000}"/>
    <cellStyle name="Comma 183 2 5 2" xfId="39029" xr:uid="{3E8D3480-6587-48A0-9591-0EF5A5BA04AA}"/>
    <cellStyle name="Comma 183 2 6" xfId="8356" xr:uid="{00000000-0005-0000-0000-0000A4200000}"/>
    <cellStyle name="Comma 183 2 6 2" xfId="39030" xr:uid="{684B92A8-3C17-4CCB-B22A-43C74CAF6FC3}"/>
    <cellStyle name="Comma 183 2 7" xfId="39023" xr:uid="{B7B9FD59-C9AA-40C2-AFB3-A82D22A4EAEC}"/>
    <cellStyle name="Comma 183 3" xfId="8357" xr:uid="{00000000-0005-0000-0000-0000A5200000}"/>
    <cellStyle name="Comma 183 3 2" xfId="8358" xr:uid="{00000000-0005-0000-0000-0000A6200000}"/>
    <cellStyle name="Comma 183 3 2 2" xfId="39032" xr:uid="{E3CFC2E0-56AB-4833-9EFA-36E4225D3A32}"/>
    <cellStyle name="Comma 183 3 3" xfId="39031" xr:uid="{1EB4BD07-78C5-430D-B923-703F6C95880B}"/>
    <cellStyle name="Comma 183 4" xfId="8359" xr:uid="{00000000-0005-0000-0000-0000A7200000}"/>
    <cellStyle name="Comma 183 4 2" xfId="8360" xr:uid="{00000000-0005-0000-0000-0000A8200000}"/>
    <cellStyle name="Comma 183 4 2 2" xfId="39034" xr:uid="{90747546-FAD6-4289-9758-CA14C0E9DE89}"/>
    <cellStyle name="Comma 183 4 3" xfId="39033" xr:uid="{92E8BB91-8D12-4463-B754-B4F0055F3542}"/>
    <cellStyle name="Comma 183 5" xfId="8361" xr:uid="{00000000-0005-0000-0000-0000A9200000}"/>
    <cellStyle name="Comma 183 5 2" xfId="39035" xr:uid="{A4DBC09A-FA65-46DA-8864-37396430BDF2}"/>
    <cellStyle name="Comma 183 6" xfId="8362" xr:uid="{00000000-0005-0000-0000-0000AA200000}"/>
    <cellStyle name="Comma 183 6 2" xfId="8363" xr:uid="{00000000-0005-0000-0000-0000AB200000}"/>
    <cellStyle name="Comma 183 6 2 2" xfId="39037" xr:uid="{892BC89E-7444-4D8D-885A-F73366066FB4}"/>
    <cellStyle name="Comma 183 6 3" xfId="39036" xr:uid="{816E7B37-7C44-4A44-819F-4DAEA1FA9D4C}"/>
    <cellStyle name="Comma 183 7" xfId="8364" xr:uid="{00000000-0005-0000-0000-0000AC200000}"/>
    <cellStyle name="Comma 183 7 2" xfId="39038" xr:uid="{521A241E-CC04-495A-8750-25595436927C}"/>
    <cellStyle name="Comma 183 8" xfId="39022" xr:uid="{C61BBB46-C828-4908-B5F7-7C5D7AB32DC4}"/>
    <cellStyle name="Comma 184" xfId="8365" xr:uid="{00000000-0005-0000-0000-0000AD200000}"/>
    <cellStyle name="Comma 184 2" xfId="8366" xr:uid="{00000000-0005-0000-0000-0000AE200000}"/>
    <cellStyle name="Comma 184 2 2" xfId="8367" xr:uid="{00000000-0005-0000-0000-0000AF200000}"/>
    <cellStyle name="Comma 184 2 2 2" xfId="8368" xr:uid="{00000000-0005-0000-0000-0000B0200000}"/>
    <cellStyle name="Comma 184 2 2 2 2" xfId="39042" xr:uid="{E7500825-E5AF-49DB-B5F8-D7D85E078D90}"/>
    <cellStyle name="Comma 184 2 2 3" xfId="39041" xr:uid="{877D086B-6452-4F6D-A5D4-6CDF3E496E7C}"/>
    <cellStyle name="Comma 184 2 3" xfId="8369" xr:uid="{00000000-0005-0000-0000-0000B1200000}"/>
    <cellStyle name="Comma 184 2 3 2" xfId="8370" xr:uid="{00000000-0005-0000-0000-0000B2200000}"/>
    <cellStyle name="Comma 184 2 3 2 2" xfId="39044" xr:uid="{D71A3CCC-9057-40F0-BE18-D84AA5EF3DAB}"/>
    <cellStyle name="Comma 184 2 3 3" xfId="39043" xr:uid="{A4071FFA-08C0-4EE7-BD1C-D730C440FD38}"/>
    <cellStyle name="Comma 184 2 4" xfId="8371" xr:uid="{00000000-0005-0000-0000-0000B3200000}"/>
    <cellStyle name="Comma 184 2 4 2" xfId="39045" xr:uid="{1E4C037A-23BF-4E90-8DCF-EEC9BEF725D3}"/>
    <cellStyle name="Comma 184 2 5" xfId="8372" xr:uid="{00000000-0005-0000-0000-0000B4200000}"/>
    <cellStyle name="Comma 184 2 5 2" xfId="39046" xr:uid="{AFC792E8-0BE2-460C-B08E-936A88D53B38}"/>
    <cellStyle name="Comma 184 2 6" xfId="8373" xr:uid="{00000000-0005-0000-0000-0000B5200000}"/>
    <cellStyle name="Comma 184 2 6 2" xfId="39047" xr:uid="{5C089399-64DB-45A3-A29B-6D8CE627541A}"/>
    <cellStyle name="Comma 184 2 7" xfId="39040" xr:uid="{76A1C832-EA20-4EA7-95CC-E1173AE8D9F8}"/>
    <cellStyle name="Comma 184 3" xfId="8374" xr:uid="{00000000-0005-0000-0000-0000B6200000}"/>
    <cellStyle name="Comma 184 3 2" xfId="8375" xr:uid="{00000000-0005-0000-0000-0000B7200000}"/>
    <cellStyle name="Comma 184 3 2 2" xfId="39049" xr:uid="{A328DB14-4140-4F0C-95CE-1B06D2E1B8EF}"/>
    <cellStyle name="Comma 184 3 3" xfId="39048" xr:uid="{700B8742-01A4-4158-942D-8CE61B25B363}"/>
    <cellStyle name="Comma 184 4" xfId="8376" xr:uid="{00000000-0005-0000-0000-0000B8200000}"/>
    <cellStyle name="Comma 184 4 2" xfId="8377" xr:uid="{00000000-0005-0000-0000-0000B9200000}"/>
    <cellStyle name="Comma 184 4 2 2" xfId="39051" xr:uid="{F8580F0C-F3FC-419E-98F3-ADF75CFBF458}"/>
    <cellStyle name="Comma 184 4 3" xfId="39050" xr:uid="{2E1E8445-741C-461B-BFC5-4ED6937A936D}"/>
    <cellStyle name="Comma 184 5" xfId="8378" xr:uid="{00000000-0005-0000-0000-0000BA200000}"/>
    <cellStyle name="Comma 184 5 2" xfId="39052" xr:uid="{8E77CA89-DF54-49F6-B9A3-2B226D4B2E87}"/>
    <cellStyle name="Comma 184 6" xfId="8379" xr:uid="{00000000-0005-0000-0000-0000BB200000}"/>
    <cellStyle name="Comma 184 6 2" xfId="8380" xr:uid="{00000000-0005-0000-0000-0000BC200000}"/>
    <cellStyle name="Comma 184 6 2 2" xfId="39054" xr:uid="{DFE3E788-894E-4443-A877-07A17FBA4DCE}"/>
    <cellStyle name="Comma 184 6 3" xfId="39053" xr:uid="{2051CD5E-E2C5-4397-990A-01E59304A6C4}"/>
    <cellStyle name="Comma 184 7" xfId="8381" xr:uid="{00000000-0005-0000-0000-0000BD200000}"/>
    <cellStyle name="Comma 184 7 2" xfId="39055" xr:uid="{A2E8C473-CD6B-4DEA-AFDC-1F2CF194108C}"/>
    <cellStyle name="Comma 184 8" xfId="39039" xr:uid="{420764EA-4992-4B51-BA32-79777CFE8E82}"/>
    <cellStyle name="Comma 185" xfId="8382" xr:uid="{00000000-0005-0000-0000-0000BE200000}"/>
    <cellStyle name="Comma 185 2" xfId="8383" xr:uid="{00000000-0005-0000-0000-0000BF200000}"/>
    <cellStyle name="Comma 185 2 2" xfId="8384" xr:uid="{00000000-0005-0000-0000-0000C0200000}"/>
    <cellStyle name="Comma 185 2 2 2" xfId="8385" xr:uid="{00000000-0005-0000-0000-0000C1200000}"/>
    <cellStyle name="Comma 185 2 2 2 2" xfId="39059" xr:uid="{3D28D126-2888-4F4F-9371-2CFB6A480A4A}"/>
    <cellStyle name="Comma 185 2 2 3" xfId="39058" xr:uid="{23613825-88F8-4A68-B23E-655040E1FC09}"/>
    <cellStyle name="Comma 185 2 3" xfId="8386" xr:uid="{00000000-0005-0000-0000-0000C2200000}"/>
    <cellStyle name="Comma 185 2 3 2" xfId="8387" xr:uid="{00000000-0005-0000-0000-0000C3200000}"/>
    <cellStyle name="Comma 185 2 3 2 2" xfId="39061" xr:uid="{91ED98FA-CFAC-4723-85A5-E72EBD37EF88}"/>
    <cellStyle name="Comma 185 2 3 3" xfId="39060" xr:uid="{F434507D-9A81-44A7-BA73-3989832ED4C1}"/>
    <cellStyle name="Comma 185 2 4" xfId="8388" xr:uid="{00000000-0005-0000-0000-0000C4200000}"/>
    <cellStyle name="Comma 185 2 4 2" xfId="39062" xr:uid="{F008BBC9-AB20-4C2B-8B91-8402D377CF6A}"/>
    <cellStyle name="Comma 185 2 5" xfId="8389" xr:uid="{00000000-0005-0000-0000-0000C5200000}"/>
    <cellStyle name="Comma 185 2 5 2" xfId="39063" xr:uid="{B87250C6-E3B3-4D30-8E9F-C9713B9FE089}"/>
    <cellStyle name="Comma 185 2 6" xfId="8390" xr:uid="{00000000-0005-0000-0000-0000C6200000}"/>
    <cellStyle name="Comma 185 2 6 2" xfId="39064" xr:uid="{64463D43-CBC7-4F61-A71B-CBE686BA9B89}"/>
    <cellStyle name="Comma 185 2 7" xfId="39057" xr:uid="{C1B7ED72-8988-4B49-ADDA-E72C7DA1CA8D}"/>
    <cellStyle name="Comma 185 3" xfId="8391" xr:uid="{00000000-0005-0000-0000-0000C7200000}"/>
    <cellStyle name="Comma 185 3 2" xfId="8392" xr:uid="{00000000-0005-0000-0000-0000C8200000}"/>
    <cellStyle name="Comma 185 3 2 2" xfId="39066" xr:uid="{9F37E823-5CA4-45CF-9C6C-A340A63150D8}"/>
    <cellStyle name="Comma 185 3 3" xfId="39065" xr:uid="{C3DE2C61-BCB3-4FD7-8C5B-F8F68A3D5473}"/>
    <cellStyle name="Comma 185 4" xfId="8393" xr:uid="{00000000-0005-0000-0000-0000C9200000}"/>
    <cellStyle name="Comma 185 4 2" xfId="8394" xr:uid="{00000000-0005-0000-0000-0000CA200000}"/>
    <cellStyle name="Comma 185 4 2 2" xfId="39068" xr:uid="{7073F561-2DC8-4C76-9235-0ED32E4775BE}"/>
    <cellStyle name="Comma 185 4 3" xfId="39067" xr:uid="{644C3842-B489-4A14-9A93-B2B46DA7D7DC}"/>
    <cellStyle name="Comma 185 5" xfId="8395" xr:uid="{00000000-0005-0000-0000-0000CB200000}"/>
    <cellStyle name="Comma 185 5 2" xfId="39069" xr:uid="{789DBBBE-E93F-40D7-8CC8-C1BEC1D42C3C}"/>
    <cellStyle name="Comma 185 6" xfId="8396" xr:uid="{00000000-0005-0000-0000-0000CC200000}"/>
    <cellStyle name="Comma 185 6 2" xfId="39070" xr:uid="{C9823727-AC1E-470F-BC18-5490075B3223}"/>
    <cellStyle name="Comma 185 7" xfId="8397" xr:uid="{00000000-0005-0000-0000-0000CD200000}"/>
    <cellStyle name="Comma 185 7 2" xfId="39071" xr:uid="{FF85D060-9597-4646-B8D0-6AD8E3C28F62}"/>
    <cellStyle name="Comma 185 8" xfId="39056" xr:uid="{82799074-D561-4469-A769-DE2EC4D853F9}"/>
    <cellStyle name="Comma 186" xfId="8398" xr:uid="{00000000-0005-0000-0000-0000CE200000}"/>
    <cellStyle name="Comma 186 2" xfId="8399" xr:uid="{00000000-0005-0000-0000-0000CF200000}"/>
    <cellStyle name="Comma 186 2 2" xfId="8400" xr:uid="{00000000-0005-0000-0000-0000D0200000}"/>
    <cellStyle name="Comma 186 2 2 2" xfId="8401" xr:uid="{00000000-0005-0000-0000-0000D1200000}"/>
    <cellStyle name="Comma 186 2 2 2 2" xfId="39075" xr:uid="{B11F6153-E36F-4D9A-9D28-4BB541A3FCC8}"/>
    <cellStyle name="Comma 186 2 2 3" xfId="39074" xr:uid="{60EC0A38-60DD-4915-9719-C69A04BA3B8A}"/>
    <cellStyle name="Comma 186 2 3" xfId="8402" xr:uid="{00000000-0005-0000-0000-0000D2200000}"/>
    <cellStyle name="Comma 186 2 3 2" xfId="8403" xr:uid="{00000000-0005-0000-0000-0000D3200000}"/>
    <cellStyle name="Comma 186 2 3 2 2" xfId="39077" xr:uid="{D8FBBEBA-4F9A-4F39-85C7-469B00F971C0}"/>
    <cellStyle name="Comma 186 2 3 3" xfId="39076" xr:uid="{39ECC774-1006-4011-9062-41CBC3563309}"/>
    <cellStyle name="Comma 186 2 4" xfId="8404" xr:uid="{00000000-0005-0000-0000-0000D4200000}"/>
    <cellStyle name="Comma 186 2 4 2" xfId="39078" xr:uid="{F4F3DAA6-6838-434A-BD7A-7E553F5E59C5}"/>
    <cellStyle name="Comma 186 2 5" xfId="8405" xr:uid="{00000000-0005-0000-0000-0000D5200000}"/>
    <cellStyle name="Comma 186 2 5 2" xfId="39079" xr:uid="{98626483-328A-4CAF-A37C-9E504E0892B4}"/>
    <cellStyle name="Comma 186 2 6" xfId="8406" xr:uid="{00000000-0005-0000-0000-0000D6200000}"/>
    <cellStyle name="Comma 186 2 6 2" xfId="39080" xr:uid="{9396A6B1-5694-4102-A8F2-69879645D8D1}"/>
    <cellStyle name="Comma 186 2 7" xfId="39073" xr:uid="{345EB7CB-3EA1-4BAD-922E-A018B1CFCCBD}"/>
    <cellStyle name="Comma 186 3" xfId="8407" xr:uid="{00000000-0005-0000-0000-0000D7200000}"/>
    <cellStyle name="Comma 186 3 2" xfId="8408" xr:uid="{00000000-0005-0000-0000-0000D8200000}"/>
    <cellStyle name="Comma 186 3 2 2" xfId="39082" xr:uid="{E21FCE8F-D0C3-4CFF-8D3F-3AC01C1F5C04}"/>
    <cellStyle name="Comma 186 3 3" xfId="39081" xr:uid="{87CDE7A9-C092-44B4-8B9E-40F61400FAE3}"/>
    <cellStyle name="Comma 186 4" xfId="8409" xr:uid="{00000000-0005-0000-0000-0000D9200000}"/>
    <cellStyle name="Comma 186 4 2" xfId="8410" xr:uid="{00000000-0005-0000-0000-0000DA200000}"/>
    <cellStyle name="Comma 186 4 2 2" xfId="39084" xr:uid="{AE4552A1-3EC3-4831-8405-4AEE608ACC81}"/>
    <cellStyle name="Comma 186 4 3" xfId="39083" xr:uid="{A5AB2BD7-87B9-4B08-8D37-F3FE151AB72C}"/>
    <cellStyle name="Comma 186 5" xfId="8411" xr:uid="{00000000-0005-0000-0000-0000DB200000}"/>
    <cellStyle name="Comma 186 5 2" xfId="39085" xr:uid="{172E87E9-A8F6-41C5-ADBC-3FADA87C4639}"/>
    <cellStyle name="Comma 186 6" xfId="8412" xr:uid="{00000000-0005-0000-0000-0000DC200000}"/>
    <cellStyle name="Comma 186 6 2" xfId="39086" xr:uid="{DF18FAD0-A0F6-4F03-BF92-91F49B9315C1}"/>
    <cellStyle name="Comma 186 7" xfId="8413" xr:uid="{00000000-0005-0000-0000-0000DD200000}"/>
    <cellStyle name="Comma 186 7 2" xfId="39087" xr:uid="{0C3C0414-45C5-46F5-93EA-AC5D29BE5098}"/>
    <cellStyle name="Comma 186 8" xfId="39072" xr:uid="{D785494C-2452-4AC2-8FC8-0FD43F6C180E}"/>
    <cellStyle name="Comma 187" xfId="8414" xr:uid="{00000000-0005-0000-0000-0000DE200000}"/>
    <cellStyle name="Comma 187 2" xfId="8415" xr:uid="{00000000-0005-0000-0000-0000DF200000}"/>
    <cellStyle name="Comma 187 2 2" xfId="8416" xr:uid="{00000000-0005-0000-0000-0000E0200000}"/>
    <cellStyle name="Comma 187 2 2 2" xfId="8417" xr:uid="{00000000-0005-0000-0000-0000E1200000}"/>
    <cellStyle name="Comma 187 2 2 2 2" xfId="39091" xr:uid="{929269DF-A8A3-44DD-8C2C-5C29CE80FDC0}"/>
    <cellStyle name="Comma 187 2 2 3" xfId="39090" xr:uid="{A94887AA-38FB-47E4-B25C-5F6D7248BD7C}"/>
    <cellStyle name="Comma 187 2 3" xfId="8418" xr:uid="{00000000-0005-0000-0000-0000E2200000}"/>
    <cellStyle name="Comma 187 2 3 2" xfId="8419" xr:uid="{00000000-0005-0000-0000-0000E3200000}"/>
    <cellStyle name="Comma 187 2 3 2 2" xfId="39093" xr:uid="{69945087-82C6-4636-B5D1-A10C707C1053}"/>
    <cellStyle name="Comma 187 2 3 3" xfId="39092" xr:uid="{87FD8FD0-2D7C-420D-87F3-9DF8E7B5726C}"/>
    <cellStyle name="Comma 187 2 4" xfId="8420" xr:uid="{00000000-0005-0000-0000-0000E4200000}"/>
    <cellStyle name="Comma 187 2 4 2" xfId="39094" xr:uid="{F757A27A-1B8B-4EB5-89B2-D1936F237C6C}"/>
    <cellStyle name="Comma 187 2 5" xfId="8421" xr:uid="{00000000-0005-0000-0000-0000E5200000}"/>
    <cellStyle name="Comma 187 2 5 2" xfId="39095" xr:uid="{1D348476-7F3F-475D-92A8-E4D4E731DF78}"/>
    <cellStyle name="Comma 187 2 6" xfId="8422" xr:uid="{00000000-0005-0000-0000-0000E6200000}"/>
    <cellStyle name="Comma 187 2 6 2" xfId="39096" xr:uid="{409618A9-A6FD-4905-886B-ADC2E0C24281}"/>
    <cellStyle name="Comma 187 2 7" xfId="39089" xr:uid="{5E89453F-A408-48A5-887B-C271F0F170FF}"/>
    <cellStyle name="Comma 187 3" xfId="8423" xr:uid="{00000000-0005-0000-0000-0000E7200000}"/>
    <cellStyle name="Comma 187 3 2" xfId="8424" xr:uid="{00000000-0005-0000-0000-0000E8200000}"/>
    <cellStyle name="Comma 187 3 2 2" xfId="39098" xr:uid="{E43B3155-53C2-4EAC-A04A-BE14A367999D}"/>
    <cellStyle name="Comma 187 3 3" xfId="39097" xr:uid="{7D974A0C-E578-41C2-B7C7-E296B5CAD439}"/>
    <cellStyle name="Comma 187 4" xfId="8425" xr:uid="{00000000-0005-0000-0000-0000E9200000}"/>
    <cellStyle name="Comma 187 4 2" xfId="8426" xr:uid="{00000000-0005-0000-0000-0000EA200000}"/>
    <cellStyle name="Comma 187 4 2 2" xfId="39100" xr:uid="{C5F5FF23-123D-45CF-AF43-5B3DE7B40BA9}"/>
    <cellStyle name="Comma 187 4 3" xfId="39099" xr:uid="{046CBC5C-2460-4870-819F-F24694477A6B}"/>
    <cellStyle name="Comma 187 5" xfId="8427" xr:uid="{00000000-0005-0000-0000-0000EB200000}"/>
    <cellStyle name="Comma 187 5 2" xfId="39101" xr:uid="{B94CEEC9-47D6-4A3C-BF7B-4BE2695751BB}"/>
    <cellStyle name="Comma 187 6" xfId="8428" xr:uid="{00000000-0005-0000-0000-0000EC200000}"/>
    <cellStyle name="Comma 187 6 2" xfId="39102" xr:uid="{4B790F60-B3CF-4E58-A93A-960ECB56930A}"/>
    <cellStyle name="Comma 187 7" xfId="8429" xr:uid="{00000000-0005-0000-0000-0000ED200000}"/>
    <cellStyle name="Comma 187 7 2" xfId="39103" xr:uid="{4D6CA9BC-0E8F-4D35-A77A-FEDB4016ED26}"/>
    <cellStyle name="Comma 187 8" xfId="39088" xr:uid="{3DC5EC45-CB0D-4613-8EE2-110811D44A86}"/>
    <cellStyle name="Comma 188" xfId="8430" xr:uid="{00000000-0005-0000-0000-0000EE200000}"/>
    <cellStyle name="Comma 188 2" xfId="8431" xr:uid="{00000000-0005-0000-0000-0000EF200000}"/>
    <cellStyle name="Comma 188 2 2" xfId="8432" xr:uid="{00000000-0005-0000-0000-0000F0200000}"/>
    <cellStyle name="Comma 188 2 2 2" xfId="8433" xr:uid="{00000000-0005-0000-0000-0000F1200000}"/>
    <cellStyle name="Comma 188 2 2 2 2" xfId="39107" xr:uid="{998F142C-2B53-42A3-B952-3E7B8F90656F}"/>
    <cellStyle name="Comma 188 2 2 3" xfId="39106" xr:uid="{500F11FA-4F65-4C2B-A398-04231F19F4D2}"/>
    <cellStyle name="Comma 188 2 3" xfId="8434" xr:uid="{00000000-0005-0000-0000-0000F2200000}"/>
    <cellStyle name="Comma 188 2 3 2" xfId="8435" xr:uid="{00000000-0005-0000-0000-0000F3200000}"/>
    <cellStyle name="Comma 188 2 3 2 2" xfId="39109" xr:uid="{39770C4C-0A25-45C6-8445-5C469AE7F2E2}"/>
    <cellStyle name="Comma 188 2 3 3" xfId="39108" xr:uid="{187C198F-EC24-46F8-9E6F-0DDF40267C62}"/>
    <cellStyle name="Comma 188 2 4" xfId="8436" xr:uid="{00000000-0005-0000-0000-0000F4200000}"/>
    <cellStyle name="Comma 188 2 4 2" xfId="39110" xr:uid="{02019CCA-95C0-4E52-A073-B23C0F28865E}"/>
    <cellStyle name="Comma 188 2 5" xfId="8437" xr:uid="{00000000-0005-0000-0000-0000F5200000}"/>
    <cellStyle name="Comma 188 2 5 2" xfId="39111" xr:uid="{ACDCAFFB-5367-4602-9007-00F0C0E57A9C}"/>
    <cellStyle name="Comma 188 2 6" xfId="8438" xr:uid="{00000000-0005-0000-0000-0000F6200000}"/>
    <cellStyle name="Comma 188 2 6 2" xfId="39112" xr:uid="{39954049-E780-4D72-9259-67535956CE30}"/>
    <cellStyle name="Comma 188 2 7" xfId="39105" xr:uid="{D938E363-E6BD-43D6-89A8-3CE1103F2F7D}"/>
    <cellStyle name="Comma 188 3" xfId="8439" xr:uid="{00000000-0005-0000-0000-0000F7200000}"/>
    <cellStyle name="Comma 188 3 2" xfId="8440" xr:uid="{00000000-0005-0000-0000-0000F8200000}"/>
    <cellStyle name="Comma 188 3 2 2" xfId="39114" xr:uid="{6DE70C15-758F-4ED5-87E1-88685EF1E4D6}"/>
    <cellStyle name="Comma 188 3 3" xfId="39113" xr:uid="{A799CDE3-6B9E-4F83-8C97-7F90A40C7D52}"/>
    <cellStyle name="Comma 188 4" xfId="8441" xr:uid="{00000000-0005-0000-0000-0000F9200000}"/>
    <cellStyle name="Comma 188 4 2" xfId="8442" xr:uid="{00000000-0005-0000-0000-0000FA200000}"/>
    <cellStyle name="Comma 188 4 2 2" xfId="39116" xr:uid="{FFCBA1CD-50D9-4529-A00D-20AE96EA8981}"/>
    <cellStyle name="Comma 188 4 3" xfId="39115" xr:uid="{1EDDDD09-3AAA-4163-8B64-42FB44528E14}"/>
    <cellStyle name="Comma 188 5" xfId="8443" xr:uid="{00000000-0005-0000-0000-0000FB200000}"/>
    <cellStyle name="Comma 188 5 2" xfId="39117" xr:uid="{027C658E-ACB5-4D81-B71A-21C6620A0C76}"/>
    <cellStyle name="Comma 188 6" xfId="8444" xr:uid="{00000000-0005-0000-0000-0000FC200000}"/>
    <cellStyle name="Comma 188 6 2" xfId="39118" xr:uid="{9EEBBB2C-5D7B-4492-AFA3-7F2F2043E3C4}"/>
    <cellStyle name="Comma 188 7" xfId="8445" xr:uid="{00000000-0005-0000-0000-0000FD200000}"/>
    <cellStyle name="Comma 188 7 2" xfId="39119" xr:uid="{59286668-1E8F-4A86-86DD-C99D1571C882}"/>
    <cellStyle name="Comma 188 8" xfId="39104" xr:uid="{2F5879A2-24E6-4F96-8A20-DE6209ADFBEE}"/>
    <cellStyle name="Comma 189" xfId="8446" xr:uid="{00000000-0005-0000-0000-0000FE200000}"/>
    <cellStyle name="Comma 189 2" xfId="8447" xr:uid="{00000000-0005-0000-0000-0000FF200000}"/>
    <cellStyle name="Comma 189 2 2" xfId="8448" xr:uid="{00000000-0005-0000-0000-000000210000}"/>
    <cellStyle name="Comma 189 2 2 2" xfId="8449" xr:uid="{00000000-0005-0000-0000-000001210000}"/>
    <cellStyle name="Comma 189 2 2 2 2" xfId="39123" xr:uid="{174AB0E6-1B3E-4A10-B63B-32C2CE6BF969}"/>
    <cellStyle name="Comma 189 2 2 3" xfId="39122" xr:uid="{003736DC-CC2A-45E6-8E4A-381ED26EB3EF}"/>
    <cellStyle name="Comma 189 2 3" xfId="8450" xr:uid="{00000000-0005-0000-0000-000002210000}"/>
    <cellStyle name="Comma 189 2 3 2" xfId="8451" xr:uid="{00000000-0005-0000-0000-000003210000}"/>
    <cellStyle name="Comma 189 2 3 2 2" xfId="39125" xr:uid="{7A6176A5-CA3E-4F7B-9C19-8F23932E41AA}"/>
    <cellStyle name="Comma 189 2 3 3" xfId="39124" xr:uid="{FDCF2276-8EDC-4DD7-A064-C786CAC68BD8}"/>
    <cellStyle name="Comma 189 2 4" xfId="8452" xr:uid="{00000000-0005-0000-0000-000004210000}"/>
    <cellStyle name="Comma 189 2 4 2" xfId="39126" xr:uid="{8EBF9034-F212-4682-8809-E6CA3A82C443}"/>
    <cellStyle name="Comma 189 2 5" xfId="8453" xr:uid="{00000000-0005-0000-0000-000005210000}"/>
    <cellStyle name="Comma 189 2 5 2" xfId="39127" xr:uid="{FBC1B6D1-268E-45B9-A35A-FBC88D39058C}"/>
    <cellStyle name="Comma 189 2 6" xfId="8454" xr:uid="{00000000-0005-0000-0000-000006210000}"/>
    <cellStyle name="Comma 189 2 6 2" xfId="39128" xr:uid="{0A8F9562-E465-4BC5-8FC0-CC6A491F4B7F}"/>
    <cellStyle name="Comma 189 2 7" xfId="39121" xr:uid="{F52A63A7-7E2D-462C-B779-363AABE14815}"/>
    <cellStyle name="Comma 189 3" xfId="8455" xr:uid="{00000000-0005-0000-0000-000007210000}"/>
    <cellStyle name="Comma 189 3 2" xfId="8456" xr:uid="{00000000-0005-0000-0000-000008210000}"/>
    <cellStyle name="Comma 189 3 2 2" xfId="39130" xr:uid="{22243632-C12A-48D6-A8FD-64130341263D}"/>
    <cellStyle name="Comma 189 3 3" xfId="39129" xr:uid="{467C46E7-34C9-48A7-8EBF-B135D363F6B0}"/>
    <cellStyle name="Comma 189 4" xfId="8457" xr:uid="{00000000-0005-0000-0000-000009210000}"/>
    <cellStyle name="Comma 189 4 2" xfId="8458" xr:uid="{00000000-0005-0000-0000-00000A210000}"/>
    <cellStyle name="Comma 189 4 2 2" xfId="39132" xr:uid="{8F5A4D34-10FB-43CD-9119-7F3AFD5E2E34}"/>
    <cellStyle name="Comma 189 4 3" xfId="39131" xr:uid="{107DCEA2-D85D-46B7-B59B-590952B82085}"/>
    <cellStyle name="Comma 189 5" xfId="8459" xr:uid="{00000000-0005-0000-0000-00000B210000}"/>
    <cellStyle name="Comma 189 5 2" xfId="39133" xr:uid="{7979F77E-1FB8-4509-B31D-8BDEFE03F81B}"/>
    <cellStyle name="Comma 189 6" xfId="8460" xr:uid="{00000000-0005-0000-0000-00000C210000}"/>
    <cellStyle name="Comma 189 6 2" xfId="39134" xr:uid="{DC51F55A-50E7-49EC-A1FB-FE9F6055BD5E}"/>
    <cellStyle name="Comma 189 7" xfId="8461" xr:uid="{00000000-0005-0000-0000-00000D210000}"/>
    <cellStyle name="Comma 189 7 2" xfId="39135" xr:uid="{3A82E3B9-87F0-4489-90D3-89356980EAE8}"/>
    <cellStyle name="Comma 189 8" xfId="39120" xr:uid="{C372AB09-BC17-4985-9334-464B129904E3}"/>
    <cellStyle name="Comma 19" xfId="8462" xr:uid="{00000000-0005-0000-0000-00000E210000}"/>
    <cellStyle name="Comma 19 2" xfId="8463" xr:uid="{00000000-0005-0000-0000-00000F210000}"/>
    <cellStyle name="Comma 19 2 2" xfId="8464" xr:uid="{00000000-0005-0000-0000-000010210000}"/>
    <cellStyle name="Comma 19 2 2 2" xfId="8465" xr:uid="{00000000-0005-0000-0000-000011210000}"/>
    <cellStyle name="Comma 19 2 2 2 2" xfId="39139" xr:uid="{A7F682A9-EF68-4F3C-A89F-153D51614130}"/>
    <cellStyle name="Comma 19 2 2 3" xfId="39138" xr:uid="{BDC37073-6891-4B18-B62D-1BED62D05A2F}"/>
    <cellStyle name="Comma 19 2 3" xfId="8466" xr:uid="{00000000-0005-0000-0000-000012210000}"/>
    <cellStyle name="Comma 19 2 3 2" xfId="8467" xr:uid="{00000000-0005-0000-0000-000013210000}"/>
    <cellStyle name="Comma 19 2 3 2 2" xfId="39141" xr:uid="{1CAE6E9A-C596-404D-9D5B-BF1AE091AC22}"/>
    <cellStyle name="Comma 19 2 3 3" xfId="39140" xr:uid="{1403AFC7-1F6A-4976-AA61-34EEC74FEF3B}"/>
    <cellStyle name="Comma 19 2 4" xfId="8468" xr:uid="{00000000-0005-0000-0000-000014210000}"/>
    <cellStyle name="Comma 19 2 4 2" xfId="39142" xr:uid="{AF837C0B-51C7-4A22-B6FF-E06A4EAC5998}"/>
    <cellStyle name="Comma 19 2 5" xfId="8469" xr:uid="{00000000-0005-0000-0000-000015210000}"/>
    <cellStyle name="Comma 19 2 5 2" xfId="39143" xr:uid="{B2F6A3F1-5709-41AC-B161-E1287797B981}"/>
    <cellStyle name="Comma 19 2 6" xfId="8470" xr:uid="{00000000-0005-0000-0000-000016210000}"/>
    <cellStyle name="Comma 19 2 6 2" xfId="39144" xr:uid="{C3EF06AD-919B-40C0-88AE-097D9EE21DD4}"/>
    <cellStyle name="Comma 19 2 7" xfId="39137" xr:uid="{2272C850-41E0-44DA-BA21-DB6F68B9C088}"/>
    <cellStyle name="Comma 19 3" xfId="8471" xr:uid="{00000000-0005-0000-0000-000017210000}"/>
    <cellStyle name="Comma 19 3 2" xfId="8472" xr:uid="{00000000-0005-0000-0000-000018210000}"/>
    <cellStyle name="Comma 19 3 2 2" xfId="39146" xr:uid="{7DF391DF-75F0-4B8F-93F7-F3E5DA7DB42C}"/>
    <cellStyle name="Comma 19 3 3" xfId="39145" xr:uid="{298259CB-D33E-457E-95C8-814B097666D6}"/>
    <cellStyle name="Comma 19 4" xfId="8473" xr:uid="{00000000-0005-0000-0000-000019210000}"/>
    <cellStyle name="Comma 19 4 2" xfId="8474" xr:uid="{00000000-0005-0000-0000-00001A210000}"/>
    <cellStyle name="Comma 19 4 2 2" xfId="39148" xr:uid="{D973219A-D757-420F-9CEE-30548EC0B734}"/>
    <cellStyle name="Comma 19 4 3" xfId="39147" xr:uid="{3F91838B-4FE7-4FF7-A2CA-5F599A00ABF3}"/>
    <cellStyle name="Comma 19 5" xfId="8475" xr:uid="{00000000-0005-0000-0000-00001B210000}"/>
    <cellStyle name="Comma 19 5 2" xfId="39149" xr:uid="{ECC17C89-CEE5-4F27-9284-D08FB8B2898A}"/>
    <cellStyle name="Comma 19 6" xfId="8476" xr:uid="{00000000-0005-0000-0000-00001C210000}"/>
    <cellStyle name="Comma 19 6 2" xfId="8477" xr:uid="{00000000-0005-0000-0000-00001D210000}"/>
    <cellStyle name="Comma 19 6 2 2" xfId="39151" xr:uid="{531B1FAD-CD37-4BD3-8500-F901401AE178}"/>
    <cellStyle name="Comma 19 6 3" xfId="39150" xr:uid="{9635FCB4-B7DD-453A-9B30-7C398364A758}"/>
    <cellStyle name="Comma 19 7" xfId="8478" xr:uid="{00000000-0005-0000-0000-00001E210000}"/>
    <cellStyle name="Comma 19 7 2" xfId="39152" xr:uid="{5A24106C-06FE-4021-926B-1F198AF428F3}"/>
    <cellStyle name="Comma 19 8" xfId="39136" xr:uid="{05FADE52-9FE4-4974-BB54-132BF17F682A}"/>
    <cellStyle name="Comma 19 9" xfId="8479" xr:uid="{00000000-0005-0000-0000-00001F210000}"/>
    <cellStyle name="Comma 19 9 2" xfId="39153" xr:uid="{8A7BEC9F-15C5-447F-A3BB-189843E4374D}"/>
    <cellStyle name="Comma 190" xfId="8480" xr:uid="{00000000-0005-0000-0000-000020210000}"/>
    <cellStyle name="Comma 190 2" xfId="8481" xr:uid="{00000000-0005-0000-0000-000021210000}"/>
    <cellStyle name="Comma 190 2 2" xfId="8482" xr:uid="{00000000-0005-0000-0000-000022210000}"/>
    <cellStyle name="Comma 190 2 2 2" xfId="8483" xr:uid="{00000000-0005-0000-0000-000023210000}"/>
    <cellStyle name="Comma 190 2 2 2 2" xfId="39157" xr:uid="{7F126ED9-9096-407B-B543-B354D18B1BCD}"/>
    <cellStyle name="Comma 190 2 2 3" xfId="39156" xr:uid="{24419367-A70E-4D23-934E-76C6E6BC6D2B}"/>
    <cellStyle name="Comma 190 2 3" xfId="8484" xr:uid="{00000000-0005-0000-0000-000024210000}"/>
    <cellStyle name="Comma 190 2 3 2" xfId="8485" xr:uid="{00000000-0005-0000-0000-000025210000}"/>
    <cellStyle name="Comma 190 2 3 2 2" xfId="39159" xr:uid="{A59F3AB1-DD07-4C19-B8DE-978791CDF420}"/>
    <cellStyle name="Comma 190 2 3 3" xfId="39158" xr:uid="{94B326A9-1B00-4543-9849-D10DFDCD36FD}"/>
    <cellStyle name="Comma 190 2 4" xfId="8486" xr:uid="{00000000-0005-0000-0000-000026210000}"/>
    <cellStyle name="Comma 190 2 4 2" xfId="39160" xr:uid="{8C958E02-3B50-431F-9B1C-447C68E23063}"/>
    <cellStyle name="Comma 190 2 5" xfId="8487" xr:uid="{00000000-0005-0000-0000-000027210000}"/>
    <cellStyle name="Comma 190 2 5 2" xfId="39161" xr:uid="{8B5CB7FB-32F9-44FB-BD55-2FB58A61F27E}"/>
    <cellStyle name="Comma 190 2 6" xfId="8488" xr:uid="{00000000-0005-0000-0000-000028210000}"/>
    <cellStyle name="Comma 190 2 6 2" xfId="39162" xr:uid="{FE0B9612-4F6A-48C9-B83C-A8EE11FBCC3B}"/>
    <cellStyle name="Comma 190 2 7" xfId="39155" xr:uid="{F0E5318C-447D-4101-89D0-6F3873331FC4}"/>
    <cellStyle name="Comma 190 3" xfId="8489" xr:uid="{00000000-0005-0000-0000-000029210000}"/>
    <cellStyle name="Comma 190 3 2" xfId="8490" xr:uid="{00000000-0005-0000-0000-00002A210000}"/>
    <cellStyle name="Comma 190 3 2 2" xfId="39164" xr:uid="{04D0F9A9-3455-4E26-B34A-2BB1145E9D15}"/>
    <cellStyle name="Comma 190 3 3" xfId="39163" xr:uid="{93E7E4E1-7143-430D-9BEC-4DCC36ABB1E8}"/>
    <cellStyle name="Comma 190 4" xfId="8491" xr:uid="{00000000-0005-0000-0000-00002B210000}"/>
    <cellStyle name="Comma 190 4 2" xfId="8492" xr:uid="{00000000-0005-0000-0000-00002C210000}"/>
    <cellStyle name="Comma 190 4 2 2" xfId="39166" xr:uid="{A2D17E3B-FE51-4F14-A43A-4957F2B6C166}"/>
    <cellStyle name="Comma 190 4 3" xfId="39165" xr:uid="{F0AFD473-D7A7-4588-9F1E-FAFB8FBCA327}"/>
    <cellStyle name="Comma 190 5" xfId="8493" xr:uid="{00000000-0005-0000-0000-00002D210000}"/>
    <cellStyle name="Comma 190 5 2" xfId="39167" xr:uid="{61B3B701-83AD-4CBC-9793-1C791BFCC2BD}"/>
    <cellStyle name="Comma 190 6" xfId="8494" xr:uid="{00000000-0005-0000-0000-00002E210000}"/>
    <cellStyle name="Comma 190 6 2" xfId="8495" xr:uid="{00000000-0005-0000-0000-00002F210000}"/>
    <cellStyle name="Comma 190 6 2 2" xfId="39169" xr:uid="{746E872C-EA86-4813-8BAA-74E730BFD35A}"/>
    <cellStyle name="Comma 190 6 3" xfId="39168" xr:uid="{35403F04-A4C4-4E67-A17F-94974837E3D2}"/>
    <cellStyle name="Comma 190 7" xfId="8496" xr:uid="{00000000-0005-0000-0000-000030210000}"/>
    <cellStyle name="Comma 190 7 2" xfId="39170" xr:uid="{93AADC33-1138-437A-B7A3-4A281D3ED3B9}"/>
    <cellStyle name="Comma 190 8" xfId="39154" xr:uid="{E23E46C8-81C1-4F41-AA19-FC0308F6768B}"/>
    <cellStyle name="Comma 191" xfId="8497" xr:uid="{00000000-0005-0000-0000-000031210000}"/>
    <cellStyle name="Comma 191 2" xfId="8498" xr:uid="{00000000-0005-0000-0000-000032210000}"/>
    <cellStyle name="Comma 191 2 2" xfId="8499" xr:uid="{00000000-0005-0000-0000-000033210000}"/>
    <cellStyle name="Comma 191 2 2 2" xfId="8500" xr:uid="{00000000-0005-0000-0000-000034210000}"/>
    <cellStyle name="Comma 191 2 2 2 2" xfId="39174" xr:uid="{36D8182D-0A4D-48B2-A805-37ED31C0635C}"/>
    <cellStyle name="Comma 191 2 2 3" xfId="39173" xr:uid="{0A09B5C0-C5EA-4FB3-A3DB-DF6E55A8E7AD}"/>
    <cellStyle name="Comma 191 2 3" xfId="8501" xr:uid="{00000000-0005-0000-0000-000035210000}"/>
    <cellStyle name="Comma 191 2 3 2" xfId="8502" xr:uid="{00000000-0005-0000-0000-000036210000}"/>
    <cellStyle name="Comma 191 2 3 2 2" xfId="39176" xr:uid="{5F33EFA0-73ED-4ED6-A84A-E69E0AFAF223}"/>
    <cellStyle name="Comma 191 2 3 3" xfId="39175" xr:uid="{FD234987-661D-4CC9-ADE6-FB7749711E3C}"/>
    <cellStyle name="Comma 191 2 4" xfId="8503" xr:uid="{00000000-0005-0000-0000-000037210000}"/>
    <cellStyle name="Comma 191 2 4 2" xfId="39177" xr:uid="{683708D9-D828-4C05-8D4F-09C624AABB63}"/>
    <cellStyle name="Comma 191 2 5" xfId="8504" xr:uid="{00000000-0005-0000-0000-000038210000}"/>
    <cellStyle name="Comma 191 2 5 2" xfId="39178" xr:uid="{4129DB76-ABAE-4E87-A555-D7CD245CF5D4}"/>
    <cellStyle name="Comma 191 2 6" xfId="8505" xr:uid="{00000000-0005-0000-0000-000039210000}"/>
    <cellStyle name="Comma 191 2 6 2" xfId="39179" xr:uid="{383D9345-2A41-4D79-8531-88292444E7BE}"/>
    <cellStyle name="Comma 191 2 7" xfId="39172" xr:uid="{DD1CBC7F-ACA9-43B2-B3CC-7E28918B3A81}"/>
    <cellStyle name="Comma 191 3" xfId="8506" xr:uid="{00000000-0005-0000-0000-00003A210000}"/>
    <cellStyle name="Comma 191 3 2" xfId="8507" xr:uid="{00000000-0005-0000-0000-00003B210000}"/>
    <cellStyle name="Comma 191 3 2 2" xfId="39181" xr:uid="{65FF56D3-60F8-4A2F-9E3B-05B70BA8F84B}"/>
    <cellStyle name="Comma 191 3 3" xfId="39180" xr:uid="{91A6517F-238A-48F2-B038-172730251EFC}"/>
    <cellStyle name="Comma 191 4" xfId="8508" xr:uid="{00000000-0005-0000-0000-00003C210000}"/>
    <cellStyle name="Comma 191 4 2" xfId="8509" xr:uid="{00000000-0005-0000-0000-00003D210000}"/>
    <cellStyle name="Comma 191 4 2 2" xfId="39183" xr:uid="{CFE952C7-805D-417B-8097-89E9B60AE30C}"/>
    <cellStyle name="Comma 191 4 3" xfId="39182" xr:uid="{3E85B0DE-239E-4F26-985D-A8B661482CC3}"/>
    <cellStyle name="Comma 191 5" xfId="8510" xr:uid="{00000000-0005-0000-0000-00003E210000}"/>
    <cellStyle name="Comma 191 5 2" xfId="39184" xr:uid="{0D34844A-C55F-4316-B024-9DF752D319FF}"/>
    <cellStyle name="Comma 191 6" xfId="8511" xr:uid="{00000000-0005-0000-0000-00003F210000}"/>
    <cellStyle name="Comma 191 6 2" xfId="39185" xr:uid="{A69068B6-3999-4629-A504-AF9CB4FA3E7F}"/>
    <cellStyle name="Comma 191 7" xfId="8512" xr:uid="{00000000-0005-0000-0000-000040210000}"/>
    <cellStyle name="Comma 191 7 2" xfId="39186" xr:uid="{BA7801EA-4C36-456F-BF44-5EFE2B2C2B5F}"/>
    <cellStyle name="Comma 191 8" xfId="39171" xr:uid="{25EAAF9F-61FB-4169-AA02-397AF91B2F71}"/>
    <cellStyle name="Comma 192" xfId="8513" xr:uid="{00000000-0005-0000-0000-000041210000}"/>
    <cellStyle name="Comma 192 2" xfId="8514" xr:uid="{00000000-0005-0000-0000-000042210000}"/>
    <cellStyle name="Comma 192 2 2" xfId="8515" xr:uid="{00000000-0005-0000-0000-000043210000}"/>
    <cellStyle name="Comma 192 2 2 2" xfId="8516" xr:uid="{00000000-0005-0000-0000-000044210000}"/>
    <cellStyle name="Comma 192 2 2 2 2" xfId="39190" xr:uid="{E2C36A71-7084-4B46-A28C-F311A1856C02}"/>
    <cellStyle name="Comma 192 2 2 3" xfId="39189" xr:uid="{FEA078E2-FBF5-42CD-BC0F-89294591290E}"/>
    <cellStyle name="Comma 192 2 3" xfId="8517" xr:uid="{00000000-0005-0000-0000-000045210000}"/>
    <cellStyle name="Comma 192 2 3 2" xfId="8518" xr:uid="{00000000-0005-0000-0000-000046210000}"/>
    <cellStyle name="Comma 192 2 3 2 2" xfId="39192" xr:uid="{491D4070-DD5F-4F32-B5AF-EC141AF2B382}"/>
    <cellStyle name="Comma 192 2 3 3" xfId="39191" xr:uid="{A3FBE79E-F4F7-4649-8E73-D32F9556A5FD}"/>
    <cellStyle name="Comma 192 2 4" xfId="8519" xr:uid="{00000000-0005-0000-0000-000047210000}"/>
    <cellStyle name="Comma 192 2 4 2" xfId="39193" xr:uid="{29B07B08-8577-4AFA-AA28-48C7C635A7EC}"/>
    <cellStyle name="Comma 192 2 5" xfId="8520" xr:uid="{00000000-0005-0000-0000-000048210000}"/>
    <cellStyle name="Comma 192 2 5 2" xfId="39194" xr:uid="{5A887B9A-402F-423D-94D8-43F461B46222}"/>
    <cellStyle name="Comma 192 2 6" xfId="8521" xr:uid="{00000000-0005-0000-0000-000049210000}"/>
    <cellStyle name="Comma 192 2 6 2" xfId="39195" xr:uid="{7EB86117-68F8-4515-AAB0-224047E37D3D}"/>
    <cellStyle name="Comma 192 2 7" xfId="39188" xr:uid="{67732AFB-5669-4B11-A2E0-CCAA8DD4F9FF}"/>
    <cellStyle name="Comma 192 3" xfId="8522" xr:uid="{00000000-0005-0000-0000-00004A210000}"/>
    <cellStyle name="Comma 192 3 2" xfId="8523" xr:uid="{00000000-0005-0000-0000-00004B210000}"/>
    <cellStyle name="Comma 192 3 2 2" xfId="39197" xr:uid="{AE214A83-FBD6-4663-BA44-73143231899F}"/>
    <cellStyle name="Comma 192 3 3" xfId="39196" xr:uid="{8019AB29-1BA8-4CBA-BEBD-EB9DFCDB12F4}"/>
    <cellStyle name="Comma 192 4" xfId="8524" xr:uid="{00000000-0005-0000-0000-00004C210000}"/>
    <cellStyle name="Comma 192 4 2" xfId="8525" xr:uid="{00000000-0005-0000-0000-00004D210000}"/>
    <cellStyle name="Comma 192 4 2 2" xfId="39199" xr:uid="{3A6E176A-6A46-44CD-A8C7-D1F21289ED01}"/>
    <cellStyle name="Comma 192 4 3" xfId="39198" xr:uid="{56832319-976D-44D7-9C9A-96C68022E04B}"/>
    <cellStyle name="Comma 192 5" xfId="8526" xr:uid="{00000000-0005-0000-0000-00004E210000}"/>
    <cellStyle name="Comma 192 5 2" xfId="39200" xr:uid="{08E1F9FC-CDBE-4EA5-A1FA-0F92F3DD82EB}"/>
    <cellStyle name="Comma 192 6" xfId="8527" xr:uid="{00000000-0005-0000-0000-00004F210000}"/>
    <cellStyle name="Comma 192 6 2" xfId="8528" xr:uid="{00000000-0005-0000-0000-000050210000}"/>
    <cellStyle name="Comma 192 6 2 2" xfId="39202" xr:uid="{11D13CF5-1298-4A06-A538-0EAF52AF4E4E}"/>
    <cellStyle name="Comma 192 6 3" xfId="39201" xr:uid="{61194B1D-15D5-4DC2-B6ED-C165EF2A6590}"/>
    <cellStyle name="Comma 192 7" xfId="8529" xr:uid="{00000000-0005-0000-0000-000051210000}"/>
    <cellStyle name="Comma 192 7 2" xfId="39203" xr:uid="{C1244B8B-EF79-4B1C-8F2E-B8C9E33AEBBA}"/>
    <cellStyle name="Comma 192 8" xfId="39187" xr:uid="{7AFB4B78-E5CF-4CDD-8D07-AE224ABB64A8}"/>
    <cellStyle name="Comma 193" xfId="8530" xr:uid="{00000000-0005-0000-0000-000052210000}"/>
    <cellStyle name="Comma 193 2" xfId="8531" xr:uid="{00000000-0005-0000-0000-000053210000}"/>
    <cellStyle name="Comma 193 2 2" xfId="8532" xr:uid="{00000000-0005-0000-0000-000054210000}"/>
    <cellStyle name="Comma 193 2 2 2" xfId="8533" xr:uid="{00000000-0005-0000-0000-000055210000}"/>
    <cellStyle name="Comma 193 2 2 2 2" xfId="39207" xr:uid="{1F6C8807-1485-40C0-BBDD-64BBC017A2ED}"/>
    <cellStyle name="Comma 193 2 2 3" xfId="39206" xr:uid="{F5A23FD6-14C6-4096-BD77-4E822EDB58E8}"/>
    <cellStyle name="Comma 193 2 3" xfId="8534" xr:uid="{00000000-0005-0000-0000-000056210000}"/>
    <cellStyle name="Comma 193 2 3 2" xfId="8535" xr:uid="{00000000-0005-0000-0000-000057210000}"/>
    <cellStyle name="Comma 193 2 3 2 2" xfId="39209" xr:uid="{7CE34A28-CD7A-4F1C-931E-CA1BA1000571}"/>
    <cellStyle name="Comma 193 2 3 3" xfId="39208" xr:uid="{D0BB06F3-EF4E-49FD-A832-FFCA8ED1740D}"/>
    <cellStyle name="Comma 193 2 4" xfId="8536" xr:uid="{00000000-0005-0000-0000-000058210000}"/>
    <cellStyle name="Comma 193 2 4 2" xfId="39210" xr:uid="{F4B875A6-D84E-4C90-8CB0-9E30B7410435}"/>
    <cellStyle name="Comma 193 2 5" xfId="8537" xr:uid="{00000000-0005-0000-0000-000059210000}"/>
    <cellStyle name="Comma 193 2 5 2" xfId="39211" xr:uid="{0FB8BE12-E2D0-4F91-AF2E-C785A9A7407E}"/>
    <cellStyle name="Comma 193 2 6" xfId="8538" xr:uid="{00000000-0005-0000-0000-00005A210000}"/>
    <cellStyle name="Comma 193 2 6 2" xfId="39212" xr:uid="{AF763BC8-61F3-492A-B614-7478D85EC9E6}"/>
    <cellStyle name="Comma 193 2 7" xfId="39205" xr:uid="{D1937D27-2DE7-41DC-AC98-D2A76893C835}"/>
    <cellStyle name="Comma 193 3" xfId="8539" xr:uid="{00000000-0005-0000-0000-00005B210000}"/>
    <cellStyle name="Comma 193 3 2" xfId="8540" xr:uid="{00000000-0005-0000-0000-00005C210000}"/>
    <cellStyle name="Comma 193 3 2 2" xfId="39214" xr:uid="{2F40551D-EACA-4779-9D96-11A6AC394015}"/>
    <cellStyle name="Comma 193 3 3" xfId="39213" xr:uid="{C535146A-2DB3-4470-8C9C-5ABE9AEA44FF}"/>
    <cellStyle name="Comma 193 4" xfId="8541" xr:uid="{00000000-0005-0000-0000-00005D210000}"/>
    <cellStyle name="Comma 193 4 2" xfId="8542" xr:uid="{00000000-0005-0000-0000-00005E210000}"/>
    <cellStyle name="Comma 193 4 2 2" xfId="39216" xr:uid="{D40712AB-8C94-46C8-961E-456333A0822E}"/>
    <cellStyle name="Comma 193 4 3" xfId="39215" xr:uid="{2622A2FA-5E31-4C1D-A3F8-81E79BEA666C}"/>
    <cellStyle name="Comma 193 5" xfId="8543" xr:uid="{00000000-0005-0000-0000-00005F210000}"/>
    <cellStyle name="Comma 193 5 2" xfId="39217" xr:uid="{F26E6FEB-784E-4A1B-9E44-E62885D60314}"/>
    <cellStyle name="Comma 193 6" xfId="8544" xr:uid="{00000000-0005-0000-0000-000060210000}"/>
    <cellStyle name="Comma 193 6 2" xfId="8545" xr:uid="{00000000-0005-0000-0000-000061210000}"/>
    <cellStyle name="Comma 193 6 2 2" xfId="39219" xr:uid="{BFA70AC4-3633-456D-88A9-DA2F9105EBE8}"/>
    <cellStyle name="Comma 193 6 3" xfId="39218" xr:uid="{C72EA8DA-95F1-4185-ACA7-994128D0E98F}"/>
    <cellStyle name="Comma 193 7" xfId="8546" xr:uid="{00000000-0005-0000-0000-000062210000}"/>
    <cellStyle name="Comma 193 7 2" xfId="39220" xr:uid="{656F834C-574D-441E-B4BE-ED6B5AB42BCD}"/>
    <cellStyle name="Comma 193 8" xfId="39204" xr:uid="{54DC83E8-25CF-4CD2-A700-A5D76B83CC66}"/>
    <cellStyle name="Comma 194" xfId="8547" xr:uid="{00000000-0005-0000-0000-000063210000}"/>
    <cellStyle name="Comma 194 2" xfId="8548" xr:uid="{00000000-0005-0000-0000-000064210000}"/>
    <cellStyle name="Comma 194 2 2" xfId="8549" xr:uid="{00000000-0005-0000-0000-000065210000}"/>
    <cellStyle name="Comma 194 2 2 2" xfId="8550" xr:uid="{00000000-0005-0000-0000-000066210000}"/>
    <cellStyle name="Comma 194 2 2 2 2" xfId="39224" xr:uid="{D7866E3E-1B01-47B9-980A-D3769E14F983}"/>
    <cellStyle name="Comma 194 2 2 3" xfId="39223" xr:uid="{86B9582D-9BCF-48E2-B465-C6E73AAE05CA}"/>
    <cellStyle name="Comma 194 2 3" xfId="8551" xr:uid="{00000000-0005-0000-0000-000067210000}"/>
    <cellStyle name="Comma 194 2 3 2" xfId="8552" xr:uid="{00000000-0005-0000-0000-000068210000}"/>
    <cellStyle name="Comma 194 2 3 2 2" xfId="39226" xr:uid="{6C696617-3576-41EC-8CC7-52BCDDD98C2C}"/>
    <cellStyle name="Comma 194 2 3 3" xfId="39225" xr:uid="{91144C50-9771-4F30-914B-6D2793630A1D}"/>
    <cellStyle name="Comma 194 2 4" xfId="8553" xr:uid="{00000000-0005-0000-0000-000069210000}"/>
    <cellStyle name="Comma 194 2 4 2" xfId="39227" xr:uid="{D7E6B9CE-312C-46BC-A88C-EFE56CC9A989}"/>
    <cellStyle name="Comma 194 2 5" xfId="8554" xr:uid="{00000000-0005-0000-0000-00006A210000}"/>
    <cellStyle name="Comma 194 2 5 2" xfId="39228" xr:uid="{54FF113A-07B4-4ECF-A8AB-CC255789D2E2}"/>
    <cellStyle name="Comma 194 2 6" xfId="8555" xr:uid="{00000000-0005-0000-0000-00006B210000}"/>
    <cellStyle name="Comma 194 2 6 2" xfId="39229" xr:uid="{9DC331BC-83F7-4633-8590-C44962739821}"/>
    <cellStyle name="Comma 194 2 7" xfId="39222" xr:uid="{9AF6138C-2CE9-44B8-A4DB-54CCD37AC72A}"/>
    <cellStyle name="Comma 194 3" xfId="8556" xr:uid="{00000000-0005-0000-0000-00006C210000}"/>
    <cellStyle name="Comma 194 3 2" xfId="8557" xr:uid="{00000000-0005-0000-0000-00006D210000}"/>
    <cellStyle name="Comma 194 3 2 2" xfId="39231" xr:uid="{0413546B-D271-4E24-A479-6437309C186D}"/>
    <cellStyle name="Comma 194 3 3" xfId="39230" xr:uid="{B5E5BC3B-3A9F-4C43-8A41-C56619548504}"/>
    <cellStyle name="Comma 194 4" xfId="8558" xr:uid="{00000000-0005-0000-0000-00006E210000}"/>
    <cellStyle name="Comma 194 4 2" xfId="8559" xr:uid="{00000000-0005-0000-0000-00006F210000}"/>
    <cellStyle name="Comma 194 4 2 2" xfId="39233" xr:uid="{5AAA7144-6FCD-42EE-9A63-EF87BE309CD5}"/>
    <cellStyle name="Comma 194 4 3" xfId="39232" xr:uid="{52D5E164-F806-4324-9077-392713C6ABF9}"/>
    <cellStyle name="Comma 194 5" xfId="8560" xr:uid="{00000000-0005-0000-0000-000070210000}"/>
    <cellStyle name="Comma 194 5 2" xfId="39234" xr:uid="{ECA2C652-CE58-4E15-A2CD-9799234C2B29}"/>
    <cellStyle name="Comma 194 6" xfId="8561" xr:uid="{00000000-0005-0000-0000-000071210000}"/>
    <cellStyle name="Comma 194 6 2" xfId="39235" xr:uid="{0F522D5B-4FCE-45C0-A550-6B5F906F1CF0}"/>
    <cellStyle name="Comma 194 7" xfId="8562" xr:uid="{00000000-0005-0000-0000-000072210000}"/>
    <cellStyle name="Comma 194 7 2" xfId="39236" xr:uid="{8ED1DB57-4188-4C21-A2B4-0546E324AB43}"/>
    <cellStyle name="Comma 194 8" xfId="39221" xr:uid="{92460396-58A1-4316-9DDE-A5AB0045BA32}"/>
    <cellStyle name="Comma 195" xfId="8563" xr:uid="{00000000-0005-0000-0000-000073210000}"/>
    <cellStyle name="Comma 195 2" xfId="8564" xr:uid="{00000000-0005-0000-0000-000074210000}"/>
    <cellStyle name="Comma 195 2 2" xfId="8565" xr:uid="{00000000-0005-0000-0000-000075210000}"/>
    <cellStyle name="Comma 195 2 2 2" xfId="8566" xr:uid="{00000000-0005-0000-0000-000076210000}"/>
    <cellStyle name="Comma 195 2 2 2 2" xfId="39240" xr:uid="{C77DF2CA-1607-4A9C-8311-125C3C8AEF02}"/>
    <cellStyle name="Comma 195 2 2 3" xfId="39239" xr:uid="{2B9192B0-FC43-42D6-B636-0EA5FD6876A2}"/>
    <cellStyle name="Comma 195 2 3" xfId="8567" xr:uid="{00000000-0005-0000-0000-000077210000}"/>
    <cellStyle name="Comma 195 2 3 2" xfId="8568" xr:uid="{00000000-0005-0000-0000-000078210000}"/>
    <cellStyle name="Comma 195 2 3 2 2" xfId="39242" xr:uid="{0203C993-B25F-4554-B70B-C4190156412F}"/>
    <cellStyle name="Comma 195 2 3 3" xfId="39241" xr:uid="{56FC03CE-E6BF-4C0F-9E92-135A41FC7CC1}"/>
    <cellStyle name="Comma 195 2 4" xfId="8569" xr:uid="{00000000-0005-0000-0000-000079210000}"/>
    <cellStyle name="Comma 195 2 4 2" xfId="39243" xr:uid="{240CE8C0-C14B-4E98-BEDB-B79695DF74E7}"/>
    <cellStyle name="Comma 195 2 5" xfId="8570" xr:uid="{00000000-0005-0000-0000-00007A210000}"/>
    <cellStyle name="Comma 195 2 5 2" xfId="39244" xr:uid="{9323F139-04C8-4F4A-84FE-0B6FE8787804}"/>
    <cellStyle name="Comma 195 2 6" xfId="8571" xr:uid="{00000000-0005-0000-0000-00007B210000}"/>
    <cellStyle name="Comma 195 2 6 2" xfId="39245" xr:uid="{4DB48877-B288-4583-8C60-F0655986F2B1}"/>
    <cellStyle name="Comma 195 2 7" xfId="39238" xr:uid="{92BABF51-FB1F-471B-99A4-98B84E9C4A11}"/>
    <cellStyle name="Comma 195 3" xfId="8572" xr:uid="{00000000-0005-0000-0000-00007C210000}"/>
    <cellStyle name="Comma 195 3 2" xfId="8573" xr:uid="{00000000-0005-0000-0000-00007D210000}"/>
    <cellStyle name="Comma 195 3 2 2" xfId="39247" xr:uid="{D5698586-F802-4E23-98C8-9DCB6B9A2368}"/>
    <cellStyle name="Comma 195 3 3" xfId="39246" xr:uid="{F94C233A-C6FD-4271-B168-DECCA815C447}"/>
    <cellStyle name="Comma 195 4" xfId="8574" xr:uid="{00000000-0005-0000-0000-00007E210000}"/>
    <cellStyle name="Comma 195 4 2" xfId="8575" xr:uid="{00000000-0005-0000-0000-00007F210000}"/>
    <cellStyle name="Comma 195 4 2 2" xfId="39249" xr:uid="{6FFC6016-00AD-4C5F-9CBC-A05082F5AEA6}"/>
    <cellStyle name="Comma 195 4 3" xfId="39248" xr:uid="{84DBF86B-DECD-40C1-A749-A2AFFC7798B3}"/>
    <cellStyle name="Comma 195 5" xfId="8576" xr:uid="{00000000-0005-0000-0000-000080210000}"/>
    <cellStyle name="Comma 195 5 2" xfId="39250" xr:uid="{235A6D1A-5EE4-4B1E-B689-DBA8713790B0}"/>
    <cellStyle name="Comma 195 6" xfId="8577" xr:uid="{00000000-0005-0000-0000-000081210000}"/>
    <cellStyle name="Comma 195 6 2" xfId="39251" xr:uid="{671A044D-FDAE-4BA6-870F-949E81B61C82}"/>
    <cellStyle name="Comma 195 7" xfId="8578" xr:uid="{00000000-0005-0000-0000-000082210000}"/>
    <cellStyle name="Comma 195 7 2" xfId="39252" xr:uid="{CB465972-3680-4DF5-8A45-302387C769CF}"/>
    <cellStyle name="Comma 195 8" xfId="39237" xr:uid="{D057CBEB-6927-4406-A64D-E87AAC76B15E}"/>
    <cellStyle name="Comma 196" xfId="8579" xr:uid="{00000000-0005-0000-0000-000083210000}"/>
    <cellStyle name="Comma 196 2" xfId="8580" xr:uid="{00000000-0005-0000-0000-000084210000}"/>
    <cellStyle name="Comma 196 2 2" xfId="8581" xr:uid="{00000000-0005-0000-0000-000085210000}"/>
    <cellStyle name="Comma 196 2 2 2" xfId="8582" xr:uid="{00000000-0005-0000-0000-000086210000}"/>
    <cellStyle name="Comma 196 2 2 2 2" xfId="39256" xr:uid="{10BA546B-3B4F-4A5F-91E8-FDCC7B5A3FE0}"/>
    <cellStyle name="Comma 196 2 2 3" xfId="39255" xr:uid="{B9F67C91-BF6D-41BA-B79A-C1818B1D55E5}"/>
    <cellStyle name="Comma 196 2 3" xfId="8583" xr:uid="{00000000-0005-0000-0000-000087210000}"/>
    <cellStyle name="Comma 196 2 3 2" xfId="8584" xr:uid="{00000000-0005-0000-0000-000088210000}"/>
    <cellStyle name="Comma 196 2 3 2 2" xfId="39258" xr:uid="{E1124C65-C138-4B53-8E86-9622BECBA619}"/>
    <cellStyle name="Comma 196 2 3 3" xfId="39257" xr:uid="{2D48BBE7-04A4-464B-80C1-A67C1B0617B6}"/>
    <cellStyle name="Comma 196 2 4" xfId="8585" xr:uid="{00000000-0005-0000-0000-000089210000}"/>
    <cellStyle name="Comma 196 2 4 2" xfId="39259" xr:uid="{4FEB96E2-CA3C-4FFE-8D6A-948BFE834019}"/>
    <cellStyle name="Comma 196 2 5" xfId="8586" xr:uid="{00000000-0005-0000-0000-00008A210000}"/>
    <cellStyle name="Comma 196 2 5 2" xfId="39260" xr:uid="{093548CC-5217-4CEE-923A-229445EB54CD}"/>
    <cellStyle name="Comma 196 2 6" xfId="8587" xr:uid="{00000000-0005-0000-0000-00008B210000}"/>
    <cellStyle name="Comma 196 2 6 2" xfId="39261" xr:uid="{B2740812-1252-443B-BA5F-4EC8A0C7FE93}"/>
    <cellStyle name="Comma 196 2 7" xfId="39254" xr:uid="{A5B42E87-6FB0-4A80-B3D9-0AFA95E83A19}"/>
    <cellStyle name="Comma 196 3" xfId="8588" xr:uid="{00000000-0005-0000-0000-00008C210000}"/>
    <cellStyle name="Comma 196 3 2" xfId="8589" xr:uid="{00000000-0005-0000-0000-00008D210000}"/>
    <cellStyle name="Comma 196 3 2 2" xfId="39263" xr:uid="{C7B79B94-CF9E-4499-BE19-7ECD0352BBDE}"/>
    <cellStyle name="Comma 196 3 3" xfId="39262" xr:uid="{35B40B0A-EFA5-42D0-9D31-C0845D96B256}"/>
    <cellStyle name="Comma 196 4" xfId="8590" xr:uid="{00000000-0005-0000-0000-00008E210000}"/>
    <cellStyle name="Comma 196 4 2" xfId="8591" xr:uid="{00000000-0005-0000-0000-00008F210000}"/>
    <cellStyle name="Comma 196 4 2 2" xfId="39265" xr:uid="{59CA3D0F-8D96-46B9-BCE5-0091ACC6E9A5}"/>
    <cellStyle name="Comma 196 4 3" xfId="39264" xr:uid="{5C9214E5-2B8F-43E9-AC46-E35A5C6813F7}"/>
    <cellStyle name="Comma 196 5" xfId="8592" xr:uid="{00000000-0005-0000-0000-000090210000}"/>
    <cellStyle name="Comma 196 5 2" xfId="39266" xr:uid="{F483C66F-14E8-4395-B484-7505B64E6996}"/>
    <cellStyle name="Comma 196 6" xfId="8593" xr:uid="{00000000-0005-0000-0000-000091210000}"/>
    <cellStyle name="Comma 196 6 2" xfId="39267" xr:uid="{7C29A9B6-881D-4A25-BA8C-811AD3745592}"/>
    <cellStyle name="Comma 196 7" xfId="8594" xr:uid="{00000000-0005-0000-0000-000092210000}"/>
    <cellStyle name="Comma 196 7 2" xfId="39268" xr:uid="{D777E974-2B0F-4834-B784-DF6D80C0FA4E}"/>
    <cellStyle name="Comma 196 8" xfId="39253" xr:uid="{6D4177EC-61BF-4CA1-880A-79A0BFFF5041}"/>
    <cellStyle name="Comma 197" xfId="8595" xr:uid="{00000000-0005-0000-0000-000093210000}"/>
    <cellStyle name="Comma 197 2" xfId="8596" xr:uid="{00000000-0005-0000-0000-000094210000}"/>
    <cellStyle name="Comma 197 2 2" xfId="8597" xr:uid="{00000000-0005-0000-0000-000095210000}"/>
    <cellStyle name="Comma 197 2 2 2" xfId="8598" xr:uid="{00000000-0005-0000-0000-000096210000}"/>
    <cellStyle name="Comma 197 2 2 2 2" xfId="39272" xr:uid="{866DE706-F065-4F24-8C52-1C0EB96807AB}"/>
    <cellStyle name="Comma 197 2 2 3" xfId="39271" xr:uid="{2AEB4D15-F41E-40D8-B1D4-DA16E6AC3BC3}"/>
    <cellStyle name="Comma 197 2 3" xfId="8599" xr:uid="{00000000-0005-0000-0000-000097210000}"/>
    <cellStyle name="Comma 197 2 3 2" xfId="8600" xr:uid="{00000000-0005-0000-0000-000098210000}"/>
    <cellStyle name="Comma 197 2 3 2 2" xfId="39274" xr:uid="{0B094D35-49FF-46FB-939C-FE6E820E4656}"/>
    <cellStyle name="Comma 197 2 3 3" xfId="39273" xr:uid="{0700DA69-4B49-47F9-A7BB-CDDB65AE456E}"/>
    <cellStyle name="Comma 197 2 4" xfId="8601" xr:uid="{00000000-0005-0000-0000-000099210000}"/>
    <cellStyle name="Comma 197 2 4 2" xfId="39275" xr:uid="{BFA0D906-1C9D-4E44-B482-BA3A0DC7B825}"/>
    <cellStyle name="Comma 197 2 5" xfId="8602" xr:uid="{00000000-0005-0000-0000-00009A210000}"/>
    <cellStyle name="Comma 197 2 5 2" xfId="39276" xr:uid="{8B0D744D-9779-4459-B21D-8884AD2EE3B2}"/>
    <cellStyle name="Comma 197 2 6" xfId="8603" xr:uid="{00000000-0005-0000-0000-00009B210000}"/>
    <cellStyle name="Comma 197 2 6 2" xfId="39277" xr:uid="{A4459A41-7E15-410C-96C8-2280FB6E0356}"/>
    <cellStyle name="Comma 197 2 7" xfId="39270" xr:uid="{E8B8DAF1-7CF5-4DA1-853A-903832AFBF7E}"/>
    <cellStyle name="Comma 197 3" xfId="8604" xr:uid="{00000000-0005-0000-0000-00009C210000}"/>
    <cellStyle name="Comma 197 3 2" xfId="8605" xr:uid="{00000000-0005-0000-0000-00009D210000}"/>
    <cellStyle name="Comma 197 3 2 2" xfId="39279" xr:uid="{22B58E66-E9E3-4C13-B6FE-0234ECD0CFEB}"/>
    <cellStyle name="Comma 197 3 3" xfId="39278" xr:uid="{AD2DFA2A-B38C-4BFF-88D2-783E41FD88C5}"/>
    <cellStyle name="Comma 197 4" xfId="8606" xr:uid="{00000000-0005-0000-0000-00009E210000}"/>
    <cellStyle name="Comma 197 4 2" xfId="8607" xr:uid="{00000000-0005-0000-0000-00009F210000}"/>
    <cellStyle name="Comma 197 4 2 2" xfId="39281" xr:uid="{1C83D220-5F7A-4569-AEAF-02E890142BB6}"/>
    <cellStyle name="Comma 197 4 3" xfId="39280" xr:uid="{38C399F2-B40B-454F-AD86-42DAFB700DC4}"/>
    <cellStyle name="Comma 197 5" xfId="8608" xr:uid="{00000000-0005-0000-0000-0000A0210000}"/>
    <cellStyle name="Comma 197 5 2" xfId="39282" xr:uid="{DCE09144-95E4-4679-B5AD-A2CDE9308900}"/>
    <cellStyle name="Comma 197 6" xfId="8609" xr:uid="{00000000-0005-0000-0000-0000A1210000}"/>
    <cellStyle name="Comma 197 6 2" xfId="8610" xr:uid="{00000000-0005-0000-0000-0000A2210000}"/>
    <cellStyle name="Comma 197 6 2 2" xfId="39284" xr:uid="{65F32EE0-3344-4310-B667-FC6CDFF40A29}"/>
    <cellStyle name="Comma 197 6 3" xfId="39283" xr:uid="{32C6FF8E-4C45-4E58-9284-250359681139}"/>
    <cellStyle name="Comma 197 7" xfId="8611" xr:uid="{00000000-0005-0000-0000-0000A3210000}"/>
    <cellStyle name="Comma 197 7 2" xfId="39285" xr:uid="{3A70F5D6-7458-4391-8204-4BFB5180D6EC}"/>
    <cellStyle name="Comma 197 8" xfId="39269" xr:uid="{FB9B97F0-6B0B-4108-8220-1856E3AADA2C}"/>
    <cellStyle name="Comma 198" xfId="8612" xr:uid="{00000000-0005-0000-0000-0000A4210000}"/>
    <cellStyle name="Comma 198 2" xfId="8613" xr:uid="{00000000-0005-0000-0000-0000A5210000}"/>
    <cellStyle name="Comma 198 2 2" xfId="8614" xr:uid="{00000000-0005-0000-0000-0000A6210000}"/>
    <cellStyle name="Comma 198 2 2 2" xfId="39288" xr:uid="{98D7D603-1991-4E56-85A2-449BEBE1EA5A}"/>
    <cellStyle name="Comma 198 2 3" xfId="39287" xr:uid="{0AD71BAD-7CAF-44C3-91A9-E42642F6DD57}"/>
    <cellStyle name="Comma 198 3" xfId="8615" xr:uid="{00000000-0005-0000-0000-0000A7210000}"/>
    <cellStyle name="Comma 198 3 2" xfId="8616" xr:uid="{00000000-0005-0000-0000-0000A8210000}"/>
    <cellStyle name="Comma 198 3 2 2" xfId="39290" xr:uid="{B6979EB3-BC01-4A06-B64C-E7777A7CF6A4}"/>
    <cellStyle name="Comma 198 3 3" xfId="39289" xr:uid="{08163700-4D68-4AA7-8C18-DAE66A354C6E}"/>
    <cellStyle name="Comma 198 4" xfId="8617" xr:uid="{00000000-0005-0000-0000-0000A9210000}"/>
    <cellStyle name="Comma 198 4 2" xfId="39291" xr:uid="{DEF53FBF-063B-4A00-9660-AE7F3BE6F797}"/>
    <cellStyle name="Comma 198 5" xfId="8618" xr:uid="{00000000-0005-0000-0000-0000AA210000}"/>
    <cellStyle name="Comma 198 5 2" xfId="39292" xr:uid="{18EA2262-13D5-4508-BCDC-B505A2F392EE}"/>
    <cellStyle name="Comma 198 6" xfId="8619" xr:uid="{00000000-0005-0000-0000-0000AB210000}"/>
    <cellStyle name="Comma 198 6 2" xfId="39293" xr:uid="{F227E2AE-8D53-490A-9720-5DE2BEB29C6E}"/>
    <cellStyle name="Comma 198 7" xfId="39286" xr:uid="{88181E47-5462-4822-BD2B-83F720C96C3E}"/>
    <cellStyle name="Comma 199" xfId="8620" xr:uid="{00000000-0005-0000-0000-0000AC210000}"/>
    <cellStyle name="Comma 199 2" xfId="8621" xr:uid="{00000000-0005-0000-0000-0000AD210000}"/>
    <cellStyle name="Comma 199 2 2" xfId="8622" xr:uid="{00000000-0005-0000-0000-0000AE210000}"/>
    <cellStyle name="Comma 199 2 2 2" xfId="39296" xr:uid="{775548E2-4689-43BC-9D82-A17423813267}"/>
    <cellStyle name="Comma 199 2 3" xfId="39295" xr:uid="{7D5A8261-9EFD-4D85-9439-F54CE6B9C340}"/>
    <cellStyle name="Comma 199 3" xfId="8623" xr:uid="{00000000-0005-0000-0000-0000AF210000}"/>
    <cellStyle name="Comma 199 3 2" xfId="8624" xr:uid="{00000000-0005-0000-0000-0000B0210000}"/>
    <cellStyle name="Comma 199 3 2 2" xfId="39298" xr:uid="{4543E70D-5C8F-4331-A615-ACBA94CEB5DD}"/>
    <cellStyle name="Comma 199 3 3" xfId="39297" xr:uid="{EAFC6478-3919-4DA1-B07E-7AA4A26371B9}"/>
    <cellStyle name="Comma 199 4" xfId="8625" xr:uid="{00000000-0005-0000-0000-0000B1210000}"/>
    <cellStyle name="Comma 199 4 2" xfId="39299" xr:uid="{3AE0B82B-9F89-446F-B0C6-7003F69FECF6}"/>
    <cellStyle name="Comma 199 5" xfId="8626" xr:uid="{00000000-0005-0000-0000-0000B2210000}"/>
    <cellStyle name="Comma 199 5 2" xfId="39300" xr:uid="{0FCA5279-8193-4283-84EF-B497E2CED3E6}"/>
    <cellStyle name="Comma 199 6" xfId="8627" xr:uid="{00000000-0005-0000-0000-0000B3210000}"/>
    <cellStyle name="Comma 199 6 2" xfId="39301" xr:uid="{48E32352-9647-468B-B19D-A708EC090165}"/>
    <cellStyle name="Comma 199 7" xfId="39294" xr:uid="{B12CE0E6-AA36-4216-B4E2-109E719AAAC0}"/>
    <cellStyle name="Comma 2" xfId="8628" xr:uid="{00000000-0005-0000-0000-0000B4210000}"/>
    <cellStyle name="Comma 2 10" xfId="8629" xr:uid="{00000000-0005-0000-0000-0000B5210000}"/>
    <cellStyle name="Comma 2 10 2" xfId="8630" xr:uid="{00000000-0005-0000-0000-0000B6210000}"/>
    <cellStyle name="Comma 2 10 2 2" xfId="8631" xr:uid="{00000000-0005-0000-0000-0000B7210000}"/>
    <cellStyle name="Comma 2 10 2 2 2" xfId="39305" xr:uid="{F7164109-23EB-42D5-8F42-C6887DADD889}"/>
    <cellStyle name="Comma 2 10 2 3" xfId="39304" xr:uid="{58CF8994-C012-41E3-8189-5608BA2F443D}"/>
    <cellStyle name="Comma 2 10 3" xfId="8632" xr:uid="{00000000-0005-0000-0000-0000B8210000}"/>
    <cellStyle name="Comma 2 10 3 2" xfId="8633" xr:uid="{00000000-0005-0000-0000-0000B9210000}"/>
    <cellStyle name="Comma 2 10 3 2 2" xfId="39307" xr:uid="{C7E21CF8-19E0-4DE6-BF2A-3E886B3B04E6}"/>
    <cellStyle name="Comma 2 10 3 3" xfId="39306" xr:uid="{0BBC54F7-3992-47F9-8DED-3F0715B1F029}"/>
    <cellStyle name="Comma 2 10 4" xfId="8634" xr:uid="{00000000-0005-0000-0000-0000BA210000}"/>
    <cellStyle name="Comma 2 10 4 2" xfId="39308" xr:uid="{577D9A36-091E-4DEE-BD3E-4793C68E37A4}"/>
    <cellStyle name="Comma 2 10 5" xfId="8635" xr:uid="{00000000-0005-0000-0000-0000BB210000}"/>
    <cellStyle name="Comma 2 10 5 2" xfId="8636" xr:uid="{00000000-0005-0000-0000-0000BC210000}"/>
    <cellStyle name="Comma 2 10 5 2 2" xfId="39310" xr:uid="{F4B9E302-FB64-444B-9AD1-9E72115FEC6B}"/>
    <cellStyle name="Comma 2 10 5 3" xfId="39309" xr:uid="{CD2346AA-E0B3-4265-ABF6-C3DE9F09EF73}"/>
    <cellStyle name="Comma 2 10 6" xfId="8637" xr:uid="{00000000-0005-0000-0000-0000BD210000}"/>
    <cellStyle name="Comma 2 10 6 2" xfId="39311" xr:uid="{6037A784-65B7-4D71-AF27-3FA48DC90B55}"/>
    <cellStyle name="Comma 2 10 7" xfId="39303" xr:uid="{389617C2-DA02-4E6E-B417-803891545A70}"/>
    <cellStyle name="Comma 2 11" xfId="8638" xr:uid="{00000000-0005-0000-0000-0000BE210000}"/>
    <cellStyle name="Comma 2 11 2" xfId="8639" xr:uid="{00000000-0005-0000-0000-0000BF210000}"/>
    <cellStyle name="Comma 2 11 2 2" xfId="8640" xr:uid="{00000000-0005-0000-0000-0000C0210000}"/>
    <cellStyle name="Comma 2 11 2 2 2" xfId="39314" xr:uid="{A6F30953-3EA6-484B-8369-068ABAD89B87}"/>
    <cellStyle name="Comma 2 11 2 3" xfId="39313" xr:uid="{CA722ABE-B600-4C64-BD21-63A45DBCBC41}"/>
    <cellStyle name="Comma 2 11 3" xfId="8641" xr:uid="{00000000-0005-0000-0000-0000C1210000}"/>
    <cellStyle name="Comma 2 11 3 2" xfId="8642" xr:uid="{00000000-0005-0000-0000-0000C2210000}"/>
    <cellStyle name="Comma 2 11 3 2 2" xfId="39316" xr:uid="{4CBED2CA-0B0F-47CB-9F5B-33199101FFB0}"/>
    <cellStyle name="Comma 2 11 3 3" xfId="39315" xr:uid="{EAEF421D-6DFE-4395-9B41-12D3EB63ABBA}"/>
    <cellStyle name="Comma 2 11 4" xfId="8643" xr:uid="{00000000-0005-0000-0000-0000C3210000}"/>
    <cellStyle name="Comma 2 11 4 2" xfId="39317" xr:uid="{4B4A79C3-A131-4410-BE39-C436091C9583}"/>
    <cellStyle name="Comma 2 11 5" xfId="8644" xr:uid="{00000000-0005-0000-0000-0000C4210000}"/>
    <cellStyle name="Comma 2 11 5 2" xfId="39318" xr:uid="{198C7E9E-10BE-42D1-99AF-C5488388DB46}"/>
    <cellStyle name="Comma 2 11 6" xfId="39312" xr:uid="{AE77AAA3-856D-4F96-85DA-921884A13729}"/>
    <cellStyle name="Comma 2 12" xfId="8645" xr:uid="{00000000-0005-0000-0000-0000C5210000}"/>
    <cellStyle name="Comma 2 12 2" xfId="8646" xr:uid="{00000000-0005-0000-0000-0000C6210000}"/>
    <cellStyle name="Comma 2 12 2 2" xfId="8647" xr:uid="{00000000-0005-0000-0000-0000C7210000}"/>
    <cellStyle name="Comma 2 12 2 2 2" xfId="39321" xr:uid="{1A163BAD-9D55-452B-9B4F-809141A63AF3}"/>
    <cellStyle name="Comma 2 12 2 3" xfId="39320" xr:uid="{85627E56-8BE5-4265-894E-E3C6FDF6FFB7}"/>
    <cellStyle name="Comma 2 12 3" xfId="8648" xr:uid="{00000000-0005-0000-0000-0000C8210000}"/>
    <cellStyle name="Comma 2 12 3 2" xfId="39322" xr:uid="{C09A8564-FA06-4AF8-9E6B-2205DE70A29E}"/>
    <cellStyle name="Comma 2 12 4" xfId="8649" xr:uid="{00000000-0005-0000-0000-0000C9210000}"/>
    <cellStyle name="Comma 2 12 4 2" xfId="39323" xr:uid="{7586F4E9-7FF1-41CF-AE6B-24BF25540D73}"/>
    <cellStyle name="Comma 2 12 5" xfId="39319" xr:uid="{E14E1C72-2877-46E8-A55C-08F60841E29B}"/>
    <cellStyle name="Comma 2 13" xfId="8650" xr:uid="{00000000-0005-0000-0000-0000CA210000}"/>
    <cellStyle name="Comma 2 13 2" xfId="8651" xr:uid="{00000000-0005-0000-0000-0000CB210000}"/>
    <cellStyle name="Comma 2 13 2 2" xfId="39325" xr:uid="{4ED6286E-005D-4FD1-ABE6-04E6317DCAAF}"/>
    <cellStyle name="Comma 2 13 3" xfId="8652" xr:uid="{00000000-0005-0000-0000-0000CC210000}"/>
    <cellStyle name="Comma 2 13 3 2" xfId="39326" xr:uid="{474C3096-DFBB-4139-BBD4-589407BD99BD}"/>
    <cellStyle name="Comma 2 13 4" xfId="39324" xr:uid="{B14EA32A-231F-4C71-A8B9-C9626CB05046}"/>
    <cellStyle name="Comma 2 14" xfId="8653" xr:uid="{00000000-0005-0000-0000-0000CD210000}"/>
    <cellStyle name="Comma 2 14 2" xfId="8654" xr:uid="{00000000-0005-0000-0000-0000CE210000}"/>
    <cellStyle name="Comma 2 14 2 2" xfId="39328" xr:uid="{10F90414-FA16-4812-B110-0FF44ECDE34C}"/>
    <cellStyle name="Comma 2 14 3" xfId="39327" xr:uid="{49E9C594-B809-402B-ABDD-91120961F6AA}"/>
    <cellStyle name="Comma 2 15" xfId="8655" xr:uid="{00000000-0005-0000-0000-0000CF210000}"/>
    <cellStyle name="Comma 2 15 2" xfId="8656" xr:uid="{00000000-0005-0000-0000-0000D0210000}"/>
    <cellStyle name="Comma 2 15 2 2" xfId="39330" xr:uid="{B8559C7A-83D2-422D-B740-8E1F1599B524}"/>
    <cellStyle name="Comma 2 15 3" xfId="39329" xr:uid="{A92D6C1F-CA8D-41AD-A072-6ABBCCBF13A3}"/>
    <cellStyle name="Comma 2 16" xfId="8657" xr:uid="{00000000-0005-0000-0000-0000D1210000}"/>
    <cellStyle name="Comma 2 16 2" xfId="8658" xr:uid="{00000000-0005-0000-0000-0000D2210000}"/>
    <cellStyle name="Comma 2 16 2 2" xfId="39332" xr:uid="{054F419B-898A-45DB-8B13-4ADDF7A017FB}"/>
    <cellStyle name="Comma 2 16 3" xfId="39331" xr:uid="{4893449F-D4F8-4AAC-81D3-AB626CF77998}"/>
    <cellStyle name="Comma 2 17" xfId="8659" xr:uid="{00000000-0005-0000-0000-0000D3210000}"/>
    <cellStyle name="Comma 2 17 2" xfId="8660" xr:uid="{00000000-0005-0000-0000-0000D4210000}"/>
    <cellStyle name="Comma 2 17 2 2" xfId="39334" xr:uid="{FA8D56A0-4268-4B5C-AE9F-9C547F3B1A1C}"/>
    <cellStyle name="Comma 2 17 3" xfId="39333" xr:uid="{0B5540FE-8218-4E7A-9B03-0835245A1841}"/>
    <cellStyle name="Comma 2 18" xfId="8661" xr:uid="{00000000-0005-0000-0000-0000D5210000}"/>
    <cellStyle name="Comma 2 18 2" xfId="8662" xr:uid="{00000000-0005-0000-0000-0000D6210000}"/>
    <cellStyle name="Comma 2 18 2 2" xfId="39336" xr:uid="{9EDF39C9-7131-451D-AF2B-71DDFC9B82DD}"/>
    <cellStyle name="Comma 2 18 3" xfId="39335" xr:uid="{DB1D374F-DD33-43FA-AB11-5C97FC2A0277}"/>
    <cellStyle name="Comma 2 19" xfId="8663" xr:uid="{00000000-0005-0000-0000-0000D7210000}"/>
    <cellStyle name="Comma 2 19 2" xfId="8664" xr:uid="{00000000-0005-0000-0000-0000D8210000}"/>
    <cellStyle name="Comma 2 19 2 2" xfId="39338" xr:uid="{EDFE9D1E-64E4-41A3-87FB-CFE8D9B6CC7C}"/>
    <cellStyle name="Comma 2 19 3" xfId="39337" xr:uid="{A8C06CC3-A651-4DAC-8600-118B7072E6E4}"/>
    <cellStyle name="Comma 2 2" xfId="8665" xr:uid="{00000000-0005-0000-0000-0000D9210000}"/>
    <cellStyle name="Comma 2 2 10" xfId="8666" xr:uid="{00000000-0005-0000-0000-0000DA210000}"/>
    <cellStyle name="Comma 2 2 10 2" xfId="8667" xr:uid="{00000000-0005-0000-0000-0000DB210000}"/>
    <cellStyle name="Comma 2 2 10 2 2" xfId="8668" xr:uid="{00000000-0005-0000-0000-0000DC210000}"/>
    <cellStyle name="Comma 2 2 10 2 2 2" xfId="39342" xr:uid="{A1E2A999-062D-4CD2-A417-75A32B2D8111}"/>
    <cellStyle name="Comma 2 2 10 2 3" xfId="39341" xr:uid="{883346FB-3490-4B2D-9D99-77BBCE3946F7}"/>
    <cellStyle name="Comma 2 2 10 3" xfId="8669" xr:uid="{00000000-0005-0000-0000-0000DD210000}"/>
    <cellStyle name="Comma 2 2 10 3 2" xfId="8670" xr:uid="{00000000-0005-0000-0000-0000DE210000}"/>
    <cellStyle name="Comma 2 2 10 3 2 2" xfId="39344" xr:uid="{FD65DACB-9794-47A3-A785-1532F4731AFB}"/>
    <cellStyle name="Comma 2 2 10 3 3" xfId="39343" xr:uid="{AD480D48-7AF2-4EC2-8EB3-44944C519D29}"/>
    <cellStyle name="Comma 2 2 10 4" xfId="8671" xr:uid="{00000000-0005-0000-0000-0000DF210000}"/>
    <cellStyle name="Comma 2 2 10 4 2" xfId="39345" xr:uid="{56C6ADE0-EFAD-4826-B0DD-BCD2AA8B5159}"/>
    <cellStyle name="Comma 2 2 10 5" xfId="8672" xr:uid="{00000000-0005-0000-0000-0000E0210000}"/>
    <cellStyle name="Comma 2 2 10 5 2" xfId="39346" xr:uid="{A6BD4341-4116-4024-B264-4B18BBACBD81}"/>
    <cellStyle name="Comma 2 2 10 6" xfId="39340" xr:uid="{CD7A3EC5-26E5-4232-B41E-C08D925E69B4}"/>
    <cellStyle name="Comma 2 2 11" xfId="8673" xr:uid="{00000000-0005-0000-0000-0000E1210000}"/>
    <cellStyle name="Comma 2 2 11 2" xfId="8674" xr:uid="{00000000-0005-0000-0000-0000E2210000}"/>
    <cellStyle name="Comma 2 2 11 2 2" xfId="8675" xr:uid="{00000000-0005-0000-0000-0000E3210000}"/>
    <cellStyle name="Comma 2 2 11 2 2 2" xfId="39349" xr:uid="{0CC65C2E-9A5B-4EE6-BAA5-D02968836343}"/>
    <cellStyle name="Comma 2 2 11 2 3" xfId="39348" xr:uid="{3C73FC69-0C0E-49D5-B39C-A2039F684A9F}"/>
    <cellStyle name="Comma 2 2 11 3" xfId="8676" xr:uid="{00000000-0005-0000-0000-0000E4210000}"/>
    <cellStyle name="Comma 2 2 11 3 2" xfId="39350" xr:uid="{87E76CBB-4D21-4667-81C2-93C3CD7D4837}"/>
    <cellStyle name="Comma 2 2 11 4" xfId="8677" xr:uid="{00000000-0005-0000-0000-0000E5210000}"/>
    <cellStyle name="Comma 2 2 11 4 2" xfId="39351" xr:uid="{8AC8F718-4721-4620-9378-666CA8792CAA}"/>
    <cellStyle name="Comma 2 2 11 5" xfId="39347" xr:uid="{A49F952B-2A66-42A5-B032-396DD781649A}"/>
    <cellStyle name="Comma 2 2 12" xfId="8678" xr:uid="{00000000-0005-0000-0000-0000E6210000}"/>
    <cellStyle name="Comma 2 2 12 2" xfId="8679" xr:uid="{00000000-0005-0000-0000-0000E7210000}"/>
    <cellStyle name="Comma 2 2 12 2 2" xfId="39353" xr:uid="{0E6CA9B4-4206-4DF8-9E79-F4809D7C9831}"/>
    <cellStyle name="Comma 2 2 12 3" xfId="8680" xr:uid="{00000000-0005-0000-0000-0000E8210000}"/>
    <cellStyle name="Comma 2 2 12 3 2" xfId="39354" xr:uid="{F04E8166-6BC1-48B2-8271-595003845349}"/>
    <cellStyle name="Comma 2 2 12 4" xfId="39352" xr:uid="{4A137013-B3FB-4BFA-9B9F-FFB98198BBBE}"/>
    <cellStyle name="Comma 2 2 13" xfId="8681" xr:uid="{00000000-0005-0000-0000-0000E9210000}"/>
    <cellStyle name="Comma 2 2 13 2" xfId="8682" xr:uid="{00000000-0005-0000-0000-0000EA210000}"/>
    <cellStyle name="Comma 2 2 13 2 2" xfId="39356" xr:uid="{6FEB9202-6817-4C81-B2EF-176C2EA8F39A}"/>
    <cellStyle name="Comma 2 2 13 3" xfId="39355" xr:uid="{4A12D984-FB24-4383-BDD4-8E2A3C279D59}"/>
    <cellStyle name="Comma 2 2 14" xfId="8683" xr:uid="{00000000-0005-0000-0000-0000EB210000}"/>
    <cellStyle name="Comma 2 2 14 2" xfId="8684" xr:uid="{00000000-0005-0000-0000-0000EC210000}"/>
    <cellStyle name="Comma 2 2 14 2 2" xfId="39358" xr:uid="{1866E9CC-FBC1-451B-B6E5-4B98210162E8}"/>
    <cellStyle name="Comma 2 2 14 3" xfId="39357" xr:uid="{3E2C9227-AC58-46BD-844C-62EC19F710CC}"/>
    <cellStyle name="Comma 2 2 15" xfId="8685" xr:uid="{00000000-0005-0000-0000-0000ED210000}"/>
    <cellStyle name="Comma 2 2 15 2" xfId="8686" xr:uid="{00000000-0005-0000-0000-0000EE210000}"/>
    <cellStyle name="Comma 2 2 15 2 2" xfId="39360" xr:uid="{5C0DB97B-8733-479F-97CD-5D42BBF9FE79}"/>
    <cellStyle name="Comma 2 2 15 3" xfId="39359" xr:uid="{59EEBEA2-C83E-4134-A99E-191FC499D37E}"/>
    <cellStyle name="Comma 2 2 16" xfId="8687" xr:uid="{00000000-0005-0000-0000-0000EF210000}"/>
    <cellStyle name="Comma 2 2 16 2" xfId="8688" xr:uid="{00000000-0005-0000-0000-0000F0210000}"/>
    <cellStyle name="Comma 2 2 16 2 2" xfId="39362" xr:uid="{2C88D1C7-E4F0-4211-9539-3786DD564EC0}"/>
    <cellStyle name="Comma 2 2 16 3" xfId="39361" xr:uid="{FB519E7B-2224-47C4-A666-B60226DB8572}"/>
    <cellStyle name="Comma 2 2 17" xfId="8689" xr:uid="{00000000-0005-0000-0000-0000F1210000}"/>
    <cellStyle name="Comma 2 2 17 2" xfId="8690" xr:uid="{00000000-0005-0000-0000-0000F2210000}"/>
    <cellStyle name="Comma 2 2 17 2 2" xfId="39364" xr:uid="{0477EC96-038A-4918-A878-6C6C2F65FA37}"/>
    <cellStyle name="Comma 2 2 17 3" xfId="39363" xr:uid="{3863165C-2290-42D6-ADC3-482F096580DA}"/>
    <cellStyle name="Comma 2 2 18" xfId="8691" xr:uid="{00000000-0005-0000-0000-0000F3210000}"/>
    <cellStyle name="Comma 2 2 18 2" xfId="8692" xr:uid="{00000000-0005-0000-0000-0000F4210000}"/>
    <cellStyle name="Comma 2 2 18 2 2" xfId="39366" xr:uid="{B53833D3-A116-4974-BDC2-3E635064FEBF}"/>
    <cellStyle name="Comma 2 2 18 3" xfId="39365" xr:uid="{02F34F3E-0B2B-4C7F-8A83-F7D89B4C8BE2}"/>
    <cellStyle name="Comma 2 2 19" xfId="8693" xr:uid="{00000000-0005-0000-0000-0000F5210000}"/>
    <cellStyle name="Comma 2 2 19 2" xfId="8694" xr:uid="{00000000-0005-0000-0000-0000F6210000}"/>
    <cellStyle name="Comma 2 2 19 2 2" xfId="39368" xr:uid="{77A10938-975E-4853-B45B-BB6BC8785A71}"/>
    <cellStyle name="Comma 2 2 19 3" xfId="39367" xr:uid="{F84FFCFF-1679-4442-85FF-CF2A7525C2A3}"/>
    <cellStyle name="Comma 2 2 2" xfId="8695" xr:uid="{00000000-0005-0000-0000-0000F7210000}"/>
    <cellStyle name="Comma 2 2 2 10" xfId="8696" xr:uid="{00000000-0005-0000-0000-0000F8210000}"/>
    <cellStyle name="Comma 2 2 2 10 2" xfId="39370" xr:uid="{FD87C09A-DFEF-4148-BB5F-72BF9183BA6E}"/>
    <cellStyle name="Comma 2 2 2 11" xfId="8697" xr:uid="{00000000-0005-0000-0000-0000F9210000}"/>
    <cellStyle name="Comma 2 2 2 11 2" xfId="39371" xr:uid="{9113EA69-479C-48AB-A5A5-7F7BB4DEE6DA}"/>
    <cellStyle name="Comma 2 2 2 12" xfId="8698" xr:uid="{00000000-0005-0000-0000-0000FA210000}"/>
    <cellStyle name="Comma 2 2 2 12 2" xfId="39372" xr:uid="{B63A1DCD-0FA3-410A-834F-95DC9DDE7AB0}"/>
    <cellStyle name="Comma 2 2 2 13" xfId="39369" xr:uid="{9710A5CA-ECF5-4324-B280-F363AEA666D8}"/>
    <cellStyle name="Comma 2 2 2 2" xfId="8699" xr:uid="{00000000-0005-0000-0000-0000FB210000}"/>
    <cellStyle name="Comma 2 2 2 2 2" xfId="8700" xr:uid="{00000000-0005-0000-0000-0000FC210000}"/>
    <cellStyle name="Comma 2 2 2 2 2 2" xfId="8701" xr:uid="{00000000-0005-0000-0000-0000FD210000}"/>
    <cellStyle name="Comma 2 2 2 2 2 2 2" xfId="39375" xr:uid="{DD610D11-19D9-406E-8F0D-0B85C612DECF}"/>
    <cellStyle name="Comma 2 2 2 2 2 3" xfId="39374" xr:uid="{DFC1FF20-232F-47BC-9660-F21619FA0EB4}"/>
    <cellStyle name="Comma 2 2 2 2 3" xfId="8702" xr:uid="{00000000-0005-0000-0000-0000FE210000}"/>
    <cellStyle name="Comma 2 2 2 2 3 2" xfId="8703" xr:uid="{00000000-0005-0000-0000-0000FF210000}"/>
    <cellStyle name="Comma 2 2 2 2 3 2 2" xfId="39377" xr:uid="{14B4E72E-496B-4483-9F6F-E5D581DAFCEE}"/>
    <cellStyle name="Comma 2 2 2 2 3 3" xfId="39376" xr:uid="{A92ACD77-A299-4D09-9F2A-01AD55A660D4}"/>
    <cellStyle name="Comma 2 2 2 2 4" xfId="8704" xr:uid="{00000000-0005-0000-0000-000000220000}"/>
    <cellStyle name="Comma 2 2 2 2 4 2" xfId="39378" xr:uid="{D2AFAF13-CE77-41C6-A203-09A7C27F9EA8}"/>
    <cellStyle name="Comma 2 2 2 2 5" xfId="8705" xr:uid="{00000000-0005-0000-0000-000001220000}"/>
    <cellStyle name="Comma 2 2 2 2 5 2" xfId="39379" xr:uid="{896B6135-2421-49C7-B0DA-511589EA97F4}"/>
    <cellStyle name="Comma 2 2 2 2 6" xfId="8706" xr:uid="{00000000-0005-0000-0000-000002220000}"/>
    <cellStyle name="Comma 2 2 2 2 6 2" xfId="39380" xr:uid="{C754A1B2-F8FB-4B79-B114-281B31333D46}"/>
    <cellStyle name="Comma 2 2 2 2 7" xfId="39373" xr:uid="{02BAB094-4B49-4D91-883B-A92D1F612933}"/>
    <cellStyle name="Comma 2 2 2 3" xfId="8707" xr:uid="{00000000-0005-0000-0000-000003220000}"/>
    <cellStyle name="Comma 2 2 2 3 2" xfId="8708" xr:uid="{00000000-0005-0000-0000-000004220000}"/>
    <cellStyle name="Comma 2 2 2 3 2 2" xfId="8709" xr:uid="{00000000-0005-0000-0000-000005220000}"/>
    <cellStyle name="Comma 2 2 2 3 2 2 2" xfId="39383" xr:uid="{FCB15405-322D-4105-9A09-4BF8CB00F479}"/>
    <cellStyle name="Comma 2 2 2 3 2 3" xfId="39382" xr:uid="{AD26925F-D0F8-463B-BD02-01099D9B4EC2}"/>
    <cellStyle name="Comma 2 2 2 3 3" xfId="8710" xr:uid="{00000000-0005-0000-0000-000006220000}"/>
    <cellStyle name="Comma 2 2 2 3 3 2" xfId="39384" xr:uid="{A577CE68-D186-4049-81E4-5FDBF6AF579D}"/>
    <cellStyle name="Comma 2 2 2 3 4" xfId="8711" xr:uid="{00000000-0005-0000-0000-000007220000}"/>
    <cellStyle name="Comma 2 2 2 3 4 2" xfId="39385" xr:uid="{C1D28049-F8BD-4798-B57F-759069F94B96}"/>
    <cellStyle name="Comma 2 2 2 3 5" xfId="39381" xr:uid="{FA016448-1183-48CC-8646-E349A2E728AD}"/>
    <cellStyle name="Comma 2 2 2 4" xfId="8712" xr:uid="{00000000-0005-0000-0000-000008220000}"/>
    <cellStyle name="Comma 2 2 2 4 2" xfId="8713" xr:uid="{00000000-0005-0000-0000-000009220000}"/>
    <cellStyle name="Comma 2 2 2 4 2 2" xfId="39387" xr:uid="{DC1DB213-27B8-488E-9B46-2C2C72A327C0}"/>
    <cellStyle name="Comma 2 2 2 4 3" xfId="39386" xr:uid="{800C149A-EC30-4E90-B267-B21A4F167F2A}"/>
    <cellStyle name="Comma 2 2 2 5" xfId="8714" xr:uid="{00000000-0005-0000-0000-00000A220000}"/>
    <cellStyle name="Comma 2 2 2 5 2" xfId="8715" xr:uid="{00000000-0005-0000-0000-00000B220000}"/>
    <cellStyle name="Comma 2 2 2 5 2 2" xfId="39389" xr:uid="{28A5747E-6BF5-45B7-B81E-62030C6A1EFE}"/>
    <cellStyle name="Comma 2 2 2 5 3" xfId="39388" xr:uid="{D8622072-5405-4BFD-A503-B290BECAEA20}"/>
    <cellStyle name="Comma 2 2 2 6" xfId="8716" xr:uid="{00000000-0005-0000-0000-00000C220000}"/>
    <cellStyle name="Comma 2 2 2 6 2" xfId="8717" xr:uid="{00000000-0005-0000-0000-00000D220000}"/>
    <cellStyle name="Comma 2 2 2 6 2 2" xfId="39391" xr:uid="{D31EA73E-486A-4A9F-8108-2AAB947F36C8}"/>
    <cellStyle name="Comma 2 2 2 6 3" xfId="39390" xr:uid="{6BDF0D61-3239-47BB-B8D4-E10077E2AA77}"/>
    <cellStyle name="Comma 2 2 2 7" xfId="8718" xr:uid="{00000000-0005-0000-0000-00000E220000}"/>
    <cellStyle name="Comma 2 2 2 7 2" xfId="8719" xr:uid="{00000000-0005-0000-0000-00000F220000}"/>
    <cellStyle name="Comma 2 2 2 7 2 2" xfId="39393" xr:uid="{E1A8494C-ABD4-4D73-8F6B-A595193FE78C}"/>
    <cellStyle name="Comma 2 2 2 7 3" xfId="39392" xr:uid="{124943B5-730D-4B08-AD7B-3181975FFF99}"/>
    <cellStyle name="Comma 2 2 2 8" xfId="8720" xr:uid="{00000000-0005-0000-0000-000010220000}"/>
    <cellStyle name="Comma 2 2 2 8 2" xfId="39394" xr:uid="{2C21CB26-5A6E-4DBD-BFBB-A00D0CA98680}"/>
    <cellStyle name="Comma 2 2 2 9" xfId="8721" xr:uid="{00000000-0005-0000-0000-000011220000}"/>
    <cellStyle name="Comma 2 2 2 9 2" xfId="39395" xr:uid="{DBE3737F-6BB0-478F-A3A7-5843BA6D811D}"/>
    <cellStyle name="Comma 2 2 20" xfId="8722" xr:uid="{00000000-0005-0000-0000-000012220000}"/>
    <cellStyle name="Comma 2 2 20 2" xfId="8723" xr:uid="{00000000-0005-0000-0000-000013220000}"/>
    <cellStyle name="Comma 2 2 20 2 2" xfId="39397" xr:uid="{D76A8C9F-5B56-4763-877E-8A10BB089A10}"/>
    <cellStyle name="Comma 2 2 20 3" xfId="39396" xr:uid="{500845B7-525A-45CC-975D-702194AE1DD7}"/>
    <cellStyle name="Comma 2 2 21" xfId="8724" xr:uid="{00000000-0005-0000-0000-000014220000}"/>
    <cellStyle name="Comma 2 2 21 2" xfId="39398" xr:uid="{AE0AD97C-514C-4579-8760-754A8CAC39A0}"/>
    <cellStyle name="Comma 2 2 22" xfId="8725" xr:uid="{00000000-0005-0000-0000-000015220000}"/>
    <cellStyle name="Comma 2 2 22 2" xfId="39399" xr:uid="{E6420520-E2F4-46B5-9A24-F77E8EE3629A}"/>
    <cellStyle name="Comma 2 2 23" xfId="8726" xr:uid="{00000000-0005-0000-0000-000016220000}"/>
    <cellStyle name="Comma 2 2 23 2" xfId="39400" xr:uid="{0E74E837-FDF8-4E08-816D-DCC6F3E297E9}"/>
    <cellStyle name="Comma 2 2 24" xfId="8727" xr:uid="{00000000-0005-0000-0000-000017220000}"/>
    <cellStyle name="Comma 2 2 24 2" xfId="39401" xr:uid="{06A76EEE-5577-4FAE-B407-25FB06686714}"/>
    <cellStyle name="Comma 2 2 25" xfId="8728" xr:uid="{00000000-0005-0000-0000-000018220000}"/>
    <cellStyle name="Comma 2 2 25 2" xfId="8729" xr:uid="{00000000-0005-0000-0000-000019220000}"/>
    <cellStyle name="Comma 2 2 25 2 2" xfId="39403" xr:uid="{A9E6110D-B96E-4B0F-A59B-BD6B1BE64CAA}"/>
    <cellStyle name="Comma 2 2 25 3" xfId="39402" xr:uid="{E40EDEF4-FE85-4942-B0D2-858EDDCFB4EE}"/>
    <cellStyle name="Comma 2 2 26" xfId="8730" xr:uid="{00000000-0005-0000-0000-00001A220000}"/>
    <cellStyle name="Comma 2 2 26 2" xfId="39404" xr:uid="{A38759B5-D308-45BE-9D97-80D199108A58}"/>
    <cellStyle name="Comma 2 2 26 3" xfId="8731" xr:uid="{00000000-0005-0000-0000-00001B220000}"/>
    <cellStyle name="Comma 2 2 26 3 2" xfId="39405" xr:uid="{79E60806-C0A7-44AB-AF7F-39FACD0EF8C9}"/>
    <cellStyle name="Comma 2 2 27" xfId="8732" xr:uid="{00000000-0005-0000-0000-00001C220000}"/>
    <cellStyle name="Comma 2 2 27 2" xfId="39406" xr:uid="{7FCC19B8-8FEC-4A61-823B-96CF683AF483}"/>
    <cellStyle name="Comma 2 2 28" xfId="8733" xr:uid="{00000000-0005-0000-0000-00001D220000}"/>
    <cellStyle name="Comma 2 2 28 2" xfId="39407" xr:uid="{25EFE9C2-7BCE-44CF-A809-366006653CBA}"/>
    <cellStyle name="Comma 2 2 29" xfId="8734" xr:uid="{00000000-0005-0000-0000-00001E220000}"/>
    <cellStyle name="Comma 2 2 29 2" xfId="39408" xr:uid="{B8F58958-3A31-46C9-A981-1654BD80C517}"/>
    <cellStyle name="Comma 2 2 3" xfId="8735" xr:uid="{00000000-0005-0000-0000-00001F220000}"/>
    <cellStyle name="Comma 2 2 3 10" xfId="8736" xr:uid="{00000000-0005-0000-0000-000020220000}"/>
    <cellStyle name="Comma 2 2 3 10 2" xfId="39410" xr:uid="{903E7B05-8481-4381-B854-9C043F524D51}"/>
    <cellStyle name="Comma 2 2 3 11" xfId="39409" xr:uid="{19501B3B-FE5E-446D-9336-A2CC2E2897CE}"/>
    <cellStyle name="Comma 2 2 3 2" xfId="8737" xr:uid="{00000000-0005-0000-0000-000021220000}"/>
    <cellStyle name="Comma 2 2 3 2 2" xfId="8738" xr:uid="{00000000-0005-0000-0000-000022220000}"/>
    <cellStyle name="Comma 2 2 3 2 2 2" xfId="8739" xr:uid="{00000000-0005-0000-0000-000023220000}"/>
    <cellStyle name="Comma 2 2 3 2 2 2 2" xfId="39413" xr:uid="{465B0463-A468-49C5-8E67-27FDBAEB79D6}"/>
    <cellStyle name="Comma 2 2 3 2 2 3" xfId="39412" xr:uid="{B12472C3-A42B-470F-A96B-DD19042FE3E8}"/>
    <cellStyle name="Comma 2 2 3 2 3" xfId="8740" xr:uid="{00000000-0005-0000-0000-000024220000}"/>
    <cellStyle name="Comma 2 2 3 2 3 2" xfId="39414" xr:uid="{31900030-1B0D-41B1-927A-51F7BE4D71DC}"/>
    <cellStyle name="Comma 2 2 3 2 4" xfId="8741" xr:uid="{00000000-0005-0000-0000-000025220000}"/>
    <cellStyle name="Comma 2 2 3 2 4 2" xfId="39415" xr:uid="{04C83083-8017-4DA9-8795-BD1471BDCC9A}"/>
    <cellStyle name="Comma 2 2 3 2 5" xfId="39411" xr:uid="{C9BB74B3-F6D6-40D2-B4FA-D8A33497870D}"/>
    <cellStyle name="Comma 2 2 3 3" xfId="8742" xr:uid="{00000000-0005-0000-0000-000026220000}"/>
    <cellStyle name="Comma 2 2 3 3 2" xfId="8743" xr:uid="{00000000-0005-0000-0000-000027220000}"/>
    <cellStyle name="Comma 2 2 3 3 2 2" xfId="39417" xr:uid="{2406C90D-189B-493A-AF8C-AA86C1A22FF7}"/>
    <cellStyle name="Comma 2 2 3 3 3" xfId="39416" xr:uid="{60D0E9A6-DEAE-4205-9F02-8EB5843E124B}"/>
    <cellStyle name="Comma 2 2 3 4" xfId="8744" xr:uid="{00000000-0005-0000-0000-000028220000}"/>
    <cellStyle name="Comma 2 2 3 4 2" xfId="8745" xr:uid="{00000000-0005-0000-0000-000029220000}"/>
    <cellStyle name="Comma 2 2 3 4 2 2" xfId="39419" xr:uid="{1D42FFE2-7FEB-4DED-8C68-4DFCFBE5E2E7}"/>
    <cellStyle name="Comma 2 2 3 4 3" xfId="39418" xr:uid="{B6CE8B81-E8F8-49A2-B5E9-181B0C7ADA29}"/>
    <cellStyle name="Comma 2 2 3 5" xfId="8746" xr:uid="{00000000-0005-0000-0000-00002A220000}"/>
    <cellStyle name="Comma 2 2 3 5 2" xfId="8747" xr:uid="{00000000-0005-0000-0000-00002B220000}"/>
    <cellStyle name="Comma 2 2 3 5 2 2" xfId="39421" xr:uid="{581D44E4-F603-4F2A-BCC0-710030CB1EBE}"/>
    <cellStyle name="Comma 2 2 3 5 3" xfId="39420" xr:uid="{DA908206-6CD9-41B1-8815-4B03143AC58F}"/>
    <cellStyle name="Comma 2 2 3 6" xfId="8748" xr:uid="{00000000-0005-0000-0000-00002C220000}"/>
    <cellStyle name="Comma 2 2 3 6 2" xfId="8749" xr:uid="{00000000-0005-0000-0000-00002D220000}"/>
    <cellStyle name="Comma 2 2 3 6 2 2" xfId="39423" xr:uid="{11CCEA20-C8AD-45EC-AA57-5E9E8682DEEC}"/>
    <cellStyle name="Comma 2 2 3 6 3" xfId="39422" xr:uid="{94922708-67DF-4DBE-8D0B-B6A6DD7B39F2}"/>
    <cellStyle name="Comma 2 2 3 7" xfId="8750" xr:uid="{00000000-0005-0000-0000-00002E220000}"/>
    <cellStyle name="Comma 2 2 3 7 2" xfId="39424" xr:uid="{EB19E725-5E7A-4F87-A7FF-431D56EDE045}"/>
    <cellStyle name="Comma 2 2 3 8" xfId="8751" xr:uid="{00000000-0005-0000-0000-00002F220000}"/>
    <cellStyle name="Comma 2 2 3 8 2" xfId="39425" xr:uid="{59AE796D-D0A4-4ABB-9C1E-BE748069665A}"/>
    <cellStyle name="Comma 2 2 3 9" xfId="8752" xr:uid="{00000000-0005-0000-0000-000030220000}"/>
    <cellStyle name="Comma 2 2 3 9 2" xfId="39426" xr:uid="{355B94A4-D152-4428-A2C3-490EC19245E8}"/>
    <cellStyle name="Comma 2 2 30" xfId="8753" xr:uid="{00000000-0005-0000-0000-000031220000}"/>
    <cellStyle name="Comma 2 2 30 2" xfId="39427" xr:uid="{135D0E92-4881-4835-8DBE-02FE0923E982}"/>
    <cellStyle name="Comma 2 2 31" xfId="8754" xr:uid="{00000000-0005-0000-0000-000032220000}"/>
    <cellStyle name="Comma 2 2 31 2" xfId="39428" xr:uid="{80B936DC-7B7C-4E5D-A8C9-9D492BA0A220}"/>
    <cellStyle name="Comma 2 2 32" xfId="8755" xr:uid="{00000000-0005-0000-0000-000033220000}"/>
    <cellStyle name="Comma 2 2 32 2" xfId="39429" xr:uid="{F9231B16-CA32-496B-A7A4-32BF309D2D65}"/>
    <cellStyle name="Comma 2 2 33" xfId="8756" xr:uid="{00000000-0005-0000-0000-000034220000}"/>
    <cellStyle name="Comma 2 2 33 2" xfId="39430" xr:uid="{5D2F503B-1517-46C8-A8DF-38B175B99CB7}"/>
    <cellStyle name="Comma 2 2 34" xfId="39339" xr:uid="{2102BAAC-B875-48FA-8D83-1DD08AA7BA2E}"/>
    <cellStyle name="Comma 2 2 35" xfId="8757" xr:uid="{00000000-0005-0000-0000-000035220000}"/>
    <cellStyle name="Comma 2 2 35 2" xfId="39431" xr:uid="{FBFE6FBD-1A34-4BAD-9942-E64D3A0F29E9}"/>
    <cellStyle name="Comma 2 2 4" xfId="8758" xr:uid="{00000000-0005-0000-0000-000036220000}"/>
    <cellStyle name="Comma 2 2 4 2" xfId="8759" xr:uid="{00000000-0005-0000-0000-000037220000}"/>
    <cellStyle name="Comma 2 2 4 2 2" xfId="8760" xr:uid="{00000000-0005-0000-0000-000038220000}"/>
    <cellStyle name="Comma 2 2 4 2 2 2" xfId="39434" xr:uid="{6846B100-D620-4194-A9B9-1852BCD11B5C}"/>
    <cellStyle name="Comma 2 2 4 2 3" xfId="39433" xr:uid="{ACAABB3A-1DCB-4EA8-904A-BFA220E7D32A}"/>
    <cellStyle name="Comma 2 2 4 3" xfId="8761" xr:uid="{00000000-0005-0000-0000-000039220000}"/>
    <cellStyle name="Comma 2 2 4 3 2" xfId="8762" xr:uid="{00000000-0005-0000-0000-00003A220000}"/>
    <cellStyle name="Comma 2 2 4 3 2 2" xfId="39436" xr:uid="{93A5950E-4DC4-423A-9652-7D5271ED27B6}"/>
    <cellStyle name="Comma 2 2 4 3 3" xfId="39435" xr:uid="{662AED1E-1718-4240-A9BC-FAAEF26DE3C3}"/>
    <cellStyle name="Comma 2 2 4 4" xfId="8763" xr:uid="{00000000-0005-0000-0000-00003B220000}"/>
    <cellStyle name="Comma 2 2 4 4 2" xfId="8764" xr:uid="{00000000-0005-0000-0000-00003C220000}"/>
    <cellStyle name="Comma 2 2 4 4 2 2" xfId="39438" xr:uid="{6901C1D7-ED32-4F95-AC47-1CB17CA6E768}"/>
    <cellStyle name="Comma 2 2 4 4 3" xfId="39437" xr:uid="{F72EFBA2-1AA0-44EB-B0F9-305827EFD9B4}"/>
    <cellStyle name="Comma 2 2 4 5" xfId="8765" xr:uid="{00000000-0005-0000-0000-00003D220000}"/>
    <cellStyle name="Comma 2 2 4 5 2" xfId="8766" xr:uid="{00000000-0005-0000-0000-00003E220000}"/>
    <cellStyle name="Comma 2 2 4 5 2 2" xfId="39440" xr:uid="{2FAF46B6-CD89-4E17-A1D7-FFF813804D90}"/>
    <cellStyle name="Comma 2 2 4 5 3" xfId="39439" xr:uid="{47FABE60-F89B-4732-B0B7-6DF4E42FF590}"/>
    <cellStyle name="Comma 2 2 4 6" xfId="8767" xr:uid="{00000000-0005-0000-0000-00003F220000}"/>
    <cellStyle name="Comma 2 2 4 6 2" xfId="39441" xr:uid="{919B4D9E-AB18-4927-994E-777AEB70C0E6}"/>
    <cellStyle name="Comma 2 2 4 7" xfId="39432" xr:uid="{5364176B-5BF2-4F85-836E-F112DB7C1D2B}"/>
    <cellStyle name="Comma 2 2 4 8" xfId="8768" xr:uid="{00000000-0005-0000-0000-000040220000}"/>
    <cellStyle name="Comma 2 2 4 8 2" xfId="39442" xr:uid="{CCFF506A-30B9-4F4C-AE73-084D69684295}"/>
    <cellStyle name="Comma 2 2 5" xfId="8769" xr:uid="{00000000-0005-0000-0000-000041220000}"/>
    <cellStyle name="Comma 2 2 5 2" xfId="8770" xr:uid="{00000000-0005-0000-0000-000042220000}"/>
    <cellStyle name="Comma 2 2 5 2 2" xfId="8771" xr:uid="{00000000-0005-0000-0000-000043220000}"/>
    <cellStyle name="Comma 2 2 5 2 2 2" xfId="39445" xr:uid="{3F1BAD7D-9967-4954-854C-7621A4C3CD12}"/>
    <cellStyle name="Comma 2 2 5 2 3" xfId="39444" xr:uid="{834F06A2-D3B1-4946-B5D7-A56BFD78C18E}"/>
    <cellStyle name="Comma 2 2 5 3" xfId="8772" xr:uid="{00000000-0005-0000-0000-000044220000}"/>
    <cellStyle name="Comma 2 2 5 3 2" xfId="8773" xr:uid="{00000000-0005-0000-0000-000045220000}"/>
    <cellStyle name="Comma 2 2 5 3 2 2" xfId="39447" xr:uid="{59E81F7C-2531-42D0-A6C6-FF408B523E6A}"/>
    <cellStyle name="Comma 2 2 5 3 3" xfId="39446" xr:uid="{2A3E2251-E772-40E0-993E-ADD86056A3AB}"/>
    <cellStyle name="Comma 2 2 5 4" xfId="8774" xr:uid="{00000000-0005-0000-0000-000046220000}"/>
    <cellStyle name="Comma 2 2 5 4 2" xfId="39448" xr:uid="{6733F725-0092-4D0B-BC2C-27192DBCCB5D}"/>
    <cellStyle name="Comma 2 2 5 5" xfId="8775" xr:uid="{00000000-0005-0000-0000-000047220000}"/>
    <cellStyle name="Comma 2 2 5 5 2" xfId="39449" xr:uid="{1C010DA0-0B1A-47D3-B490-0C284C13EB8D}"/>
    <cellStyle name="Comma 2 2 5 6" xfId="8776" xr:uid="{00000000-0005-0000-0000-000048220000}"/>
    <cellStyle name="Comma 2 2 5 6 2" xfId="39450" xr:uid="{C179D952-D585-4287-8CAE-3C3BA656A911}"/>
    <cellStyle name="Comma 2 2 5 7" xfId="39443" xr:uid="{C1FBBD8D-9B39-4B27-9A78-10ADC6D7DCAD}"/>
    <cellStyle name="Comma 2 2 6" xfId="8777" xr:uid="{00000000-0005-0000-0000-000049220000}"/>
    <cellStyle name="Comma 2 2 6 2" xfId="8778" xr:uid="{00000000-0005-0000-0000-00004A220000}"/>
    <cellStyle name="Comma 2 2 6 2 2" xfId="8779" xr:uid="{00000000-0005-0000-0000-00004B220000}"/>
    <cellStyle name="Comma 2 2 6 2 2 2" xfId="39453" xr:uid="{54E307CF-BFC1-4AC6-8720-8B8939EE6050}"/>
    <cellStyle name="Comma 2 2 6 2 3" xfId="39452" xr:uid="{FB6EE4B5-682B-47E9-95CA-AADC55BB4A98}"/>
    <cellStyle name="Comma 2 2 6 3" xfId="8780" xr:uid="{00000000-0005-0000-0000-00004C220000}"/>
    <cellStyle name="Comma 2 2 6 3 2" xfId="8781" xr:uid="{00000000-0005-0000-0000-00004D220000}"/>
    <cellStyle name="Comma 2 2 6 3 2 2" xfId="39455" xr:uid="{354CC633-1AEC-4B80-9CC3-AFF405F92D66}"/>
    <cellStyle name="Comma 2 2 6 3 3" xfId="39454" xr:uid="{3EA845C7-A5D0-4A42-9396-30F9CD931DFC}"/>
    <cellStyle name="Comma 2 2 6 4" xfId="8782" xr:uid="{00000000-0005-0000-0000-00004E220000}"/>
    <cellStyle name="Comma 2 2 6 4 2" xfId="39456" xr:uid="{2731C120-3D6B-4540-A351-05FFC25815F3}"/>
    <cellStyle name="Comma 2 2 6 5" xfId="8783" xr:uid="{00000000-0005-0000-0000-00004F220000}"/>
    <cellStyle name="Comma 2 2 6 5 2" xfId="39457" xr:uid="{9808D90E-4C2B-438F-9DF2-2D8839F319A9}"/>
    <cellStyle name="Comma 2 2 6 6" xfId="8784" xr:uid="{00000000-0005-0000-0000-000050220000}"/>
    <cellStyle name="Comma 2 2 6 6 2" xfId="39458" xr:uid="{29E38BBF-D224-439A-B90B-02BF79AC4B1E}"/>
    <cellStyle name="Comma 2 2 6 7" xfId="39451" xr:uid="{4351C5FC-3973-4897-89B6-75F2C7759775}"/>
    <cellStyle name="Comma 2 2 7" xfId="8785" xr:uid="{00000000-0005-0000-0000-000051220000}"/>
    <cellStyle name="Comma 2 2 7 2" xfId="8786" xr:uid="{00000000-0005-0000-0000-000052220000}"/>
    <cellStyle name="Comma 2 2 7 2 2" xfId="8787" xr:uid="{00000000-0005-0000-0000-000053220000}"/>
    <cellStyle name="Comma 2 2 7 2 2 2" xfId="39461" xr:uid="{EFAC50F2-97AE-4977-81E3-E030600E58A0}"/>
    <cellStyle name="Comma 2 2 7 2 3" xfId="39460" xr:uid="{776580C4-57BF-4C8C-ABE1-E5976AAE16B0}"/>
    <cellStyle name="Comma 2 2 7 3" xfId="8788" xr:uid="{00000000-0005-0000-0000-000054220000}"/>
    <cellStyle name="Comma 2 2 7 3 2" xfId="8789" xr:uid="{00000000-0005-0000-0000-000055220000}"/>
    <cellStyle name="Comma 2 2 7 3 2 2" xfId="39463" xr:uid="{924C8D59-7222-4F2C-B8D7-3342FAF05987}"/>
    <cellStyle name="Comma 2 2 7 3 3" xfId="39462" xr:uid="{A00B1077-A2D7-4782-8A48-CC895C8B3277}"/>
    <cellStyle name="Comma 2 2 7 4" xfId="8790" xr:uid="{00000000-0005-0000-0000-000056220000}"/>
    <cellStyle name="Comma 2 2 7 4 2" xfId="39464" xr:uid="{FE594FD4-0DA3-4922-80CF-0615180FE12C}"/>
    <cellStyle name="Comma 2 2 7 5" xfId="8791" xr:uid="{00000000-0005-0000-0000-000057220000}"/>
    <cellStyle name="Comma 2 2 7 5 2" xfId="8792" xr:uid="{00000000-0005-0000-0000-000058220000}"/>
    <cellStyle name="Comma 2 2 7 5 2 2" xfId="39466" xr:uid="{C8DA32E1-28CF-4A2B-958D-EAC633BD1064}"/>
    <cellStyle name="Comma 2 2 7 5 3" xfId="39465" xr:uid="{6083330A-E53C-4730-81EB-8D01042996A5}"/>
    <cellStyle name="Comma 2 2 7 6" xfId="8793" xr:uid="{00000000-0005-0000-0000-000059220000}"/>
    <cellStyle name="Comma 2 2 7 6 2" xfId="39467" xr:uid="{77E6C11F-2127-4442-AFB5-6DAD16657C7F}"/>
    <cellStyle name="Comma 2 2 7 7" xfId="39459" xr:uid="{627C2911-B14E-45A7-97B1-E791B154DD7E}"/>
    <cellStyle name="Comma 2 2 8" xfId="8794" xr:uid="{00000000-0005-0000-0000-00005A220000}"/>
    <cellStyle name="Comma 2 2 8 2" xfId="8795" xr:uid="{00000000-0005-0000-0000-00005B220000}"/>
    <cellStyle name="Comma 2 2 8 2 2" xfId="8796" xr:uid="{00000000-0005-0000-0000-00005C220000}"/>
    <cellStyle name="Comma 2 2 8 2 2 2" xfId="39470" xr:uid="{9E66952D-C433-44CB-8E42-80E901C2EC62}"/>
    <cellStyle name="Comma 2 2 8 2 3" xfId="39469" xr:uid="{E80D3153-B87A-421C-89A7-0CE5B7BE8AF1}"/>
    <cellStyle name="Comma 2 2 8 3" xfId="8797" xr:uid="{00000000-0005-0000-0000-00005D220000}"/>
    <cellStyle name="Comma 2 2 8 3 2" xfId="8798" xr:uid="{00000000-0005-0000-0000-00005E220000}"/>
    <cellStyle name="Comma 2 2 8 3 2 2" xfId="39472" xr:uid="{35B517CF-F2A6-43BD-A915-F31CA8B035CA}"/>
    <cellStyle name="Comma 2 2 8 3 3" xfId="39471" xr:uid="{459C1399-6FC6-420F-B187-29FA90786C25}"/>
    <cellStyle name="Comma 2 2 8 4" xfId="8799" xr:uid="{00000000-0005-0000-0000-00005F220000}"/>
    <cellStyle name="Comma 2 2 8 4 2" xfId="39473" xr:uid="{BA97592E-645E-4948-BCC7-80D608F83806}"/>
    <cellStyle name="Comma 2 2 8 5" xfId="8800" xr:uid="{00000000-0005-0000-0000-000060220000}"/>
    <cellStyle name="Comma 2 2 8 5 2" xfId="39474" xr:uid="{04525701-6B1C-4F6E-ABBB-290F38E3F051}"/>
    <cellStyle name="Comma 2 2 8 6" xfId="8801" xr:uid="{00000000-0005-0000-0000-000061220000}"/>
    <cellStyle name="Comma 2 2 8 6 2" xfId="39475" xr:uid="{A5CB0413-14E3-4AF4-A319-94397A2D28C9}"/>
    <cellStyle name="Comma 2 2 8 7" xfId="39468" xr:uid="{030F551A-D614-4590-B041-8918920CD4C7}"/>
    <cellStyle name="Comma 2 2 9" xfId="8802" xr:uid="{00000000-0005-0000-0000-000062220000}"/>
    <cellStyle name="Comma 2 2 9 2" xfId="39476" xr:uid="{87B10A83-79A4-4938-9CAD-A8A3FB3DD8BB}"/>
    <cellStyle name="Comma 2 20" xfId="8803" xr:uid="{00000000-0005-0000-0000-000063220000}"/>
    <cellStyle name="Comma 2 20 2" xfId="8804" xr:uid="{00000000-0005-0000-0000-000064220000}"/>
    <cellStyle name="Comma 2 20 2 2" xfId="39478" xr:uid="{6126E625-CC2E-4190-8193-564CF24CFAFA}"/>
    <cellStyle name="Comma 2 20 3" xfId="39477" xr:uid="{0524A2D0-72CD-4EB7-BBFF-D6750951F259}"/>
    <cellStyle name="Comma 2 21" xfId="8805" xr:uid="{00000000-0005-0000-0000-000065220000}"/>
    <cellStyle name="Comma 2 21 2" xfId="8806" xr:uid="{00000000-0005-0000-0000-000066220000}"/>
    <cellStyle name="Comma 2 21 2 2" xfId="39480" xr:uid="{6642DBAE-AA51-4FAB-8432-D973087002E6}"/>
    <cellStyle name="Comma 2 21 3" xfId="39479" xr:uid="{FEE5951A-DF75-440C-BB42-E95EB135CD79}"/>
    <cellStyle name="Comma 2 22" xfId="8807" xr:uid="{00000000-0005-0000-0000-000067220000}"/>
    <cellStyle name="Comma 2 22 2" xfId="39481" xr:uid="{3BD07332-57FF-44BD-91C7-3F7A0C0E145E}"/>
    <cellStyle name="Comma 2 23" xfId="8808" xr:uid="{00000000-0005-0000-0000-000068220000}"/>
    <cellStyle name="Comma 2 23 2" xfId="39482" xr:uid="{A0E42CB1-039B-450C-9380-7E861F218B2B}"/>
    <cellStyle name="Comma 2 24" xfId="8809" xr:uid="{00000000-0005-0000-0000-000069220000}"/>
    <cellStyle name="Comma 2 24 2" xfId="39483" xr:uid="{64CC6B16-ECBE-4CE9-AF8E-9B0E01C156B3}"/>
    <cellStyle name="Comma 2 25" xfId="8810" xr:uid="{00000000-0005-0000-0000-00006A220000}"/>
    <cellStyle name="Comma 2 25 2" xfId="39484" xr:uid="{7DAD7120-4255-4CC7-8F02-2139FF12F79F}"/>
    <cellStyle name="Comma 2 26" xfId="8811" xr:uid="{00000000-0005-0000-0000-00006B220000}"/>
    <cellStyle name="Comma 2 26 2" xfId="8812" xr:uid="{00000000-0005-0000-0000-00006C220000}"/>
    <cellStyle name="Comma 2 26 2 2" xfId="39486" xr:uid="{CF3C3521-2047-4BD6-BA0B-59ABD3A9869A}"/>
    <cellStyle name="Comma 2 26 3" xfId="39485" xr:uid="{D54347A5-6085-4524-B3E1-6C02840D9E70}"/>
    <cellStyle name="Comma 2 27" xfId="8813" xr:uid="{00000000-0005-0000-0000-00006D220000}"/>
    <cellStyle name="Comma 2 27 2" xfId="39487" xr:uid="{4F707319-A155-4714-BCF5-ED6BB0CCC0B3}"/>
    <cellStyle name="Comma 2 27 3" xfId="8814" xr:uid="{00000000-0005-0000-0000-00006E220000}"/>
    <cellStyle name="Comma 2 27 3 2" xfId="39488" xr:uid="{CD79B635-187A-4DCC-B145-9E8FC50FDC4A}"/>
    <cellStyle name="Comma 2 28" xfId="8815" xr:uid="{00000000-0005-0000-0000-00006F220000}"/>
    <cellStyle name="Comma 2 28 2" xfId="39489" xr:uid="{E5409EE3-4E74-4AE8-9F48-1E26119D766B}"/>
    <cellStyle name="Comma 2 29" xfId="8816" xr:uid="{00000000-0005-0000-0000-000070220000}"/>
    <cellStyle name="Comma 2 29 2" xfId="39490" xr:uid="{76C626B0-EE85-41B3-8C10-E0F509E38918}"/>
    <cellStyle name="Comma 2 3" xfId="8817" xr:uid="{00000000-0005-0000-0000-000071220000}"/>
    <cellStyle name="Comma 2 3 10" xfId="8818" xr:uid="{00000000-0005-0000-0000-000072220000}"/>
    <cellStyle name="Comma 2 3 10 2" xfId="8819" xr:uid="{00000000-0005-0000-0000-000073220000}"/>
    <cellStyle name="Comma 2 3 10 2 2" xfId="39493" xr:uid="{EC2467E9-8274-4D36-AA51-8DD77389F680}"/>
    <cellStyle name="Comma 2 3 10 3" xfId="39492" xr:uid="{C4367A1F-F83B-41E8-8B1D-6DD20AB8C771}"/>
    <cellStyle name="Comma 2 3 11" xfId="8820" xr:uid="{00000000-0005-0000-0000-000074220000}"/>
    <cellStyle name="Comma 2 3 11 2" xfId="8821" xr:uid="{00000000-0005-0000-0000-000075220000}"/>
    <cellStyle name="Comma 2 3 11 2 2" xfId="39495" xr:uid="{F0F1CBB8-E1E2-4D65-8D99-26226AB79EDC}"/>
    <cellStyle name="Comma 2 3 11 3" xfId="39494" xr:uid="{C1FD1AF0-AA3D-4EF1-97A7-E3E27715517A}"/>
    <cellStyle name="Comma 2 3 12" xfId="8822" xr:uid="{00000000-0005-0000-0000-000076220000}"/>
    <cellStyle name="Comma 2 3 12 2" xfId="8823" xr:uid="{00000000-0005-0000-0000-000077220000}"/>
    <cellStyle name="Comma 2 3 12 2 2" xfId="39497" xr:uid="{D9C7889F-82FF-4A4A-AB49-13C07545A1AD}"/>
    <cellStyle name="Comma 2 3 12 3" xfId="39496" xr:uid="{7A6697B6-4422-4D01-AF72-BD79EB1E8E67}"/>
    <cellStyle name="Comma 2 3 13" xfId="8824" xr:uid="{00000000-0005-0000-0000-000078220000}"/>
    <cellStyle name="Comma 2 3 13 2" xfId="8825" xr:uid="{00000000-0005-0000-0000-000079220000}"/>
    <cellStyle name="Comma 2 3 13 2 2" xfId="39499" xr:uid="{BF269774-6107-40C6-A34E-F16AF48288B6}"/>
    <cellStyle name="Comma 2 3 13 3" xfId="39498" xr:uid="{FB957B6B-D8EF-4682-A941-A434667E1736}"/>
    <cellStyle name="Comma 2 3 14" xfId="8826" xr:uid="{00000000-0005-0000-0000-00007A220000}"/>
    <cellStyle name="Comma 2 3 14 2" xfId="8827" xr:uid="{00000000-0005-0000-0000-00007B220000}"/>
    <cellStyle name="Comma 2 3 14 2 2" xfId="39501" xr:uid="{F48AD7AB-19D5-4E7E-9A6A-3D995B67B51D}"/>
    <cellStyle name="Comma 2 3 14 3" xfId="39500" xr:uid="{F6DA919E-AE12-4411-A18F-A7319E92CC98}"/>
    <cellStyle name="Comma 2 3 15" xfId="8828" xr:uid="{00000000-0005-0000-0000-00007C220000}"/>
    <cellStyle name="Comma 2 3 15 2" xfId="39502" xr:uid="{0FEDAD2C-4D40-4F1D-BF63-D6C65DEC0C13}"/>
    <cellStyle name="Comma 2 3 16" xfId="8829" xr:uid="{00000000-0005-0000-0000-00007D220000}"/>
    <cellStyle name="Comma 2 3 16 2" xfId="39503" xr:uid="{5D617F35-DF6D-4BD3-9084-532170C4F9E9}"/>
    <cellStyle name="Comma 2 3 17" xfId="8830" xr:uid="{00000000-0005-0000-0000-00007E220000}"/>
    <cellStyle name="Comma 2 3 17 2" xfId="39504" xr:uid="{03664454-6709-4F95-B1A3-1F1381F3CC1C}"/>
    <cellStyle name="Comma 2 3 18" xfId="8831" xr:uid="{00000000-0005-0000-0000-00007F220000}"/>
    <cellStyle name="Comma 2 3 18 2" xfId="39505" xr:uid="{127D5A51-3519-406C-9190-A1D1527E1266}"/>
    <cellStyle name="Comma 2 3 18 3" xfId="8832" xr:uid="{00000000-0005-0000-0000-000080220000}"/>
    <cellStyle name="Comma 2 3 18 3 2" xfId="39506" xr:uid="{761EF841-2440-4807-828B-7170AB20D0A5}"/>
    <cellStyle name="Comma 2 3 19" xfId="8833" xr:uid="{00000000-0005-0000-0000-000081220000}"/>
    <cellStyle name="Comma 2 3 19 2" xfId="39507" xr:uid="{278DFEC1-525C-417E-AD15-63B105CBD811}"/>
    <cellStyle name="Comma 2 3 2" xfId="8834" xr:uid="{00000000-0005-0000-0000-000082220000}"/>
    <cellStyle name="Comma 2 3 2 2" xfId="8835" xr:uid="{00000000-0005-0000-0000-000083220000}"/>
    <cellStyle name="Comma 2 3 2 2 2" xfId="8836" xr:uid="{00000000-0005-0000-0000-000084220000}"/>
    <cellStyle name="Comma 2 3 2 2 2 2" xfId="8837" xr:uid="{00000000-0005-0000-0000-000085220000}"/>
    <cellStyle name="Comma 2 3 2 2 2 2 2" xfId="39511" xr:uid="{D735ED02-C065-4D29-8D60-31A5BEF85111}"/>
    <cellStyle name="Comma 2 3 2 2 2 3" xfId="39510" xr:uid="{FBE08A9E-E74C-4043-A720-03CB55ACA968}"/>
    <cellStyle name="Comma 2 3 2 2 3" xfId="8838" xr:uid="{00000000-0005-0000-0000-000086220000}"/>
    <cellStyle name="Comma 2 3 2 2 3 2" xfId="39512" xr:uid="{DE533286-E1D2-4094-88AB-79E878DBDC53}"/>
    <cellStyle name="Comma 2 3 2 2 4" xfId="8839" xr:uid="{00000000-0005-0000-0000-000087220000}"/>
    <cellStyle name="Comma 2 3 2 2 4 2" xfId="39513" xr:uid="{E5D7318B-B520-4EF7-AFA6-56F937E731C0}"/>
    <cellStyle name="Comma 2 3 2 2 5" xfId="39509" xr:uid="{1622E2F8-9FBE-429A-BFC3-CC8BFFBC9DFE}"/>
    <cellStyle name="Comma 2 3 2 3" xfId="8840" xr:uid="{00000000-0005-0000-0000-000088220000}"/>
    <cellStyle name="Comma 2 3 2 3 2" xfId="8841" xr:uid="{00000000-0005-0000-0000-000089220000}"/>
    <cellStyle name="Comma 2 3 2 3 2 2" xfId="39515" xr:uid="{07FED610-9499-4226-BC4C-09292302E270}"/>
    <cellStyle name="Comma 2 3 2 3 3" xfId="39514" xr:uid="{BE4B955A-56CC-4BB2-9295-E92C7C5ADD5B}"/>
    <cellStyle name="Comma 2 3 2 4" xfId="8842" xr:uid="{00000000-0005-0000-0000-00008A220000}"/>
    <cellStyle name="Comma 2 3 2 4 2" xfId="8843" xr:uid="{00000000-0005-0000-0000-00008B220000}"/>
    <cellStyle name="Comma 2 3 2 4 2 2" xfId="39517" xr:uid="{FEA58C4B-7D4C-4E94-A94E-CAEBE0A08DB7}"/>
    <cellStyle name="Comma 2 3 2 4 3" xfId="39516" xr:uid="{6F216AA4-93E7-468A-BF8C-BF2A15E7FE81}"/>
    <cellStyle name="Comma 2 3 2 5" xfId="8844" xr:uid="{00000000-0005-0000-0000-00008C220000}"/>
    <cellStyle name="Comma 2 3 2 5 2" xfId="39518" xr:uid="{3AA3A678-B733-48CB-95F6-FC46D0779B6C}"/>
    <cellStyle name="Comma 2 3 2 6" xfId="8845" xr:uid="{00000000-0005-0000-0000-00008D220000}"/>
    <cellStyle name="Comma 2 3 2 6 2" xfId="8846" xr:uid="{00000000-0005-0000-0000-00008E220000}"/>
    <cellStyle name="Comma 2 3 2 6 2 2" xfId="39520" xr:uid="{406603C7-8232-4CC7-B017-70722C06848E}"/>
    <cellStyle name="Comma 2 3 2 6 3" xfId="39519" xr:uid="{CB32FA43-E6D9-4B55-8AE0-42611CCA3DC2}"/>
    <cellStyle name="Comma 2 3 2 7" xfId="8847" xr:uid="{00000000-0005-0000-0000-00008F220000}"/>
    <cellStyle name="Comma 2 3 2 7 2" xfId="39521" xr:uid="{87458E8F-A080-46A1-BFEB-5BDD6D371425}"/>
    <cellStyle name="Comma 2 3 2 8" xfId="39508" xr:uid="{0B72E577-2B1F-44CC-8CEB-E66091794EBC}"/>
    <cellStyle name="Comma 2 3 20" xfId="8848" xr:uid="{00000000-0005-0000-0000-000090220000}"/>
    <cellStyle name="Comma 2 3 20 2" xfId="39522" xr:uid="{C5622A6E-63A1-4B6A-857A-493D80197B56}"/>
    <cellStyle name="Comma 2 3 21" xfId="8849" xr:uid="{00000000-0005-0000-0000-000091220000}"/>
    <cellStyle name="Comma 2 3 21 2" xfId="39523" xr:uid="{36030AD5-7B34-4BDC-BC11-0F713AC45F5A}"/>
    <cellStyle name="Comma 2 3 22" xfId="39491" xr:uid="{884DFDAA-8F1F-43B7-AC59-1EB73309D75C}"/>
    <cellStyle name="Comma 2 3 23" xfId="8850" xr:uid="{00000000-0005-0000-0000-000092220000}"/>
    <cellStyle name="Comma 2 3 23 2" xfId="39524" xr:uid="{57024481-1246-4243-8444-EF6A2C3E9C87}"/>
    <cellStyle name="Comma 2 3 3" xfId="8851" xr:uid="{00000000-0005-0000-0000-000093220000}"/>
    <cellStyle name="Comma 2 3 3 2" xfId="8852" xr:uid="{00000000-0005-0000-0000-000094220000}"/>
    <cellStyle name="Comma 2 3 3 2 2" xfId="8853" xr:uid="{00000000-0005-0000-0000-000095220000}"/>
    <cellStyle name="Comma 2 3 3 2 2 2" xfId="39527" xr:uid="{6F38AD1B-B40D-4B1C-AA20-C04F81715ABA}"/>
    <cellStyle name="Comma 2 3 3 2 3" xfId="39526" xr:uid="{3B479A9A-9228-4F97-B672-78B3A280C82F}"/>
    <cellStyle name="Comma 2 3 3 3" xfId="8854" xr:uid="{00000000-0005-0000-0000-000096220000}"/>
    <cellStyle name="Comma 2 3 3 3 2" xfId="8855" xr:uid="{00000000-0005-0000-0000-000097220000}"/>
    <cellStyle name="Comma 2 3 3 3 2 2" xfId="39529" xr:uid="{BC2455D3-248D-4447-A664-2022AF8CE2C7}"/>
    <cellStyle name="Comma 2 3 3 3 3" xfId="39528" xr:uid="{8B42161B-01B4-4ACE-A909-B2CE90949262}"/>
    <cellStyle name="Comma 2 3 3 4" xfId="8856" xr:uid="{00000000-0005-0000-0000-000098220000}"/>
    <cellStyle name="Comma 2 3 3 4 2" xfId="39530" xr:uid="{8D2720CF-1546-4D04-B988-CA0484F4A881}"/>
    <cellStyle name="Comma 2 3 3 5" xfId="8857" xr:uid="{00000000-0005-0000-0000-000099220000}"/>
    <cellStyle name="Comma 2 3 3 5 2" xfId="39531" xr:uid="{2321158A-AA60-4E87-A65E-4CB6150E3390}"/>
    <cellStyle name="Comma 2 3 3 6" xfId="8858" xr:uid="{00000000-0005-0000-0000-00009A220000}"/>
    <cellStyle name="Comma 2 3 3 6 2" xfId="39532" xr:uid="{3AFAE718-4375-47E9-B2A2-C2F810BD05EA}"/>
    <cellStyle name="Comma 2 3 3 7" xfId="39525" xr:uid="{583B7B03-CBBA-4833-A8BA-E23E89CB6164}"/>
    <cellStyle name="Comma 2 3 4" xfId="8859" xr:uid="{00000000-0005-0000-0000-00009B220000}"/>
    <cellStyle name="Comma 2 3 4 2" xfId="8860" xr:uid="{00000000-0005-0000-0000-00009C220000}"/>
    <cellStyle name="Comma 2 3 4 2 2" xfId="8861" xr:uid="{00000000-0005-0000-0000-00009D220000}"/>
    <cellStyle name="Comma 2 3 4 2 2 2" xfId="39535" xr:uid="{6E81D061-B527-41AA-AEF5-FA02AD89F976}"/>
    <cellStyle name="Comma 2 3 4 2 3" xfId="39534" xr:uid="{DA8DF42C-F830-4A5C-9E63-FF91791D4A7F}"/>
    <cellStyle name="Comma 2 3 4 3" xfId="8862" xr:uid="{00000000-0005-0000-0000-00009E220000}"/>
    <cellStyle name="Comma 2 3 4 3 2" xfId="8863" xr:uid="{00000000-0005-0000-0000-00009F220000}"/>
    <cellStyle name="Comma 2 3 4 3 2 2" xfId="39537" xr:uid="{DB4D8297-8252-4E00-8A42-997DA893DBA1}"/>
    <cellStyle name="Comma 2 3 4 3 3" xfId="39536" xr:uid="{ECFEBBBB-168F-4D51-8BBE-D16CB79012F8}"/>
    <cellStyle name="Comma 2 3 4 4" xfId="8864" xr:uid="{00000000-0005-0000-0000-0000A0220000}"/>
    <cellStyle name="Comma 2 3 4 4 2" xfId="39538" xr:uid="{F6809ECE-4D32-4DD0-B267-EA7B7BC01B8A}"/>
    <cellStyle name="Comma 2 3 4 5" xfId="8865" xr:uid="{00000000-0005-0000-0000-0000A1220000}"/>
    <cellStyle name="Comma 2 3 4 5 2" xfId="39539" xr:uid="{3B805A7F-A3A6-4A84-8A4F-6AB8FC1B46BA}"/>
    <cellStyle name="Comma 2 3 4 6" xfId="8866" xr:uid="{00000000-0005-0000-0000-0000A2220000}"/>
    <cellStyle name="Comma 2 3 4 6 2" xfId="39540" xr:uid="{7DB75949-1F78-4DB0-AAD2-F928B6E413B3}"/>
    <cellStyle name="Comma 2 3 4 7" xfId="39533" xr:uid="{75B86116-992B-4006-BD6F-54134BE3B77A}"/>
    <cellStyle name="Comma 2 3 5" xfId="8867" xr:uid="{00000000-0005-0000-0000-0000A3220000}"/>
    <cellStyle name="Comma 2 3 5 2" xfId="8868" xr:uid="{00000000-0005-0000-0000-0000A4220000}"/>
    <cellStyle name="Comma 2 3 5 2 2" xfId="8869" xr:uid="{00000000-0005-0000-0000-0000A5220000}"/>
    <cellStyle name="Comma 2 3 5 2 2 2" xfId="8870" xr:uid="{00000000-0005-0000-0000-0000A6220000}"/>
    <cellStyle name="Comma 2 3 5 2 2 2 2" xfId="39544" xr:uid="{9DBB2899-CCE0-4BE8-B31C-3C5F738CEF18}"/>
    <cellStyle name="Comma 2 3 5 2 2 3" xfId="39543" xr:uid="{F0C8EB5B-C0E1-472C-A55F-6B38390858FF}"/>
    <cellStyle name="Comma 2 3 5 2 3" xfId="8871" xr:uid="{00000000-0005-0000-0000-0000A7220000}"/>
    <cellStyle name="Comma 2 3 5 2 3 2" xfId="8872" xr:uid="{00000000-0005-0000-0000-0000A8220000}"/>
    <cellStyle name="Comma 2 3 5 2 3 2 2" xfId="39546" xr:uid="{4BB1D4ED-515B-42E9-8AB9-FAE8E3444CDA}"/>
    <cellStyle name="Comma 2 3 5 2 3 3" xfId="39545" xr:uid="{065ABC8C-944A-4280-96D5-9A071ECDB77B}"/>
    <cellStyle name="Comma 2 3 5 2 4" xfId="8873" xr:uid="{00000000-0005-0000-0000-0000A9220000}"/>
    <cellStyle name="Comma 2 3 5 2 4 2" xfId="39547" xr:uid="{62F60495-D3BF-425E-AE75-4E1EF1D9F117}"/>
    <cellStyle name="Comma 2 3 5 2 5" xfId="8874" xr:uid="{00000000-0005-0000-0000-0000AA220000}"/>
    <cellStyle name="Comma 2 3 5 2 5 2" xfId="8875" xr:uid="{00000000-0005-0000-0000-0000AB220000}"/>
    <cellStyle name="Comma 2 3 5 2 5 2 2" xfId="39549" xr:uid="{98906C63-C1B5-4127-A5FF-50DE8C75709B}"/>
    <cellStyle name="Comma 2 3 5 2 5 3" xfId="39548" xr:uid="{D21B43B6-A43B-4954-8516-7D079FDFA2B6}"/>
    <cellStyle name="Comma 2 3 5 2 6" xfId="8876" xr:uid="{00000000-0005-0000-0000-0000AC220000}"/>
    <cellStyle name="Comma 2 3 5 2 6 2" xfId="39550" xr:uid="{871E11FC-D627-4E8E-A564-F3674DB82158}"/>
    <cellStyle name="Comma 2 3 5 2 7" xfId="39542" xr:uid="{6590E651-151D-4B60-B756-6CBC6CAAD849}"/>
    <cellStyle name="Comma 2 3 5 3" xfId="8877" xr:uid="{00000000-0005-0000-0000-0000AD220000}"/>
    <cellStyle name="Comma 2 3 5 3 2" xfId="8878" xr:uid="{00000000-0005-0000-0000-0000AE220000}"/>
    <cellStyle name="Comma 2 3 5 3 2 2" xfId="39552" xr:uid="{3322E7AF-22CC-4AF8-9B9A-EA21DE66254D}"/>
    <cellStyle name="Comma 2 3 5 3 3" xfId="39551" xr:uid="{92415733-E37A-45A4-94DF-E0F98392A3EE}"/>
    <cellStyle name="Comma 2 3 5 4" xfId="8879" xr:uid="{00000000-0005-0000-0000-0000AF220000}"/>
    <cellStyle name="Comma 2 3 5 4 2" xfId="8880" xr:uid="{00000000-0005-0000-0000-0000B0220000}"/>
    <cellStyle name="Comma 2 3 5 4 2 2" xfId="39554" xr:uid="{8D41FFE7-2BA5-4074-B473-3143DDA6C4F7}"/>
    <cellStyle name="Comma 2 3 5 4 3" xfId="39553" xr:uid="{572A44A4-7190-4968-86D0-820EA0621AB1}"/>
    <cellStyle name="Comma 2 3 5 5" xfId="8881" xr:uid="{00000000-0005-0000-0000-0000B1220000}"/>
    <cellStyle name="Comma 2 3 5 5 2" xfId="39555" xr:uid="{771329B6-688D-4F2C-BC76-A94FC6B9B96C}"/>
    <cellStyle name="Comma 2 3 5 6" xfId="8882" xr:uid="{00000000-0005-0000-0000-0000B2220000}"/>
    <cellStyle name="Comma 2 3 5 6 2" xfId="39556" xr:uid="{1342127A-640F-4F46-8F35-AEB919FB2329}"/>
    <cellStyle name="Comma 2 3 5 7" xfId="8883" xr:uid="{00000000-0005-0000-0000-0000B3220000}"/>
    <cellStyle name="Comma 2 3 5 7 2" xfId="39557" xr:uid="{1CEE90E1-541C-4597-A73C-F80320F1151D}"/>
    <cellStyle name="Comma 2 3 5 8" xfId="39541" xr:uid="{84592193-E3EE-426A-BC0D-E0B30D277B09}"/>
    <cellStyle name="Comma 2 3 6" xfId="8884" xr:uid="{00000000-0005-0000-0000-0000B4220000}"/>
    <cellStyle name="Comma 2 3 6 2" xfId="8885" xr:uid="{00000000-0005-0000-0000-0000B5220000}"/>
    <cellStyle name="Comma 2 3 6 2 2" xfId="8886" xr:uid="{00000000-0005-0000-0000-0000B6220000}"/>
    <cellStyle name="Comma 2 3 6 2 2 2" xfId="8887" xr:uid="{00000000-0005-0000-0000-0000B7220000}"/>
    <cellStyle name="Comma 2 3 6 2 2 2 2" xfId="39561" xr:uid="{6579C6CF-13C6-4319-8EEA-E53E2876245E}"/>
    <cellStyle name="Comma 2 3 6 2 2 3" xfId="39560" xr:uid="{3EA50AFC-B6BE-48CF-A833-97447E0BF180}"/>
    <cellStyle name="Comma 2 3 6 2 3" xfId="8888" xr:uid="{00000000-0005-0000-0000-0000B8220000}"/>
    <cellStyle name="Comma 2 3 6 2 3 2" xfId="8889" xr:uid="{00000000-0005-0000-0000-0000B9220000}"/>
    <cellStyle name="Comma 2 3 6 2 3 2 2" xfId="39563" xr:uid="{1195A558-8FA1-4453-BA29-610CC8E95B0B}"/>
    <cellStyle name="Comma 2 3 6 2 3 3" xfId="39562" xr:uid="{AD9792D2-BFE9-4A27-B6B6-82E725634EC4}"/>
    <cellStyle name="Comma 2 3 6 2 4" xfId="8890" xr:uid="{00000000-0005-0000-0000-0000BA220000}"/>
    <cellStyle name="Comma 2 3 6 2 4 2" xfId="39564" xr:uid="{C458C659-7CCC-4F90-8D28-D6EFCFC699CC}"/>
    <cellStyle name="Comma 2 3 6 2 5" xfId="8891" xr:uid="{00000000-0005-0000-0000-0000BB220000}"/>
    <cellStyle name="Comma 2 3 6 2 5 2" xfId="8892" xr:uid="{00000000-0005-0000-0000-0000BC220000}"/>
    <cellStyle name="Comma 2 3 6 2 5 2 2" xfId="39566" xr:uid="{4ABA1A39-5B89-498D-9A83-1B28A0F08AD0}"/>
    <cellStyle name="Comma 2 3 6 2 5 3" xfId="39565" xr:uid="{EBF64F33-302A-4FC6-A71E-83ADE2E0C174}"/>
    <cellStyle name="Comma 2 3 6 2 6" xfId="8893" xr:uid="{00000000-0005-0000-0000-0000BD220000}"/>
    <cellStyle name="Comma 2 3 6 2 6 2" xfId="39567" xr:uid="{D4FFCA6D-6691-426C-8922-09D06B8DA87B}"/>
    <cellStyle name="Comma 2 3 6 2 7" xfId="39559" xr:uid="{00A473B8-D1DA-479B-8FB2-B543C2BC4106}"/>
    <cellStyle name="Comma 2 3 6 3" xfId="8894" xr:uid="{00000000-0005-0000-0000-0000BE220000}"/>
    <cellStyle name="Comma 2 3 6 3 2" xfId="8895" xr:uid="{00000000-0005-0000-0000-0000BF220000}"/>
    <cellStyle name="Comma 2 3 6 3 2 2" xfId="39569" xr:uid="{D835EA9D-0057-4D0C-9858-FC8E0344F6D5}"/>
    <cellStyle name="Comma 2 3 6 3 3" xfId="39568" xr:uid="{EE6D111E-0733-4C4A-B3F9-0632323F44FC}"/>
    <cellStyle name="Comma 2 3 6 4" xfId="8896" xr:uid="{00000000-0005-0000-0000-0000C0220000}"/>
    <cellStyle name="Comma 2 3 6 4 2" xfId="8897" xr:uid="{00000000-0005-0000-0000-0000C1220000}"/>
    <cellStyle name="Comma 2 3 6 4 2 2" xfId="39571" xr:uid="{CD6D7A3B-65D4-4FFA-8DBB-2E840DA573F2}"/>
    <cellStyle name="Comma 2 3 6 4 3" xfId="39570" xr:uid="{C2C34556-F262-46F3-9EA6-78B7EA23CE16}"/>
    <cellStyle name="Comma 2 3 6 5" xfId="8898" xr:uid="{00000000-0005-0000-0000-0000C2220000}"/>
    <cellStyle name="Comma 2 3 6 5 2" xfId="39572" xr:uid="{F76F9484-CEF0-4D62-A8F9-78E7BE3369A6}"/>
    <cellStyle name="Comma 2 3 6 6" xfId="8899" xr:uid="{00000000-0005-0000-0000-0000C3220000}"/>
    <cellStyle name="Comma 2 3 6 6 2" xfId="39573" xr:uid="{2268CFEF-53D7-4B97-97EE-22B2183A2092}"/>
    <cellStyle name="Comma 2 3 6 7" xfId="8900" xr:uid="{00000000-0005-0000-0000-0000C4220000}"/>
    <cellStyle name="Comma 2 3 6 7 2" xfId="39574" xr:uid="{8A485E16-906F-4490-9959-FEBA55319B03}"/>
    <cellStyle name="Comma 2 3 6 8" xfId="39558" xr:uid="{E5E9585D-D48C-4765-B0A3-1596B317D878}"/>
    <cellStyle name="Comma 2 3 7" xfId="8901" xr:uid="{00000000-0005-0000-0000-0000C5220000}"/>
    <cellStyle name="Comma 2 3 7 2" xfId="8902" xr:uid="{00000000-0005-0000-0000-0000C6220000}"/>
    <cellStyle name="Comma 2 3 7 2 2" xfId="8903" xr:uid="{00000000-0005-0000-0000-0000C7220000}"/>
    <cellStyle name="Comma 2 3 7 2 2 2" xfId="39577" xr:uid="{209F6770-943C-475F-B0AC-03B13D43A9D7}"/>
    <cellStyle name="Comma 2 3 7 2 3" xfId="39576" xr:uid="{822734A2-BA42-4F8A-8B84-EAE8C4E5A15E}"/>
    <cellStyle name="Comma 2 3 7 3" xfId="8904" xr:uid="{00000000-0005-0000-0000-0000C8220000}"/>
    <cellStyle name="Comma 2 3 7 3 2" xfId="8905" xr:uid="{00000000-0005-0000-0000-0000C9220000}"/>
    <cellStyle name="Comma 2 3 7 3 2 2" xfId="39579" xr:uid="{694C25A9-9B6C-4E89-842B-393F23232651}"/>
    <cellStyle name="Comma 2 3 7 3 3" xfId="39578" xr:uid="{86FA7272-54BB-435F-9FE9-E30D53AE149A}"/>
    <cellStyle name="Comma 2 3 7 4" xfId="8906" xr:uid="{00000000-0005-0000-0000-0000CA220000}"/>
    <cellStyle name="Comma 2 3 7 4 2" xfId="39580" xr:uid="{AEF74CBA-CB71-4B10-870F-2D8AF2229FAD}"/>
    <cellStyle name="Comma 2 3 7 5" xfId="8907" xr:uid="{00000000-0005-0000-0000-0000CB220000}"/>
    <cellStyle name="Comma 2 3 7 5 2" xfId="39581" xr:uid="{D612554D-7871-4E18-86BB-847B9F980769}"/>
    <cellStyle name="Comma 2 3 7 6" xfId="8908" xr:uid="{00000000-0005-0000-0000-0000CC220000}"/>
    <cellStyle name="Comma 2 3 7 6 2" xfId="39582" xr:uid="{E3EFBEA5-0EC0-4282-BC99-ACCC97EAF5CE}"/>
    <cellStyle name="Comma 2 3 7 7" xfId="39575" xr:uid="{1EC43342-FEAB-418E-A348-AC9521C90041}"/>
    <cellStyle name="Comma 2 3 8" xfId="8909" xr:uid="{00000000-0005-0000-0000-0000CD220000}"/>
    <cellStyle name="Comma 2 3 8 2" xfId="8910" xr:uid="{00000000-0005-0000-0000-0000CE220000}"/>
    <cellStyle name="Comma 2 3 8 2 2" xfId="8911" xr:uid="{00000000-0005-0000-0000-0000CF220000}"/>
    <cellStyle name="Comma 2 3 8 2 2 2" xfId="39585" xr:uid="{FE4EF8FE-6A3C-4E46-80B8-8A3D92E9938C}"/>
    <cellStyle name="Comma 2 3 8 2 3" xfId="39584" xr:uid="{D6015F40-C0A1-462E-81C8-8AAAD289BD42}"/>
    <cellStyle name="Comma 2 3 8 3" xfId="8912" xr:uid="{00000000-0005-0000-0000-0000D0220000}"/>
    <cellStyle name="Comma 2 3 8 3 2" xfId="8913" xr:uid="{00000000-0005-0000-0000-0000D1220000}"/>
    <cellStyle name="Comma 2 3 8 3 2 2" xfId="39587" xr:uid="{814BB887-F9A0-4B80-A781-CFEC15B8D0D1}"/>
    <cellStyle name="Comma 2 3 8 3 3" xfId="39586" xr:uid="{2FD7827D-6D35-4E66-9D1C-F80BAA49E8D7}"/>
    <cellStyle name="Comma 2 3 8 4" xfId="8914" xr:uid="{00000000-0005-0000-0000-0000D2220000}"/>
    <cellStyle name="Comma 2 3 8 4 2" xfId="39588" xr:uid="{124A9D9E-DB19-44F3-95B6-B4148F7AF63F}"/>
    <cellStyle name="Comma 2 3 8 5" xfId="8915" xr:uid="{00000000-0005-0000-0000-0000D3220000}"/>
    <cellStyle name="Comma 2 3 8 5 2" xfId="8916" xr:uid="{00000000-0005-0000-0000-0000D4220000}"/>
    <cellStyle name="Comma 2 3 8 5 2 2" xfId="39590" xr:uid="{B690B09F-6179-4DB8-B462-7E774DF63B16}"/>
    <cellStyle name="Comma 2 3 8 5 3" xfId="39589" xr:uid="{DA52E831-D556-4423-84BD-938D19C06257}"/>
    <cellStyle name="Comma 2 3 8 6" xfId="8917" xr:uid="{00000000-0005-0000-0000-0000D5220000}"/>
    <cellStyle name="Comma 2 3 8 6 2" xfId="39591" xr:uid="{9BB7DDA7-0646-42A2-B05A-0C0F2D04542C}"/>
    <cellStyle name="Comma 2 3 8 7" xfId="39583" xr:uid="{DEF1F1C6-B3F8-4B0F-843C-A46541326E71}"/>
    <cellStyle name="Comma 2 3 9" xfId="8918" xr:uid="{00000000-0005-0000-0000-0000D6220000}"/>
    <cellStyle name="Comma 2 3 9 2" xfId="8919" xr:uid="{00000000-0005-0000-0000-0000D7220000}"/>
    <cellStyle name="Comma 2 3 9 2 2" xfId="8920" xr:uid="{00000000-0005-0000-0000-0000D8220000}"/>
    <cellStyle name="Comma 2 3 9 2 2 2" xfId="39594" xr:uid="{94E60794-83DD-410E-A523-FED81C68782A}"/>
    <cellStyle name="Comma 2 3 9 2 3" xfId="39593" xr:uid="{E99CA238-05C1-4D38-85C4-5AB455A88329}"/>
    <cellStyle name="Comma 2 3 9 3" xfId="8921" xr:uid="{00000000-0005-0000-0000-0000D9220000}"/>
    <cellStyle name="Comma 2 3 9 3 2" xfId="39595" xr:uid="{D4A3F724-57C1-4C2E-81E0-A167BB14B7F1}"/>
    <cellStyle name="Comma 2 3 9 4" xfId="8922" xr:uid="{00000000-0005-0000-0000-0000DA220000}"/>
    <cellStyle name="Comma 2 3 9 4 2" xfId="39596" xr:uid="{C2F796E7-F768-447E-AE2C-7A062381849E}"/>
    <cellStyle name="Comma 2 3 9 5" xfId="39592" xr:uid="{D1A9568D-0607-4A80-BC68-2F63AE4EF392}"/>
    <cellStyle name="Comma 2 30" xfId="8923" xr:uid="{00000000-0005-0000-0000-0000DB220000}"/>
    <cellStyle name="Comma 2 30 2" xfId="39597" xr:uid="{C30CBF9F-0585-4661-90B1-78642B019541}"/>
    <cellStyle name="Comma 2 31" xfId="8924" xr:uid="{00000000-0005-0000-0000-0000DC220000}"/>
    <cellStyle name="Comma 2 31 2" xfId="39598" xr:uid="{50839B84-9F66-4CC5-9724-388763CDBE2B}"/>
    <cellStyle name="Comma 2 32" xfId="8925" xr:uid="{00000000-0005-0000-0000-0000DD220000}"/>
    <cellStyle name="Comma 2 32 2" xfId="39599" xr:uid="{95CC3D9F-8C86-412E-98B2-833E536421C4}"/>
    <cellStyle name="Comma 2 33" xfId="8926" xr:uid="{00000000-0005-0000-0000-0000DE220000}"/>
    <cellStyle name="Comma 2 33 2" xfId="39600" xr:uid="{CE1D9BDB-7443-4A69-B7C5-02895799AB8E}"/>
    <cellStyle name="Comma 2 34" xfId="8927" xr:uid="{00000000-0005-0000-0000-0000DF220000}"/>
    <cellStyle name="Comma 2 34 2" xfId="39601" xr:uid="{AEB3A438-D836-4958-ABC0-89CA407F2661}"/>
    <cellStyle name="Comma 2 35" xfId="39302" xr:uid="{EDE30619-09B4-4879-926A-E3C1D0028D4F}"/>
    <cellStyle name="Comma 2 36" xfId="8928" xr:uid="{00000000-0005-0000-0000-0000E0220000}"/>
    <cellStyle name="Comma 2 36 2" xfId="39602" xr:uid="{13311566-676E-46A5-9E99-B56FD18CCBB8}"/>
    <cellStyle name="Comma 2 4" xfId="8929" xr:uid="{00000000-0005-0000-0000-0000E1220000}"/>
    <cellStyle name="Comma 2 4 10" xfId="39603" xr:uid="{B06539EE-6FB3-4A22-A8AB-9AFE3505D4CA}"/>
    <cellStyle name="Comma 2 4 2" xfId="8930" xr:uid="{00000000-0005-0000-0000-0000E2220000}"/>
    <cellStyle name="Comma 2 4 2 2" xfId="39604" xr:uid="{ADC8FB14-0500-423C-AA9B-5E229B7CD522}"/>
    <cellStyle name="Comma 2 4 3" xfId="8931" xr:uid="{00000000-0005-0000-0000-0000E3220000}"/>
    <cellStyle name="Comma 2 4 3 2" xfId="8932" xr:uid="{00000000-0005-0000-0000-0000E4220000}"/>
    <cellStyle name="Comma 2 4 3 2 2" xfId="8933" xr:uid="{00000000-0005-0000-0000-0000E5220000}"/>
    <cellStyle name="Comma 2 4 3 2 2 2" xfId="39607" xr:uid="{F5E44847-626D-41EB-B657-D81F27A2A728}"/>
    <cellStyle name="Comma 2 4 3 2 3" xfId="39606" xr:uid="{CC47319F-AAFB-4ECF-BA0F-2A5EE0B78A62}"/>
    <cellStyle name="Comma 2 4 3 3" xfId="8934" xr:uid="{00000000-0005-0000-0000-0000E6220000}"/>
    <cellStyle name="Comma 2 4 3 3 2" xfId="8935" xr:uid="{00000000-0005-0000-0000-0000E7220000}"/>
    <cellStyle name="Comma 2 4 3 3 2 2" xfId="39609" xr:uid="{36C16DB4-E183-4245-A0F2-50A5C0161508}"/>
    <cellStyle name="Comma 2 4 3 3 3" xfId="39608" xr:uid="{E5AF409A-9FAC-4C46-80C4-0D363D79C484}"/>
    <cellStyle name="Comma 2 4 3 4" xfId="8936" xr:uid="{00000000-0005-0000-0000-0000E8220000}"/>
    <cellStyle name="Comma 2 4 3 4 2" xfId="39610" xr:uid="{BA55F110-B6A6-4C8E-B63C-2F5B433BBFB1}"/>
    <cellStyle name="Comma 2 4 3 5" xfId="8937" xr:uid="{00000000-0005-0000-0000-0000E9220000}"/>
    <cellStyle name="Comma 2 4 3 5 2" xfId="39611" xr:uid="{D026911D-B42D-4017-B277-F662D9259DC9}"/>
    <cellStyle name="Comma 2 4 3 6" xfId="8938" xr:uid="{00000000-0005-0000-0000-0000EA220000}"/>
    <cellStyle name="Comma 2 4 3 6 2" xfId="39612" xr:uid="{91947C70-D98E-4E51-BEB5-A83FD4E3B4BE}"/>
    <cellStyle name="Comma 2 4 3 7" xfId="39605" xr:uid="{3EB0A002-2309-4809-B460-3A21D3EA4B04}"/>
    <cellStyle name="Comma 2 4 4" xfId="8939" xr:uid="{00000000-0005-0000-0000-0000EB220000}"/>
    <cellStyle name="Comma 2 4 4 2" xfId="8940" xr:uid="{00000000-0005-0000-0000-0000EC220000}"/>
    <cellStyle name="Comma 2 4 4 2 2" xfId="8941" xr:uid="{00000000-0005-0000-0000-0000ED220000}"/>
    <cellStyle name="Comma 2 4 4 2 2 2" xfId="39615" xr:uid="{0B4CCDD5-15F4-4462-B6D5-E8D69F2D3A19}"/>
    <cellStyle name="Comma 2 4 4 2 3" xfId="39614" xr:uid="{D5F099C8-67B6-4D88-B08B-982A102C350B}"/>
    <cellStyle name="Comma 2 4 4 3" xfId="39613" xr:uid="{601A13FE-CBAC-47BF-B654-B3528898EC39}"/>
    <cellStyle name="Comma 2 4 5" xfId="8942" xr:uid="{00000000-0005-0000-0000-0000EE220000}"/>
    <cellStyle name="Comma 2 4 5 2" xfId="8943" xr:uid="{00000000-0005-0000-0000-0000EF220000}"/>
    <cellStyle name="Comma 2 4 5 2 2" xfId="39617" xr:uid="{78B7FE8E-C443-4356-A51E-ED1E07814177}"/>
    <cellStyle name="Comma 2 4 5 3" xfId="39616" xr:uid="{2EB869D6-1542-44DF-80CC-769F4BC82E40}"/>
    <cellStyle name="Comma 2 4 6" xfId="8944" xr:uid="{00000000-0005-0000-0000-0000F0220000}"/>
    <cellStyle name="Comma 2 4 6 2" xfId="8945" xr:uid="{00000000-0005-0000-0000-0000F1220000}"/>
    <cellStyle name="Comma 2 4 6 2 2" xfId="39619" xr:uid="{649535E1-CB61-4E24-BD6A-204EB15089E2}"/>
    <cellStyle name="Comma 2 4 6 3" xfId="39618" xr:uid="{1AA3BE3C-49D5-4DCE-8E69-B780F66FD787}"/>
    <cellStyle name="Comma 2 4 7" xfId="8946" xr:uid="{00000000-0005-0000-0000-0000F2220000}"/>
    <cellStyle name="Comma 2 4 7 2" xfId="39620" xr:uid="{D4971F8C-FEBC-44D2-820C-8B1288B6C7A1}"/>
    <cellStyle name="Comma 2 4 8" xfId="8947" xr:uid="{00000000-0005-0000-0000-0000F3220000}"/>
    <cellStyle name="Comma 2 4 8 2" xfId="39621" xr:uid="{7347B9E8-6915-4A96-88F5-7495116024C8}"/>
    <cellStyle name="Comma 2 4 9" xfId="8948" xr:uid="{00000000-0005-0000-0000-0000F4220000}"/>
    <cellStyle name="Comma 2 4 9 2" xfId="39622" xr:uid="{407DC6D7-3023-41C3-89F7-19A897709B7D}"/>
    <cellStyle name="Comma 2 5" xfId="8949" xr:uid="{00000000-0005-0000-0000-0000F5220000}"/>
    <cellStyle name="Comma 2 5 10" xfId="8950" xr:uid="{00000000-0005-0000-0000-0000F6220000}"/>
    <cellStyle name="Comma 2 5 10 2" xfId="39624" xr:uid="{49CECA72-011C-4AFE-9CAD-45781B7281BB}"/>
    <cellStyle name="Comma 2 5 11" xfId="39623" xr:uid="{586E3447-F816-4C50-9B61-77DDAB5C029B}"/>
    <cellStyle name="Comma 2 5 2" xfId="8951" xr:uid="{00000000-0005-0000-0000-0000F7220000}"/>
    <cellStyle name="Comma 2 5 2 2" xfId="8952" xr:uid="{00000000-0005-0000-0000-0000F8220000}"/>
    <cellStyle name="Comma 2 5 2 2 2" xfId="8953" xr:uid="{00000000-0005-0000-0000-0000F9220000}"/>
    <cellStyle name="Comma 2 5 2 2 2 2" xfId="39627" xr:uid="{40123245-4602-453A-8ADB-BC5CFA719115}"/>
    <cellStyle name="Comma 2 5 2 2 3" xfId="39626" xr:uid="{FDF043C8-8328-4279-865A-74986B5BC328}"/>
    <cellStyle name="Comma 2 5 2 3" xfId="8954" xr:uid="{00000000-0005-0000-0000-0000FA220000}"/>
    <cellStyle name="Comma 2 5 2 3 2" xfId="8955" xr:uid="{00000000-0005-0000-0000-0000FB220000}"/>
    <cellStyle name="Comma 2 5 2 3 2 2" xfId="39629" xr:uid="{4B4EDF4D-C491-4579-91E6-FC8603D32D50}"/>
    <cellStyle name="Comma 2 5 2 3 3" xfId="39628" xr:uid="{C3BCB75F-9846-478C-8D5E-F98DF586244D}"/>
    <cellStyle name="Comma 2 5 2 4" xfId="8956" xr:uid="{00000000-0005-0000-0000-0000FC220000}"/>
    <cellStyle name="Comma 2 5 2 4 2" xfId="39630" xr:uid="{C791FD49-5B8B-40AD-B16D-698381B89508}"/>
    <cellStyle name="Comma 2 5 2 5" xfId="8957" xr:uid="{00000000-0005-0000-0000-0000FD220000}"/>
    <cellStyle name="Comma 2 5 2 5 2" xfId="8958" xr:uid="{00000000-0005-0000-0000-0000FE220000}"/>
    <cellStyle name="Comma 2 5 2 5 2 2" xfId="39632" xr:uid="{CDDF8B51-544E-4834-840A-E6983E5F0F74}"/>
    <cellStyle name="Comma 2 5 2 5 3" xfId="39631" xr:uid="{70C15E9A-6F2A-41EE-9206-A3791D2DBD71}"/>
    <cellStyle name="Comma 2 5 2 6" xfId="8959" xr:uid="{00000000-0005-0000-0000-0000FF220000}"/>
    <cellStyle name="Comma 2 5 2 6 2" xfId="39633" xr:uid="{BAFA81F3-7AA1-4FE7-85CD-06BFFD2723DA}"/>
    <cellStyle name="Comma 2 5 2 7" xfId="39625" xr:uid="{CFAE1022-B2CF-4C8E-B442-75A24AE15EF0}"/>
    <cellStyle name="Comma 2 5 3" xfId="8960" xr:uid="{00000000-0005-0000-0000-000000230000}"/>
    <cellStyle name="Comma 2 5 3 2" xfId="8961" xr:uid="{00000000-0005-0000-0000-000001230000}"/>
    <cellStyle name="Comma 2 5 3 2 2" xfId="8962" xr:uid="{00000000-0005-0000-0000-000002230000}"/>
    <cellStyle name="Comma 2 5 3 2 2 2" xfId="39636" xr:uid="{9948A0D3-1CEA-48B1-9A72-19944D123B2E}"/>
    <cellStyle name="Comma 2 5 3 2 3" xfId="39635" xr:uid="{B99D9C2C-6637-4E1A-8764-9C7B1CCA76AF}"/>
    <cellStyle name="Comma 2 5 3 3" xfId="8963" xr:uid="{00000000-0005-0000-0000-000003230000}"/>
    <cellStyle name="Comma 2 5 3 3 2" xfId="39637" xr:uid="{2BD40B2E-85AA-4D89-93E4-8B4CB20555E2}"/>
    <cellStyle name="Comma 2 5 3 4" xfId="8964" xr:uid="{00000000-0005-0000-0000-000004230000}"/>
    <cellStyle name="Comma 2 5 3 4 2" xfId="39638" xr:uid="{ED68A066-4784-4432-BC6C-7529A12D289C}"/>
    <cellStyle name="Comma 2 5 3 5" xfId="39634" xr:uid="{CB597F3D-45C9-4963-96EC-C5E0C5388176}"/>
    <cellStyle name="Comma 2 5 4" xfId="8965" xr:uid="{00000000-0005-0000-0000-000005230000}"/>
    <cellStyle name="Comma 2 5 4 2" xfId="8966" xr:uid="{00000000-0005-0000-0000-000006230000}"/>
    <cellStyle name="Comma 2 5 4 2 2" xfId="39640" xr:uid="{686D639D-7543-4994-B9C5-156C0E45250B}"/>
    <cellStyle name="Comma 2 5 4 3" xfId="39639" xr:uid="{215078EB-48FE-474C-A79C-666631F7564E}"/>
    <cellStyle name="Comma 2 5 5" xfId="8967" xr:uid="{00000000-0005-0000-0000-000007230000}"/>
    <cellStyle name="Comma 2 5 5 2" xfId="8968" xr:uid="{00000000-0005-0000-0000-000008230000}"/>
    <cellStyle name="Comma 2 5 5 2 2" xfId="39642" xr:uid="{0F5A2BBC-5419-48F6-98A9-5E48E4846BA1}"/>
    <cellStyle name="Comma 2 5 5 3" xfId="39641" xr:uid="{2AFBF005-67B4-4F2C-8F50-89F629BAE91D}"/>
    <cellStyle name="Comma 2 5 6" xfId="8969" xr:uid="{00000000-0005-0000-0000-000009230000}"/>
    <cellStyle name="Comma 2 5 6 2" xfId="8970" xr:uid="{00000000-0005-0000-0000-00000A230000}"/>
    <cellStyle name="Comma 2 5 6 2 2" xfId="39644" xr:uid="{3D92F026-036E-4A60-9BCB-CA12BFCC7D37}"/>
    <cellStyle name="Comma 2 5 6 3" xfId="39643" xr:uid="{1E868877-C9B5-4125-8E10-BBCCF2D8C916}"/>
    <cellStyle name="Comma 2 5 7" xfId="8971" xr:uid="{00000000-0005-0000-0000-00000B230000}"/>
    <cellStyle name="Comma 2 5 7 2" xfId="8972" xr:uid="{00000000-0005-0000-0000-00000C230000}"/>
    <cellStyle name="Comma 2 5 7 2 2" xfId="39646" xr:uid="{7E4FC90F-7834-465F-AF1E-F70B8325206E}"/>
    <cellStyle name="Comma 2 5 7 3" xfId="39645" xr:uid="{E9EBB806-E78E-43FD-B065-914D92FEF06A}"/>
    <cellStyle name="Comma 2 5 8" xfId="8973" xr:uid="{00000000-0005-0000-0000-00000D230000}"/>
    <cellStyle name="Comma 2 5 8 2" xfId="39647" xr:uid="{A7C533DD-0F7C-4150-8CA8-8A32AD9A2A69}"/>
    <cellStyle name="Comma 2 5 9" xfId="8974" xr:uid="{00000000-0005-0000-0000-00000E230000}"/>
    <cellStyle name="Comma 2 5 9 2" xfId="39648" xr:uid="{522199CD-3D17-4D0C-A54A-C2A9B5021CA5}"/>
    <cellStyle name="Comma 2 6" xfId="8975" xr:uid="{00000000-0005-0000-0000-00000F230000}"/>
    <cellStyle name="Comma 2 6 10" xfId="8976" xr:uid="{00000000-0005-0000-0000-000010230000}"/>
    <cellStyle name="Comma 2 6 10 2" xfId="8977" xr:uid="{00000000-0005-0000-0000-000011230000}"/>
    <cellStyle name="Comma 2 6 10 2 2" xfId="39651" xr:uid="{86BD0D8A-4DEA-4445-B381-A76973E6B76F}"/>
    <cellStyle name="Comma 2 6 10 3" xfId="39650" xr:uid="{9E254D42-0610-4594-9C4E-B62EEA105826}"/>
    <cellStyle name="Comma 2 6 11" xfId="8978" xr:uid="{00000000-0005-0000-0000-000012230000}"/>
    <cellStyle name="Comma 2 6 11 2" xfId="39652" xr:uid="{F50B6139-E09B-4B0D-94FE-AA7921C0523A}"/>
    <cellStyle name="Comma 2 6 12" xfId="39649" xr:uid="{1A8561DB-2286-405C-8EB8-A9BF408EBC61}"/>
    <cellStyle name="Comma 2 6 2" xfId="8979" xr:uid="{00000000-0005-0000-0000-000013230000}"/>
    <cellStyle name="Comma 2 6 2 2" xfId="8980" xr:uid="{00000000-0005-0000-0000-000014230000}"/>
    <cellStyle name="Comma 2 6 2 2 2" xfId="8981" xr:uid="{00000000-0005-0000-0000-000015230000}"/>
    <cellStyle name="Comma 2 6 2 2 2 2" xfId="39655" xr:uid="{F80F4FAB-9511-4A0B-AE2F-581F4CA83D60}"/>
    <cellStyle name="Comma 2 6 2 2 3" xfId="39654" xr:uid="{3AE9E3E6-43DC-4EBD-9628-5C5CAE7EEC73}"/>
    <cellStyle name="Comma 2 6 2 3" xfId="8982" xr:uid="{00000000-0005-0000-0000-000016230000}"/>
    <cellStyle name="Comma 2 6 2 3 2" xfId="8983" xr:uid="{00000000-0005-0000-0000-000017230000}"/>
    <cellStyle name="Comma 2 6 2 3 2 2" xfId="39657" xr:uid="{CB1B5572-313C-40A4-ACC4-E72912234AD0}"/>
    <cellStyle name="Comma 2 6 2 3 3" xfId="39656" xr:uid="{6AAA87E1-B480-4429-BF4D-78A043ABCE02}"/>
    <cellStyle name="Comma 2 6 2 4" xfId="8984" xr:uid="{00000000-0005-0000-0000-000018230000}"/>
    <cellStyle name="Comma 2 6 2 4 2" xfId="39658" xr:uid="{EA2042E4-AD65-4063-A018-559429369F4C}"/>
    <cellStyle name="Comma 2 6 2 5" xfId="8985" xr:uid="{00000000-0005-0000-0000-000019230000}"/>
    <cellStyle name="Comma 2 6 2 5 2" xfId="39659" xr:uid="{48BFBAD1-CD4B-4D7A-AAC8-BA5149085A3A}"/>
    <cellStyle name="Comma 2 6 2 6" xfId="8986" xr:uid="{00000000-0005-0000-0000-00001A230000}"/>
    <cellStyle name="Comma 2 6 2 6 2" xfId="39660" xr:uid="{C2945869-A83C-4506-998F-F753882D33A9}"/>
    <cellStyle name="Comma 2 6 2 7" xfId="39653" xr:uid="{1C25DFD8-C914-4D0E-8A35-07CCBFD7D7EC}"/>
    <cellStyle name="Comma 2 6 3" xfId="8987" xr:uid="{00000000-0005-0000-0000-00001B230000}"/>
    <cellStyle name="Comma 2 6 3 2" xfId="8988" xr:uid="{00000000-0005-0000-0000-00001C230000}"/>
    <cellStyle name="Comma 2 6 3 2 2" xfId="8989" xr:uid="{00000000-0005-0000-0000-00001D230000}"/>
    <cellStyle name="Comma 2 6 3 2 2 2" xfId="8990" xr:uid="{00000000-0005-0000-0000-00001E230000}"/>
    <cellStyle name="Comma 2 6 3 2 2 2 2" xfId="39664" xr:uid="{917A5023-9DC0-4611-A9E6-22706DFDB67B}"/>
    <cellStyle name="Comma 2 6 3 2 2 3" xfId="39663" xr:uid="{7A876927-443A-487C-B78B-D8445C3EFC1D}"/>
    <cellStyle name="Comma 2 6 3 2 3" xfId="8991" xr:uid="{00000000-0005-0000-0000-00001F230000}"/>
    <cellStyle name="Comma 2 6 3 2 3 2" xfId="8992" xr:uid="{00000000-0005-0000-0000-000020230000}"/>
    <cellStyle name="Comma 2 6 3 2 3 2 2" xfId="39666" xr:uid="{F442C104-5FEB-4CB6-ACA4-B27E1DF80578}"/>
    <cellStyle name="Comma 2 6 3 2 3 3" xfId="39665" xr:uid="{E71F8772-9887-46E0-BD82-5D2AC5598F45}"/>
    <cellStyle name="Comma 2 6 3 2 4" xfId="8993" xr:uid="{00000000-0005-0000-0000-000021230000}"/>
    <cellStyle name="Comma 2 6 3 2 4 2" xfId="39667" xr:uid="{0903FF10-D548-4210-8EC7-F0D2E4E920CB}"/>
    <cellStyle name="Comma 2 6 3 2 5" xfId="8994" xr:uid="{00000000-0005-0000-0000-000022230000}"/>
    <cellStyle name="Comma 2 6 3 2 5 2" xfId="8995" xr:uid="{00000000-0005-0000-0000-000023230000}"/>
    <cellStyle name="Comma 2 6 3 2 5 2 2" xfId="39669" xr:uid="{F54638A9-5656-46BC-B7DF-FBF8D476F73B}"/>
    <cellStyle name="Comma 2 6 3 2 5 3" xfId="39668" xr:uid="{18718FB6-986E-4EAD-B329-9091DEBA613E}"/>
    <cellStyle name="Comma 2 6 3 2 6" xfId="8996" xr:uid="{00000000-0005-0000-0000-000024230000}"/>
    <cellStyle name="Comma 2 6 3 2 6 2" xfId="39670" xr:uid="{68429747-A76B-479F-96B8-97B989A6D5FC}"/>
    <cellStyle name="Comma 2 6 3 2 7" xfId="39662" xr:uid="{41D3D89F-7AFB-4C59-A39C-836810DF084A}"/>
    <cellStyle name="Comma 2 6 3 3" xfId="8997" xr:uid="{00000000-0005-0000-0000-000025230000}"/>
    <cellStyle name="Comma 2 6 3 3 2" xfId="8998" xr:uid="{00000000-0005-0000-0000-000026230000}"/>
    <cellStyle name="Comma 2 6 3 3 2 2" xfId="39672" xr:uid="{0211D6B7-C783-4DB6-88E1-F5898D224519}"/>
    <cellStyle name="Comma 2 6 3 3 3" xfId="39671" xr:uid="{D8FC5E36-7D46-472B-AEE1-421A8FEFF490}"/>
    <cellStyle name="Comma 2 6 3 4" xfId="8999" xr:uid="{00000000-0005-0000-0000-000027230000}"/>
    <cellStyle name="Comma 2 6 3 4 2" xfId="9000" xr:uid="{00000000-0005-0000-0000-000028230000}"/>
    <cellStyle name="Comma 2 6 3 4 2 2" xfId="39674" xr:uid="{F2F9E7C2-4472-4DC6-816B-DDAFEFB273B0}"/>
    <cellStyle name="Comma 2 6 3 4 3" xfId="39673" xr:uid="{7441F7BB-135D-4EFB-8405-00F1A4FC8E6F}"/>
    <cellStyle name="Comma 2 6 3 5" xfId="9001" xr:uid="{00000000-0005-0000-0000-000029230000}"/>
    <cellStyle name="Comma 2 6 3 5 2" xfId="39675" xr:uid="{A9C18654-CD32-4DA5-AC62-9138944FC0DF}"/>
    <cellStyle name="Comma 2 6 3 6" xfId="9002" xr:uid="{00000000-0005-0000-0000-00002A230000}"/>
    <cellStyle name="Comma 2 6 3 6 2" xfId="39676" xr:uid="{30CA7C19-BF2C-43DD-9AE1-A82A26E01F1D}"/>
    <cellStyle name="Comma 2 6 3 7" xfId="9003" xr:uid="{00000000-0005-0000-0000-00002B230000}"/>
    <cellStyle name="Comma 2 6 3 7 2" xfId="39677" xr:uid="{F8F66E4C-1C68-490A-99D8-795A3A73449A}"/>
    <cellStyle name="Comma 2 6 3 8" xfId="39661" xr:uid="{7ED1FB81-808D-47EE-B62A-BF3B42478D57}"/>
    <cellStyle name="Comma 2 6 4" xfId="9004" xr:uid="{00000000-0005-0000-0000-00002C230000}"/>
    <cellStyle name="Comma 2 6 4 2" xfId="9005" xr:uid="{00000000-0005-0000-0000-00002D230000}"/>
    <cellStyle name="Comma 2 6 4 2 2" xfId="9006" xr:uid="{00000000-0005-0000-0000-00002E230000}"/>
    <cellStyle name="Comma 2 6 4 2 2 2" xfId="39680" xr:uid="{3D75022C-1CE3-4639-BA0B-9383E190645C}"/>
    <cellStyle name="Comma 2 6 4 2 3" xfId="39679" xr:uid="{AB438B39-9390-454C-922C-41D9B136795A}"/>
    <cellStyle name="Comma 2 6 4 3" xfId="9007" xr:uid="{00000000-0005-0000-0000-00002F230000}"/>
    <cellStyle name="Comma 2 6 4 3 2" xfId="9008" xr:uid="{00000000-0005-0000-0000-000030230000}"/>
    <cellStyle name="Comma 2 6 4 3 2 2" xfId="39682" xr:uid="{C5EA8964-F9EA-4D92-B5A0-B2E71E99CB2D}"/>
    <cellStyle name="Comma 2 6 4 3 3" xfId="39681" xr:uid="{9695996F-C8FF-4FD3-AA7F-5D2E41FE968C}"/>
    <cellStyle name="Comma 2 6 4 4" xfId="9009" xr:uid="{00000000-0005-0000-0000-000031230000}"/>
    <cellStyle name="Comma 2 6 4 4 2" xfId="39683" xr:uid="{56E2FF45-9836-4BD0-8AAF-210D39CCC5F5}"/>
    <cellStyle name="Comma 2 6 4 5" xfId="9010" xr:uid="{00000000-0005-0000-0000-000032230000}"/>
    <cellStyle name="Comma 2 6 4 5 2" xfId="39684" xr:uid="{CCA95A16-4D77-4988-9810-8A74C9C6EEE6}"/>
    <cellStyle name="Comma 2 6 4 6" xfId="9011" xr:uid="{00000000-0005-0000-0000-000033230000}"/>
    <cellStyle name="Comma 2 6 4 6 2" xfId="39685" xr:uid="{6355BAF7-B235-42CA-B3FE-9D334F3F704E}"/>
    <cellStyle name="Comma 2 6 4 7" xfId="39678" xr:uid="{5E498C9D-FC8A-4B24-9B4F-2EA8BCE7E8EE}"/>
    <cellStyle name="Comma 2 6 5" xfId="9012" xr:uid="{00000000-0005-0000-0000-000034230000}"/>
    <cellStyle name="Comma 2 6 5 2" xfId="9013" xr:uid="{00000000-0005-0000-0000-000035230000}"/>
    <cellStyle name="Comma 2 6 5 2 2" xfId="39687" xr:uid="{856F8A43-B99C-4056-B557-C1EC4FE282B4}"/>
    <cellStyle name="Comma 2 6 5 3" xfId="39686" xr:uid="{E6E5D409-4296-4DA6-AA99-A614DD8DC290}"/>
    <cellStyle name="Comma 2 6 6" xfId="9014" xr:uid="{00000000-0005-0000-0000-000036230000}"/>
    <cellStyle name="Comma 2 6 6 2" xfId="9015" xr:uid="{00000000-0005-0000-0000-000037230000}"/>
    <cellStyle name="Comma 2 6 6 2 2" xfId="39689" xr:uid="{FBEA7567-6742-4924-B2D9-D38EF95236A3}"/>
    <cellStyle name="Comma 2 6 6 3" xfId="39688" xr:uid="{474CF26C-CE43-48CE-8B71-B264DD48FED6}"/>
    <cellStyle name="Comma 2 6 7" xfId="9016" xr:uid="{00000000-0005-0000-0000-000038230000}"/>
    <cellStyle name="Comma 2 6 7 2" xfId="9017" xr:uid="{00000000-0005-0000-0000-000039230000}"/>
    <cellStyle name="Comma 2 6 7 2 2" xfId="39691" xr:uid="{3821ED48-B0AE-4BA7-B574-4F1633916FEF}"/>
    <cellStyle name="Comma 2 6 7 3" xfId="39690" xr:uid="{7E12AF4B-8736-4660-8410-E6660B6EBCBA}"/>
    <cellStyle name="Comma 2 6 8" xfId="9018" xr:uid="{00000000-0005-0000-0000-00003A230000}"/>
    <cellStyle name="Comma 2 6 8 2" xfId="9019" xr:uid="{00000000-0005-0000-0000-00003B230000}"/>
    <cellStyle name="Comma 2 6 8 2 2" xfId="39693" xr:uid="{33D99D47-9236-473F-A9FC-0053B615B3C5}"/>
    <cellStyle name="Comma 2 6 8 3" xfId="39692" xr:uid="{F0BB3D21-0227-4133-B37E-5A1D39ECCDC3}"/>
    <cellStyle name="Comma 2 6 9" xfId="9020" xr:uid="{00000000-0005-0000-0000-00003C230000}"/>
    <cellStyle name="Comma 2 6 9 2" xfId="39694" xr:uid="{CFE309F6-FE29-42BA-93ED-3FA5313CC6BA}"/>
    <cellStyle name="Comma 2 7" xfId="9021" xr:uid="{00000000-0005-0000-0000-00003D230000}"/>
    <cellStyle name="Comma 2 7 2" xfId="9022" xr:uid="{00000000-0005-0000-0000-00003E230000}"/>
    <cellStyle name="Comma 2 7 2 2" xfId="9023" xr:uid="{00000000-0005-0000-0000-00003F230000}"/>
    <cellStyle name="Comma 2 7 2 2 2" xfId="9024" xr:uid="{00000000-0005-0000-0000-000040230000}"/>
    <cellStyle name="Comma 2 7 2 2 2 2" xfId="39698" xr:uid="{C22E093D-7521-4F3A-B1C2-1129FEC2288B}"/>
    <cellStyle name="Comma 2 7 2 2 3" xfId="39697" xr:uid="{78ED75F8-B2B6-4301-9963-06BA55C14959}"/>
    <cellStyle name="Comma 2 7 2 3" xfId="9025" xr:uid="{00000000-0005-0000-0000-000041230000}"/>
    <cellStyle name="Comma 2 7 2 3 2" xfId="9026" xr:uid="{00000000-0005-0000-0000-000042230000}"/>
    <cellStyle name="Comma 2 7 2 3 2 2" xfId="39700" xr:uid="{692BC504-F9E7-4593-8E37-FF0F321D6818}"/>
    <cellStyle name="Comma 2 7 2 3 3" xfId="39699" xr:uid="{C5B9422D-4546-4863-91F8-A3F78A3E94FA}"/>
    <cellStyle name="Comma 2 7 2 4" xfId="9027" xr:uid="{00000000-0005-0000-0000-000043230000}"/>
    <cellStyle name="Comma 2 7 2 4 2" xfId="39701" xr:uid="{434BFC4D-FC21-4AFC-A51B-4B0C15E41180}"/>
    <cellStyle name="Comma 2 7 2 5" xfId="9028" xr:uid="{00000000-0005-0000-0000-000044230000}"/>
    <cellStyle name="Comma 2 7 2 5 2" xfId="39702" xr:uid="{9EEEB81E-7955-4531-A838-D27A011742C5}"/>
    <cellStyle name="Comma 2 7 2 6" xfId="9029" xr:uid="{00000000-0005-0000-0000-000045230000}"/>
    <cellStyle name="Comma 2 7 2 6 2" xfId="39703" xr:uid="{7D4571E0-77C4-4526-93DE-378FF5EDAB10}"/>
    <cellStyle name="Comma 2 7 2 7" xfId="39696" xr:uid="{0AC8E4DB-F497-4187-B563-09F05F1AE382}"/>
    <cellStyle name="Comma 2 7 3" xfId="9030" xr:uid="{00000000-0005-0000-0000-000046230000}"/>
    <cellStyle name="Comma 2 7 3 2" xfId="9031" xr:uid="{00000000-0005-0000-0000-000047230000}"/>
    <cellStyle name="Comma 2 7 3 2 2" xfId="39705" xr:uid="{FA9BC935-BDCF-4592-948C-8E3B97A23A05}"/>
    <cellStyle name="Comma 2 7 3 3" xfId="39704" xr:uid="{1F3FC5E4-5E4E-4718-A37C-DFD7E190D335}"/>
    <cellStyle name="Comma 2 7 4" xfId="9032" xr:uid="{00000000-0005-0000-0000-000048230000}"/>
    <cellStyle name="Comma 2 7 4 2" xfId="9033" xr:uid="{00000000-0005-0000-0000-000049230000}"/>
    <cellStyle name="Comma 2 7 4 2 2" xfId="39707" xr:uid="{FA0BC7D6-5A45-4420-8573-33C21A9112F8}"/>
    <cellStyle name="Comma 2 7 4 3" xfId="39706" xr:uid="{A9183A3C-3754-4F9F-9470-3909C25A8390}"/>
    <cellStyle name="Comma 2 7 5" xfId="9034" xr:uid="{00000000-0005-0000-0000-00004A230000}"/>
    <cellStyle name="Comma 2 7 5 2" xfId="39708" xr:uid="{739B5C83-B9D7-46CA-89C5-1D82137C9981}"/>
    <cellStyle name="Comma 2 7 6" xfId="9035" xr:uid="{00000000-0005-0000-0000-00004B230000}"/>
    <cellStyle name="Comma 2 7 6 2" xfId="39709" xr:uid="{D5AF107C-8024-4994-AEED-6E19BB0E5E5B}"/>
    <cellStyle name="Comma 2 7 7" xfId="9036" xr:uid="{00000000-0005-0000-0000-00004C230000}"/>
    <cellStyle name="Comma 2 7 7 2" xfId="39710" xr:uid="{74B26D1C-121F-4451-9620-B26230EC1F5F}"/>
    <cellStyle name="Comma 2 7 8" xfId="39695" xr:uid="{706C3DFD-FD54-4D93-9DBD-A55760E98D0C}"/>
    <cellStyle name="Comma 2 8" xfId="9037" xr:uid="{00000000-0005-0000-0000-00004D230000}"/>
    <cellStyle name="Comma 2 8 2" xfId="9038" xr:uid="{00000000-0005-0000-0000-00004E230000}"/>
    <cellStyle name="Comma 2 8 2 2" xfId="9039" xr:uid="{00000000-0005-0000-0000-00004F230000}"/>
    <cellStyle name="Comma 2 8 2 2 2" xfId="39713" xr:uid="{0EEE2839-CCB3-4303-909B-6BDBF7260CCD}"/>
    <cellStyle name="Comma 2 8 2 3" xfId="39712" xr:uid="{CB70F43F-2574-44FA-A9FC-2860D9BD2D32}"/>
    <cellStyle name="Comma 2 8 3" xfId="9040" xr:uid="{00000000-0005-0000-0000-000050230000}"/>
    <cellStyle name="Comma 2 8 3 2" xfId="9041" xr:uid="{00000000-0005-0000-0000-000051230000}"/>
    <cellStyle name="Comma 2 8 3 2 2" xfId="39715" xr:uid="{CA495C5E-AA4B-446B-A1C2-8A27F5ED56F2}"/>
    <cellStyle name="Comma 2 8 3 3" xfId="39714" xr:uid="{38893853-5F50-4C00-A395-64A31ED25F13}"/>
    <cellStyle name="Comma 2 8 4" xfId="9042" xr:uid="{00000000-0005-0000-0000-000052230000}"/>
    <cellStyle name="Comma 2 8 4 2" xfId="39716" xr:uid="{E2F7E819-31A2-4B1A-8F3A-92A74F3FE7E2}"/>
    <cellStyle name="Comma 2 8 5" xfId="9043" xr:uid="{00000000-0005-0000-0000-000053230000}"/>
    <cellStyle name="Comma 2 8 5 2" xfId="39717" xr:uid="{9620CCED-0DD3-4D96-AF5B-B151CB1A06C3}"/>
    <cellStyle name="Comma 2 8 6" xfId="9044" xr:uid="{00000000-0005-0000-0000-000054230000}"/>
    <cellStyle name="Comma 2 8 6 2" xfId="39718" xr:uid="{AC1DD0BE-4003-4C98-ACB4-8536F2F98AF1}"/>
    <cellStyle name="Comma 2 8 7" xfId="39711" xr:uid="{790B4923-C4BF-454B-B6E5-E0537270B689}"/>
    <cellStyle name="Comma 2 9" xfId="9045" xr:uid="{00000000-0005-0000-0000-000055230000}"/>
    <cellStyle name="Comma 2 9 2" xfId="9046" xr:uid="{00000000-0005-0000-0000-000056230000}"/>
    <cellStyle name="Comma 2 9 2 2" xfId="9047" xr:uid="{00000000-0005-0000-0000-000057230000}"/>
    <cellStyle name="Comma 2 9 2 2 2" xfId="39721" xr:uid="{3EC25C40-93A8-4D04-AE80-B9CF92BD0415}"/>
    <cellStyle name="Comma 2 9 2 3" xfId="39720" xr:uid="{14E77BE1-AEFB-42A6-B46A-04C93B7DE6B3}"/>
    <cellStyle name="Comma 2 9 3" xfId="9048" xr:uid="{00000000-0005-0000-0000-000058230000}"/>
    <cellStyle name="Comma 2 9 3 2" xfId="9049" xr:uid="{00000000-0005-0000-0000-000059230000}"/>
    <cellStyle name="Comma 2 9 3 2 2" xfId="39723" xr:uid="{A3474739-8611-443D-9D6D-560AF35759A0}"/>
    <cellStyle name="Comma 2 9 3 3" xfId="39722" xr:uid="{9D3CFA74-9F7C-4337-AA5E-14F5C70BB7F6}"/>
    <cellStyle name="Comma 2 9 4" xfId="9050" xr:uid="{00000000-0005-0000-0000-00005A230000}"/>
    <cellStyle name="Comma 2 9 4 2" xfId="39724" xr:uid="{6A67D5C7-1CE7-4A06-9A81-95BA28F5F19B}"/>
    <cellStyle name="Comma 2 9 5" xfId="9051" xr:uid="{00000000-0005-0000-0000-00005B230000}"/>
    <cellStyle name="Comma 2 9 5 2" xfId="9052" xr:uid="{00000000-0005-0000-0000-00005C230000}"/>
    <cellStyle name="Comma 2 9 5 2 2" xfId="39726" xr:uid="{734914CE-7B39-451A-9D5F-C67DA1898CA7}"/>
    <cellStyle name="Comma 2 9 5 3" xfId="39725" xr:uid="{9483188F-1C19-499B-BBBD-50FBC2E65DA6}"/>
    <cellStyle name="Comma 2 9 6" xfId="9053" xr:uid="{00000000-0005-0000-0000-00005D230000}"/>
    <cellStyle name="Comma 2 9 6 2" xfId="39727" xr:uid="{B858FC93-F127-4A57-8067-A2DB1A4E8E9B}"/>
    <cellStyle name="Comma 2 9 7" xfId="39719" xr:uid="{9EDE16B3-8159-43A7-87C3-6F391911263F}"/>
    <cellStyle name="Comma 2*" xfId="9054" xr:uid="{00000000-0005-0000-0000-00005E230000}"/>
    <cellStyle name="Comma 2* 2" xfId="9055" xr:uid="{00000000-0005-0000-0000-00005F230000}"/>
    <cellStyle name="Comma 2* 2 2" xfId="39729" xr:uid="{53289E8B-AB24-49A8-9240-5EEF2B226883}"/>
    <cellStyle name="Comma 2* 3" xfId="39728" xr:uid="{25EBC735-E39E-43DC-B5F6-8624C2F39286}"/>
    <cellStyle name="Comma 2_ADJS 33 Capitalized Interest - Jan 2013" xfId="9056" xr:uid="{00000000-0005-0000-0000-000060230000}"/>
    <cellStyle name="Comma 20" xfId="9057" xr:uid="{00000000-0005-0000-0000-000061230000}"/>
    <cellStyle name="Comma 20 2" xfId="9058" xr:uid="{00000000-0005-0000-0000-000062230000}"/>
    <cellStyle name="Comma 20 2 2" xfId="9059" xr:uid="{00000000-0005-0000-0000-000063230000}"/>
    <cellStyle name="Comma 20 2 2 2" xfId="9060" xr:uid="{00000000-0005-0000-0000-000064230000}"/>
    <cellStyle name="Comma 20 2 2 2 2" xfId="39733" xr:uid="{4DA71DED-D95A-4434-8555-A47234124DAF}"/>
    <cellStyle name="Comma 20 2 2 3" xfId="39732" xr:uid="{434BE659-0144-4321-9907-592721413144}"/>
    <cellStyle name="Comma 20 2 3" xfId="9061" xr:uid="{00000000-0005-0000-0000-000065230000}"/>
    <cellStyle name="Comma 20 2 3 2" xfId="9062" xr:uid="{00000000-0005-0000-0000-000066230000}"/>
    <cellStyle name="Comma 20 2 3 2 2" xfId="39735" xr:uid="{A22FC0F9-87FE-4240-89A8-98BABF9425CE}"/>
    <cellStyle name="Comma 20 2 3 3" xfId="39734" xr:uid="{38AA95D7-32F6-4823-92B5-DCD1D8418A3C}"/>
    <cellStyle name="Comma 20 2 4" xfId="9063" xr:uid="{00000000-0005-0000-0000-000067230000}"/>
    <cellStyle name="Comma 20 2 4 2" xfId="39736" xr:uid="{2D2BE99B-52DC-4329-A5CE-6FE2DA3F7270}"/>
    <cellStyle name="Comma 20 2 5" xfId="9064" xr:uid="{00000000-0005-0000-0000-000068230000}"/>
    <cellStyle name="Comma 20 2 5 2" xfId="39737" xr:uid="{F2B5CC87-6B38-4C5B-B99B-B7E38D18FF14}"/>
    <cellStyle name="Comma 20 2 6" xfId="9065" xr:uid="{00000000-0005-0000-0000-000069230000}"/>
    <cellStyle name="Comma 20 2 6 2" xfId="39738" xr:uid="{24CFD678-530D-4702-94BE-3C7E1354BDDD}"/>
    <cellStyle name="Comma 20 2 7" xfId="39731" xr:uid="{FCF848AA-2428-42D8-83E8-B3602462CF85}"/>
    <cellStyle name="Comma 20 3" xfId="9066" xr:uid="{00000000-0005-0000-0000-00006A230000}"/>
    <cellStyle name="Comma 20 3 2" xfId="9067" xr:uid="{00000000-0005-0000-0000-00006B230000}"/>
    <cellStyle name="Comma 20 3 2 2" xfId="39740" xr:uid="{61E667A7-F580-43D6-AAAB-D0112936532F}"/>
    <cellStyle name="Comma 20 3 3" xfId="39739" xr:uid="{6D8D6CA0-2CC9-453E-B118-01B2DCF5A464}"/>
    <cellStyle name="Comma 20 4" xfId="9068" xr:uid="{00000000-0005-0000-0000-00006C230000}"/>
    <cellStyle name="Comma 20 4 2" xfId="9069" xr:uid="{00000000-0005-0000-0000-00006D230000}"/>
    <cellStyle name="Comma 20 4 2 2" xfId="39742" xr:uid="{D6C3B9B0-E283-4F40-933D-AE9C235050E7}"/>
    <cellStyle name="Comma 20 4 3" xfId="39741" xr:uid="{1D8B4B1A-47AC-4C35-8FE7-174A6B4F6325}"/>
    <cellStyle name="Comma 20 5" xfId="9070" xr:uid="{00000000-0005-0000-0000-00006E230000}"/>
    <cellStyle name="Comma 20 5 2" xfId="39743" xr:uid="{26EEE264-0418-473D-9AD2-12A55F19DA34}"/>
    <cellStyle name="Comma 20 6" xfId="9071" xr:uid="{00000000-0005-0000-0000-00006F230000}"/>
    <cellStyle name="Comma 20 6 2" xfId="9072" xr:uid="{00000000-0005-0000-0000-000070230000}"/>
    <cellStyle name="Comma 20 6 2 2" xfId="39745" xr:uid="{4F8D0910-F4FD-4751-8A01-959BB9E365A5}"/>
    <cellStyle name="Comma 20 6 3" xfId="39744" xr:uid="{A8FE83D0-80E8-4910-BD59-1B427FD0611C}"/>
    <cellStyle name="Comma 20 7" xfId="9073" xr:uid="{00000000-0005-0000-0000-000071230000}"/>
    <cellStyle name="Comma 20 7 2" xfId="39746" xr:uid="{31529E08-F417-48C6-9A2B-0CAB37CC4F64}"/>
    <cellStyle name="Comma 20 8" xfId="39730" xr:uid="{3FD34899-E216-4741-BAEE-30E67F648A54}"/>
    <cellStyle name="Comma 20 9" xfId="9074" xr:uid="{00000000-0005-0000-0000-000072230000}"/>
    <cellStyle name="Comma 20 9 2" xfId="39747" xr:uid="{8448BF38-B3DF-4B63-A960-E4DA33FFBAAB}"/>
    <cellStyle name="Comma 200" xfId="9075" xr:uid="{00000000-0005-0000-0000-000073230000}"/>
    <cellStyle name="Comma 200 2" xfId="9076" xr:uid="{00000000-0005-0000-0000-000074230000}"/>
    <cellStyle name="Comma 200 2 2" xfId="9077" xr:uid="{00000000-0005-0000-0000-000075230000}"/>
    <cellStyle name="Comma 200 2 2 2" xfId="39750" xr:uid="{2026A7AD-74E8-4D15-A619-E78432A171C5}"/>
    <cellStyle name="Comma 200 2 3" xfId="39749" xr:uid="{F2F2A0F4-0BC5-422A-A53D-B88A4ABF0191}"/>
    <cellStyle name="Comma 200 3" xfId="9078" xr:uid="{00000000-0005-0000-0000-000076230000}"/>
    <cellStyle name="Comma 200 3 2" xfId="9079" xr:uid="{00000000-0005-0000-0000-000077230000}"/>
    <cellStyle name="Comma 200 3 2 2" xfId="39752" xr:uid="{2DEDAF3C-4D98-4F54-9845-49D36AD5074D}"/>
    <cellStyle name="Comma 200 3 3" xfId="39751" xr:uid="{F4C144A0-D182-4671-9165-FA518251C8E0}"/>
    <cellStyle name="Comma 200 4" xfId="9080" xr:uid="{00000000-0005-0000-0000-000078230000}"/>
    <cellStyle name="Comma 200 4 2" xfId="39753" xr:uid="{5385F1E3-CAD2-4A9F-9B46-1834B36D6611}"/>
    <cellStyle name="Comma 200 5" xfId="9081" xr:uid="{00000000-0005-0000-0000-000079230000}"/>
    <cellStyle name="Comma 200 5 2" xfId="39754" xr:uid="{230665DA-0F81-45F6-A3D5-AD04A2E46F6C}"/>
    <cellStyle name="Comma 200 6" xfId="9082" xr:uid="{00000000-0005-0000-0000-00007A230000}"/>
    <cellStyle name="Comma 200 6 2" xfId="39755" xr:uid="{B40EC5CD-D843-4722-97A8-9D31B4E3A93A}"/>
    <cellStyle name="Comma 200 7" xfId="39748" xr:uid="{2B0721CD-2D8A-43FF-9176-9BDA8945B2B6}"/>
    <cellStyle name="Comma 201" xfId="9083" xr:uid="{00000000-0005-0000-0000-00007B230000}"/>
    <cellStyle name="Comma 201 2" xfId="9084" xr:uid="{00000000-0005-0000-0000-00007C230000}"/>
    <cellStyle name="Comma 201 2 2" xfId="9085" xr:uid="{00000000-0005-0000-0000-00007D230000}"/>
    <cellStyle name="Comma 201 2 2 2" xfId="39758" xr:uid="{7AC0D837-25AF-4B11-A397-EB67E8CD082E}"/>
    <cellStyle name="Comma 201 2 3" xfId="39757" xr:uid="{68D0560C-7086-4422-A9C0-3459FA172CF7}"/>
    <cellStyle name="Comma 201 3" xfId="9086" xr:uid="{00000000-0005-0000-0000-00007E230000}"/>
    <cellStyle name="Comma 201 3 2" xfId="9087" xr:uid="{00000000-0005-0000-0000-00007F230000}"/>
    <cellStyle name="Comma 201 3 2 2" xfId="39760" xr:uid="{A526FABB-3A5C-4434-8F7E-7705E5BA0235}"/>
    <cellStyle name="Comma 201 3 3" xfId="39759" xr:uid="{C6B8FF76-8FCA-480A-A142-49AA520ED8E7}"/>
    <cellStyle name="Comma 201 4" xfId="9088" xr:uid="{00000000-0005-0000-0000-000080230000}"/>
    <cellStyle name="Comma 201 4 2" xfId="39761" xr:uid="{9930E144-8CEE-4B9E-A858-80B536F91F8C}"/>
    <cellStyle name="Comma 201 5" xfId="9089" xr:uid="{00000000-0005-0000-0000-000081230000}"/>
    <cellStyle name="Comma 201 5 2" xfId="39762" xr:uid="{E8328876-14DB-4C18-A444-ABF597A1531D}"/>
    <cellStyle name="Comma 201 6" xfId="9090" xr:uid="{00000000-0005-0000-0000-000082230000}"/>
    <cellStyle name="Comma 201 6 2" xfId="39763" xr:uid="{1563D022-1AFC-4F25-B293-4784529950CB}"/>
    <cellStyle name="Comma 201 7" xfId="39756" xr:uid="{E2660C8E-1A67-4507-A59F-D26B3E583D3B}"/>
    <cellStyle name="Comma 202" xfId="9091" xr:uid="{00000000-0005-0000-0000-000083230000}"/>
    <cellStyle name="Comma 202 2" xfId="9092" xr:uid="{00000000-0005-0000-0000-000084230000}"/>
    <cellStyle name="Comma 202 2 2" xfId="9093" xr:uid="{00000000-0005-0000-0000-000085230000}"/>
    <cellStyle name="Comma 202 2 2 2" xfId="39766" xr:uid="{2B569E94-D906-475D-A360-BA3ECDAF771E}"/>
    <cellStyle name="Comma 202 2 3" xfId="39765" xr:uid="{EBE8ED92-F8FF-4EC2-A110-FD88FC65CA8C}"/>
    <cellStyle name="Comma 202 3" xfId="9094" xr:uid="{00000000-0005-0000-0000-000086230000}"/>
    <cellStyle name="Comma 202 3 2" xfId="9095" xr:uid="{00000000-0005-0000-0000-000087230000}"/>
    <cellStyle name="Comma 202 3 2 2" xfId="39768" xr:uid="{385003D5-F820-4E90-B7AD-EB432997A36C}"/>
    <cellStyle name="Comma 202 3 3" xfId="39767" xr:uid="{3BDEADC1-B7B9-42E2-BE3F-EC414C1852C5}"/>
    <cellStyle name="Comma 202 4" xfId="9096" xr:uid="{00000000-0005-0000-0000-000088230000}"/>
    <cellStyle name="Comma 202 4 2" xfId="39769" xr:uid="{5B6E9E5A-1346-434B-85E6-1B0BFB025D8F}"/>
    <cellStyle name="Comma 202 5" xfId="9097" xr:uid="{00000000-0005-0000-0000-000089230000}"/>
    <cellStyle name="Comma 202 5 2" xfId="39770" xr:uid="{5AC46E95-6B82-4A7E-9FEC-56269451EA39}"/>
    <cellStyle name="Comma 202 6" xfId="9098" xr:uid="{00000000-0005-0000-0000-00008A230000}"/>
    <cellStyle name="Comma 202 6 2" xfId="39771" xr:uid="{4EEDF458-3986-4E9E-8846-D6EF7185D1B2}"/>
    <cellStyle name="Comma 202 7" xfId="39764" xr:uid="{15C2833C-8EA0-4CAD-8F5F-DD1205C288F8}"/>
    <cellStyle name="Comma 203" xfId="9099" xr:uid="{00000000-0005-0000-0000-00008B230000}"/>
    <cellStyle name="Comma 203 2" xfId="9100" xr:uid="{00000000-0005-0000-0000-00008C230000}"/>
    <cellStyle name="Comma 203 2 2" xfId="9101" xr:uid="{00000000-0005-0000-0000-00008D230000}"/>
    <cellStyle name="Comma 203 2 2 2" xfId="39774" xr:uid="{5765D73F-F75C-4DC4-A76C-D283561756C4}"/>
    <cellStyle name="Comma 203 2 3" xfId="39773" xr:uid="{21B11BC8-60B8-459A-95FD-E26B4EA2EC7F}"/>
    <cellStyle name="Comma 203 3" xfId="9102" xr:uid="{00000000-0005-0000-0000-00008E230000}"/>
    <cellStyle name="Comma 203 3 2" xfId="9103" xr:uid="{00000000-0005-0000-0000-00008F230000}"/>
    <cellStyle name="Comma 203 3 2 2" xfId="39776" xr:uid="{BF2E46D3-0A2F-4B91-9F01-DA01C80C2752}"/>
    <cellStyle name="Comma 203 3 3" xfId="39775" xr:uid="{59B4C7F3-FF42-46FB-884F-1C4BBF28EE6F}"/>
    <cellStyle name="Comma 203 4" xfId="9104" xr:uid="{00000000-0005-0000-0000-000090230000}"/>
    <cellStyle name="Comma 203 4 2" xfId="39777" xr:uid="{4837A3AA-8850-4FF3-B7A0-7265A92626E3}"/>
    <cellStyle name="Comma 203 5" xfId="9105" xr:uid="{00000000-0005-0000-0000-000091230000}"/>
    <cellStyle name="Comma 203 5 2" xfId="9106" xr:uid="{00000000-0005-0000-0000-000092230000}"/>
    <cellStyle name="Comma 203 5 2 2" xfId="39779" xr:uid="{55F59BF6-09A9-4569-8F24-359B2E0A837C}"/>
    <cellStyle name="Comma 203 5 3" xfId="39778" xr:uid="{EDB9EEAC-B94B-4B85-A0D5-FA10BE969A7E}"/>
    <cellStyle name="Comma 203 6" xfId="9107" xr:uid="{00000000-0005-0000-0000-000093230000}"/>
    <cellStyle name="Comma 203 6 2" xfId="39780" xr:uid="{A737CD2C-6A32-4741-9F6E-F8B3BB9E9F0D}"/>
    <cellStyle name="Comma 203 7" xfId="39772" xr:uid="{81603702-339F-4824-807B-F9EAC2810807}"/>
    <cellStyle name="Comma 204" xfId="9108" xr:uid="{00000000-0005-0000-0000-000094230000}"/>
    <cellStyle name="Comma 204 2" xfId="9109" xr:uid="{00000000-0005-0000-0000-000095230000}"/>
    <cellStyle name="Comma 204 2 2" xfId="9110" xr:uid="{00000000-0005-0000-0000-000096230000}"/>
    <cellStyle name="Comma 204 2 2 2" xfId="39783" xr:uid="{D184CC57-4C55-4E29-99FB-1237E1190D0E}"/>
    <cellStyle name="Comma 204 2 3" xfId="39782" xr:uid="{59890DB7-3786-48DB-A2DC-03966963C18A}"/>
    <cellStyle name="Comma 204 3" xfId="9111" xr:uid="{00000000-0005-0000-0000-000097230000}"/>
    <cellStyle name="Comma 204 3 2" xfId="9112" xr:uid="{00000000-0005-0000-0000-000098230000}"/>
    <cellStyle name="Comma 204 3 2 2" xfId="39785" xr:uid="{DCE43A87-4943-424E-89CD-B709FF5E2096}"/>
    <cellStyle name="Comma 204 3 3" xfId="39784" xr:uid="{59F18CD2-B8EC-4F35-BA5C-4F31F66E53FB}"/>
    <cellStyle name="Comma 204 4" xfId="9113" xr:uid="{00000000-0005-0000-0000-000099230000}"/>
    <cellStyle name="Comma 204 4 2" xfId="39786" xr:uid="{21B502EE-BFE7-464F-92DE-2D3B36583A51}"/>
    <cellStyle name="Comma 204 5" xfId="9114" xr:uid="{00000000-0005-0000-0000-00009A230000}"/>
    <cellStyle name="Comma 204 5 2" xfId="39787" xr:uid="{FDA97921-4FBC-42D5-96CD-80B6B7053C09}"/>
    <cellStyle name="Comma 204 6" xfId="9115" xr:uid="{00000000-0005-0000-0000-00009B230000}"/>
    <cellStyle name="Comma 204 6 2" xfId="39788" xr:uid="{3A477105-E575-46D1-91F8-29C51E327544}"/>
    <cellStyle name="Comma 204 7" xfId="39781" xr:uid="{AE13B62C-DE2A-4166-ABDC-0C6D7B75FEB4}"/>
    <cellStyle name="Comma 205" xfId="9116" xr:uid="{00000000-0005-0000-0000-00009C230000}"/>
    <cellStyle name="Comma 205 2" xfId="9117" xr:uid="{00000000-0005-0000-0000-00009D230000}"/>
    <cellStyle name="Comma 205 2 2" xfId="9118" xr:uid="{00000000-0005-0000-0000-00009E230000}"/>
    <cellStyle name="Comma 205 2 2 2" xfId="39791" xr:uid="{4A54AADF-39DB-430C-B698-6D85EB58809A}"/>
    <cellStyle name="Comma 205 2 3" xfId="39790" xr:uid="{3B809F54-45A5-4921-BBFF-EB7CC693742A}"/>
    <cellStyle name="Comma 205 3" xfId="9119" xr:uid="{00000000-0005-0000-0000-00009F230000}"/>
    <cellStyle name="Comma 205 3 2" xfId="9120" xr:uid="{00000000-0005-0000-0000-0000A0230000}"/>
    <cellStyle name="Comma 205 3 2 2" xfId="39793" xr:uid="{E57F39C7-23D9-4C29-B2E5-3D1ED62C8580}"/>
    <cellStyle name="Comma 205 3 3" xfId="39792" xr:uid="{417A3D30-2A0A-4F6C-959D-0C8C358793D2}"/>
    <cellStyle name="Comma 205 4" xfId="9121" xr:uid="{00000000-0005-0000-0000-0000A1230000}"/>
    <cellStyle name="Comma 205 4 2" xfId="39794" xr:uid="{B4243B1C-865D-4644-9D9B-1B5DCD5F80B4}"/>
    <cellStyle name="Comma 205 5" xfId="9122" xr:uid="{00000000-0005-0000-0000-0000A2230000}"/>
    <cellStyle name="Comma 205 5 2" xfId="9123" xr:uid="{00000000-0005-0000-0000-0000A3230000}"/>
    <cellStyle name="Comma 205 5 2 2" xfId="39796" xr:uid="{611814AB-524B-4A76-AE56-BB6140FBF0C2}"/>
    <cellStyle name="Comma 205 5 3" xfId="39795" xr:uid="{81708F52-CE85-40F9-BE86-02C3F29DC622}"/>
    <cellStyle name="Comma 205 6" xfId="9124" xr:uid="{00000000-0005-0000-0000-0000A4230000}"/>
    <cellStyle name="Comma 205 6 2" xfId="39797" xr:uid="{9796FA7A-CBFD-4D0D-8854-B656674E0920}"/>
    <cellStyle name="Comma 205 7" xfId="39789" xr:uid="{2F9B1A81-D50E-4611-B6C6-472E68B62569}"/>
    <cellStyle name="Comma 206" xfId="9125" xr:uid="{00000000-0005-0000-0000-0000A5230000}"/>
    <cellStyle name="Comma 206 2" xfId="9126" xr:uid="{00000000-0005-0000-0000-0000A6230000}"/>
    <cellStyle name="Comma 206 2 2" xfId="9127" xr:uid="{00000000-0005-0000-0000-0000A7230000}"/>
    <cellStyle name="Comma 206 2 2 2" xfId="39800" xr:uid="{E768CB68-824E-4800-B6AD-E7E46B87E6BF}"/>
    <cellStyle name="Comma 206 2 3" xfId="39799" xr:uid="{6F59205D-2132-4D1E-A93C-426052D8AD22}"/>
    <cellStyle name="Comma 206 3" xfId="9128" xr:uid="{00000000-0005-0000-0000-0000A8230000}"/>
    <cellStyle name="Comma 206 3 2" xfId="9129" xr:uid="{00000000-0005-0000-0000-0000A9230000}"/>
    <cellStyle name="Comma 206 3 2 2" xfId="39802" xr:uid="{5FBA9CD9-525A-4D62-92BE-EEBD3A36795F}"/>
    <cellStyle name="Comma 206 3 3" xfId="39801" xr:uid="{09BE5FAA-CF64-4334-AAC1-93141F6A6BE7}"/>
    <cellStyle name="Comma 206 4" xfId="9130" xr:uid="{00000000-0005-0000-0000-0000AA230000}"/>
    <cellStyle name="Comma 206 4 2" xfId="39803" xr:uid="{26A17DC6-BA6C-45DB-8C76-1380985FDA6E}"/>
    <cellStyle name="Comma 206 5" xfId="9131" xr:uid="{00000000-0005-0000-0000-0000AB230000}"/>
    <cellStyle name="Comma 206 5 2" xfId="39804" xr:uid="{5A473995-CE3D-4942-845A-9C1A727F3E76}"/>
    <cellStyle name="Comma 206 6" xfId="9132" xr:uid="{00000000-0005-0000-0000-0000AC230000}"/>
    <cellStyle name="Comma 206 6 2" xfId="39805" xr:uid="{62A09500-4851-4CCE-B09C-EA6EE94CB133}"/>
    <cellStyle name="Comma 206 7" xfId="39798" xr:uid="{A961B56F-3615-44D9-8E07-73EA8361588D}"/>
    <cellStyle name="Comma 207" xfId="9133" xr:uid="{00000000-0005-0000-0000-0000AD230000}"/>
    <cellStyle name="Comma 207 2" xfId="9134" xr:uid="{00000000-0005-0000-0000-0000AE230000}"/>
    <cellStyle name="Comma 207 2 2" xfId="9135" xr:uid="{00000000-0005-0000-0000-0000AF230000}"/>
    <cellStyle name="Comma 207 2 2 2" xfId="39808" xr:uid="{B9C724AD-5A94-4DEA-B67E-CDCC18AE0A7D}"/>
    <cellStyle name="Comma 207 2 3" xfId="39807" xr:uid="{0F5118E3-2185-4EBD-B9BE-AD78464A0241}"/>
    <cellStyle name="Comma 207 3" xfId="9136" xr:uid="{00000000-0005-0000-0000-0000B0230000}"/>
    <cellStyle name="Comma 207 3 2" xfId="9137" xr:uid="{00000000-0005-0000-0000-0000B1230000}"/>
    <cellStyle name="Comma 207 3 2 2" xfId="39810" xr:uid="{1E11A98F-354D-4965-8D17-C6A96110E689}"/>
    <cellStyle name="Comma 207 3 3" xfId="39809" xr:uid="{CA276AFF-E1F8-45D1-A77B-E1F2BE908DD7}"/>
    <cellStyle name="Comma 207 4" xfId="9138" xr:uid="{00000000-0005-0000-0000-0000B2230000}"/>
    <cellStyle name="Comma 207 4 2" xfId="39811" xr:uid="{A364D312-D52C-420A-8AB7-B32438752BDE}"/>
    <cellStyle name="Comma 207 5" xfId="9139" xr:uid="{00000000-0005-0000-0000-0000B3230000}"/>
    <cellStyle name="Comma 207 5 2" xfId="39812" xr:uid="{D5B6CCE2-197F-4A31-B3E3-26AADF3E8E1F}"/>
    <cellStyle name="Comma 207 6" xfId="9140" xr:uid="{00000000-0005-0000-0000-0000B4230000}"/>
    <cellStyle name="Comma 207 6 2" xfId="39813" xr:uid="{28BA26F6-C0B9-489E-BFE1-570C16D34193}"/>
    <cellStyle name="Comma 207 7" xfId="39806" xr:uid="{F1C5F87A-56A8-4860-8662-B48F97B025B4}"/>
    <cellStyle name="Comma 208" xfId="9141" xr:uid="{00000000-0005-0000-0000-0000B5230000}"/>
    <cellStyle name="Comma 208 2" xfId="9142" xr:uid="{00000000-0005-0000-0000-0000B6230000}"/>
    <cellStyle name="Comma 208 2 2" xfId="9143" xr:uid="{00000000-0005-0000-0000-0000B7230000}"/>
    <cellStyle name="Comma 208 2 2 2" xfId="39816" xr:uid="{08478DB6-F480-4FF5-B2CF-11E0D2C2501E}"/>
    <cellStyle name="Comma 208 2 3" xfId="39815" xr:uid="{A23E1169-8E56-4451-BA0F-A543B7D15272}"/>
    <cellStyle name="Comma 208 3" xfId="9144" xr:uid="{00000000-0005-0000-0000-0000B8230000}"/>
    <cellStyle name="Comma 208 3 2" xfId="9145" xr:uid="{00000000-0005-0000-0000-0000B9230000}"/>
    <cellStyle name="Comma 208 3 2 2" xfId="39818" xr:uid="{0E78D4B8-17E0-4774-9616-8BC61F5E00ED}"/>
    <cellStyle name="Comma 208 3 3" xfId="39817" xr:uid="{61F072FD-BD42-41FE-ADF8-98EB97A02B3D}"/>
    <cellStyle name="Comma 208 4" xfId="9146" xr:uid="{00000000-0005-0000-0000-0000BA230000}"/>
    <cellStyle name="Comma 208 4 2" xfId="39819" xr:uid="{79A3C19A-1E69-4E70-A23B-0B1B0053A7BC}"/>
    <cellStyle name="Comma 208 5" xfId="9147" xr:uid="{00000000-0005-0000-0000-0000BB230000}"/>
    <cellStyle name="Comma 208 5 2" xfId="39820" xr:uid="{0DDA6ECB-C450-4CC5-9AF9-EB43A1BE5CF0}"/>
    <cellStyle name="Comma 208 6" xfId="9148" xr:uid="{00000000-0005-0000-0000-0000BC230000}"/>
    <cellStyle name="Comma 208 6 2" xfId="39821" xr:uid="{9474E159-B3ED-4164-A02B-A988A18FABFD}"/>
    <cellStyle name="Comma 208 7" xfId="39814" xr:uid="{49E8CC2F-11A7-44F5-A1B1-6712D38CDE1E}"/>
    <cellStyle name="Comma 209" xfId="9149" xr:uid="{00000000-0005-0000-0000-0000BD230000}"/>
    <cellStyle name="Comma 209 2" xfId="9150" xr:uid="{00000000-0005-0000-0000-0000BE230000}"/>
    <cellStyle name="Comma 209 2 2" xfId="9151" xr:uid="{00000000-0005-0000-0000-0000BF230000}"/>
    <cellStyle name="Comma 209 2 2 2" xfId="39824" xr:uid="{814B2D25-6783-404A-95DF-C39B63D43035}"/>
    <cellStyle name="Comma 209 2 3" xfId="39823" xr:uid="{F2833557-EA25-4330-8CFA-1765A0DE35BD}"/>
    <cellStyle name="Comma 209 3" xfId="9152" xr:uid="{00000000-0005-0000-0000-0000C0230000}"/>
    <cellStyle name="Comma 209 3 2" xfId="9153" xr:uid="{00000000-0005-0000-0000-0000C1230000}"/>
    <cellStyle name="Comma 209 3 2 2" xfId="39826" xr:uid="{C8CFDF70-513F-4290-B02C-CB241D3F47D9}"/>
    <cellStyle name="Comma 209 3 3" xfId="39825" xr:uid="{D151B38A-C49F-4208-BEEC-622821DDF5B9}"/>
    <cellStyle name="Comma 209 4" xfId="9154" xr:uid="{00000000-0005-0000-0000-0000C2230000}"/>
    <cellStyle name="Comma 209 4 2" xfId="39827" xr:uid="{E2469169-889E-4165-8FFC-4C122E3C67FA}"/>
    <cellStyle name="Comma 209 5" xfId="9155" xr:uid="{00000000-0005-0000-0000-0000C3230000}"/>
    <cellStyle name="Comma 209 5 2" xfId="39828" xr:uid="{E3ADDCAF-DA6D-429A-96C8-285639D770DD}"/>
    <cellStyle name="Comma 209 6" xfId="9156" xr:uid="{00000000-0005-0000-0000-0000C4230000}"/>
    <cellStyle name="Comma 209 6 2" xfId="39829" xr:uid="{A48AE6E1-3C8A-4033-B04E-2DE9263E0C0F}"/>
    <cellStyle name="Comma 209 7" xfId="39822" xr:uid="{9ADFF8EC-1E41-47C1-84DB-EAF20C27E09B}"/>
    <cellStyle name="Comma 21" xfId="9157" xr:uid="{00000000-0005-0000-0000-0000C5230000}"/>
    <cellStyle name="Comma 21 2" xfId="9158" xr:uid="{00000000-0005-0000-0000-0000C6230000}"/>
    <cellStyle name="Comma 21 2 2" xfId="9159" xr:uid="{00000000-0005-0000-0000-0000C7230000}"/>
    <cellStyle name="Comma 21 2 2 2" xfId="9160" xr:uid="{00000000-0005-0000-0000-0000C8230000}"/>
    <cellStyle name="Comma 21 2 2 2 2" xfId="39833" xr:uid="{DE036C87-51CA-4C78-8998-B83718695D31}"/>
    <cellStyle name="Comma 21 2 2 3" xfId="39832" xr:uid="{8E190100-696B-48AE-8770-16ADB22BA2E1}"/>
    <cellStyle name="Comma 21 2 3" xfId="9161" xr:uid="{00000000-0005-0000-0000-0000C9230000}"/>
    <cellStyle name="Comma 21 2 3 2" xfId="9162" xr:uid="{00000000-0005-0000-0000-0000CA230000}"/>
    <cellStyle name="Comma 21 2 3 2 2" xfId="39835" xr:uid="{85D047D3-F464-4787-886A-CBD651E63FF8}"/>
    <cellStyle name="Comma 21 2 3 3" xfId="39834" xr:uid="{1D894CF0-3D44-456F-9B44-5BA70447167B}"/>
    <cellStyle name="Comma 21 2 4" xfId="9163" xr:uid="{00000000-0005-0000-0000-0000CB230000}"/>
    <cellStyle name="Comma 21 2 4 2" xfId="39836" xr:uid="{8CA7D08D-C4A2-41A4-A099-A87C8B70E514}"/>
    <cellStyle name="Comma 21 2 5" xfId="9164" xr:uid="{00000000-0005-0000-0000-0000CC230000}"/>
    <cellStyle name="Comma 21 2 5 2" xfId="39837" xr:uid="{0342698C-CAF6-4549-A49C-9BD2C291F043}"/>
    <cellStyle name="Comma 21 2 6" xfId="9165" xr:uid="{00000000-0005-0000-0000-0000CD230000}"/>
    <cellStyle name="Comma 21 2 6 2" xfId="39838" xr:uid="{409C493F-C1A9-480B-A5D7-EC84F0EF0D8B}"/>
    <cellStyle name="Comma 21 2 7" xfId="39831" xr:uid="{C578A3AA-4A01-4869-948E-D830F29E0148}"/>
    <cellStyle name="Comma 21 3" xfId="9166" xr:uid="{00000000-0005-0000-0000-0000CE230000}"/>
    <cellStyle name="Comma 21 3 2" xfId="9167" xr:uid="{00000000-0005-0000-0000-0000CF230000}"/>
    <cellStyle name="Comma 21 3 2 2" xfId="39840" xr:uid="{C6202B9E-3222-4350-8DFD-394FD2AD6357}"/>
    <cellStyle name="Comma 21 3 3" xfId="39839" xr:uid="{708221EB-C2CB-427A-BEA7-B2AC2816F60A}"/>
    <cellStyle name="Comma 21 4" xfId="9168" xr:uid="{00000000-0005-0000-0000-0000D0230000}"/>
    <cellStyle name="Comma 21 4 2" xfId="9169" xr:uid="{00000000-0005-0000-0000-0000D1230000}"/>
    <cellStyle name="Comma 21 4 2 2" xfId="39842" xr:uid="{7E6C5AB1-F4D5-4652-8EF7-CE78C49AA93A}"/>
    <cellStyle name="Comma 21 4 3" xfId="39841" xr:uid="{222F0281-952E-4A93-B294-4F4B3A106A11}"/>
    <cellStyle name="Comma 21 5" xfId="9170" xr:uid="{00000000-0005-0000-0000-0000D2230000}"/>
    <cellStyle name="Comma 21 5 2" xfId="39843" xr:uid="{E77F2237-62F9-49C9-A0FA-A0F8C1945C9A}"/>
    <cellStyle name="Comma 21 6" xfId="9171" xr:uid="{00000000-0005-0000-0000-0000D3230000}"/>
    <cellStyle name="Comma 21 6 2" xfId="9172" xr:uid="{00000000-0005-0000-0000-0000D4230000}"/>
    <cellStyle name="Comma 21 6 2 2" xfId="39845" xr:uid="{480B5137-8099-4FB2-B430-1F5157A76317}"/>
    <cellStyle name="Comma 21 6 3" xfId="39844" xr:uid="{6689E904-9E42-4207-B918-326AA17FBCC7}"/>
    <cellStyle name="Comma 21 7" xfId="9173" xr:uid="{00000000-0005-0000-0000-0000D5230000}"/>
    <cellStyle name="Comma 21 7 2" xfId="39846" xr:uid="{0A62A830-CE3B-46D3-ABE8-81D4595773CA}"/>
    <cellStyle name="Comma 21 8" xfId="39830" xr:uid="{844F78E7-3B03-4543-B5E3-394F141023EA}"/>
    <cellStyle name="Comma 21 9" xfId="9174" xr:uid="{00000000-0005-0000-0000-0000D6230000}"/>
    <cellStyle name="Comma 21 9 2" xfId="39847" xr:uid="{BE68F7D4-4FC6-4339-9A80-13CE0431C9C7}"/>
    <cellStyle name="Comma 210" xfId="9175" xr:uid="{00000000-0005-0000-0000-0000D7230000}"/>
    <cellStyle name="Comma 210 2" xfId="9176" xr:uid="{00000000-0005-0000-0000-0000D8230000}"/>
    <cellStyle name="Comma 210 2 2" xfId="9177" xr:uid="{00000000-0005-0000-0000-0000D9230000}"/>
    <cellStyle name="Comma 210 2 2 2" xfId="39850" xr:uid="{D3FCAD2A-5B70-40E0-BA1E-C11DD64B9573}"/>
    <cellStyle name="Comma 210 2 3" xfId="39849" xr:uid="{87B78790-6633-4064-8188-92E6BB42B187}"/>
    <cellStyle name="Comma 210 3" xfId="9178" xr:uid="{00000000-0005-0000-0000-0000DA230000}"/>
    <cellStyle name="Comma 210 3 2" xfId="9179" xr:uid="{00000000-0005-0000-0000-0000DB230000}"/>
    <cellStyle name="Comma 210 3 2 2" xfId="39852" xr:uid="{BA9E6286-9169-4789-9C3B-872F386C546C}"/>
    <cellStyle name="Comma 210 3 3" xfId="39851" xr:uid="{50D1E6FE-79EF-4063-84F4-5F807563E3AC}"/>
    <cellStyle name="Comma 210 4" xfId="9180" xr:uid="{00000000-0005-0000-0000-0000DC230000}"/>
    <cellStyle name="Comma 210 4 2" xfId="39853" xr:uid="{09DAE8F3-A640-4142-A830-55D18E0BCE96}"/>
    <cellStyle name="Comma 210 5" xfId="9181" xr:uid="{00000000-0005-0000-0000-0000DD230000}"/>
    <cellStyle name="Comma 210 5 2" xfId="39854" xr:uid="{3EFA388B-53CF-41D3-83C2-B6318B9A1000}"/>
    <cellStyle name="Comma 210 6" xfId="9182" xr:uid="{00000000-0005-0000-0000-0000DE230000}"/>
    <cellStyle name="Comma 210 6 2" xfId="39855" xr:uid="{4E389281-945A-4C9C-BC59-FFDA67664DE3}"/>
    <cellStyle name="Comma 210 7" xfId="39848" xr:uid="{D54171E5-AA97-4FE4-A53B-84B9643B6BA9}"/>
    <cellStyle name="Comma 211" xfId="9183" xr:uid="{00000000-0005-0000-0000-0000DF230000}"/>
    <cellStyle name="Comma 211 2" xfId="9184" xr:uid="{00000000-0005-0000-0000-0000E0230000}"/>
    <cellStyle name="Comma 211 2 2" xfId="9185" xr:uid="{00000000-0005-0000-0000-0000E1230000}"/>
    <cellStyle name="Comma 211 2 2 2" xfId="39858" xr:uid="{1994AB21-77DB-41D4-A9FB-A4F135A01EE9}"/>
    <cellStyle name="Comma 211 2 3" xfId="39857" xr:uid="{1EB1D9C9-2DEE-4E04-B187-E99214C19A9B}"/>
    <cellStyle name="Comma 211 3" xfId="9186" xr:uid="{00000000-0005-0000-0000-0000E2230000}"/>
    <cellStyle name="Comma 211 3 2" xfId="9187" xr:uid="{00000000-0005-0000-0000-0000E3230000}"/>
    <cellStyle name="Comma 211 3 2 2" xfId="39860" xr:uid="{C5CF82DC-BA7B-4C60-8F3A-9AF12D72CA5A}"/>
    <cellStyle name="Comma 211 3 3" xfId="39859" xr:uid="{D61FF116-91E7-4F64-8BDB-2A38D249961B}"/>
    <cellStyle name="Comma 211 4" xfId="9188" xr:uid="{00000000-0005-0000-0000-0000E4230000}"/>
    <cellStyle name="Comma 211 4 2" xfId="39861" xr:uid="{A7CB9B46-F7AF-4945-8324-F5C4E6D29CC8}"/>
    <cellStyle name="Comma 211 5" xfId="9189" xr:uid="{00000000-0005-0000-0000-0000E5230000}"/>
    <cellStyle name="Comma 211 5 2" xfId="39862" xr:uid="{36FC87BD-8C43-4973-94F9-332708C16B8D}"/>
    <cellStyle name="Comma 211 6" xfId="9190" xr:uid="{00000000-0005-0000-0000-0000E6230000}"/>
    <cellStyle name="Comma 211 6 2" xfId="39863" xr:uid="{9C041717-E58C-48D6-A6A5-CA43A18301DB}"/>
    <cellStyle name="Comma 211 7" xfId="39856" xr:uid="{D922DC56-F1BB-4252-8293-5227213E7813}"/>
    <cellStyle name="Comma 212" xfId="9191" xr:uid="{00000000-0005-0000-0000-0000E7230000}"/>
    <cellStyle name="Comma 212 2" xfId="9192" xr:uid="{00000000-0005-0000-0000-0000E8230000}"/>
    <cellStyle name="Comma 212 2 2" xfId="9193" xr:uid="{00000000-0005-0000-0000-0000E9230000}"/>
    <cellStyle name="Comma 212 2 2 2" xfId="39866" xr:uid="{C9756703-F56B-42D8-A085-E8121D6FC407}"/>
    <cellStyle name="Comma 212 2 3" xfId="39865" xr:uid="{C9528920-9F01-40B2-97DE-B7ACEF9C29F7}"/>
    <cellStyle name="Comma 212 3" xfId="9194" xr:uid="{00000000-0005-0000-0000-0000EA230000}"/>
    <cellStyle name="Comma 212 3 2" xfId="9195" xr:uid="{00000000-0005-0000-0000-0000EB230000}"/>
    <cellStyle name="Comma 212 3 2 2" xfId="39868" xr:uid="{C176DB9D-9935-471A-9F4B-4BCE42979347}"/>
    <cellStyle name="Comma 212 3 3" xfId="39867" xr:uid="{A7F95B95-D2B4-4920-9834-DB1B8986539C}"/>
    <cellStyle name="Comma 212 4" xfId="9196" xr:uid="{00000000-0005-0000-0000-0000EC230000}"/>
    <cellStyle name="Comma 212 4 2" xfId="39869" xr:uid="{51624CD3-D0DC-4C24-B1D5-4E9A5D872D85}"/>
    <cellStyle name="Comma 212 5" xfId="9197" xr:uid="{00000000-0005-0000-0000-0000ED230000}"/>
    <cellStyle name="Comma 212 5 2" xfId="39870" xr:uid="{4EA6EF0F-06C3-437F-8B3A-0729CFD11F69}"/>
    <cellStyle name="Comma 212 6" xfId="9198" xr:uid="{00000000-0005-0000-0000-0000EE230000}"/>
    <cellStyle name="Comma 212 6 2" xfId="39871" xr:uid="{232F347C-0997-4162-9570-25CF22E6BD1B}"/>
    <cellStyle name="Comma 212 7" xfId="39864" xr:uid="{2CD50548-88EC-4C6A-809C-D4509747FABA}"/>
    <cellStyle name="Comma 213" xfId="9199" xr:uid="{00000000-0005-0000-0000-0000EF230000}"/>
    <cellStyle name="Comma 213 2" xfId="9200" xr:uid="{00000000-0005-0000-0000-0000F0230000}"/>
    <cellStyle name="Comma 213 2 2" xfId="9201" xr:uid="{00000000-0005-0000-0000-0000F1230000}"/>
    <cellStyle name="Comma 213 2 2 2" xfId="39874" xr:uid="{E9C89F71-4710-45F2-8FD5-7FAB8F1A8A70}"/>
    <cellStyle name="Comma 213 2 3" xfId="39873" xr:uid="{830A0E01-F43B-4898-BE0B-256269498371}"/>
    <cellStyle name="Comma 213 3" xfId="9202" xr:uid="{00000000-0005-0000-0000-0000F2230000}"/>
    <cellStyle name="Comma 213 3 2" xfId="9203" xr:uid="{00000000-0005-0000-0000-0000F3230000}"/>
    <cellStyle name="Comma 213 3 2 2" xfId="39876" xr:uid="{0AC4ED8A-57A2-49B0-AF2B-D31D9557D426}"/>
    <cellStyle name="Comma 213 3 3" xfId="39875" xr:uid="{64BFC17D-4BDB-4B8F-83D3-B1957E170915}"/>
    <cellStyle name="Comma 213 4" xfId="9204" xr:uid="{00000000-0005-0000-0000-0000F4230000}"/>
    <cellStyle name="Comma 213 4 2" xfId="39877" xr:uid="{C88851D7-B0F4-4217-8AC6-0BF0B0CACB82}"/>
    <cellStyle name="Comma 213 5" xfId="9205" xr:uid="{00000000-0005-0000-0000-0000F5230000}"/>
    <cellStyle name="Comma 213 5 2" xfId="39878" xr:uid="{B99271BE-2B53-47C3-9F20-57A4FB6460B7}"/>
    <cellStyle name="Comma 213 6" xfId="9206" xr:uid="{00000000-0005-0000-0000-0000F6230000}"/>
    <cellStyle name="Comma 213 6 2" xfId="39879" xr:uid="{3C1AF486-11AB-4707-965F-3768BF4E0D99}"/>
    <cellStyle name="Comma 213 7" xfId="39872" xr:uid="{6440C0D8-6F66-4C2D-8268-1B564BDACFD7}"/>
    <cellStyle name="Comma 214" xfId="9207" xr:uid="{00000000-0005-0000-0000-0000F7230000}"/>
    <cellStyle name="Comma 214 2" xfId="9208" xr:uid="{00000000-0005-0000-0000-0000F8230000}"/>
    <cellStyle name="Comma 214 2 2" xfId="9209" xr:uid="{00000000-0005-0000-0000-0000F9230000}"/>
    <cellStyle name="Comma 214 2 2 2" xfId="39882" xr:uid="{F36BADD7-2C7F-4B7E-B922-400DBDE19D60}"/>
    <cellStyle name="Comma 214 2 3" xfId="39881" xr:uid="{BD0C0583-D185-45E2-92AE-17EA28D09307}"/>
    <cellStyle name="Comma 214 3" xfId="9210" xr:uid="{00000000-0005-0000-0000-0000FA230000}"/>
    <cellStyle name="Comma 214 3 2" xfId="9211" xr:uid="{00000000-0005-0000-0000-0000FB230000}"/>
    <cellStyle name="Comma 214 3 2 2" xfId="39884" xr:uid="{3909942C-F591-4400-89A5-50E8BD2CBE8D}"/>
    <cellStyle name="Comma 214 3 3" xfId="39883" xr:uid="{1E7DAA07-8B24-4AA8-94F1-02BD67D489F2}"/>
    <cellStyle name="Comma 214 4" xfId="9212" xr:uid="{00000000-0005-0000-0000-0000FC230000}"/>
    <cellStyle name="Comma 214 4 2" xfId="39885" xr:uid="{CECB4E8D-8636-43C7-97B1-10BA5D5D9CA2}"/>
    <cellStyle name="Comma 214 5" xfId="9213" xr:uid="{00000000-0005-0000-0000-0000FD230000}"/>
    <cellStyle name="Comma 214 5 2" xfId="39886" xr:uid="{5E287854-A640-467D-A2ED-82C73406F095}"/>
    <cellStyle name="Comma 214 6" xfId="9214" xr:uid="{00000000-0005-0000-0000-0000FE230000}"/>
    <cellStyle name="Comma 214 6 2" xfId="39887" xr:uid="{BF737BD7-35F0-44FE-8A1F-A753E7A3F20B}"/>
    <cellStyle name="Comma 214 7" xfId="39880" xr:uid="{F18871E5-2EA4-42F9-A66F-6689633B81CA}"/>
    <cellStyle name="Comma 215" xfId="9215" xr:uid="{00000000-0005-0000-0000-0000FF230000}"/>
    <cellStyle name="Comma 215 2" xfId="9216" xr:uid="{00000000-0005-0000-0000-000000240000}"/>
    <cellStyle name="Comma 215 2 2" xfId="9217" xr:uid="{00000000-0005-0000-0000-000001240000}"/>
    <cellStyle name="Comma 215 2 2 2" xfId="39890" xr:uid="{678B7029-6AA3-43DE-A735-A4DF4AE66510}"/>
    <cellStyle name="Comma 215 2 3" xfId="39889" xr:uid="{468C9FD6-98DF-4FE9-805A-6864F9F3BB4E}"/>
    <cellStyle name="Comma 215 3" xfId="9218" xr:uid="{00000000-0005-0000-0000-000002240000}"/>
    <cellStyle name="Comma 215 3 2" xfId="9219" xr:uid="{00000000-0005-0000-0000-000003240000}"/>
    <cellStyle name="Comma 215 3 2 2" xfId="39892" xr:uid="{5136CFAC-9EFB-4D60-900F-CEE3F2A377EE}"/>
    <cellStyle name="Comma 215 3 3" xfId="39891" xr:uid="{431F8AC6-D212-43DA-A3E0-065653A32032}"/>
    <cellStyle name="Comma 215 4" xfId="9220" xr:uid="{00000000-0005-0000-0000-000004240000}"/>
    <cellStyle name="Comma 215 4 2" xfId="39893" xr:uid="{02970438-3DB6-466C-AE3E-3BDE023E9E7C}"/>
    <cellStyle name="Comma 215 5" xfId="9221" xr:uid="{00000000-0005-0000-0000-000005240000}"/>
    <cellStyle name="Comma 215 5 2" xfId="39894" xr:uid="{038E8151-D9D0-469D-BE65-8B427B1266EB}"/>
    <cellStyle name="Comma 215 6" xfId="9222" xr:uid="{00000000-0005-0000-0000-000006240000}"/>
    <cellStyle name="Comma 215 6 2" xfId="39895" xr:uid="{04A36AE9-92E4-428C-9BDA-97FD01ECB331}"/>
    <cellStyle name="Comma 215 7" xfId="39888" xr:uid="{22A4C763-DAAD-4E74-9B69-3919013D7603}"/>
    <cellStyle name="Comma 216" xfId="9223" xr:uid="{00000000-0005-0000-0000-000007240000}"/>
    <cellStyle name="Comma 216 2" xfId="9224" xr:uid="{00000000-0005-0000-0000-000008240000}"/>
    <cellStyle name="Comma 216 2 2" xfId="9225" xr:uid="{00000000-0005-0000-0000-000009240000}"/>
    <cellStyle name="Comma 216 2 2 2" xfId="39898" xr:uid="{19172672-CF9F-4A8E-BE14-5392128FF86F}"/>
    <cellStyle name="Comma 216 2 3" xfId="39897" xr:uid="{0767C931-C9DE-40F1-8061-9971104BE4F1}"/>
    <cellStyle name="Comma 216 3" xfId="9226" xr:uid="{00000000-0005-0000-0000-00000A240000}"/>
    <cellStyle name="Comma 216 3 2" xfId="9227" xr:uid="{00000000-0005-0000-0000-00000B240000}"/>
    <cellStyle name="Comma 216 3 2 2" xfId="39900" xr:uid="{456A3B05-98F0-4017-A7E8-E541620E9382}"/>
    <cellStyle name="Comma 216 3 3" xfId="39899" xr:uid="{79EAF171-DC2B-4843-8A3D-9EBEE6388ECD}"/>
    <cellStyle name="Comma 216 4" xfId="9228" xr:uid="{00000000-0005-0000-0000-00000C240000}"/>
    <cellStyle name="Comma 216 4 2" xfId="39901" xr:uid="{70C86A06-4922-426D-987F-B9A9B7F79A34}"/>
    <cellStyle name="Comma 216 5" xfId="9229" xr:uid="{00000000-0005-0000-0000-00000D240000}"/>
    <cellStyle name="Comma 216 5 2" xfId="39902" xr:uid="{B8B8865E-5085-4690-BE0C-B198085BB4E5}"/>
    <cellStyle name="Comma 216 6" xfId="9230" xr:uid="{00000000-0005-0000-0000-00000E240000}"/>
    <cellStyle name="Comma 216 6 2" xfId="39903" xr:uid="{AFD344F8-2E41-4E9D-95EB-D9E199873451}"/>
    <cellStyle name="Comma 216 7" xfId="39896" xr:uid="{F0C997B0-B0D6-4BF9-9978-B125B0B03DA6}"/>
    <cellStyle name="Comma 217" xfId="9231" xr:uid="{00000000-0005-0000-0000-00000F240000}"/>
    <cellStyle name="Comma 217 2" xfId="9232" xr:uid="{00000000-0005-0000-0000-000010240000}"/>
    <cellStyle name="Comma 217 2 2" xfId="9233" xr:uid="{00000000-0005-0000-0000-000011240000}"/>
    <cellStyle name="Comma 217 2 2 2" xfId="39906" xr:uid="{CBEF3DD5-2EC6-4657-B6EF-7F5D86408501}"/>
    <cellStyle name="Comma 217 2 3" xfId="39905" xr:uid="{A32F31D2-37B7-4955-A49E-1235617864F5}"/>
    <cellStyle name="Comma 217 3" xfId="9234" xr:uid="{00000000-0005-0000-0000-000012240000}"/>
    <cellStyle name="Comma 217 3 2" xfId="9235" xr:uid="{00000000-0005-0000-0000-000013240000}"/>
    <cellStyle name="Comma 217 3 2 2" xfId="39908" xr:uid="{1DFFB1A0-8ECB-4840-AEF1-839E6F322FEE}"/>
    <cellStyle name="Comma 217 3 3" xfId="39907" xr:uid="{DDCE1566-01BF-4480-A4F5-A4C395C7156D}"/>
    <cellStyle name="Comma 217 4" xfId="9236" xr:uid="{00000000-0005-0000-0000-000014240000}"/>
    <cellStyle name="Comma 217 4 2" xfId="39909" xr:uid="{B29931DC-9BF1-4D16-9B49-4B3A3977E9B2}"/>
    <cellStyle name="Comma 217 5" xfId="9237" xr:uid="{00000000-0005-0000-0000-000015240000}"/>
    <cellStyle name="Comma 217 5 2" xfId="39910" xr:uid="{4CD799E1-21FD-40D7-B3ED-4FE199A2F4E6}"/>
    <cellStyle name="Comma 217 6" xfId="9238" xr:uid="{00000000-0005-0000-0000-000016240000}"/>
    <cellStyle name="Comma 217 6 2" xfId="39911" xr:uid="{41B377DD-EFC0-4646-8E95-1C391AF4A630}"/>
    <cellStyle name="Comma 217 7" xfId="39904" xr:uid="{CE68F04A-65B6-4F36-9F8D-358777F16D04}"/>
    <cellStyle name="Comma 218" xfId="9239" xr:uid="{00000000-0005-0000-0000-000017240000}"/>
    <cellStyle name="Comma 218 2" xfId="9240" xr:uid="{00000000-0005-0000-0000-000018240000}"/>
    <cellStyle name="Comma 218 2 2" xfId="9241" xr:uid="{00000000-0005-0000-0000-000019240000}"/>
    <cellStyle name="Comma 218 2 2 2" xfId="39914" xr:uid="{020639A0-007B-4D91-9E4F-B8C7DED9D581}"/>
    <cellStyle name="Comma 218 2 3" xfId="39913" xr:uid="{CE9674AE-8B32-44D4-9FC6-F41B2CE69F28}"/>
    <cellStyle name="Comma 218 3" xfId="9242" xr:uid="{00000000-0005-0000-0000-00001A240000}"/>
    <cellStyle name="Comma 218 3 2" xfId="9243" xr:uid="{00000000-0005-0000-0000-00001B240000}"/>
    <cellStyle name="Comma 218 3 2 2" xfId="39916" xr:uid="{2DEF0FC8-82C7-4ECA-A404-2DB3ADF42F64}"/>
    <cellStyle name="Comma 218 3 3" xfId="39915" xr:uid="{99202776-9E79-45F0-B1E8-CF276E580E89}"/>
    <cellStyle name="Comma 218 4" xfId="9244" xr:uid="{00000000-0005-0000-0000-00001C240000}"/>
    <cellStyle name="Comma 218 4 2" xfId="39917" xr:uid="{4F598BCE-237B-4B41-AB63-C5261B4E48FE}"/>
    <cellStyle name="Comma 218 5" xfId="9245" xr:uid="{00000000-0005-0000-0000-00001D240000}"/>
    <cellStyle name="Comma 218 5 2" xfId="39918" xr:uid="{571AB117-DF8E-4F87-B71A-2BC6584CFDA1}"/>
    <cellStyle name="Comma 218 6" xfId="9246" xr:uid="{00000000-0005-0000-0000-00001E240000}"/>
    <cellStyle name="Comma 218 6 2" xfId="39919" xr:uid="{001C550C-A149-4FFB-82B3-3692C384F006}"/>
    <cellStyle name="Comma 218 7" xfId="39912" xr:uid="{A3798B5F-CCCD-4F9F-A0ED-58474A74435E}"/>
    <cellStyle name="Comma 219" xfId="9247" xr:uid="{00000000-0005-0000-0000-00001F240000}"/>
    <cellStyle name="Comma 219 2" xfId="9248" xr:uid="{00000000-0005-0000-0000-000020240000}"/>
    <cellStyle name="Comma 219 2 2" xfId="9249" xr:uid="{00000000-0005-0000-0000-000021240000}"/>
    <cellStyle name="Comma 219 2 2 2" xfId="39922" xr:uid="{7AAB4B1F-45FE-414C-AC54-9998A16BA85C}"/>
    <cellStyle name="Comma 219 2 3" xfId="39921" xr:uid="{6B95F4A8-C179-410C-AC59-9B5358C10C11}"/>
    <cellStyle name="Comma 219 3" xfId="9250" xr:uid="{00000000-0005-0000-0000-000022240000}"/>
    <cellStyle name="Comma 219 3 2" xfId="9251" xr:uid="{00000000-0005-0000-0000-000023240000}"/>
    <cellStyle name="Comma 219 3 2 2" xfId="39924" xr:uid="{DE8563B1-DCAE-4731-A859-C49419A467F5}"/>
    <cellStyle name="Comma 219 3 3" xfId="39923" xr:uid="{20828507-1478-4CA6-B231-539A2B63D641}"/>
    <cellStyle name="Comma 219 4" xfId="9252" xr:uid="{00000000-0005-0000-0000-000024240000}"/>
    <cellStyle name="Comma 219 4 2" xfId="39925" xr:uid="{13047297-7F50-4C3A-86A7-6359430B7868}"/>
    <cellStyle name="Comma 219 5" xfId="9253" xr:uid="{00000000-0005-0000-0000-000025240000}"/>
    <cellStyle name="Comma 219 5 2" xfId="39926" xr:uid="{736B1CCF-BE9E-4978-A86D-3120AAAA4E1D}"/>
    <cellStyle name="Comma 219 6" xfId="9254" xr:uid="{00000000-0005-0000-0000-000026240000}"/>
    <cellStyle name="Comma 219 6 2" xfId="39927" xr:uid="{67EC43DA-6764-4DC6-84AB-262DB1D74170}"/>
    <cellStyle name="Comma 219 7" xfId="39920" xr:uid="{320A2079-F3FB-4587-998C-6B5F5AB2E5CF}"/>
    <cellStyle name="Comma 22" xfId="9255" xr:uid="{00000000-0005-0000-0000-000027240000}"/>
    <cellStyle name="Comma 22 2" xfId="9256" xr:uid="{00000000-0005-0000-0000-000028240000}"/>
    <cellStyle name="Comma 22 2 2" xfId="9257" xr:uid="{00000000-0005-0000-0000-000029240000}"/>
    <cellStyle name="Comma 22 2 2 2" xfId="9258" xr:uid="{00000000-0005-0000-0000-00002A240000}"/>
    <cellStyle name="Comma 22 2 2 2 2" xfId="39931" xr:uid="{149D8488-A151-46EB-B37A-1B2BCF20A757}"/>
    <cellStyle name="Comma 22 2 2 3" xfId="39930" xr:uid="{3B5E701D-7DF2-4B67-9299-B0822191421C}"/>
    <cellStyle name="Comma 22 2 3" xfId="9259" xr:uid="{00000000-0005-0000-0000-00002B240000}"/>
    <cellStyle name="Comma 22 2 3 2" xfId="9260" xr:uid="{00000000-0005-0000-0000-00002C240000}"/>
    <cellStyle name="Comma 22 2 3 2 2" xfId="39933" xr:uid="{42F94AB6-414F-43FC-B596-A715BD3C230D}"/>
    <cellStyle name="Comma 22 2 3 3" xfId="39932" xr:uid="{9C4E1D17-9B4E-42C5-BC2B-A0BE0E0A9F3C}"/>
    <cellStyle name="Comma 22 2 4" xfId="9261" xr:uid="{00000000-0005-0000-0000-00002D240000}"/>
    <cellStyle name="Comma 22 2 4 2" xfId="39934" xr:uid="{3B68504C-E305-47E7-9A53-F21DE4F37E94}"/>
    <cellStyle name="Comma 22 2 5" xfId="9262" xr:uid="{00000000-0005-0000-0000-00002E240000}"/>
    <cellStyle name="Comma 22 2 5 2" xfId="39935" xr:uid="{F7E4A13B-6226-4C9C-9143-C050B33630C8}"/>
    <cellStyle name="Comma 22 2 6" xfId="9263" xr:uid="{00000000-0005-0000-0000-00002F240000}"/>
    <cellStyle name="Comma 22 2 6 2" xfId="39936" xr:uid="{08DEB32B-7C3B-4EBB-8BF5-CB4A2E995CCB}"/>
    <cellStyle name="Comma 22 2 7" xfId="39929" xr:uid="{097B1ABC-8AAA-4784-B69C-B74AF6793F39}"/>
    <cellStyle name="Comma 22 3" xfId="9264" xr:uid="{00000000-0005-0000-0000-000030240000}"/>
    <cellStyle name="Comma 22 3 2" xfId="9265" xr:uid="{00000000-0005-0000-0000-000031240000}"/>
    <cellStyle name="Comma 22 3 2 2" xfId="39938" xr:uid="{7D430FF6-B1D6-409B-9C44-761AFB6F0A34}"/>
    <cellStyle name="Comma 22 3 3" xfId="39937" xr:uid="{0ED356FD-22BB-4CEB-A045-593242ED704F}"/>
    <cellStyle name="Comma 22 4" xfId="9266" xr:uid="{00000000-0005-0000-0000-000032240000}"/>
    <cellStyle name="Comma 22 4 2" xfId="9267" xr:uid="{00000000-0005-0000-0000-000033240000}"/>
    <cellStyle name="Comma 22 4 2 2" xfId="39940" xr:uid="{529B0650-FC9A-4815-8CF9-76A8F1940E47}"/>
    <cellStyle name="Comma 22 4 3" xfId="39939" xr:uid="{1AB1AF18-B2D3-4CFD-9EAE-4AE1D9C4DDD5}"/>
    <cellStyle name="Comma 22 5" xfId="9268" xr:uid="{00000000-0005-0000-0000-000034240000}"/>
    <cellStyle name="Comma 22 5 2" xfId="39941" xr:uid="{20C2EFD4-A209-4D92-BEF4-77EE6303E546}"/>
    <cellStyle name="Comma 22 6" xfId="9269" xr:uid="{00000000-0005-0000-0000-000035240000}"/>
    <cellStyle name="Comma 22 6 2" xfId="9270" xr:uid="{00000000-0005-0000-0000-000036240000}"/>
    <cellStyle name="Comma 22 6 2 2" xfId="39943" xr:uid="{4B032D27-3C92-4210-AB7F-D9D8B67E8A76}"/>
    <cellStyle name="Comma 22 6 3" xfId="39942" xr:uid="{E098D45B-1BAB-451D-A6AB-721577B822DF}"/>
    <cellStyle name="Comma 22 7" xfId="9271" xr:uid="{00000000-0005-0000-0000-000037240000}"/>
    <cellStyle name="Comma 22 7 2" xfId="39944" xr:uid="{911C21B9-B4A4-4E78-A29C-5A40FB4D4A91}"/>
    <cellStyle name="Comma 22 8" xfId="39928" xr:uid="{947E3E0E-1AF6-47FB-9EC7-37AA7E1C0D44}"/>
    <cellStyle name="Comma 22 9" xfId="9272" xr:uid="{00000000-0005-0000-0000-000038240000}"/>
    <cellStyle name="Comma 22 9 2" xfId="39945" xr:uid="{1F75D225-8C01-4510-89E2-4C663AA0C7AE}"/>
    <cellStyle name="Comma 220" xfId="9273" xr:uid="{00000000-0005-0000-0000-000039240000}"/>
    <cellStyle name="Comma 220 2" xfId="9274" xr:uid="{00000000-0005-0000-0000-00003A240000}"/>
    <cellStyle name="Comma 220 2 2" xfId="9275" xr:uid="{00000000-0005-0000-0000-00003B240000}"/>
    <cellStyle name="Comma 220 2 2 2" xfId="39948" xr:uid="{844905DE-46BD-4AA0-8B7C-0365DB97D992}"/>
    <cellStyle name="Comma 220 2 3" xfId="39947" xr:uid="{5176C311-3BFE-4CAA-A535-4E0D589424AD}"/>
    <cellStyle name="Comma 220 3" xfId="9276" xr:uid="{00000000-0005-0000-0000-00003C240000}"/>
    <cellStyle name="Comma 220 3 2" xfId="9277" xr:uid="{00000000-0005-0000-0000-00003D240000}"/>
    <cellStyle name="Comma 220 3 2 2" xfId="39950" xr:uid="{F5185BC0-9203-4C4C-91C9-4C51F3DB28A1}"/>
    <cellStyle name="Comma 220 3 3" xfId="39949" xr:uid="{7AD9BFB7-FDE7-449E-8BB8-BF44516B8EF2}"/>
    <cellStyle name="Comma 220 4" xfId="9278" xr:uid="{00000000-0005-0000-0000-00003E240000}"/>
    <cellStyle name="Comma 220 4 2" xfId="39951" xr:uid="{C1A3E9CD-4EEB-4881-B453-3D3292C705EC}"/>
    <cellStyle name="Comma 220 5" xfId="9279" xr:uid="{00000000-0005-0000-0000-00003F240000}"/>
    <cellStyle name="Comma 220 5 2" xfId="39952" xr:uid="{49FB54DA-A62A-43EC-A26C-710B89330535}"/>
    <cellStyle name="Comma 220 6" xfId="9280" xr:uid="{00000000-0005-0000-0000-000040240000}"/>
    <cellStyle name="Comma 220 6 2" xfId="39953" xr:uid="{68E30A72-759F-4CA5-B3A7-7E2434ACA392}"/>
    <cellStyle name="Comma 220 7" xfId="39946" xr:uid="{987B2716-4198-4B4A-B861-95C7CCA1252A}"/>
    <cellStyle name="Comma 221" xfId="9281" xr:uid="{00000000-0005-0000-0000-000041240000}"/>
    <cellStyle name="Comma 221 2" xfId="9282" xr:uid="{00000000-0005-0000-0000-000042240000}"/>
    <cellStyle name="Comma 221 2 2" xfId="9283" xr:uid="{00000000-0005-0000-0000-000043240000}"/>
    <cellStyle name="Comma 221 2 2 2" xfId="39956" xr:uid="{8E8575FA-17CA-4A6F-A8DB-E77C38DDAC5D}"/>
    <cellStyle name="Comma 221 2 3" xfId="39955" xr:uid="{4F7C4EFC-2960-46CF-91C5-9DDB4289450A}"/>
    <cellStyle name="Comma 221 3" xfId="9284" xr:uid="{00000000-0005-0000-0000-000044240000}"/>
    <cellStyle name="Comma 221 3 2" xfId="9285" xr:uid="{00000000-0005-0000-0000-000045240000}"/>
    <cellStyle name="Comma 221 3 2 2" xfId="39958" xr:uid="{EC7C5DC1-BB33-4986-8859-33033D948887}"/>
    <cellStyle name="Comma 221 3 3" xfId="39957" xr:uid="{69B1787C-280A-4BD7-A6B7-9111E2B51895}"/>
    <cellStyle name="Comma 221 4" xfId="9286" xr:uid="{00000000-0005-0000-0000-000046240000}"/>
    <cellStyle name="Comma 221 4 2" xfId="39959" xr:uid="{6A179BFA-F0F7-4EC0-B019-C3E512B3A5E7}"/>
    <cellStyle name="Comma 221 5" xfId="9287" xr:uid="{00000000-0005-0000-0000-000047240000}"/>
    <cellStyle name="Comma 221 5 2" xfId="39960" xr:uid="{E4419362-78D2-4302-A5A3-D971A3D3FFF1}"/>
    <cellStyle name="Comma 221 6" xfId="9288" xr:uid="{00000000-0005-0000-0000-000048240000}"/>
    <cellStyle name="Comma 221 6 2" xfId="39961" xr:uid="{3BB4B206-3C1C-4C4B-B782-D9BBB3487DEE}"/>
    <cellStyle name="Comma 221 7" xfId="39954" xr:uid="{C7ED36EC-38CA-49D6-9515-E5EB69D35C72}"/>
    <cellStyle name="Comma 222" xfId="9289" xr:uid="{00000000-0005-0000-0000-000049240000}"/>
    <cellStyle name="Comma 222 2" xfId="9290" xr:uid="{00000000-0005-0000-0000-00004A240000}"/>
    <cellStyle name="Comma 222 2 2" xfId="9291" xr:uid="{00000000-0005-0000-0000-00004B240000}"/>
    <cellStyle name="Comma 222 2 2 2" xfId="39964" xr:uid="{A5755BE7-1150-4900-B222-78933EFFEC35}"/>
    <cellStyle name="Comma 222 2 3" xfId="39963" xr:uid="{E60D60A6-19E6-4B57-AE03-DD305F38251B}"/>
    <cellStyle name="Comma 222 3" xfId="9292" xr:uid="{00000000-0005-0000-0000-00004C240000}"/>
    <cellStyle name="Comma 222 3 2" xfId="9293" xr:uid="{00000000-0005-0000-0000-00004D240000}"/>
    <cellStyle name="Comma 222 3 2 2" xfId="39966" xr:uid="{81455662-6CA9-4A08-BAC8-3D910C534DED}"/>
    <cellStyle name="Comma 222 3 3" xfId="39965" xr:uid="{4F916E99-93C7-4990-80D8-5294A42EDB03}"/>
    <cellStyle name="Comma 222 4" xfId="9294" xr:uid="{00000000-0005-0000-0000-00004E240000}"/>
    <cellStyle name="Comma 222 4 2" xfId="39967" xr:uid="{59A29569-4FE3-47EF-8FC2-9DF970BC4CDF}"/>
    <cellStyle name="Comma 222 5" xfId="9295" xr:uid="{00000000-0005-0000-0000-00004F240000}"/>
    <cellStyle name="Comma 222 5 2" xfId="39968" xr:uid="{C6145DAC-FC1B-4EA3-BFBD-DCEAB57B1B53}"/>
    <cellStyle name="Comma 222 6" xfId="9296" xr:uid="{00000000-0005-0000-0000-000050240000}"/>
    <cellStyle name="Comma 222 6 2" xfId="39969" xr:uid="{BF2701EC-7A0A-473C-9330-E4849FA455E9}"/>
    <cellStyle name="Comma 222 7" xfId="39962" xr:uid="{DE5296D8-C1B9-4475-AB37-2487EC28991E}"/>
    <cellStyle name="Comma 223" xfId="9297" xr:uid="{00000000-0005-0000-0000-000051240000}"/>
    <cellStyle name="Comma 223 2" xfId="9298" xr:uid="{00000000-0005-0000-0000-000052240000}"/>
    <cellStyle name="Comma 223 2 2" xfId="9299" xr:uid="{00000000-0005-0000-0000-000053240000}"/>
    <cellStyle name="Comma 223 2 2 2" xfId="39972" xr:uid="{252F8315-6FEF-45EF-BE0F-D3078B704088}"/>
    <cellStyle name="Comma 223 2 3" xfId="39971" xr:uid="{C0F32631-7119-42B3-AE40-985213CE055B}"/>
    <cellStyle name="Comma 223 3" xfId="9300" xr:uid="{00000000-0005-0000-0000-000054240000}"/>
    <cellStyle name="Comma 223 3 2" xfId="9301" xr:uid="{00000000-0005-0000-0000-000055240000}"/>
    <cellStyle name="Comma 223 3 2 2" xfId="39974" xr:uid="{E460BC72-93C0-41B1-A8AE-12F46CC6D91D}"/>
    <cellStyle name="Comma 223 3 3" xfId="39973" xr:uid="{AD1AFF79-9D44-4660-83F8-597D24BF8F7E}"/>
    <cellStyle name="Comma 223 4" xfId="9302" xr:uid="{00000000-0005-0000-0000-000056240000}"/>
    <cellStyle name="Comma 223 4 2" xfId="39975" xr:uid="{C17A2598-2F47-47E5-863C-C127598C1BE6}"/>
    <cellStyle name="Comma 223 5" xfId="9303" xr:uid="{00000000-0005-0000-0000-000057240000}"/>
    <cellStyle name="Comma 223 5 2" xfId="39976" xr:uid="{9A836DC9-F0DC-4E50-825B-C15F4185EE42}"/>
    <cellStyle name="Comma 223 6" xfId="9304" xr:uid="{00000000-0005-0000-0000-000058240000}"/>
    <cellStyle name="Comma 223 6 2" xfId="39977" xr:uid="{91BDC61D-239E-472F-A43E-3711D01E1738}"/>
    <cellStyle name="Comma 223 7" xfId="39970" xr:uid="{35267C19-FEC6-4D40-88A9-D777CBB9B2BB}"/>
    <cellStyle name="Comma 224" xfId="9305" xr:uid="{00000000-0005-0000-0000-000059240000}"/>
    <cellStyle name="Comma 224 2" xfId="9306" xr:uid="{00000000-0005-0000-0000-00005A240000}"/>
    <cellStyle name="Comma 224 2 2" xfId="9307" xr:uid="{00000000-0005-0000-0000-00005B240000}"/>
    <cellStyle name="Comma 224 2 2 2" xfId="39980" xr:uid="{8F66B565-841B-4A6D-B8A4-5D4D9C0B1CDF}"/>
    <cellStyle name="Comma 224 2 3" xfId="39979" xr:uid="{A34128E1-0B1F-4CF4-A229-2EF67FC40E7D}"/>
    <cellStyle name="Comma 224 3" xfId="9308" xr:uid="{00000000-0005-0000-0000-00005C240000}"/>
    <cellStyle name="Comma 224 3 2" xfId="9309" xr:uid="{00000000-0005-0000-0000-00005D240000}"/>
    <cellStyle name="Comma 224 3 2 2" xfId="39982" xr:uid="{4DF11CE3-F36F-4CA1-A021-BBD929B7BA9D}"/>
    <cellStyle name="Comma 224 3 3" xfId="39981" xr:uid="{58FF229C-C725-4FE6-9038-FCA4865CDDE3}"/>
    <cellStyle name="Comma 224 4" xfId="9310" xr:uid="{00000000-0005-0000-0000-00005E240000}"/>
    <cellStyle name="Comma 224 4 2" xfId="39983" xr:uid="{7E8B5A50-2461-40A0-8E5A-083142E8900A}"/>
    <cellStyle name="Comma 224 5" xfId="9311" xr:uid="{00000000-0005-0000-0000-00005F240000}"/>
    <cellStyle name="Comma 224 5 2" xfId="39984" xr:uid="{5140E811-EC03-4369-B45C-0943515FBD71}"/>
    <cellStyle name="Comma 224 6" xfId="9312" xr:uid="{00000000-0005-0000-0000-000060240000}"/>
    <cellStyle name="Comma 224 6 2" xfId="39985" xr:uid="{42042D2B-FC72-457E-8BA5-351C652B3988}"/>
    <cellStyle name="Comma 224 7" xfId="39978" xr:uid="{9A6A117A-646B-4353-9F1B-3C7D9E6D3F11}"/>
    <cellStyle name="Comma 225" xfId="9313" xr:uid="{00000000-0005-0000-0000-000061240000}"/>
    <cellStyle name="Comma 225 2" xfId="9314" xr:uid="{00000000-0005-0000-0000-000062240000}"/>
    <cellStyle name="Comma 225 2 2" xfId="9315" xr:uid="{00000000-0005-0000-0000-000063240000}"/>
    <cellStyle name="Comma 225 2 2 2" xfId="39988" xr:uid="{3929079C-B469-48C1-A582-E33CED9B5D37}"/>
    <cellStyle name="Comma 225 2 3" xfId="39987" xr:uid="{312ADE74-C410-425E-9C9C-6706324115C6}"/>
    <cellStyle name="Comma 225 3" xfId="9316" xr:uid="{00000000-0005-0000-0000-000064240000}"/>
    <cellStyle name="Comma 225 3 2" xfId="9317" xr:uid="{00000000-0005-0000-0000-000065240000}"/>
    <cellStyle name="Comma 225 3 2 2" xfId="39990" xr:uid="{7D4DEAE5-0EEF-40ED-A078-0DC1762F1A34}"/>
    <cellStyle name="Comma 225 3 3" xfId="39989" xr:uid="{B4B10B8C-5644-4274-9C21-F3FD8E073096}"/>
    <cellStyle name="Comma 225 4" xfId="9318" xr:uid="{00000000-0005-0000-0000-000066240000}"/>
    <cellStyle name="Comma 225 4 2" xfId="39991" xr:uid="{3A39D889-2DE6-4EB9-A492-8C6D590037CC}"/>
    <cellStyle name="Comma 225 5" xfId="9319" xr:uid="{00000000-0005-0000-0000-000067240000}"/>
    <cellStyle name="Comma 225 5 2" xfId="39992" xr:uid="{2BDFA903-E746-4423-BBD2-AC594DEA5EFD}"/>
    <cellStyle name="Comma 225 6" xfId="9320" xr:uid="{00000000-0005-0000-0000-000068240000}"/>
    <cellStyle name="Comma 225 6 2" xfId="39993" xr:uid="{4CD83DF9-68FE-41DD-B4AC-66FF6AD31CA2}"/>
    <cellStyle name="Comma 225 7" xfId="39986" xr:uid="{552981D8-C0CA-4784-A683-F6D14F22F9B1}"/>
    <cellStyle name="Comma 226" xfId="9321" xr:uid="{00000000-0005-0000-0000-000069240000}"/>
    <cellStyle name="Comma 226 2" xfId="9322" xr:uid="{00000000-0005-0000-0000-00006A240000}"/>
    <cellStyle name="Comma 226 2 2" xfId="9323" xr:uid="{00000000-0005-0000-0000-00006B240000}"/>
    <cellStyle name="Comma 226 2 2 2" xfId="39996" xr:uid="{46D7A7C2-4095-479A-B058-E26B9F83E60D}"/>
    <cellStyle name="Comma 226 2 3" xfId="39995" xr:uid="{9C159AB1-3030-489E-BAC4-6C69A442EC57}"/>
    <cellStyle name="Comma 226 3" xfId="9324" xr:uid="{00000000-0005-0000-0000-00006C240000}"/>
    <cellStyle name="Comma 226 3 2" xfId="9325" xr:uid="{00000000-0005-0000-0000-00006D240000}"/>
    <cellStyle name="Comma 226 3 2 2" xfId="39998" xr:uid="{7095E8E5-6A48-4E4E-81F4-1A5B709517C0}"/>
    <cellStyle name="Comma 226 3 3" xfId="39997" xr:uid="{CC48A4F1-F51F-48BF-82E5-981093334629}"/>
    <cellStyle name="Comma 226 4" xfId="9326" xr:uid="{00000000-0005-0000-0000-00006E240000}"/>
    <cellStyle name="Comma 226 4 2" xfId="39999" xr:uid="{A8B2EB8D-AD95-4141-9FE7-97AAF5F719BF}"/>
    <cellStyle name="Comma 226 5" xfId="9327" xr:uid="{00000000-0005-0000-0000-00006F240000}"/>
    <cellStyle name="Comma 226 5 2" xfId="40000" xr:uid="{AF3B0754-8E46-479A-BA05-73D800B7E6B1}"/>
    <cellStyle name="Comma 226 6" xfId="9328" xr:uid="{00000000-0005-0000-0000-000070240000}"/>
    <cellStyle name="Comma 226 6 2" xfId="40001" xr:uid="{D748A4F3-4F88-4133-BFF3-E3A071370C99}"/>
    <cellStyle name="Comma 226 7" xfId="39994" xr:uid="{B5C2B0BE-3F74-4B1C-BD4C-3ED25DC62982}"/>
    <cellStyle name="Comma 227" xfId="9329" xr:uid="{00000000-0005-0000-0000-000071240000}"/>
    <cellStyle name="Comma 227 2" xfId="9330" xr:uid="{00000000-0005-0000-0000-000072240000}"/>
    <cellStyle name="Comma 227 2 2" xfId="9331" xr:uid="{00000000-0005-0000-0000-000073240000}"/>
    <cellStyle name="Comma 227 2 2 2" xfId="40004" xr:uid="{BAF4C7FB-A626-4246-B3CB-1CBD30EAD221}"/>
    <cellStyle name="Comma 227 2 3" xfId="40003" xr:uid="{2555C84B-3D3B-4D25-A5A8-62A93097C6D0}"/>
    <cellStyle name="Comma 227 3" xfId="9332" xr:uid="{00000000-0005-0000-0000-000074240000}"/>
    <cellStyle name="Comma 227 3 2" xfId="9333" xr:uid="{00000000-0005-0000-0000-000075240000}"/>
    <cellStyle name="Comma 227 3 2 2" xfId="40006" xr:uid="{138E4D80-0947-4533-8CEE-4E2B5430FABF}"/>
    <cellStyle name="Comma 227 3 3" xfId="40005" xr:uid="{7E14FFA1-0040-44B2-AACA-A2553542F85D}"/>
    <cellStyle name="Comma 227 4" xfId="9334" xr:uid="{00000000-0005-0000-0000-000076240000}"/>
    <cellStyle name="Comma 227 4 2" xfId="40007" xr:uid="{F8D00C13-603B-494D-814C-862273B97CCA}"/>
    <cellStyle name="Comma 227 5" xfId="9335" xr:uid="{00000000-0005-0000-0000-000077240000}"/>
    <cellStyle name="Comma 227 5 2" xfId="40008" xr:uid="{F82A0720-8804-44F4-8AC1-156368045A70}"/>
    <cellStyle name="Comma 227 6" xfId="9336" xr:uid="{00000000-0005-0000-0000-000078240000}"/>
    <cellStyle name="Comma 227 6 2" xfId="40009" xr:uid="{EAB0BF02-0B95-47F2-B1FA-2C9E44A3DA61}"/>
    <cellStyle name="Comma 227 7" xfId="40002" xr:uid="{03C5FE5D-800F-4523-9AB4-FEC8C80C0902}"/>
    <cellStyle name="Comma 228" xfId="9337" xr:uid="{00000000-0005-0000-0000-000079240000}"/>
    <cellStyle name="Comma 228 2" xfId="9338" xr:uid="{00000000-0005-0000-0000-00007A240000}"/>
    <cellStyle name="Comma 228 2 2" xfId="9339" xr:uid="{00000000-0005-0000-0000-00007B240000}"/>
    <cellStyle name="Comma 228 2 2 2" xfId="40012" xr:uid="{3BC0A189-02C1-40A0-8279-5ECC3556B104}"/>
    <cellStyle name="Comma 228 2 3" xfId="40011" xr:uid="{F8FD531C-DCAD-4DA4-AC58-743D078C309B}"/>
    <cellStyle name="Comma 228 3" xfId="9340" xr:uid="{00000000-0005-0000-0000-00007C240000}"/>
    <cellStyle name="Comma 228 3 2" xfId="9341" xr:uid="{00000000-0005-0000-0000-00007D240000}"/>
    <cellStyle name="Comma 228 3 2 2" xfId="40014" xr:uid="{C9F34B1C-29C7-40D7-84AA-2A32CE16C4D5}"/>
    <cellStyle name="Comma 228 3 3" xfId="40013" xr:uid="{78301F33-D29E-40FE-8249-CF6085FB564C}"/>
    <cellStyle name="Comma 228 4" xfId="9342" xr:uid="{00000000-0005-0000-0000-00007E240000}"/>
    <cellStyle name="Comma 228 4 2" xfId="40015" xr:uid="{CD53299D-F297-4715-A8D8-05C33875ECAB}"/>
    <cellStyle name="Comma 228 5" xfId="9343" xr:uid="{00000000-0005-0000-0000-00007F240000}"/>
    <cellStyle name="Comma 228 5 2" xfId="40016" xr:uid="{42CB2A23-D040-49D6-984A-9BEDB77E5070}"/>
    <cellStyle name="Comma 228 6" xfId="9344" xr:uid="{00000000-0005-0000-0000-000080240000}"/>
    <cellStyle name="Comma 228 6 2" xfId="40017" xr:uid="{D5BE27A6-2E06-4AA2-9265-39614E1EA0AF}"/>
    <cellStyle name="Comma 228 7" xfId="40010" xr:uid="{66FC4549-0140-47D4-B3A2-D224D4F4787F}"/>
    <cellStyle name="Comma 229" xfId="9345" xr:uid="{00000000-0005-0000-0000-000081240000}"/>
    <cellStyle name="Comma 229 2" xfId="9346" xr:uid="{00000000-0005-0000-0000-000082240000}"/>
    <cellStyle name="Comma 229 2 2" xfId="9347" xr:uid="{00000000-0005-0000-0000-000083240000}"/>
    <cellStyle name="Comma 229 2 2 2" xfId="40020" xr:uid="{1B8E3975-7A77-4A85-912D-F030D819FD6F}"/>
    <cellStyle name="Comma 229 2 3" xfId="40019" xr:uid="{C739ADAA-9D57-4AF7-BF67-C708D950134D}"/>
    <cellStyle name="Comma 229 3" xfId="9348" xr:uid="{00000000-0005-0000-0000-000084240000}"/>
    <cellStyle name="Comma 229 3 2" xfId="9349" xr:uid="{00000000-0005-0000-0000-000085240000}"/>
    <cellStyle name="Comma 229 3 2 2" xfId="40022" xr:uid="{1C13248F-AD03-4F75-A123-172701018FB0}"/>
    <cellStyle name="Comma 229 3 3" xfId="40021" xr:uid="{B0596DC0-2E3F-4686-A851-C9FEEFC04D4C}"/>
    <cellStyle name="Comma 229 4" xfId="9350" xr:uid="{00000000-0005-0000-0000-000086240000}"/>
    <cellStyle name="Comma 229 4 2" xfId="40023" xr:uid="{F8A70AB0-C6DB-4DB5-B59C-2B684C14BCB5}"/>
    <cellStyle name="Comma 229 5" xfId="9351" xr:uid="{00000000-0005-0000-0000-000087240000}"/>
    <cellStyle name="Comma 229 5 2" xfId="40024" xr:uid="{7A84657D-9034-4A82-9F91-579BDDF51C0B}"/>
    <cellStyle name="Comma 229 6" xfId="9352" xr:uid="{00000000-0005-0000-0000-000088240000}"/>
    <cellStyle name="Comma 229 6 2" xfId="40025" xr:uid="{60A9EF11-2D19-4FDE-82E6-33BC4FE3B5EC}"/>
    <cellStyle name="Comma 229 7" xfId="40018" xr:uid="{18727F09-3450-4407-8FFD-D6C33AF2A90A}"/>
    <cellStyle name="Comma 23" xfId="9353" xr:uid="{00000000-0005-0000-0000-000089240000}"/>
    <cellStyle name="Comma 23 2" xfId="9354" xr:uid="{00000000-0005-0000-0000-00008A240000}"/>
    <cellStyle name="Comma 23 2 2" xfId="9355" xr:uid="{00000000-0005-0000-0000-00008B240000}"/>
    <cellStyle name="Comma 23 2 2 2" xfId="9356" xr:uid="{00000000-0005-0000-0000-00008C240000}"/>
    <cellStyle name="Comma 23 2 2 2 2" xfId="40029" xr:uid="{3D321262-1E65-4CC7-92C6-5E3CB3256F28}"/>
    <cellStyle name="Comma 23 2 2 3" xfId="40028" xr:uid="{D8DA3632-9A79-46E6-AF31-3D9234E11582}"/>
    <cellStyle name="Comma 23 2 3" xfId="9357" xr:uid="{00000000-0005-0000-0000-00008D240000}"/>
    <cellStyle name="Comma 23 2 3 2" xfId="9358" xr:uid="{00000000-0005-0000-0000-00008E240000}"/>
    <cellStyle name="Comma 23 2 3 2 2" xfId="40031" xr:uid="{C4EC01C1-1EA8-46BC-B9BD-0649726E813B}"/>
    <cellStyle name="Comma 23 2 3 3" xfId="40030" xr:uid="{F2319363-6F6B-44B1-86B8-644D410316E6}"/>
    <cellStyle name="Comma 23 2 4" xfId="9359" xr:uid="{00000000-0005-0000-0000-00008F240000}"/>
    <cellStyle name="Comma 23 2 4 2" xfId="40032" xr:uid="{E09F8B0E-C072-4E2D-8B83-CE5518554717}"/>
    <cellStyle name="Comma 23 2 5" xfId="9360" xr:uid="{00000000-0005-0000-0000-000090240000}"/>
    <cellStyle name="Comma 23 2 5 2" xfId="40033" xr:uid="{A024338F-7883-4209-9635-CA7157BF18FC}"/>
    <cellStyle name="Comma 23 2 6" xfId="9361" xr:uid="{00000000-0005-0000-0000-000091240000}"/>
    <cellStyle name="Comma 23 2 6 2" xfId="40034" xr:uid="{AD7CD0B3-5BC5-4988-A33B-AE47507C1E94}"/>
    <cellStyle name="Comma 23 2 7" xfId="40027" xr:uid="{B5D4B459-4D72-4745-AA3F-64937B76681A}"/>
    <cellStyle name="Comma 23 3" xfId="9362" xr:uid="{00000000-0005-0000-0000-000092240000}"/>
    <cellStyle name="Comma 23 3 2" xfId="9363" xr:uid="{00000000-0005-0000-0000-000093240000}"/>
    <cellStyle name="Comma 23 3 2 2" xfId="40036" xr:uid="{04976EF4-8101-4F4B-B7D6-C9C654D96154}"/>
    <cellStyle name="Comma 23 3 3" xfId="40035" xr:uid="{CF8563C2-F067-45DB-AE70-A9F5D1CDA2E0}"/>
    <cellStyle name="Comma 23 4" xfId="9364" xr:uid="{00000000-0005-0000-0000-000094240000}"/>
    <cellStyle name="Comma 23 4 2" xfId="9365" xr:uid="{00000000-0005-0000-0000-000095240000}"/>
    <cellStyle name="Comma 23 4 2 2" xfId="40038" xr:uid="{2A71916D-148D-4F9F-9306-23B361ED5603}"/>
    <cellStyle name="Comma 23 4 3" xfId="40037" xr:uid="{CFAEE0DF-2A23-4E7B-9938-6EF5DA2134B0}"/>
    <cellStyle name="Comma 23 5" xfId="9366" xr:uid="{00000000-0005-0000-0000-000096240000}"/>
    <cellStyle name="Comma 23 5 2" xfId="40039" xr:uid="{B323A1D7-8C17-496F-B178-4DC58A612F9D}"/>
    <cellStyle name="Comma 23 6" xfId="9367" xr:uid="{00000000-0005-0000-0000-000097240000}"/>
    <cellStyle name="Comma 23 6 2" xfId="9368" xr:uid="{00000000-0005-0000-0000-000098240000}"/>
    <cellStyle name="Comma 23 6 2 2" xfId="40041" xr:uid="{DD4B976B-72D4-434A-8ECE-15F48632C08C}"/>
    <cellStyle name="Comma 23 6 3" xfId="40040" xr:uid="{2DC678EB-E750-4191-ABAA-DEC9D8241530}"/>
    <cellStyle name="Comma 23 7" xfId="9369" xr:uid="{00000000-0005-0000-0000-000099240000}"/>
    <cellStyle name="Comma 23 7 2" xfId="40042" xr:uid="{B11DB261-E9BD-4C37-84E7-3BEEBA5E31EC}"/>
    <cellStyle name="Comma 23 8" xfId="40026" xr:uid="{A745B3B9-320E-45FA-86CC-4EBF22B451D8}"/>
    <cellStyle name="Comma 230" xfId="9370" xr:uid="{00000000-0005-0000-0000-00009A240000}"/>
    <cellStyle name="Comma 230 2" xfId="9371" xr:uid="{00000000-0005-0000-0000-00009B240000}"/>
    <cellStyle name="Comma 230 2 2" xfId="9372" xr:uid="{00000000-0005-0000-0000-00009C240000}"/>
    <cellStyle name="Comma 230 2 2 2" xfId="40045" xr:uid="{91D666F4-61E8-4E16-B10C-852407785540}"/>
    <cellStyle name="Comma 230 2 3" xfId="40044" xr:uid="{DFCE8B67-C979-433C-9CD9-002614361A92}"/>
    <cellStyle name="Comma 230 3" xfId="9373" xr:uid="{00000000-0005-0000-0000-00009D240000}"/>
    <cellStyle name="Comma 230 3 2" xfId="9374" xr:uid="{00000000-0005-0000-0000-00009E240000}"/>
    <cellStyle name="Comma 230 3 2 2" xfId="40047" xr:uid="{2384EBD1-AF46-4107-8BAF-06D8D6FF86B3}"/>
    <cellStyle name="Comma 230 3 3" xfId="40046" xr:uid="{F93D94DE-DEB1-4D7D-ACC8-CE66BB6A44FD}"/>
    <cellStyle name="Comma 230 4" xfId="9375" xr:uid="{00000000-0005-0000-0000-00009F240000}"/>
    <cellStyle name="Comma 230 4 2" xfId="40048" xr:uid="{C3FAD444-3F5B-419D-A323-F9682CF18C5E}"/>
    <cellStyle name="Comma 230 5" xfId="9376" xr:uid="{00000000-0005-0000-0000-0000A0240000}"/>
    <cellStyle name="Comma 230 5 2" xfId="40049" xr:uid="{50FCD925-0879-4ECE-ABA6-EF085F4D0E60}"/>
    <cellStyle name="Comma 230 6" xfId="9377" xr:uid="{00000000-0005-0000-0000-0000A1240000}"/>
    <cellStyle name="Comma 230 6 2" xfId="40050" xr:uid="{EAFC91CD-A1D9-46E2-87AC-350DA82A2CF5}"/>
    <cellStyle name="Comma 230 7" xfId="40043" xr:uid="{F7EC00D7-AC4C-4EB8-8814-598CDB2CB147}"/>
    <cellStyle name="Comma 231" xfId="9378" xr:uid="{00000000-0005-0000-0000-0000A2240000}"/>
    <cellStyle name="Comma 231 2" xfId="9379" xr:uid="{00000000-0005-0000-0000-0000A3240000}"/>
    <cellStyle name="Comma 231 2 2" xfId="9380" xr:uid="{00000000-0005-0000-0000-0000A4240000}"/>
    <cellStyle name="Comma 231 2 2 2" xfId="40053" xr:uid="{06791C6F-EA0D-4710-B410-0C1C941DFEA2}"/>
    <cellStyle name="Comma 231 2 3" xfId="40052" xr:uid="{33CC3828-4A9A-4C91-9EBC-8C9524D03BE9}"/>
    <cellStyle name="Comma 231 3" xfId="9381" xr:uid="{00000000-0005-0000-0000-0000A5240000}"/>
    <cellStyle name="Comma 231 3 2" xfId="9382" xr:uid="{00000000-0005-0000-0000-0000A6240000}"/>
    <cellStyle name="Comma 231 3 2 2" xfId="40055" xr:uid="{D4C5ED0C-49B3-4717-AF30-1A930D777126}"/>
    <cellStyle name="Comma 231 3 3" xfId="40054" xr:uid="{6C08D0C1-9792-44AF-AE7F-0EAF56885198}"/>
    <cellStyle name="Comma 231 4" xfId="9383" xr:uid="{00000000-0005-0000-0000-0000A7240000}"/>
    <cellStyle name="Comma 231 4 2" xfId="40056" xr:uid="{D46B5CEA-32CD-4138-B474-9F549C0E7ED5}"/>
    <cellStyle name="Comma 231 5" xfId="9384" xr:uid="{00000000-0005-0000-0000-0000A8240000}"/>
    <cellStyle name="Comma 231 5 2" xfId="40057" xr:uid="{4D66932F-28F1-461E-B6CE-D1BB8D6DBEBF}"/>
    <cellStyle name="Comma 231 6" xfId="9385" xr:uid="{00000000-0005-0000-0000-0000A9240000}"/>
    <cellStyle name="Comma 231 6 2" xfId="40058" xr:uid="{1A9C619C-BADD-4C52-89A5-CEA5CCF011B7}"/>
    <cellStyle name="Comma 231 7" xfId="40051" xr:uid="{1F64B8CC-2515-4F50-90BC-33BFE9F5F0F9}"/>
    <cellStyle name="Comma 232" xfId="9386" xr:uid="{00000000-0005-0000-0000-0000AA240000}"/>
    <cellStyle name="Comma 232 2" xfId="9387" xr:uid="{00000000-0005-0000-0000-0000AB240000}"/>
    <cellStyle name="Comma 232 2 2" xfId="9388" xr:uid="{00000000-0005-0000-0000-0000AC240000}"/>
    <cellStyle name="Comma 232 2 2 2" xfId="40061" xr:uid="{C1B957DD-538E-4D72-A543-AA347F5D329B}"/>
    <cellStyle name="Comma 232 2 3" xfId="40060" xr:uid="{49D27532-E10B-4B02-80E3-2F03F5439684}"/>
    <cellStyle name="Comma 232 3" xfId="9389" xr:uid="{00000000-0005-0000-0000-0000AD240000}"/>
    <cellStyle name="Comma 232 3 2" xfId="9390" xr:uid="{00000000-0005-0000-0000-0000AE240000}"/>
    <cellStyle name="Comma 232 3 2 2" xfId="40063" xr:uid="{81F1CAC7-160C-42AB-8D1D-8D636C1D3951}"/>
    <cellStyle name="Comma 232 3 3" xfId="40062" xr:uid="{1274774B-3EBA-40FD-8861-EA4753ED1490}"/>
    <cellStyle name="Comma 232 4" xfId="9391" xr:uid="{00000000-0005-0000-0000-0000AF240000}"/>
    <cellStyle name="Comma 232 4 2" xfId="40064" xr:uid="{41B5B8C8-3091-4552-83F2-6D8C28F55FF2}"/>
    <cellStyle name="Comma 232 5" xfId="9392" xr:uid="{00000000-0005-0000-0000-0000B0240000}"/>
    <cellStyle name="Comma 232 5 2" xfId="40065" xr:uid="{2D707A47-398F-4EE0-9B1C-4171395244EE}"/>
    <cellStyle name="Comma 232 6" xfId="9393" xr:uid="{00000000-0005-0000-0000-0000B1240000}"/>
    <cellStyle name="Comma 232 6 2" xfId="40066" xr:uid="{2C29E47A-3514-42CF-8A88-6DE22B096030}"/>
    <cellStyle name="Comma 232 7" xfId="40059" xr:uid="{947E2A8C-00FA-4D5C-800F-E00CB6AE96B1}"/>
    <cellStyle name="Comma 233" xfId="9394" xr:uid="{00000000-0005-0000-0000-0000B2240000}"/>
    <cellStyle name="Comma 233 2" xfId="9395" xr:uid="{00000000-0005-0000-0000-0000B3240000}"/>
    <cellStyle name="Comma 233 2 2" xfId="9396" xr:uid="{00000000-0005-0000-0000-0000B4240000}"/>
    <cellStyle name="Comma 233 2 2 2" xfId="40069" xr:uid="{6003D8B9-660B-4364-855A-871FCA4572AF}"/>
    <cellStyle name="Comma 233 2 3" xfId="40068" xr:uid="{287FE36D-F588-4C13-9456-D9921478459D}"/>
    <cellStyle name="Comma 233 3" xfId="9397" xr:uid="{00000000-0005-0000-0000-0000B5240000}"/>
    <cellStyle name="Comma 233 3 2" xfId="9398" xr:uid="{00000000-0005-0000-0000-0000B6240000}"/>
    <cellStyle name="Comma 233 3 2 2" xfId="40071" xr:uid="{28AA5C1C-BA14-4B4F-BCB9-0DD1151B58E9}"/>
    <cellStyle name="Comma 233 3 3" xfId="40070" xr:uid="{C5B8BBEC-F1DB-4985-952D-7E4E17968D79}"/>
    <cellStyle name="Comma 233 4" xfId="9399" xr:uid="{00000000-0005-0000-0000-0000B7240000}"/>
    <cellStyle name="Comma 233 4 2" xfId="40072" xr:uid="{9BF9019D-78A8-49A9-97E8-C0C94576B11E}"/>
    <cellStyle name="Comma 233 5" xfId="9400" xr:uid="{00000000-0005-0000-0000-0000B8240000}"/>
    <cellStyle name="Comma 233 5 2" xfId="40073" xr:uid="{76E16A3C-56C3-4C71-AC30-5C5CD1EF20A6}"/>
    <cellStyle name="Comma 233 6" xfId="9401" xr:uid="{00000000-0005-0000-0000-0000B9240000}"/>
    <cellStyle name="Comma 233 6 2" xfId="40074" xr:uid="{2D2616D4-DCB1-47FF-B4ED-81B697B3EB39}"/>
    <cellStyle name="Comma 233 7" xfId="40067" xr:uid="{42ACD86A-878A-407C-9FD5-D7A0519D49BE}"/>
    <cellStyle name="Comma 234" xfId="9402" xr:uid="{00000000-0005-0000-0000-0000BA240000}"/>
    <cellStyle name="Comma 234 2" xfId="9403" xr:uid="{00000000-0005-0000-0000-0000BB240000}"/>
    <cellStyle name="Comma 234 2 2" xfId="9404" xr:uid="{00000000-0005-0000-0000-0000BC240000}"/>
    <cellStyle name="Comma 234 2 2 2" xfId="40077" xr:uid="{BBF7A0FA-3E58-4768-B8AC-E72270EC991E}"/>
    <cellStyle name="Comma 234 2 3" xfId="40076" xr:uid="{2143E637-9711-4C88-8674-32D53A6E0596}"/>
    <cellStyle name="Comma 234 3" xfId="9405" xr:uid="{00000000-0005-0000-0000-0000BD240000}"/>
    <cellStyle name="Comma 234 3 2" xfId="9406" xr:uid="{00000000-0005-0000-0000-0000BE240000}"/>
    <cellStyle name="Comma 234 3 2 2" xfId="40079" xr:uid="{FD7F6E1B-FC17-4A3E-8B3C-7DB116E8C2EF}"/>
    <cellStyle name="Comma 234 3 3" xfId="40078" xr:uid="{7A6C50E2-E4C9-49F9-B133-7CB1B0CECC16}"/>
    <cellStyle name="Comma 234 4" xfId="9407" xr:uid="{00000000-0005-0000-0000-0000BF240000}"/>
    <cellStyle name="Comma 234 4 2" xfId="40080" xr:uid="{2CB8AB85-5B1F-4CE8-A836-484C0E9B7791}"/>
    <cellStyle name="Comma 234 5" xfId="9408" xr:uid="{00000000-0005-0000-0000-0000C0240000}"/>
    <cellStyle name="Comma 234 5 2" xfId="40081" xr:uid="{ABC0FB4A-27FC-4C85-9EE0-95E8E2219679}"/>
    <cellStyle name="Comma 234 6" xfId="9409" xr:uid="{00000000-0005-0000-0000-0000C1240000}"/>
    <cellStyle name="Comma 234 6 2" xfId="40082" xr:uid="{01410865-DAE5-403F-9501-3150666F4368}"/>
    <cellStyle name="Comma 234 7" xfId="40075" xr:uid="{CDF14301-715A-4244-9D6C-E2975CC0121A}"/>
    <cellStyle name="Comma 235" xfId="9410" xr:uid="{00000000-0005-0000-0000-0000C2240000}"/>
    <cellStyle name="Comma 235 2" xfId="9411" xr:uid="{00000000-0005-0000-0000-0000C3240000}"/>
    <cellStyle name="Comma 235 2 2" xfId="9412" xr:uid="{00000000-0005-0000-0000-0000C4240000}"/>
    <cellStyle name="Comma 235 2 2 2" xfId="40085" xr:uid="{06522923-B942-4624-A779-41FFD259B255}"/>
    <cellStyle name="Comma 235 2 3" xfId="40084" xr:uid="{E4EA6385-1FAD-4BAC-BA92-9C8352586FD9}"/>
    <cellStyle name="Comma 235 3" xfId="9413" xr:uid="{00000000-0005-0000-0000-0000C5240000}"/>
    <cellStyle name="Comma 235 3 2" xfId="9414" xr:uid="{00000000-0005-0000-0000-0000C6240000}"/>
    <cellStyle name="Comma 235 3 2 2" xfId="40087" xr:uid="{85FEFCAB-FBB6-405C-97B1-6BB51FE5162A}"/>
    <cellStyle name="Comma 235 3 3" xfId="40086" xr:uid="{22388AF8-8B9E-4263-AD96-4594D0039C9C}"/>
    <cellStyle name="Comma 235 4" xfId="9415" xr:uid="{00000000-0005-0000-0000-0000C7240000}"/>
    <cellStyle name="Comma 235 4 2" xfId="40088" xr:uid="{BEA16015-EF68-412C-8D02-9E9442993FE5}"/>
    <cellStyle name="Comma 235 5" xfId="9416" xr:uid="{00000000-0005-0000-0000-0000C8240000}"/>
    <cellStyle name="Comma 235 5 2" xfId="40089" xr:uid="{4177733A-C5C2-4EB6-B2B2-DF49723C6485}"/>
    <cellStyle name="Comma 235 6" xfId="9417" xr:uid="{00000000-0005-0000-0000-0000C9240000}"/>
    <cellStyle name="Comma 235 6 2" xfId="40090" xr:uid="{3AFFA879-C9D4-4718-A96E-59A2AD242BBC}"/>
    <cellStyle name="Comma 235 7" xfId="40083" xr:uid="{313D5D60-EB61-4CD1-992E-E642021E37B1}"/>
    <cellStyle name="Comma 236" xfId="9418" xr:uid="{00000000-0005-0000-0000-0000CA240000}"/>
    <cellStyle name="Comma 236 2" xfId="9419" xr:uid="{00000000-0005-0000-0000-0000CB240000}"/>
    <cellStyle name="Comma 236 2 2" xfId="9420" xr:uid="{00000000-0005-0000-0000-0000CC240000}"/>
    <cellStyle name="Comma 236 2 2 2" xfId="40093" xr:uid="{29686EDE-A82A-4AF4-B8EF-C85E04BF5050}"/>
    <cellStyle name="Comma 236 2 3" xfId="40092" xr:uid="{80A9F604-11F6-4831-BA0D-7A6DCEE3BA89}"/>
    <cellStyle name="Comma 236 3" xfId="9421" xr:uid="{00000000-0005-0000-0000-0000CD240000}"/>
    <cellStyle name="Comma 236 3 2" xfId="9422" xr:uid="{00000000-0005-0000-0000-0000CE240000}"/>
    <cellStyle name="Comma 236 3 2 2" xfId="40095" xr:uid="{375D8544-6433-4A51-93D2-FDF4C0C3E232}"/>
    <cellStyle name="Comma 236 3 3" xfId="40094" xr:uid="{526DDA18-EE67-465A-B277-9F8B8575E004}"/>
    <cellStyle name="Comma 236 4" xfId="9423" xr:uid="{00000000-0005-0000-0000-0000CF240000}"/>
    <cellStyle name="Comma 236 4 2" xfId="40096" xr:uid="{3724F4BC-1E80-465D-94EE-D8B56CBCBBFE}"/>
    <cellStyle name="Comma 236 5" xfId="9424" xr:uid="{00000000-0005-0000-0000-0000D0240000}"/>
    <cellStyle name="Comma 236 5 2" xfId="40097" xr:uid="{8A0C0C63-436B-4360-B481-8D35225ABA7A}"/>
    <cellStyle name="Comma 236 6" xfId="9425" xr:uid="{00000000-0005-0000-0000-0000D1240000}"/>
    <cellStyle name="Comma 236 6 2" xfId="40098" xr:uid="{8A8A1DD9-C0FD-437C-B4ED-375015FE7B27}"/>
    <cellStyle name="Comma 236 7" xfId="40091" xr:uid="{75A2414B-F297-4DA2-99EC-067419BB6896}"/>
    <cellStyle name="Comma 237" xfId="9426" xr:uid="{00000000-0005-0000-0000-0000D2240000}"/>
    <cellStyle name="Comma 237 2" xfId="9427" xr:uid="{00000000-0005-0000-0000-0000D3240000}"/>
    <cellStyle name="Comma 237 2 2" xfId="9428" xr:uid="{00000000-0005-0000-0000-0000D4240000}"/>
    <cellStyle name="Comma 237 2 2 2" xfId="40101" xr:uid="{0ACF3471-DD0B-48FD-9418-CC2C2B960D5B}"/>
    <cellStyle name="Comma 237 2 3" xfId="40100" xr:uid="{EE8CCF04-E09B-4640-8AAE-F9DC6246619D}"/>
    <cellStyle name="Comma 237 3" xfId="9429" xr:uid="{00000000-0005-0000-0000-0000D5240000}"/>
    <cellStyle name="Comma 237 3 2" xfId="9430" xr:uid="{00000000-0005-0000-0000-0000D6240000}"/>
    <cellStyle name="Comma 237 3 2 2" xfId="40103" xr:uid="{8EEA9C38-428B-4B3B-AE57-5833F7841994}"/>
    <cellStyle name="Comma 237 3 3" xfId="40102" xr:uid="{7771EC43-C5C7-4A1C-89F7-E310AC6DE6B9}"/>
    <cellStyle name="Comma 237 4" xfId="9431" xr:uid="{00000000-0005-0000-0000-0000D7240000}"/>
    <cellStyle name="Comma 237 4 2" xfId="40104" xr:uid="{2B256461-04DB-4E0D-91D1-EDD31F9F1049}"/>
    <cellStyle name="Comma 237 5" xfId="9432" xr:uid="{00000000-0005-0000-0000-0000D8240000}"/>
    <cellStyle name="Comma 237 5 2" xfId="40105" xr:uid="{89D8F9E9-77CC-442A-8233-24D07094CC09}"/>
    <cellStyle name="Comma 237 6" xfId="9433" xr:uid="{00000000-0005-0000-0000-0000D9240000}"/>
    <cellStyle name="Comma 237 6 2" xfId="40106" xr:uid="{46EE85C3-F557-420B-8960-9C31BC0BF8E6}"/>
    <cellStyle name="Comma 237 7" xfId="40099" xr:uid="{08F8C288-4992-4BAD-9234-29C50139DEF0}"/>
    <cellStyle name="Comma 238" xfId="9434" xr:uid="{00000000-0005-0000-0000-0000DA240000}"/>
    <cellStyle name="Comma 238 2" xfId="9435" xr:uid="{00000000-0005-0000-0000-0000DB240000}"/>
    <cellStyle name="Comma 238 2 2" xfId="9436" xr:uid="{00000000-0005-0000-0000-0000DC240000}"/>
    <cellStyle name="Comma 238 2 2 2" xfId="40109" xr:uid="{3A119B9B-F363-4F2E-9C49-43C87A90940D}"/>
    <cellStyle name="Comma 238 2 3" xfId="40108" xr:uid="{EE652A10-08F5-407C-AF30-3292D8808104}"/>
    <cellStyle name="Comma 238 3" xfId="9437" xr:uid="{00000000-0005-0000-0000-0000DD240000}"/>
    <cellStyle name="Comma 238 3 2" xfId="9438" xr:uid="{00000000-0005-0000-0000-0000DE240000}"/>
    <cellStyle name="Comma 238 3 2 2" xfId="40111" xr:uid="{633E0441-78EB-4F6B-9175-5F4F4D14D2AB}"/>
    <cellStyle name="Comma 238 3 3" xfId="40110" xr:uid="{226A5CCA-3682-4C56-9F04-7FD086ACCB58}"/>
    <cellStyle name="Comma 238 4" xfId="9439" xr:uid="{00000000-0005-0000-0000-0000DF240000}"/>
    <cellStyle name="Comma 238 4 2" xfId="40112" xr:uid="{FCE00BBA-E4BD-40E0-B8D2-456AC24BD4EB}"/>
    <cellStyle name="Comma 238 5" xfId="9440" xr:uid="{00000000-0005-0000-0000-0000E0240000}"/>
    <cellStyle name="Comma 238 5 2" xfId="40113" xr:uid="{DCDFB86C-3407-4BA1-8BFE-7C7A5BE0732E}"/>
    <cellStyle name="Comma 238 6" xfId="9441" xr:uid="{00000000-0005-0000-0000-0000E1240000}"/>
    <cellStyle name="Comma 238 6 2" xfId="40114" xr:uid="{5169ED29-F213-499E-8F32-42ECEE1F484D}"/>
    <cellStyle name="Comma 238 7" xfId="40107" xr:uid="{7F371E42-12A5-40C8-BCCB-BDA263B20927}"/>
    <cellStyle name="Comma 239" xfId="9442" xr:uid="{00000000-0005-0000-0000-0000E2240000}"/>
    <cellStyle name="Comma 239 2" xfId="9443" xr:uid="{00000000-0005-0000-0000-0000E3240000}"/>
    <cellStyle name="Comma 239 2 2" xfId="9444" xr:uid="{00000000-0005-0000-0000-0000E4240000}"/>
    <cellStyle name="Comma 239 2 2 2" xfId="40117" xr:uid="{17231220-851D-437B-9B6A-BCA04D083503}"/>
    <cellStyle name="Comma 239 2 3" xfId="40116" xr:uid="{76C6812A-1C21-43C4-AF22-31B17725369B}"/>
    <cellStyle name="Comma 239 3" xfId="9445" xr:uid="{00000000-0005-0000-0000-0000E5240000}"/>
    <cellStyle name="Comma 239 3 2" xfId="9446" xr:uid="{00000000-0005-0000-0000-0000E6240000}"/>
    <cellStyle name="Comma 239 3 2 2" xfId="40119" xr:uid="{2D7A84B3-B87C-4E3D-A582-B21A463A6C5C}"/>
    <cellStyle name="Comma 239 3 3" xfId="40118" xr:uid="{9641ED89-D008-4587-8D43-CB3F28C2B161}"/>
    <cellStyle name="Comma 239 4" xfId="9447" xr:uid="{00000000-0005-0000-0000-0000E7240000}"/>
    <cellStyle name="Comma 239 4 2" xfId="40120" xr:uid="{A8E08F94-E0FD-4EB0-A56B-9CB166E07B5B}"/>
    <cellStyle name="Comma 239 5" xfId="9448" xr:uid="{00000000-0005-0000-0000-0000E8240000}"/>
    <cellStyle name="Comma 239 5 2" xfId="40121" xr:uid="{B0355EB0-3518-45FC-9A9D-6342955538A6}"/>
    <cellStyle name="Comma 239 6" xfId="9449" xr:uid="{00000000-0005-0000-0000-0000E9240000}"/>
    <cellStyle name="Comma 239 6 2" xfId="40122" xr:uid="{E89CBD2A-3CAB-47FA-BD53-FF0EA58B3C8A}"/>
    <cellStyle name="Comma 239 7" xfId="40115" xr:uid="{B16BB744-F592-480B-BCAD-47D0CCBA23F8}"/>
    <cellStyle name="Comma 24" xfId="9450" xr:uid="{00000000-0005-0000-0000-0000EA240000}"/>
    <cellStyle name="Comma 24 2" xfId="9451" xr:uid="{00000000-0005-0000-0000-0000EB240000}"/>
    <cellStyle name="Comma 24 2 2" xfId="9452" xr:uid="{00000000-0005-0000-0000-0000EC240000}"/>
    <cellStyle name="Comma 24 2 2 2" xfId="9453" xr:uid="{00000000-0005-0000-0000-0000ED240000}"/>
    <cellStyle name="Comma 24 2 2 2 2" xfId="40126" xr:uid="{641D95C9-A172-4651-BF92-38947513A472}"/>
    <cellStyle name="Comma 24 2 2 3" xfId="40125" xr:uid="{2B39DABA-14CA-47DC-A3AB-D8EE6EB231F2}"/>
    <cellStyle name="Comma 24 2 3" xfId="9454" xr:uid="{00000000-0005-0000-0000-0000EE240000}"/>
    <cellStyle name="Comma 24 2 3 2" xfId="9455" xr:uid="{00000000-0005-0000-0000-0000EF240000}"/>
    <cellStyle name="Comma 24 2 3 2 2" xfId="40128" xr:uid="{16B6CD38-3DBF-47CB-B095-172C4C56C178}"/>
    <cellStyle name="Comma 24 2 3 3" xfId="40127" xr:uid="{02B23198-C3FA-475E-A9B3-6FDAFFC1C0BF}"/>
    <cellStyle name="Comma 24 2 4" xfId="9456" xr:uid="{00000000-0005-0000-0000-0000F0240000}"/>
    <cellStyle name="Comma 24 2 4 2" xfId="40129" xr:uid="{747193F5-A212-4F46-857A-6D6928701EBB}"/>
    <cellStyle name="Comma 24 2 5" xfId="9457" xr:uid="{00000000-0005-0000-0000-0000F1240000}"/>
    <cellStyle name="Comma 24 2 5 2" xfId="40130" xr:uid="{5ED1DFB4-CBDE-4AB0-B6A9-5A961394A29B}"/>
    <cellStyle name="Comma 24 2 6" xfId="9458" xr:uid="{00000000-0005-0000-0000-0000F2240000}"/>
    <cellStyle name="Comma 24 2 6 2" xfId="40131" xr:uid="{957599F9-F181-4D4E-A87F-35B4ED7C27DF}"/>
    <cellStyle name="Comma 24 2 7" xfId="40124" xr:uid="{6FA2D7B2-CA2F-4EA6-9E3C-49F0BF436207}"/>
    <cellStyle name="Comma 24 3" xfId="9459" xr:uid="{00000000-0005-0000-0000-0000F3240000}"/>
    <cellStyle name="Comma 24 3 2" xfId="9460" xr:uid="{00000000-0005-0000-0000-0000F4240000}"/>
    <cellStyle name="Comma 24 3 2 2" xfId="40133" xr:uid="{E4337546-CCD1-4F65-9893-3F62D381F5C3}"/>
    <cellStyle name="Comma 24 3 3" xfId="40132" xr:uid="{C7D5425C-82F8-4486-9BB5-3E83CAE49CCB}"/>
    <cellStyle name="Comma 24 4" xfId="9461" xr:uid="{00000000-0005-0000-0000-0000F5240000}"/>
    <cellStyle name="Comma 24 4 2" xfId="9462" xr:uid="{00000000-0005-0000-0000-0000F6240000}"/>
    <cellStyle name="Comma 24 4 2 2" xfId="40135" xr:uid="{09E911AF-8E9C-474B-9644-98E3A8F6397C}"/>
    <cellStyle name="Comma 24 4 3" xfId="40134" xr:uid="{B00F3E93-4D63-4755-8725-88575C6A0413}"/>
    <cellStyle name="Comma 24 5" xfId="9463" xr:uid="{00000000-0005-0000-0000-0000F7240000}"/>
    <cellStyle name="Comma 24 5 2" xfId="40136" xr:uid="{AE417362-CD8B-4C4E-8E7C-778E6AE78B2A}"/>
    <cellStyle name="Comma 24 6" xfId="9464" xr:uid="{00000000-0005-0000-0000-0000F8240000}"/>
    <cellStyle name="Comma 24 6 2" xfId="9465" xr:uid="{00000000-0005-0000-0000-0000F9240000}"/>
    <cellStyle name="Comma 24 6 2 2" xfId="40138" xr:uid="{99F7CF28-ABD7-43E5-9597-984EDA4852EF}"/>
    <cellStyle name="Comma 24 6 3" xfId="40137" xr:uid="{A058464D-72FC-44DE-8CD8-3E56EA03E567}"/>
    <cellStyle name="Comma 24 7" xfId="9466" xr:uid="{00000000-0005-0000-0000-0000FA240000}"/>
    <cellStyle name="Comma 24 7 2" xfId="40139" xr:uid="{DE58987E-0A20-4F8B-B755-FCABF84B82D3}"/>
    <cellStyle name="Comma 24 8" xfId="40123" xr:uid="{F58EA5F8-02BC-4BF9-AF99-17AF2749A450}"/>
    <cellStyle name="Comma 240" xfId="9467" xr:uid="{00000000-0005-0000-0000-0000FB240000}"/>
    <cellStyle name="Comma 240 2" xfId="9468" xr:uid="{00000000-0005-0000-0000-0000FC240000}"/>
    <cellStyle name="Comma 240 2 2" xfId="9469" xr:uid="{00000000-0005-0000-0000-0000FD240000}"/>
    <cellStyle name="Comma 240 2 2 2" xfId="40142" xr:uid="{DA24780B-CE8A-4722-A602-E572F97C358F}"/>
    <cellStyle name="Comma 240 2 3" xfId="40141" xr:uid="{A272B61A-7BF2-4C41-BD85-677BDDA83FD2}"/>
    <cellStyle name="Comma 240 3" xfId="9470" xr:uid="{00000000-0005-0000-0000-0000FE240000}"/>
    <cellStyle name="Comma 240 3 2" xfId="9471" xr:uid="{00000000-0005-0000-0000-0000FF240000}"/>
    <cellStyle name="Comma 240 3 2 2" xfId="40144" xr:uid="{D40D4ABD-B828-44E7-A3FA-40B4CF92B7C5}"/>
    <cellStyle name="Comma 240 3 3" xfId="40143" xr:uid="{2416F3BE-E52E-4AD8-A69F-EAA893081036}"/>
    <cellStyle name="Comma 240 4" xfId="9472" xr:uid="{00000000-0005-0000-0000-000000250000}"/>
    <cellStyle name="Comma 240 4 2" xfId="40145" xr:uid="{DF154DC2-D9DD-4824-94D7-38CF7A58EB42}"/>
    <cellStyle name="Comma 240 5" xfId="9473" xr:uid="{00000000-0005-0000-0000-000001250000}"/>
    <cellStyle name="Comma 240 5 2" xfId="40146" xr:uid="{AED4FF7E-02A8-45B3-8E47-95AF88501317}"/>
    <cellStyle name="Comma 240 6" xfId="9474" xr:uid="{00000000-0005-0000-0000-000002250000}"/>
    <cellStyle name="Comma 240 6 2" xfId="40147" xr:uid="{2C843DE5-3D8E-451E-B21D-4C2399637692}"/>
    <cellStyle name="Comma 240 7" xfId="40140" xr:uid="{2D4636F2-1B13-4E3C-97DE-3DBA1B3D60F8}"/>
    <cellStyle name="Comma 241" xfId="9475" xr:uid="{00000000-0005-0000-0000-000003250000}"/>
    <cellStyle name="Comma 241 2" xfId="9476" xr:uid="{00000000-0005-0000-0000-000004250000}"/>
    <cellStyle name="Comma 241 2 2" xfId="9477" xr:uid="{00000000-0005-0000-0000-000005250000}"/>
    <cellStyle name="Comma 241 2 2 2" xfId="40150" xr:uid="{7BF508CD-E7C4-4286-BD56-A0E6621B53CE}"/>
    <cellStyle name="Comma 241 2 3" xfId="40149" xr:uid="{B359CCFF-85F4-4BA6-BEFB-C61785FB9627}"/>
    <cellStyle name="Comma 241 3" xfId="9478" xr:uid="{00000000-0005-0000-0000-000006250000}"/>
    <cellStyle name="Comma 241 3 2" xfId="9479" xr:uid="{00000000-0005-0000-0000-000007250000}"/>
    <cellStyle name="Comma 241 3 2 2" xfId="40152" xr:uid="{67DA6330-60E8-42B3-901F-6B2EB124EB2A}"/>
    <cellStyle name="Comma 241 3 3" xfId="40151" xr:uid="{6AD62D9D-A751-45E5-AA48-5CDB53CB3E5D}"/>
    <cellStyle name="Comma 241 4" xfId="9480" xr:uid="{00000000-0005-0000-0000-000008250000}"/>
    <cellStyle name="Comma 241 4 2" xfId="40153" xr:uid="{94CFCF33-1AFC-4AD2-A7D1-62A44145819C}"/>
    <cellStyle name="Comma 241 5" xfId="9481" xr:uid="{00000000-0005-0000-0000-000009250000}"/>
    <cellStyle name="Comma 241 5 2" xfId="40154" xr:uid="{C87BA09A-BE1D-404F-B2BF-59D544F358FD}"/>
    <cellStyle name="Comma 241 6" xfId="9482" xr:uid="{00000000-0005-0000-0000-00000A250000}"/>
    <cellStyle name="Comma 241 6 2" xfId="40155" xr:uid="{89E77B22-9C24-49BF-B862-761B08055662}"/>
    <cellStyle name="Comma 241 7" xfId="40148" xr:uid="{1513F09F-63D0-48E4-823F-0C14B15BC777}"/>
    <cellStyle name="Comma 242" xfId="9483" xr:uid="{00000000-0005-0000-0000-00000B250000}"/>
    <cellStyle name="Comma 242 2" xfId="9484" xr:uid="{00000000-0005-0000-0000-00000C250000}"/>
    <cellStyle name="Comma 242 2 2" xfId="9485" xr:uid="{00000000-0005-0000-0000-00000D250000}"/>
    <cellStyle name="Comma 242 2 2 2" xfId="40158" xr:uid="{2C23B5C5-B802-44CA-AE5C-B6496DD572C1}"/>
    <cellStyle name="Comma 242 2 3" xfId="40157" xr:uid="{0F1C0390-BC8C-41D9-91F9-4FA5082C8967}"/>
    <cellStyle name="Comma 242 3" xfId="9486" xr:uid="{00000000-0005-0000-0000-00000E250000}"/>
    <cellStyle name="Comma 242 3 2" xfId="9487" xr:uid="{00000000-0005-0000-0000-00000F250000}"/>
    <cellStyle name="Comma 242 3 2 2" xfId="40160" xr:uid="{C592EC4B-7F38-4717-8361-0B3563D00641}"/>
    <cellStyle name="Comma 242 3 3" xfId="40159" xr:uid="{FFB08F4E-FEF2-4858-8911-F6D1A45E02E2}"/>
    <cellStyle name="Comma 242 4" xfId="9488" xr:uid="{00000000-0005-0000-0000-000010250000}"/>
    <cellStyle name="Comma 242 4 2" xfId="40161" xr:uid="{D9144FB0-A39A-4D0F-9537-E92C6CB131BF}"/>
    <cellStyle name="Comma 242 5" xfId="9489" xr:uid="{00000000-0005-0000-0000-000011250000}"/>
    <cellStyle name="Comma 242 5 2" xfId="40162" xr:uid="{31397960-354E-4A5D-871D-BDF584F28261}"/>
    <cellStyle name="Comma 242 6" xfId="9490" xr:uid="{00000000-0005-0000-0000-000012250000}"/>
    <cellStyle name="Comma 242 6 2" xfId="40163" xr:uid="{26E53A82-7E4F-4963-9EEB-CDE6DD580BED}"/>
    <cellStyle name="Comma 242 7" xfId="40156" xr:uid="{64A19EF2-854F-41B8-8211-8A010A45EDFD}"/>
    <cellStyle name="Comma 243" xfId="9491" xr:uid="{00000000-0005-0000-0000-000013250000}"/>
    <cellStyle name="Comma 243 2" xfId="9492" xr:uid="{00000000-0005-0000-0000-000014250000}"/>
    <cellStyle name="Comma 243 2 2" xfId="9493" xr:uid="{00000000-0005-0000-0000-000015250000}"/>
    <cellStyle name="Comma 243 2 2 2" xfId="40166" xr:uid="{C6CA2B8D-8A04-4A43-8983-52BAB10D5888}"/>
    <cellStyle name="Comma 243 2 3" xfId="40165" xr:uid="{F87FEE79-BE9A-48D5-A9B0-96E32DDDEC0A}"/>
    <cellStyle name="Comma 243 3" xfId="9494" xr:uid="{00000000-0005-0000-0000-000016250000}"/>
    <cellStyle name="Comma 243 3 2" xfId="9495" xr:uid="{00000000-0005-0000-0000-000017250000}"/>
    <cellStyle name="Comma 243 3 2 2" xfId="40168" xr:uid="{8DFEEB0D-2362-466D-BBAB-09434180BA2B}"/>
    <cellStyle name="Comma 243 3 3" xfId="40167" xr:uid="{A8E39E7A-C1F0-405A-B26D-930B0BE11C58}"/>
    <cellStyle name="Comma 243 4" xfId="9496" xr:uid="{00000000-0005-0000-0000-000018250000}"/>
    <cellStyle name="Comma 243 4 2" xfId="40169" xr:uid="{C09F6350-B586-4139-9B55-DDA1329D57B7}"/>
    <cellStyle name="Comma 243 5" xfId="9497" xr:uid="{00000000-0005-0000-0000-000019250000}"/>
    <cellStyle name="Comma 243 5 2" xfId="40170" xr:uid="{6A70609A-F78C-48B1-AD6E-4F3B0BF10867}"/>
    <cellStyle name="Comma 243 6" xfId="9498" xr:uid="{00000000-0005-0000-0000-00001A250000}"/>
    <cellStyle name="Comma 243 6 2" xfId="40171" xr:uid="{3E61540A-F9F4-4276-8B7B-2A80FC6A89C7}"/>
    <cellStyle name="Comma 243 7" xfId="40164" xr:uid="{20227737-EFED-4A39-9FCF-52001C2D8D6A}"/>
    <cellStyle name="Comma 244" xfId="9499" xr:uid="{00000000-0005-0000-0000-00001B250000}"/>
    <cellStyle name="Comma 244 2" xfId="9500" xr:uid="{00000000-0005-0000-0000-00001C250000}"/>
    <cellStyle name="Comma 244 2 2" xfId="9501" xr:uid="{00000000-0005-0000-0000-00001D250000}"/>
    <cellStyle name="Comma 244 2 2 2" xfId="40174" xr:uid="{943A3D6D-04E8-4461-8483-52B9C2F47DA8}"/>
    <cellStyle name="Comma 244 2 3" xfId="40173" xr:uid="{8AE5E2C5-FF92-4B80-801B-CAE758604326}"/>
    <cellStyle name="Comma 244 3" xfId="9502" xr:uid="{00000000-0005-0000-0000-00001E250000}"/>
    <cellStyle name="Comma 244 3 2" xfId="9503" xr:uid="{00000000-0005-0000-0000-00001F250000}"/>
    <cellStyle name="Comma 244 3 2 2" xfId="40176" xr:uid="{1B83BEC2-15AC-4615-94F3-B6BDF6C1EE25}"/>
    <cellStyle name="Comma 244 3 3" xfId="40175" xr:uid="{E22A1EDD-42F5-4585-93DA-9539397AED7D}"/>
    <cellStyle name="Comma 244 4" xfId="9504" xr:uid="{00000000-0005-0000-0000-000020250000}"/>
    <cellStyle name="Comma 244 4 2" xfId="40177" xr:uid="{58BEBF3A-B45F-4AC9-9605-D8C6D43D0A19}"/>
    <cellStyle name="Comma 244 5" xfId="9505" xr:uid="{00000000-0005-0000-0000-000021250000}"/>
    <cellStyle name="Comma 244 5 2" xfId="40178" xr:uid="{9DCC637B-4938-480E-A033-CFC376C73397}"/>
    <cellStyle name="Comma 244 6" xfId="9506" xr:uid="{00000000-0005-0000-0000-000022250000}"/>
    <cellStyle name="Comma 244 6 2" xfId="40179" xr:uid="{9E14223E-C18D-4CD3-9F6D-13631589F5EB}"/>
    <cellStyle name="Comma 244 7" xfId="40172" xr:uid="{C50C8656-493D-4140-9879-C3E7698B63F0}"/>
    <cellStyle name="Comma 245" xfId="9507" xr:uid="{00000000-0005-0000-0000-000023250000}"/>
    <cellStyle name="Comma 245 2" xfId="9508" xr:uid="{00000000-0005-0000-0000-000024250000}"/>
    <cellStyle name="Comma 245 2 2" xfId="9509" xr:uid="{00000000-0005-0000-0000-000025250000}"/>
    <cellStyle name="Comma 245 2 2 2" xfId="40182" xr:uid="{19CEC66B-AA50-4C83-B646-20999DDA5362}"/>
    <cellStyle name="Comma 245 2 3" xfId="40181" xr:uid="{85BD0305-5718-483D-B386-B4BD25B99F14}"/>
    <cellStyle name="Comma 245 3" xfId="9510" xr:uid="{00000000-0005-0000-0000-000026250000}"/>
    <cellStyle name="Comma 245 3 2" xfId="9511" xr:uid="{00000000-0005-0000-0000-000027250000}"/>
    <cellStyle name="Comma 245 3 2 2" xfId="40184" xr:uid="{99E271DB-6E6B-4743-80FA-DA1A2DA7697A}"/>
    <cellStyle name="Comma 245 3 3" xfId="40183" xr:uid="{AF375157-9487-4F9E-AC40-D69046927BED}"/>
    <cellStyle name="Comma 245 4" xfId="9512" xr:uid="{00000000-0005-0000-0000-000028250000}"/>
    <cellStyle name="Comma 245 4 2" xfId="40185" xr:uid="{724A6D0E-DDCC-40FD-ACAB-C497B5F1E578}"/>
    <cellStyle name="Comma 245 5" xfId="9513" xr:uid="{00000000-0005-0000-0000-000029250000}"/>
    <cellStyle name="Comma 245 5 2" xfId="40186" xr:uid="{9BB5A3D3-781D-4394-8DA2-5E9C28CAEEEF}"/>
    <cellStyle name="Comma 245 6" xfId="9514" xr:uid="{00000000-0005-0000-0000-00002A250000}"/>
    <cellStyle name="Comma 245 6 2" xfId="40187" xr:uid="{C0435710-90B8-4A4F-9CD9-54E83B95FB7B}"/>
    <cellStyle name="Comma 245 7" xfId="40180" xr:uid="{C46C0575-59AF-4B66-98DC-2C80FC94DFAD}"/>
    <cellStyle name="Comma 246" xfId="9515" xr:uid="{00000000-0005-0000-0000-00002B250000}"/>
    <cellStyle name="Comma 246 2" xfId="9516" xr:uid="{00000000-0005-0000-0000-00002C250000}"/>
    <cellStyle name="Comma 246 2 2" xfId="9517" xr:uid="{00000000-0005-0000-0000-00002D250000}"/>
    <cellStyle name="Comma 246 2 2 2" xfId="40190" xr:uid="{B8B1DA59-BBF7-4972-847B-B4CC99712F3D}"/>
    <cellStyle name="Comma 246 2 3" xfId="40189" xr:uid="{CBBF85D9-3C4A-4AD6-AD26-19A153C71752}"/>
    <cellStyle name="Comma 246 3" xfId="9518" xr:uid="{00000000-0005-0000-0000-00002E250000}"/>
    <cellStyle name="Comma 246 3 2" xfId="9519" xr:uid="{00000000-0005-0000-0000-00002F250000}"/>
    <cellStyle name="Comma 246 3 2 2" xfId="40192" xr:uid="{6BD10CCE-C482-4DFF-BA4B-11367537A1A9}"/>
    <cellStyle name="Comma 246 3 3" xfId="40191" xr:uid="{4767DD06-23B4-4F8A-9EA6-F5F813BC7A93}"/>
    <cellStyle name="Comma 246 4" xfId="9520" xr:uid="{00000000-0005-0000-0000-000030250000}"/>
    <cellStyle name="Comma 246 4 2" xfId="40193" xr:uid="{446DBDD8-3C02-4C0C-8BB0-26F3099560AA}"/>
    <cellStyle name="Comma 246 5" xfId="9521" xr:uid="{00000000-0005-0000-0000-000031250000}"/>
    <cellStyle name="Comma 246 5 2" xfId="40194" xr:uid="{76FE0EE1-F062-4FDD-847C-FACE6B0495B4}"/>
    <cellStyle name="Comma 246 6" xfId="9522" xr:uid="{00000000-0005-0000-0000-000032250000}"/>
    <cellStyle name="Comma 246 6 2" xfId="40195" xr:uid="{390DC9DA-A5DC-437D-A18B-EEA7F46112E3}"/>
    <cellStyle name="Comma 246 7" xfId="40188" xr:uid="{1F5EB379-975E-49B2-9566-DB40EA2804D2}"/>
    <cellStyle name="Comma 247" xfId="9523" xr:uid="{00000000-0005-0000-0000-000033250000}"/>
    <cellStyle name="Comma 247 2" xfId="9524" xr:uid="{00000000-0005-0000-0000-000034250000}"/>
    <cellStyle name="Comma 247 2 2" xfId="9525" xr:uid="{00000000-0005-0000-0000-000035250000}"/>
    <cellStyle name="Comma 247 2 2 2" xfId="40198" xr:uid="{7022A449-087A-4B7D-9024-A55E61A8B7C9}"/>
    <cellStyle name="Comma 247 2 3" xfId="40197" xr:uid="{11AFD251-3026-4833-A095-2F5E42270136}"/>
    <cellStyle name="Comma 247 3" xfId="9526" xr:uid="{00000000-0005-0000-0000-000036250000}"/>
    <cellStyle name="Comma 247 3 2" xfId="9527" xr:uid="{00000000-0005-0000-0000-000037250000}"/>
    <cellStyle name="Comma 247 3 2 2" xfId="40200" xr:uid="{DAAEBDBE-0B9E-4B56-9275-EB21EDF3E5A5}"/>
    <cellStyle name="Comma 247 3 3" xfId="40199" xr:uid="{F2A2452E-586D-4603-A52B-FA3D66849DFA}"/>
    <cellStyle name="Comma 247 4" xfId="9528" xr:uid="{00000000-0005-0000-0000-000038250000}"/>
    <cellStyle name="Comma 247 4 2" xfId="40201" xr:uid="{EE3FC917-AF94-4E6C-AB70-65F67597E06E}"/>
    <cellStyle name="Comma 247 5" xfId="9529" xr:uid="{00000000-0005-0000-0000-000039250000}"/>
    <cellStyle name="Comma 247 5 2" xfId="40202" xr:uid="{29D6CAA1-7712-4B60-8DE9-558E3C0D1FEA}"/>
    <cellStyle name="Comma 247 6" xfId="9530" xr:uid="{00000000-0005-0000-0000-00003A250000}"/>
    <cellStyle name="Comma 247 6 2" xfId="40203" xr:uid="{AEA88D34-500F-4785-A03B-99B2015BBC48}"/>
    <cellStyle name="Comma 247 7" xfId="40196" xr:uid="{E3159425-2199-4641-98DD-5847EEBD22B9}"/>
    <cellStyle name="Comma 248" xfId="9531" xr:uid="{00000000-0005-0000-0000-00003B250000}"/>
    <cellStyle name="Comma 248 2" xfId="9532" xr:uid="{00000000-0005-0000-0000-00003C250000}"/>
    <cellStyle name="Comma 248 2 2" xfId="9533" xr:uid="{00000000-0005-0000-0000-00003D250000}"/>
    <cellStyle name="Comma 248 2 2 2" xfId="40206" xr:uid="{EC7880A4-36F9-45C1-A60E-B32F4611FD1D}"/>
    <cellStyle name="Comma 248 2 3" xfId="40205" xr:uid="{56052D96-E180-42DC-BB66-2E6FC7E400EE}"/>
    <cellStyle name="Comma 248 3" xfId="9534" xr:uid="{00000000-0005-0000-0000-00003E250000}"/>
    <cellStyle name="Comma 248 3 2" xfId="9535" xr:uid="{00000000-0005-0000-0000-00003F250000}"/>
    <cellStyle name="Comma 248 3 2 2" xfId="40208" xr:uid="{4FF6212B-9FEE-45F6-BD75-EB688F3FF881}"/>
    <cellStyle name="Comma 248 3 3" xfId="40207" xr:uid="{B205F29C-EEA2-49A5-BC18-5C82B5D81937}"/>
    <cellStyle name="Comma 248 4" xfId="9536" xr:uid="{00000000-0005-0000-0000-000040250000}"/>
    <cellStyle name="Comma 248 4 2" xfId="40209" xr:uid="{04B120F3-93EE-44E4-8C3D-893543F32295}"/>
    <cellStyle name="Comma 248 5" xfId="9537" xr:uid="{00000000-0005-0000-0000-000041250000}"/>
    <cellStyle name="Comma 248 5 2" xfId="40210" xr:uid="{A53F9B25-BFA3-4C1F-85A2-82CA2E78668C}"/>
    <cellStyle name="Comma 248 6" xfId="9538" xr:uid="{00000000-0005-0000-0000-000042250000}"/>
    <cellStyle name="Comma 248 6 2" xfId="40211" xr:uid="{9564153A-44F0-4268-BE31-A3D994016BB7}"/>
    <cellStyle name="Comma 248 7" xfId="40204" xr:uid="{B45342B5-7A1A-42FD-9A6D-1E16C7586B7C}"/>
    <cellStyle name="Comma 249" xfId="9539" xr:uid="{00000000-0005-0000-0000-000043250000}"/>
    <cellStyle name="Comma 249 2" xfId="9540" xr:uid="{00000000-0005-0000-0000-000044250000}"/>
    <cellStyle name="Comma 249 2 2" xfId="9541" xr:uid="{00000000-0005-0000-0000-000045250000}"/>
    <cellStyle name="Comma 249 2 2 2" xfId="40214" xr:uid="{E401B3F6-6CBA-4338-B68F-C9981637C90B}"/>
    <cellStyle name="Comma 249 2 3" xfId="40213" xr:uid="{ABF0FFB9-D969-4CA8-97AF-DEFD426F98EE}"/>
    <cellStyle name="Comma 249 3" xfId="9542" xr:uid="{00000000-0005-0000-0000-000046250000}"/>
    <cellStyle name="Comma 249 3 2" xfId="9543" xr:uid="{00000000-0005-0000-0000-000047250000}"/>
    <cellStyle name="Comma 249 3 2 2" xfId="40216" xr:uid="{D6804F8A-CEBC-4D45-BDA9-D0ACC89AD0D8}"/>
    <cellStyle name="Comma 249 3 3" xfId="40215" xr:uid="{76F3F036-DC80-46C6-85B3-43FB4345810F}"/>
    <cellStyle name="Comma 249 4" xfId="9544" xr:uid="{00000000-0005-0000-0000-000048250000}"/>
    <cellStyle name="Comma 249 4 2" xfId="40217" xr:uid="{26833493-3861-435F-8E34-CE34B8140B70}"/>
    <cellStyle name="Comma 249 5" xfId="9545" xr:uid="{00000000-0005-0000-0000-000049250000}"/>
    <cellStyle name="Comma 249 5 2" xfId="40218" xr:uid="{74BB401D-7961-48E5-A9E1-79AEF089264E}"/>
    <cellStyle name="Comma 249 6" xfId="9546" xr:uid="{00000000-0005-0000-0000-00004A250000}"/>
    <cellStyle name="Comma 249 6 2" xfId="40219" xr:uid="{07C4F6B3-92CA-466D-A6F7-FF3F927BE62E}"/>
    <cellStyle name="Comma 249 7" xfId="40212" xr:uid="{0F2778E3-04DA-4204-BA5D-42BB9249E3A2}"/>
    <cellStyle name="Comma 25" xfId="9547" xr:uid="{00000000-0005-0000-0000-00004B250000}"/>
    <cellStyle name="Comma 25 2" xfId="9548" xr:uid="{00000000-0005-0000-0000-00004C250000}"/>
    <cellStyle name="Comma 25 2 2" xfId="9549" xr:uid="{00000000-0005-0000-0000-00004D250000}"/>
    <cellStyle name="Comma 25 2 2 2" xfId="9550" xr:uid="{00000000-0005-0000-0000-00004E250000}"/>
    <cellStyle name="Comma 25 2 2 2 2" xfId="40223" xr:uid="{0CD6ED90-9DF0-4747-90BA-AB829C2FD787}"/>
    <cellStyle name="Comma 25 2 2 3" xfId="40222" xr:uid="{E99E491D-CDAD-448D-9C2F-D6EE4E8892BF}"/>
    <cellStyle name="Comma 25 2 3" xfId="9551" xr:uid="{00000000-0005-0000-0000-00004F250000}"/>
    <cellStyle name="Comma 25 2 3 2" xfId="9552" xr:uid="{00000000-0005-0000-0000-000050250000}"/>
    <cellStyle name="Comma 25 2 3 2 2" xfId="40225" xr:uid="{F5B3713A-1CA7-4270-8FD2-2D437D08A90A}"/>
    <cellStyle name="Comma 25 2 3 3" xfId="40224" xr:uid="{B078B124-A52A-41EF-AE0B-9D4D7DA5C4F1}"/>
    <cellStyle name="Comma 25 2 4" xfId="9553" xr:uid="{00000000-0005-0000-0000-000051250000}"/>
    <cellStyle name="Comma 25 2 4 2" xfId="40226" xr:uid="{DC564872-E0C0-4AD6-A9AE-2E1E804F6954}"/>
    <cellStyle name="Comma 25 2 5" xfId="9554" xr:uid="{00000000-0005-0000-0000-000052250000}"/>
    <cellStyle name="Comma 25 2 5 2" xfId="40227" xr:uid="{6F72A656-5D8D-43C9-8A39-8FEB3FE5EB16}"/>
    <cellStyle name="Comma 25 2 6" xfId="9555" xr:uid="{00000000-0005-0000-0000-000053250000}"/>
    <cellStyle name="Comma 25 2 6 2" xfId="40228" xr:uid="{AB987747-DF71-420B-88B3-A37FD112A778}"/>
    <cellStyle name="Comma 25 2 7" xfId="40221" xr:uid="{477E66D9-481B-46A3-BF71-C81385AECFC9}"/>
    <cellStyle name="Comma 25 3" xfId="9556" xr:uid="{00000000-0005-0000-0000-000054250000}"/>
    <cellStyle name="Comma 25 3 2" xfId="9557" xr:uid="{00000000-0005-0000-0000-000055250000}"/>
    <cellStyle name="Comma 25 3 2 2" xfId="40230" xr:uid="{4CFDD6CE-8661-4E9B-A460-E43B87C3B0E8}"/>
    <cellStyle name="Comma 25 3 3" xfId="40229" xr:uid="{1CE1CF0F-EDE6-43E8-A81C-0D9D8DD77A50}"/>
    <cellStyle name="Comma 25 4" xfId="9558" xr:uid="{00000000-0005-0000-0000-000056250000}"/>
    <cellStyle name="Comma 25 4 2" xfId="9559" xr:uid="{00000000-0005-0000-0000-000057250000}"/>
    <cellStyle name="Comma 25 4 2 2" xfId="40232" xr:uid="{CA0C48F7-E5A3-4C5E-80D1-79034C4EDD91}"/>
    <cellStyle name="Comma 25 4 3" xfId="40231" xr:uid="{F9A0F04A-0389-4057-8D00-5EA3600C7626}"/>
    <cellStyle name="Comma 25 5" xfId="9560" xr:uid="{00000000-0005-0000-0000-000058250000}"/>
    <cellStyle name="Comma 25 5 2" xfId="40233" xr:uid="{4FE73AA3-B847-4028-9940-10133813FD02}"/>
    <cellStyle name="Comma 25 6" xfId="9561" xr:uid="{00000000-0005-0000-0000-000059250000}"/>
    <cellStyle name="Comma 25 6 2" xfId="9562" xr:uid="{00000000-0005-0000-0000-00005A250000}"/>
    <cellStyle name="Comma 25 6 2 2" xfId="40235" xr:uid="{4DC1E953-68E5-4642-B481-DC8EDB6446F4}"/>
    <cellStyle name="Comma 25 6 3" xfId="40234" xr:uid="{335AF00A-0AD6-452E-9CC5-BD6E41079429}"/>
    <cellStyle name="Comma 25 7" xfId="9563" xr:uid="{00000000-0005-0000-0000-00005B250000}"/>
    <cellStyle name="Comma 25 7 2" xfId="40236" xr:uid="{6D153CCE-0DA3-4893-84B2-AB628920FA6F}"/>
    <cellStyle name="Comma 25 8" xfId="40220" xr:uid="{A8406025-2587-4EC3-8234-513A22AF427D}"/>
    <cellStyle name="Comma 250" xfId="9564" xr:uid="{00000000-0005-0000-0000-00005C250000}"/>
    <cellStyle name="Comma 250 2" xfId="9565" xr:uid="{00000000-0005-0000-0000-00005D250000}"/>
    <cellStyle name="Comma 250 2 2" xfId="9566" xr:uid="{00000000-0005-0000-0000-00005E250000}"/>
    <cellStyle name="Comma 250 2 2 2" xfId="40239" xr:uid="{4A4CD510-7A34-4960-BFB7-7304DB6CE7A9}"/>
    <cellStyle name="Comma 250 2 3" xfId="40238" xr:uid="{5B940029-87B9-4C9E-B8A0-E62E54AC763A}"/>
    <cellStyle name="Comma 250 3" xfId="9567" xr:uid="{00000000-0005-0000-0000-00005F250000}"/>
    <cellStyle name="Comma 250 3 2" xfId="9568" xr:uid="{00000000-0005-0000-0000-000060250000}"/>
    <cellStyle name="Comma 250 3 2 2" xfId="40241" xr:uid="{E8647681-C342-4867-A30B-CFB556EDA573}"/>
    <cellStyle name="Comma 250 3 3" xfId="40240" xr:uid="{8567C0B8-8FA0-4EEE-B28E-FE2137FBA08A}"/>
    <cellStyle name="Comma 250 4" xfId="9569" xr:uid="{00000000-0005-0000-0000-000061250000}"/>
    <cellStyle name="Comma 250 4 2" xfId="40242" xr:uid="{C4B1D277-07C1-4F5C-B235-BC4B98B3660B}"/>
    <cellStyle name="Comma 250 5" xfId="9570" xr:uid="{00000000-0005-0000-0000-000062250000}"/>
    <cellStyle name="Comma 250 5 2" xfId="40243" xr:uid="{24C40BF2-CA07-42B1-9A00-CDDDF314C579}"/>
    <cellStyle name="Comma 250 6" xfId="9571" xr:uid="{00000000-0005-0000-0000-000063250000}"/>
    <cellStyle name="Comma 250 6 2" xfId="40244" xr:uid="{E3BC1D78-E092-48BF-BB46-5263530CF4E6}"/>
    <cellStyle name="Comma 250 7" xfId="40237" xr:uid="{E4090033-D998-4C55-B80C-3D05C2A0EEEF}"/>
    <cellStyle name="Comma 251" xfId="9572" xr:uid="{00000000-0005-0000-0000-000064250000}"/>
    <cellStyle name="Comma 251 2" xfId="9573" xr:uid="{00000000-0005-0000-0000-000065250000}"/>
    <cellStyle name="Comma 251 2 2" xfId="9574" xr:uid="{00000000-0005-0000-0000-000066250000}"/>
    <cellStyle name="Comma 251 2 2 2" xfId="40247" xr:uid="{BF64C47C-3F30-48C3-A54F-18DF9F7174EE}"/>
    <cellStyle name="Comma 251 2 3" xfId="40246" xr:uid="{39A0544F-79C2-490A-B5EE-619B5AD22264}"/>
    <cellStyle name="Comma 251 3" xfId="9575" xr:uid="{00000000-0005-0000-0000-000067250000}"/>
    <cellStyle name="Comma 251 3 2" xfId="9576" xr:uid="{00000000-0005-0000-0000-000068250000}"/>
    <cellStyle name="Comma 251 3 2 2" xfId="40249" xr:uid="{B5AC256F-893E-4478-AC78-1D27E2206389}"/>
    <cellStyle name="Comma 251 3 3" xfId="40248" xr:uid="{A90175AF-8206-4563-AF4E-A30FAA96F999}"/>
    <cellStyle name="Comma 251 4" xfId="9577" xr:uid="{00000000-0005-0000-0000-000069250000}"/>
    <cellStyle name="Comma 251 4 2" xfId="40250" xr:uid="{208837DB-E408-4943-B366-6942169BA0C2}"/>
    <cellStyle name="Comma 251 5" xfId="9578" xr:uid="{00000000-0005-0000-0000-00006A250000}"/>
    <cellStyle name="Comma 251 5 2" xfId="40251" xr:uid="{C055D261-F4E6-44CE-8562-BEF5D050A7CE}"/>
    <cellStyle name="Comma 251 6" xfId="9579" xr:uid="{00000000-0005-0000-0000-00006B250000}"/>
    <cellStyle name="Comma 251 6 2" xfId="40252" xr:uid="{1145AC92-AD64-43BE-B0FD-C95AFEBC3674}"/>
    <cellStyle name="Comma 251 7" xfId="40245" xr:uid="{AA58876B-F680-4697-A191-E0478271D6C4}"/>
    <cellStyle name="Comma 252" xfId="9580" xr:uid="{00000000-0005-0000-0000-00006C250000}"/>
    <cellStyle name="Comma 252 2" xfId="9581" xr:uid="{00000000-0005-0000-0000-00006D250000}"/>
    <cellStyle name="Comma 252 2 2" xfId="9582" xr:uid="{00000000-0005-0000-0000-00006E250000}"/>
    <cellStyle name="Comma 252 2 2 2" xfId="40255" xr:uid="{6198AACA-BA0A-4D4C-9916-2978872C7C41}"/>
    <cellStyle name="Comma 252 2 3" xfId="40254" xr:uid="{7082FB2B-2780-4ADB-9E73-561A5613169F}"/>
    <cellStyle name="Comma 252 3" xfId="9583" xr:uid="{00000000-0005-0000-0000-00006F250000}"/>
    <cellStyle name="Comma 252 3 2" xfId="9584" xr:uid="{00000000-0005-0000-0000-000070250000}"/>
    <cellStyle name="Comma 252 3 2 2" xfId="40257" xr:uid="{173FCBFA-DF99-4C60-9544-09603086F4DD}"/>
    <cellStyle name="Comma 252 3 3" xfId="40256" xr:uid="{42A085E9-0334-4B61-AA38-51EFED43F31C}"/>
    <cellStyle name="Comma 252 4" xfId="9585" xr:uid="{00000000-0005-0000-0000-000071250000}"/>
    <cellStyle name="Comma 252 4 2" xfId="40258" xr:uid="{832BB4C0-017B-413E-A8A5-B5A481205E72}"/>
    <cellStyle name="Comma 252 5" xfId="9586" xr:uid="{00000000-0005-0000-0000-000072250000}"/>
    <cellStyle name="Comma 252 5 2" xfId="40259" xr:uid="{7F9B5F69-6A79-462D-988C-B296219D2D94}"/>
    <cellStyle name="Comma 252 6" xfId="9587" xr:uid="{00000000-0005-0000-0000-000073250000}"/>
    <cellStyle name="Comma 252 6 2" xfId="40260" xr:uid="{D0079391-EEE1-4657-8D2F-44DEBE300490}"/>
    <cellStyle name="Comma 252 7" xfId="40253" xr:uid="{07560D65-9F3A-4C36-B87F-C7E83D0A73E2}"/>
    <cellStyle name="Comma 253" xfId="9588" xr:uid="{00000000-0005-0000-0000-000074250000}"/>
    <cellStyle name="Comma 253 2" xfId="9589" xr:uid="{00000000-0005-0000-0000-000075250000}"/>
    <cellStyle name="Comma 253 2 2" xfId="9590" xr:uid="{00000000-0005-0000-0000-000076250000}"/>
    <cellStyle name="Comma 253 2 2 2" xfId="40263" xr:uid="{8F9DE29F-0B0E-4DB6-96C3-7267380952E9}"/>
    <cellStyle name="Comma 253 2 3" xfId="40262" xr:uid="{1FCE858B-4DE7-4CC3-B208-E473C3A2AEAD}"/>
    <cellStyle name="Comma 253 3" xfId="9591" xr:uid="{00000000-0005-0000-0000-000077250000}"/>
    <cellStyle name="Comma 253 3 2" xfId="9592" xr:uid="{00000000-0005-0000-0000-000078250000}"/>
    <cellStyle name="Comma 253 3 2 2" xfId="40265" xr:uid="{48DC8297-131A-4514-9F0D-3F87710712E7}"/>
    <cellStyle name="Comma 253 3 3" xfId="40264" xr:uid="{7D364C0F-47B4-474D-AF45-728FFC9BA632}"/>
    <cellStyle name="Comma 253 4" xfId="9593" xr:uid="{00000000-0005-0000-0000-000079250000}"/>
    <cellStyle name="Comma 253 4 2" xfId="40266" xr:uid="{7D9F46F8-0FAB-4537-AB1D-1ECA3AF9C73D}"/>
    <cellStyle name="Comma 253 5" xfId="9594" xr:uid="{00000000-0005-0000-0000-00007A250000}"/>
    <cellStyle name="Comma 253 5 2" xfId="40267" xr:uid="{5C879577-9934-4A85-B929-A7DB8988D733}"/>
    <cellStyle name="Comma 253 6" xfId="9595" xr:uid="{00000000-0005-0000-0000-00007B250000}"/>
    <cellStyle name="Comma 253 6 2" xfId="40268" xr:uid="{A72FFFEE-2642-4B0F-8144-DBBD02FFA0DD}"/>
    <cellStyle name="Comma 253 7" xfId="40261" xr:uid="{560DEEB6-1F21-45D0-96DD-7F4B989BD332}"/>
    <cellStyle name="Comma 254" xfId="9596" xr:uid="{00000000-0005-0000-0000-00007C250000}"/>
    <cellStyle name="Comma 254 2" xfId="9597" xr:uid="{00000000-0005-0000-0000-00007D250000}"/>
    <cellStyle name="Comma 254 2 2" xfId="9598" xr:uid="{00000000-0005-0000-0000-00007E250000}"/>
    <cellStyle name="Comma 254 2 2 2" xfId="40271" xr:uid="{9C3CF14D-2681-4627-8EF1-662D834E48A3}"/>
    <cellStyle name="Comma 254 2 3" xfId="40270" xr:uid="{777501C0-CD07-4827-A481-6DE8148F9AA0}"/>
    <cellStyle name="Comma 254 3" xfId="9599" xr:uid="{00000000-0005-0000-0000-00007F250000}"/>
    <cellStyle name="Comma 254 3 2" xfId="9600" xr:uid="{00000000-0005-0000-0000-000080250000}"/>
    <cellStyle name="Comma 254 3 2 2" xfId="40273" xr:uid="{65DBC449-6018-4658-A501-4F639035781D}"/>
    <cellStyle name="Comma 254 3 3" xfId="40272" xr:uid="{4590D005-347C-47A1-8038-5470FEAA6801}"/>
    <cellStyle name="Comma 254 4" xfId="9601" xr:uid="{00000000-0005-0000-0000-000081250000}"/>
    <cellStyle name="Comma 254 4 2" xfId="40274" xr:uid="{2DF8A3F4-8996-4681-96F7-1FE33F3CD27E}"/>
    <cellStyle name="Comma 254 5" xfId="9602" xr:uid="{00000000-0005-0000-0000-000082250000}"/>
    <cellStyle name="Comma 254 5 2" xfId="40275" xr:uid="{6EA8999C-A519-4821-8DA8-510FBD14B7C1}"/>
    <cellStyle name="Comma 254 6" xfId="9603" xr:uid="{00000000-0005-0000-0000-000083250000}"/>
    <cellStyle name="Comma 254 6 2" xfId="40276" xr:uid="{E4CC0F70-C845-4495-9B9B-2BEC1E3B0E1C}"/>
    <cellStyle name="Comma 254 7" xfId="40269" xr:uid="{99D9C9EA-0865-4A3D-B3A3-E1E616ED722E}"/>
    <cellStyle name="Comma 255" xfId="9604" xr:uid="{00000000-0005-0000-0000-000084250000}"/>
    <cellStyle name="Comma 255 2" xfId="9605" xr:uid="{00000000-0005-0000-0000-000085250000}"/>
    <cellStyle name="Comma 255 2 2" xfId="9606" xr:uid="{00000000-0005-0000-0000-000086250000}"/>
    <cellStyle name="Comma 255 2 2 2" xfId="9607" xr:uid="{00000000-0005-0000-0000-000087250000}"/>
    <cellStyle name="Comma 255 2 2 2 2" xfId="40280" xr:uid="{3F6252A4-14EA-4AF5-BBE8-65C190B0444D}"/>
    <cellStyle name="Comma 255 2 2 3" xfId="40279" xr:uid="{62C44F87-DF1B-4309-90DE-4A5C1BD7B8D7}"/>
    <cellStyle name="Comma 255 2 3" xfId="9608" xr:uid="{00000000-0005-0000-0000-000088250000}"/>
    <cellStyle name="Comma 255 2 3 2" xfId="9609" xr:uid="{00000000-0005-0000-0000-000089250000}"/>
    <cellStyle name="Comma 255 2 3 2 2" xfId="40282" xr:uid="{CD837705-558A-4B10-A5FC-6108BAAB6310}"/>
    <cellStyle name="Comma 255 2 3 3" xfId="40281" xr:uid="{0FF876D9-D04E-48C6-A8C4-5E789AB1DD20}"/>
    <cellStyle name="Comma 255 2 4" xfId="9610" xr:uid="{00000000-0005-0000-0000-00008A250000}"/>
    <cellStyle name="Comma 255 2 4 2" xfId="40283" xr:uid="{83C9E255-5255-497A-AE24-A7A53B34439C}"/>
    <cellStyle name="Comma 255 2 5" xfId="9611" xr:uid="{00000000-0005-0000-0000-00008B250000}"/>
    <cellStyle name="Comma 255 2 5 2" xfId="40284" xr:uid="{7FCFB861-C03E-412E-AD72-BBB6F0B1DE4C}"/>
    <cellStyle name="Comma 255 2 6" xfId="9612" xr:uid="{00000000-0005-0000-0000-00008C250000}"/>
    <cellStyle name="Comma 255 2 6 2" xfId="40285" xr:uid="{485EC9C6-F0BD-49CC-9CF2-DB26BC32AC28}"/>
    <cellStyle name="Comma 255 2 7" xfId="40278" xr:uid="{D22B5276-C673-41A5-B092-A4D3830D06E7}"/>
    <cellStyle name="Comma 255 3" xfId="9613" xr:uid="{00000000-0005-0000-0000-00008D250000}"/>
    <cellStyle name="Comma 255 3 2" xfId="9614" xr:uid="{00000000-0005-0000-0000-00008E250000}"/>
    <cellStyle name="Comma 255 3 2 2" xfId="40287" xr:uid="{D3B1B091-B41B-4F00-84C2-3C4AFC89C374}"/>
    <cellStyle name="Comma 255 3 3" xfId="40286" xr:uid="{8CFE2512-A51A-4458-A0CB-F99096752123}"/>
    <cellStyle name="Comma 255 4" xfId="9615" xr:uid="{00000000-0005-0000-0000-00008F250000}"/>
    <cellStyle name="Comma 255 4 2" xfId="9616" xr:uid="{00000000-0005-0000-0000-000090250000}"/>
    <cellStyle name="Comma 255 4 2 2" xfId="40289" xr:uid="{B120DCCE-5FA1-40DA-AAE2-71E72B1F9763}"/>
    <cellStyle name="Comma 255 4 3" xfId="40288" xr:uid="{D079E076-4B19-48AC-98B5-05FD0B28C6DC}"/>
    <cellStyle name="Comma 255 5" xfId="9617" xr:uid="{00000000-0005-0000-0000-000091250000}"/>
    <cellStyle name="Comma 255 5 2" xfId="40290" xr:uid="{DE0C88AD-1E6B-4C30-A505-0AAB86467897}"/>
    <cellStyle name="Comma 255 6" xfId="9618" xr:uid="{00000000-0005-0000-0000-000092250000}"/>
    <cellStyle name="Comma 255 6 2" xfId="40291" xr:uid="{89339FA3-DE03-44A3-85DD-29A02468D939}"/>
    <cellStyle name="Comma 255 7" xfId="9619" xr:uid="{00000000-0005-0000-0000-000093250000}"/>
    <cellStyle name="Comma 255 7 2" xfId="40292" xr:uid="{B9EF8E12-02BF-47C7-A987-A8F47B3D6F5D}"/>
    <cellStyle name="Comma 255 8" xfId="40277" xr:uid="{631D0F34-6F87-4530-B3E0-699DE8E79CFF}"/>
    <cellStyle name="Comma 256" xfId="9620" xr:uid="{00000000-0005-0000-0000-000094250000}"/>
    <cellStyle name="Comma 256 2" xfId="9621" xr:uid="{00000000-0005-0000-0000-000095250000}"/>
    <cellStyle name="Comma 256 2 2" xfId="9622" xr:uid="{00000000-0005-0000-0000-000096250000}"/>
    <cellStyle name="Comma 256 2 2 2" xfId="40295" xr:uid="{76821E85-4DD5-45EB-B27D-63FE0BC66730}"/>
    <cellStyle name="Comma 256 2 3" xfId="40294" xr:uid="{38908C1A-756E-4BD5-AF05-567CB70022D7}"/>
    <cellStyle name="Comma 256 3" xfId="9623" xr:uid="{00000000-0005-0000-0000-000097250000}"/>
    <cellStyle name="Comma 256 3 2" xfId="9624" xr:uid="{00000000-0005-0000-0000-000098250000}"/>
    <cellStyle name="Comma 256 3 2 2" xfId="40297" xr:uid="{1D06BFB4-1A05-4523-B764-B79CE100E8CE}"/>
    <cellStyle name="Comma 256 3 3" xfId="40296" xr:uid="{41A36000-974E-4494-BD9F-1565BCC2FA0F}"/>
    <cellStyle name="Comma 256 4" xfId="9625" xr:uid="{00000000-0005-0000-0000-000099250000}"/>
    <cellStyle name="Comma 256 4 2" xfId="40298" xr:uid="{869A269D-04EA-403E-AA16-768EBEFB1172}"/>
    <cellStyle name="Comma 256 5" xfId="9626" xr:uid="{00000000-0005-0000-0000-00009A250000}"/>
    <cellStyle name="Comma 256 5 2" xfId="40299" xr:uid="{E1DB88C5-E611-4BA2-830A-B3ECC52C777E}"/>
    <cellStyle name="Comma 256 6" xfId="9627" xr:uid="{00000000-0005-0000-0000-00009B250000}"/>
    <cellStyle name="Comma 256 6 2" xfId="40300" xr:uid="{D1C057A0-1350-4637-B399-2590349985AA}"/>
    <cellStyle name="Comma 256 7" xfId="40293" xr:uid="{C624EF91-D440-42A7-B6CE-7B0EA5E62B37}"/>
    <cellStyle name="Comma 257" xfId="9628" xr:uid="{00000000-0005-0000-0000-00009C250000}"/>
    <cellStyle name="Comma 257 2" xfId="9629" xr:uid="{00000000-0005-0000-0000-00009D250000}"/>
    <cellStyle name="Comma 257 2 2" xfId="9630" xr:uid="{00000000-0005-0000-0000-00009E250000}"/>
    <cellStyle name="Comma 257 2 2 2" xfId="40303" xr:uid="{C696C5DB-11F5-4C15-9B3F-03B1E4F40458}"/>
    <cellStyle name="Comma 257 2 3" xfId="40302" xr:uid="{F3DCD4E2-63A4-4747-B868-AA7048DDF6AB}"/>
    <cellStyle name="Comma 257 3" xfId="9631" xr:uid="{00000000-0005-0000-0000-00009F250000}"/>
    <cellStyle name="Comma 257 3 2" xfId="9632" xr:uid="{00000000-0005-0000-0000-0000A0250000}"/>
    <cellStyle name="Comma 257 3 2 2" xfId="40305" xr:uid="{921D3467-6129-4912-8053-040FEF6E4B81}"/>
    <cellStyle name="Comma 257 3 3" xfId="40304" xr:uid="{7A485810-384F-4AF8-8828-27C936E758DC}"/>
    <cellStyle name="Comma 257 4" xfId="9633" xr:uid="{00000000-0005-0000-0000-0000A1250000}"/>
    <cellStyle name="Comma 257 4 2" xfId="40306" xr:uid="{B4E84470-B436-4CE1-B800-0468D13764C2}"/>
    <cellStyle name="Comma 257 5" xfId="9634" xr:uid="{00000000-0005-0000-0000-0000A2250000}"/>
    <cellStyle name="Comma 257 5 2" xfId="40307" xr:uid="{9E074774-6DB3-4D8C-90DD-CDA70BD8536A}"/>
    <cellStyle name="Comma 257 6" xfId="9635" xr:uid="{00000000-0005-0000-0000-0000A3250000}"/>
    <cellStyle name="Comma 257 6 2" xfId="40308" xr:uid="{74AD8E28-A00A-4CB6-A645-A666FE59FE48}"/>
    <cellStyle name="Comma 257 7" xfId="40301" xr:uid="{3FB402F3-8F2E-455A-817E-FC5325A3E394}"/>
    <cellStyle name="Comma 258" xfId="9636" xr:uid="{00000000-0005-0000-0000-0000A4250000}"/>
    <cellStyle name="Comma 258 2" xfId="9637" xr:uid="{00000000-0005-0000-0000-0000A5250000}"/>
    <cellStyle name="Comma 258 2 2" xfId="9638" xr:uid="{00000000-0005-0000-0000-0000A6250000}"/>
    <cellStyle name="Comma 258 2 2 2" xfId="40311" xr:uid="{FF93E5B2-F95C-4FD7-A6D8-B1796201004A}"/>
    <cellStyle name="Comma 258 2 3" xfId="40310" xr:uid="{92AC5196-5BCE-4C76-B18A-1BB9C12ED1EB}"/>
    <cellStyle name="Comma 258 3" xfId="9639" xr:uid="{00000000-0005-0000-0000-0000A7250000}"/>
    <cellStyle name="Comma 258 3 2" xfId="9640" xr:uid="{00000000-0005-0000-0000-0000A8250000}"/>
    <cellStyle name="Comma 258 3 2 2" xfId="40313" xr:uid="{1CBC3BD9-F860-48B7-8183-4A2360B0DC77}"/>
    <cellStyle name="Comma 258 3 3" xfId="40312" xr:uid="{0BD8F058-0840-48DF-843A-68EFF2FF67F6}"/>
    <cellStyle name="Comma 258 4" xfId="9641" xr:uid="{00000000-0005-0000-0000-0000A9250000}"/>
    <cellStyle name="Comma 258 4 2" xfId="40314" xr:uid="{FECA36ED-11F5-4247-891F-1D205225A8EC}"/>
    <cellStyle name="Comma 258 5" xfId="9642" xr:uid="{00000000-0005-0000-0000-0000AA250000}"/>
    <cellStyle name="Comma 258 5 2" xfId="40315" xr:uid="{231AAEF1-A65B-4B27-89EA-973F1C6F1E8B}"/>
    <cellStyle name="Comma 258 6" xfId="9643" xr:uid="{00000000-0005-0000-0000-0000AB250000}"/>
    <cellStyle name="Comma 258 6 2" xfId="40316" xr:uid="{0ED93324-3CD0-415F-A6BC-AD6EC8A62B80}"/>
    <cellStyle name="Comma 258 7" xfId="40309" xr:uid="{8C17E879-815F-49F8-BE27-1A5F9420631E}"/>
    <cellStyle name="Comma 259" xfId="9644" xr:uid="{00000000-0005-0000-0000-0000AC250000}"/>
    <cellStyle name="Comma 259 2" xfId="9645" xr:uid="{00000000-0005-0000-0000-0000AD250000}"/>
    <cellStyle name="Comma 259 2 2" xfId="9646" xr:uid="{00000000-0005-0000-0000-0000AE250000}"/>
    <cellStyle name="Comma 259 2 2 2" xfId="40319" xr:uid="{A37D7A63-3D98-4B25-9A6F-822B6BE8C20C}"/>
    <cellStyle name="Comma 259 2 3" xfId="40318" xr:uid="{097B914E-92FC-4435-8C37-EAC0B45A878E}"/>
    <cellStyle name="Comma 259 3" xfId="9647" xr:uid="{00000000-0005-0000-0000-0000AF250000}"/>
    <cellStyle name="Comma 259 3 2" xfId="9648" xr:uid="{00000000-0005-0000-0000-0000B0250000}"/>
    <cellStyle name="Comma 259 3 2 2" xfId="40321" xr:uid="{EE0470C9-CD76-4F19-979F-670CE976F8A8}"/>
    <cellStyle name="Comma 259 3 3" xfId="40320" xr:uid="{25356FDB-29E4-4905-B05D-9591A449FAA8}"/>
    <cellStyle name="Comma 259 4" xfId="9649" xr:uid="{00000000-0005-0000-0000-0000B1250000}"/>
    <cellStyle name="Comma 259 4 2" xfId="40322" xr:uid="{C1761812-A7CE-493E-A8A3-28674F76A456}"/>
    <cellStyle name="Comma 259 5" xfId="9650" xr:uid="{00000000-0005-0000-0000-0000B2250000}"/>
    <cellStyle name="Comma 259 5 2" xfId="40323" xr:uid="{E026BF87-1D05-4C6A-A86A-C95B095E2C8D}"/>
    <cellStyle name="Comma 259 6" xfId="9651" xr:uid="{00000000-0005-0000-0000-0000B3250000}"/>
    <cellStyle name="Comma 259 6 2" xfId="40324" xr:uid="{009A0C8A-D45B-40B8-ACA3-94C0121831FF}"/>
    <cellStyle name="Comma 259 7" xfId="40317" xr:uid="{4BD4EF95-60A1-45E7-84EA-BEFE00A15F6D}"/>
    <cellStyle name="Comma 26" xfId="9652" xr:uid="{00000000-0005-0000-0000-0000B4250000}"/>
    <cellStyle name="Comma 26 2" xfId="9653" xr:uid="{00000000-0005-0000-0000-0000B5250000}"/>
    <cellStyle name="Comma 26 2 2" xfId="9654" xr:uid="{00000000-0005-0000-0000-0000B6250000}"/>
    <cellStyle name="Comma 26 2 2 2" xfId="9655" xr:uid="{00000000-0005-0000-0000-0000B7250000}"/>
    <cellStyle name="Comma 26 2 2 2 2" xfId="40328" xr:uid="{E119EF18-8DAE-47DB-A9A0-D5166C09CF23}"/>
    <cellStyle name="Comma 26 2 2 3" xfId="40327" xr:uid="{9B717CD5-2947-4789-AD34-13369274897D}"/>
    <cellStyle name="Comma 26 2 3" xfId="9656" xr:uid="{00000000-0005-0000-0000-0000B8250000}"/>
    <cellStyle name="Comma 26 2 3 2" xfId="9657" xr:uid="{00000000-0005-0000-0000-0000B9250000}"/>
    <cellStyle name="Comma 26 2 3 2 2" xfId="40330" xr:uid="{E5734B9E-1624-49A9-9A12-FA9EEBA1FC84}"/>
    <cellStyle name="Comma 26 2 3 3" xfId="40329" xr:uid="{3AC0FFF3-8DEA-4F12-B43D-D98A0A36FA21}"/>
    <cellStyle name="Comma 26 2 4" xfId="9658" xr:uid="{00000000-0005-0000-0000-0000BA250000}"/>
    <cellStyle name="Comma 26 2 4 2" xfId="40331" xr:uid="{15E61B53-FDDF-44A5-A792-715653FEB024}"/>
    <cellStyle name="Comma 26 2 5" xfId="9659" xr:uid="{00000000-0005-0000-0000-0000BB250000}"/>
    <cellStyle name="Comma 26 2 5 2" xfId="9660" xr:uid="{00000000-0005-0000-0000-0000BC250000}"/>
    <cellStyle name="Comma 26 2 5 2 2" xfId="40333" xr:uid="{4282BEC3-5A54-4A35-8588-634B6636BBBE}"/>
    <cellStyle name="Comma 26 2 5 3" xfId="40332" xr:uid="{7BA775A5-DA9D-4340-A8DE-81A3A8BF5395}"/>
    <cellStyle name="Comma 26 2 6" xfId="9661" xr:uid="{00000000-0005-0000-0000-0000BD250000}"/>
    <cellStyle name="Comma 26 2 6 2" xfId="40334" xr:uid="{916AEC67-C051-481E-B54E-27744E7DB368}"/>
    <cellStyle name="Comma 26 2 7" xfId="40326" xr:uid="{4079BA59-FF41-400C-9173-9D82453374D3}"/>
    <cellStyle name="Comma 26 3" xfId="9662" xr:uid="{00000000-0005-0000-0000-0000BE250000}"/>
    <cellStyle name="Comma 26 3 2" xfId="9663" xr:uid="{00000000-0005-0000-0000-0000BF250000}"/>
    <cellStyle name="Comma 26 3 2 2" xfId="40336" xr:uid="{04A0F104-7F82-4B96-8C93-E71BC65CEB29}"/>
    <cellStyle name="Comma 26 3 3" xfId="40335" xr:uid="{385CDE89-DBD8-4811-A8A1-D87B8CBA3865}"/>
    <cellStyle name="Comma 26 4" xfId="9664" xr:uid="{00000000-0005-0000-0000-0000C0250000}"/>
    <cellStyle name="Comma 26 4 2" xfId="9665" xr:uid="{00000000-0005-0000-0000-0000C1250000}"/>
    <cellStyle name="Comma 26 4 2 2" xfId="40338" xr:uid="{4B8CFBBD-DAF2-408E-AA4F-8A5CD5A27F38}"/>
    <cellStyle name="Comma 26 4 3" xfId="40337" xr:uid="{93B9170D-5AEE-4FA0-A7C9-6C8178BC2F90}"/>
    <cellStyle name="Comma 26 5" xfId="9666" xr:uid="{00000000-0005-0000-0000-0000C2250000}"/>
    <cellStyle name="Comma 26 5 2" xfId="40339" xr:uid="{B74B50C5-F10D-4242-90A1-28DBDE640D39}"/>
    <cellStyle name="Comma 26 6" xfId="9667" xr:uid="{00000000-0005-0000-0000-0000C3250000}"/>
    <cellStyle name="Comma 26 6 2" xfId="9668" xr:uid="{00000000-0005-0000-0000-0000C4250000}"/>
    <cellStyle name="Comma 26 6 2 2" xfId="40341" xr:uid="{7FE100E6-7F89-425A-A686-42A2DF2165E8}"/>
    <cellStyle name="Comma 26 6 3" xfId="40340" xr:uid="{D162F808-A15A-4E3D-9570-E5726BFB16B9}"/>
    <cellStyle name="Comma 26 7" xfId="9669" xr:uid="{00000000-0005-0000-0000-0000C5250000}"/>
    <cellStyle name="Comma 26 7 2" xfId="40342" xr:uid="{00373CEF-11DF-4DBE-BA8C-246A4527F545}"/>
    <cellStyle name="Comma 26 8" xfId="40325" xr:uid="{6AC75B91-DE71-408E-86B0-35CE2763286A}"/>
    <cellStyle name="Comma 260" xfId="9670" xr:uid="{00000000-0005-0000-0000-0000C6250000}"/>
    <cellStyle name="Comma 260 2" xfId="9671" xr:uid="{00000000-0005-0000-0000-0000C7250000}"/>
    <cellStyle name="Comma 260 2 2" xfId="9672" xr:uid="{00000000-0005-0000-0000-0000C8250000}"/>
    <cellStyle name="Comma 260 2 2 2" xfId="40345" xr:uid="{9AACE344-D2E8-4EE5-A43B-CC06A54E44F9}"/>
    <cellStyle name="Comma 260 2 3" xfId="40344" xr:uid="{4FC912CD-14A8-4F01-BA3F-02309DF0F387}"/>
    <cellStyle name="Comma 260 3" xfId="9673" xr:uid="{00000000-0005-0000-0000-0000C9250000}"/>
    <cellStyle name="Comma 260 3 2" xfId="9674" xr:uid="{00000000-0005-0000-0000-0000CA250000}"/>
    <cellStyle name="Comma 260 3 2 2" xfId="40347" xr:uid="{518886F1-D082-4F54-BFDF-C6D5D4ADC248}"/>
    <cellStyle name="Comma 260 3 3" xfId="40346" xr:uid="{2242BF17-17BB-440D-B1EF-6A96D4D603B1}"/>
    <cellStyle name="Comma 260 4" xfId="9675" xr:uid="{00000000-0005-0000-0000-0000CB250000}"/>
    <cellStyle name="Comma 260 4 2" xfId="40348" xr:uid="{11F89419-A2FB-451C-9791-77F2F639A1D7}"/>
    <cellStyle name="Comma 260 5" xfId="9676" xr:uid="{00000000-0005-0000-0000-0000CC250000}"/>
    <cellStyle name="Comma 260 5 2" xfId="40349" xr:uid="{ADF119FD-2926-437E-BC43-93A68EBD55D5}"/>
    <cellStyle name="Comma 260 6" xfId="9677" xr:uid="{00000000-0005-0000-0000-0000CD250000}"/>
    <cellStyle name="Comma 260 6 2" xfId="40350" xr:uid="{E37A9330-6C8B-4B83-8135-3BC3D091C36F}"/>
    <cellStyle name="Comma 260 7" xfId="40343" xr:uid="{48B7D652-F270-4F77-8CE2-DACDC119BA39}"/>
    <cellStyle name="Comma 261" xfId="9678" xr:uid="{00000000-0005-0000-0000-0000CE250000}"/>
    <cellStyle name="Comma 261 2" xfId="9679" xr:uid="{00000000-0005-0000-0000-0000CF250000}"/>
    <cellStyle name="Comma 261 2 2" xfId="9680" xr:uid="{00000000-0005-0000-0000-0000D0250000}"/>
    <cellStyle name="Comma 261 2 2 2" xfId="40353" xr:uid="{5CA983C0-9D7B-462D-90A7-64DF61FEF6F5}"/>
    <cellStyle name="Comma 261 2 3" xfId="40352" xr:uid="{D71C1F3D-1F9C-4BDC-BCAB-37845FA33169}"/>
    <cellStyle name="Comma 261 3" xfId="9681" xr:uid="{00000000-0005-0000-0000-0000D1250000}"/>
    <cellStyle name="Comma 261 3 2" xfId="9682" xr:uid="{00000000-0005-0000-0000-0000D2250000}"/>
    <cellStyle name="Comma 261 3 2 2" xfId="40355" xr:uid="{682E24D4-7A72-48D0-BDE7-4D088E23C1AE}"/>
    <cellStyle name="Comma 261 3 3" xfId="40354" xr:uid="{D42B1CBD-7834-44A8-AEA2-66C61AC43582}"/>
    <cellStyle name="Comma 261 4" xfId="9683" xr:uid="{00000000-0005-0000-0000-0000D3250000}"/>
    <cellStyle name="Comma 261 4 2" xfId="40356" xr:uid="{FA2FE5FA-3B76-4197-8B7C-22AF2DBD9627}"/>
    <cellStyle name="Comma 261 5" xfId="9684" xr:uid="{00000000-0005-0000-0000-0000D4250000}"/>
    <cellStyle name="Comma 261 5 2" xfId="40357" xr:uid="{9BFD379F-9475-47C0-BBA7-3B92CD7354E5}"/>
    <cellStyle name="Comma 261 6" xfId="9685" xr:uid="{00000000-0005-0000-0000-0000D5250000}"/>
    <cellStyle name="Comma 261 6 2" xfId="40358" xr:uid="{795C6ED0-23DF-4C36-9D78-88107882B79E}"/>
    <cellStyle name="Comma 261 7" xfId="40351" xr:uid="{4C8D44DF-8D68-4202-939D-E9C569386117}"/>
    <cellStyle name="Comma 262" xfId="9686" xr:uid="{00000000-0005-0000-0000-0000D6250000}"/>
    <cellStyle name="Comma 262 2" xfId="9687" xr:uid="{00000000-0005-0000-0000-0000D7250000}"/>
    <cellStyle name="Comma 262 2 2" xfId="9688" xr:uid="{00000000-0005-0000-0000-0000D8250000}"/>
    <cellStyle name="Comma 262 2 2 2" xfId="40361" xr:uid="{A531C300-010B-4754-9761-2E2C3CDEAB55}"/>
    <cellStyle name="Comma 262 2 3" xfId="40360" xr:uid="{7997E64F-01FE-47C3-9E34-F5CF3ECF5E5F}"/>
    <cellStyle name="Comma 262 3" xfId="9689" xr:uid="{00000000-0005-0000-0000-0000D9250000}"/>
    <cellStyle name="Comma 262 3 2" xfId="9690" xr:uid="{00000000-0005-0000-0000-0000DA250000}"/>
    <cellStyle name="Comma 262 3 2 2" xfId="40363" xr:uid="{3935D04D-056E-4A0F-911E-C46F53A3CCCE}"/>
    <cellStyle name="Comma 262 3 3" xfId="40362" xr:uid="{B5D348C0-A42D-4226-9F55-3FB166267A82}"/>
    <cellStyle name="Comma 262 4" xfId="9691" xr:uid="{00000000-0005-0000-0000-0000DB250000}"/>
    <cellStyle name="Comma 262 4 2" xfId="40364" xr:uid="{1EB965BC-4902-4F42-8EF6-27288721D401}"/>
    <cellStyle name="Comma 262 5" xfId="9692" xr:uid="{00000000-0005-0000-0000-0000DC250000}"/>
    <cellStyle name="Comma 262 5 2" xfId="40365" xr:uid="{46C4307D-9FE5-44E4-9134-71BB443C9719}"/>
    <cellStyle name="Comma 262 6" xfId="9693" xr:uid="{00000000-0005-0000-0000-0000DD250000}"/>
    <cellStyle name="Comma 262 6 2" xfId="40366" xr:uid="{425D2B04-7F3E-431D-AFC2-2CED59194731}"/>
    <cellStyle name="Comma 262 7" xfId="40359" xr:uid="{4857AD6C-D931-4B38-9325-CE66C464B900}"/>
    <cellStyle name="Comma 263" xfId="9694" xr:uid="{00000000-0005-0000-0000-0000DE250000}"/>
    <cellStyle name="Comma 263 2" xfId="9695" xr:uid="{00000000-0005-0000-0000-0000DF250000}"/>
    <cellStyle name="Comma 263 2 2" xfId="9696" xr:uid="{00000000-0005-0000-0000-0000E0250000}"/>
    <cellStyle name="Comma 263 2 2 2" xfId="40369" xr:uid="{21C2E037-CBEF-4E52-A7A1-62A65E1EC6D1}"/>
    <cellStyle name="Comma 263 2 3" xfId="40368" xr:uid="{866D2AFD-004B-47A3-A3C8-3B751F44E681}"/>
    <cellStyle name="Comma 263 3" xfId="9697" xr:uid="{00000000-0005-0000-0000-0000E1250000}"/>
    <cellStyle name="Comma 263 3 2" xfId="9698" xr:uid="{00000000-0005-0000-0000-0000E2250000}"/>
    <cellStyle name="Comma 263 3 2 2" xfId="40371" xr:uid="{01C33F33-6EA7-4B7E-A257-A93919CDC4C6}"/>
    <cellStyle name="Comma 263 3 3" xfId="40370" xr:uid="{573A8159-5680-4C87-8FA7-0DB5A092A35E}"/>
    <cellStyle name="Comma 263 4" xfId="9699" xr:uid="{00000000-0005-0000-0000-0000E3250000}"/>
    <cellStyle name="Comma 263 4 2" xfId="40372" xr:uid="{A0B906E0-F94F-45F8-95AC-311B9FD4745A}"/>
    <cellStyle name="Comma 263 5" xfId="9700" xr:uid="{00000000-0005-0000-0000-0000E4250000}"/>
    <cellStyle name="Comma 263 5 2" xfId="40373" xr:uid="{5816DA13-A173-49C1-AE5C-6A8523275FFD}"/>
    <cellStyle name="Comma 263 6" xfId="9701" xr:uid="{00000000-0005-0000-0000-0000E5250000}"/>
    <cellStyle name="Comma 263 6 2" xfId="40374" xr:uid="{E780562B-5751-4A83-A346-B01B5D8AFC11}"/>
    <cellStyle name="Comma 263 7" xfId="40367" xr:uid="{E6EA73E2-B0DA-4C25-AC06-20816484E2C5}"/>
    <cellStyle name="Comma 264" xfId="9702" xr:uid="{00000000-0005-0000-0000-0000E6250000}"/>
    <cellStyle name="Comma 264 2" xfId="9703" xr:uid="{00000000-0005-0000-0000-0000E7250000}"/>
    <cellStyle name="Comma 264 2 2" xfId="9704" xr:uid="{00000000-0005-0000-0000-0000E8250000}"/>
    <cellStyle name="Comma 264 2 2 2" xfId="40377" xr:uid="{56AFED01-877E-4F94-B729-D38FC7EAA12E}"/>
    <cellStyle name="Comma 264 2 3" xfId="40376" xr:uid="{23AFE598-8B8F-42B0-9671-8A70590A142A}"/>
    <cellStyle name="Comma 264 3" xfId="9705" xr:uid="{00000000-0005-0000-0000-0000E9250000}"/>
    <cellStyle name="Comma 264 3 2" xfId="9706" xr:uid="{00000000-0005-0000-0000-0000EA250000}"/>
    <cellStyle name="Comma 264 3 2 2" xfId="40379" xr:uid="{684E2C9D-3BF6-4FAA-9D64-6DCCF57D3E38}"/>
    <cellStyle name="Comma 264 3 3" xfId="40378" xr:uid="{8BC0AB16-047C-4DDD-A037-E5CAB36E9374}"/>
    <cellStyle name="Comma 264 4" xfId="9707" xr:uid="{00000000-0005-0000-0000-0000EB250000}"/>
    <cellStyle name="Comma 264 4 2" xfId="40380" xr:uid="{8BB67EB6-2370-4B77-86BC-FD61769D5412}"/>
    <cellStyle name="Comma 264 5" xfId="9708" xr:uid="{00000000-0005-0000-0000-0000EC250000}"/>
    <cellStyle name="Comma 264 5 2" xfId="40381" xr:uid="{7995BBE5-8787-455C-BFED-CF89BE681BAE}"/>
    <cellStyle name="Comma 264 6" xfId="9709" xr:uid="{00000000-0005-0000-0000-0000ED250000}"/>
    <cellStyle name="Comma 264 6 2" xfId="40382" xr:uid="{4C76A685-F556-495E-96B0-F84421D1697E}"/>
    <cellStyle name="Comma 264 7" xfId="40375" xr:uid="{D17C6553-7ABE-43E5-835F-6661C3E232ED}"/>
    <cellStyle name="Comma 265" xfId="9710" xr:uid="{00000000-0005-0000-0000-0000EE250000}"/>
    <cellStyle name="Comma 265 2" xfId="9711" xr:uid="{00000000-0005-0000-0000-0000EF250000}"/>
    <cellStyle name="Comma 265 2 2" xfId="9712" xr:uid="{00000000-0005-0000-0000-0000F0250000}"/>
    <cellStyle name="Comma 265 2 2 2" xfId="40385" xr:uid="{8B2E145D-D25D-442F-8AEA-A91F5ECE16E1}"/>
    <cellStyle name="Comma 265 2 3" xfId="40384" xr:uid="{F2D341E7-3A4D-47F3-9E7A-B7570E0B6441}"/>
    <cellStyle name="Comma 265 3" xfId="9713" xr:uid="{00000000-0005-0000-0000-0000F1250000}"/>
    <cellStyle name="Comma 265 3 2" xfId="9714" xr:uid="{00000000-0005-0000-0000-0000F2250000}"/>
    <cellStyle name="Comma 265 3 2 2" xfId="40387" xr:uid="{B5202BBA-6AD1-4BAB-9E16-9067CACB7C6B}"/>
    <cellStyle name="Comma 265 3 3" xfId="40386" xr:uid="{8FF4CE91-ADE9-4A33-AA2C-7B28B60AB863}"/>
    <cellStyle name="Comma 265 4" xfId="9715" xr:uid="{00000000-0005-0000-0000-0000F3250000}"/>
    <cellStyle name="Comma 265 4 2" xfId="40388" xr:uid="{40C436C7-B4C3-4AC5-B2E8-48E815667F83}"/>
    <cellStyle name="Comma 265 5" xfId="9716" xr:uid="{00000000-0005-0000-0000-0000F4250000}"/>
    <cellStyle name="Comma 265 5 2" xfId="40389" xr:uid="{BFEA916F-90E5-4518-9C20-AE8CEBEA4E4B}"/>
    <cellStyle name="Comma 265 6" xfId="9717" xr:uid="{00000000-0005-0000-0000-0000F5250000}"/>
    <cellStyle name="Comma 265 6 2" xfId="40390" xr:uid="{F566D12D-AFCC-4255-B82A-62C49C3B1198}"/>
    <cellStyle name="Comma 265 7" xfId="40383" xr:uid="{26B270D4-B859-410C-A023-B79F76D29E9D}"/>
    <cellStyle name="Comma 266" xfId="9718" xr:uid="{00000000-0005-0000-0000-0000F6250000}"/>
    <cellStyle name="Comma 266 2" xfId="9719" xr:uid="{00000000-0005-0000-0000-0000F7250000}"/>
    <cellStyle name="Comma 266 2 2" xfId="9720" xr:uid="{00000000-0005-0000-0000-0000F8250000}"/>
    <cellStyle name="Comma 266 2 2 2" xfId="40393" xr:uid="{20DC6519-1CE8-4F1C-87F3-CCE9CDCD0310}"/>
    <cellStyle name="Comma 266 2 3" xfId="40392" xr:uid="{ACB44B86-3DF3-4A67-8D5B-10F92644B096}"/>
    <cellStyle name="Comma 266 3" xfId="9721" xr:uid="{00000000-0005-0000-0000-0000F9250000}"/>
    <cellStyle name="Comma 266 3 2" xfId="9722" xr:uid="{00000000-0005-0000-0000-0000FA250000}"/>
    <cellStyle name="Comma 266 3 2 2" xfId="40395" xr:uid="{5F2DD593-36C4-4668-97D2-07DF58B47F01}"/>
    <cellStyle name="Comma 266 3 3" xfId="40394" xr:uid="{DC31751C-F8B9-404A-83B7-9CE4E4A4C537}"/>
    <cellStyle name="Comma 266 4" xfId="9723" xr:uid="{00000000-0005-0000-0000-0000FB250000}"/>
    <cellStyle name="Comma 266 4 2" xfId="40396" xr:uid="{25777F4E-26F2-4E1C-8B2C-5ADBAC4866D9}"/>
    <cellStyle name="Comma 266 5" xfId="9724" xr:uid="{00000000-0005-0000-0000-0000FC250000}"/>
    <cellStyle name="Comma 266 5 2" xfId="40397" xr:uid="{56E00760-598B-4204-AC1A-313C80B63F13}"/>
    <cellStyle name="Comma 266 6" xfId="9725" xr:uid="{00000000-0005-0000-0000-0000FD250000}"/>
    <cellStyle name="Comma 266 6 2" xfId="40398" xr:uid="{5DCE10BB-766D-4411-B0F9-F763EA0AD79A}"/>
    <cellStyle name="Comma 266 7" xfId="40391" xr:uid="{3857452E-FB71-40C3-949E-CF02C3D522D0}"/>
    <cellStyle name="Comma 267" xfId="9726" xr:uid="{00000000-0005-0000-0000-0000FE250000}"/>
    <cellStyle name="Comma 267 2" xfId="9727" xr:uid="{00000000-0005-0000-0000-0000FF250000}"/>
    <cellStyle name="Comma 267 2 2" xfId="9728" xr:uid="{00000000-0005-0000-0000-000000260000}"/>
    <cellStyle name="Comma 267 2 2 2" xfId="40401" xr:uid="{F7696B2A-51E9-4EF6-8C8F-16A9DA60D16F}"/>
    <cellStyle name="Comma 267 2 3" xfId="40400" xr:uid="{6B5AF670-0CED-4F8E-B637-9372420E8084}"/>
    <cellStyle name="Comma 267 3" xfId="9729" xr:uid="{00000000-0005-0000-0000-000001260000}"/>
    <cellStyle name="Comma 267 3 2" xfId="9730" xr:uid="{00000000-0005-0000-0000-000002260000}"/>
    <cellStyle name="Comma 267 3 2 2" xfId="40403" xr:uid="{4759CDD6-D22F-4AEC-9282-3FDAE55BE6FE}"/>
    <cellStyle name="Comma 267 3 3" xfId="40402" xr:uid="{2F9B3E87-95E2-45BB-866A-28CD242B362D}"/>
    <cellStyle name="Comma 267 4" xfId="9731" xr:uid="{00000000-0005-0000-0000-000003260000}"/>
    <cellStyle name="Comma 267 4 2" xfId="40404" xr:uid="{82B2F51F-0908-48D2-B289-A33003BA4D1D}"/>
    <cellStyle name="Comma 267 5" xfId="9732" xr:uid="{00000000-0005-0000-0000-000004260000}"/>
    <cellStyle name="Comma 267 5 2" xfId="40405" xr:uid="{82AAB213-B29A-48A5-A033-93CB6338F159}"/>
    <cellStyle name="Comma 267 6" xfId="9733" xr:uid="{00000000-0005-0000-0000-000005260000}"/>
    <cellStyle name="Comma 267 6 2" xfId="40406" xr:uid="{8154010D-A293-45D4-838E-3CA79B198B7E}"/>
    <cellStyle name="Comma 267 7" xfId="40399" xr:uid="{D2CAC3CD-DD77-45F4-B565-90EF9FA17D67}"/>
    <cellStyle name="Comma 268" xfId="9734" xr:uid="{00000000-0005-0000-0000-000006260000}"/>
    <cellStyle name="Comma 268 2" xfId="9735" xr:uid="{00000000-0005-0000-0000-000007260000}"/>
    <cellStyle name="Comma 268 2 2" xfId="9736" xr:uid="{00000000-0005-0000-0000-000008260000}"/>
    <cellStyle name="Comma 268 2 2 2" xfId="40409" xr:uid="{D900FA52-061D-4250-BEB9-913764B69FC4}"/>
    <cellStyle name="Comma 268 2 3" xfId="40408" xr:uid="{0A1B582B-67FC-444D-9BD6-EC407F1E59E1}"/>
    <cellStyle name="Comma 268 3" xfId="9737" xr:uid="{00000000-0005-0000-0000-000009260000}"/>
    <cellStyle name="Comma 268 3 2" xfId="9738" xr:uid="{00000000-0005-0000-0000-00000A260000}"/>
    <cellStyle name="Comma 268 3 2 2" xfId="40411" xr:uid="{42ACD3C8-218A-4B7F-A534-AA7D851D6142}"/>
    <cellStyle name="Comma 268 3 3" xfId="40410" xr:uid="{560E3501-07B0-4F62-B146-1EE5B6940830}"/>
    <cellStyle name="Comma 268 4" xfId="9739" xr:uid="{00000000-0005-0000-0000-00000B260000}"/>
    <cellStyle name="Comma 268 4 2" xfId="40412" xr:uid="{CDBEC152-A0DB-488E-9B4E-F477EAFD2CFF}"/>
    <cellStyle name="Comma 268 5" xfId="9740" xr:uid="{00000000-0005-0000-0000-00000C260000}"/>
    <cellStyle name="Comma 268 5 2" xfId="40413" xr:uid="{706D70F6-C627-465B-AAC7-41511AD093D6}"/>
    <cellStyle name="Comma 268 6" xfId="9741" xr:uid="{00000000-0005-0000-0000-00000D260000}"/>
    <cellStyle name="Comma 268 6 2" xfId="40414" xr:uid="{32A68413-6492-4C7D-B414-94A0DF5EF39F}"/>
    <cellStyle name="Comma 268 7" xfId="40407" xr:uid="{D65D2779-1935-44CC-9909-25B577228468}"/>
    <cellStyle name="Comma 269" xfId="9742" xr:uid="{00000000-0005-0000-0000-00000E260000}"/>
    <cellStyle name="Comma 269 2" xfId="9743" xr:uid="{00000000-0005-0000-0000-00000F260000}"/>
    <cellStyle name="Comma 269 2 2" xfId="9744" xr:uid="{00000000-0005-0000-0000-000010260000}"/>
    <cellStyle name="Comma 269 2 2 2" xfId="40417" xr:uid="{D27FBFFE-92CE-42B2-9664-A2FB5FA0AE19}"/>
    <cellStyle name="Comma 269 2 3" xfId="40416" xr:uid="{40F1BE72-93DA-43EF-8E12-4177FFFEBB23}"/>
    <cellStyle name="Comma 269 3" xfId="9745" xr:uid="{00000000-0005-0000-0000-000011260000}"/>
    <cellStyle name="Comma 269 3 2" xfId="9746" xr:uid="{00000000-0005-0000-0000-000012260000}"/>
    <cellStyle name="Comma 269 3 2 2" xfId="40419" xr:uid="{1749387F-0996-47E8-A056-86919D7ADC84}"/>
    <cellStyle name="Comma 269 3 3" xfId="40418" xr:uid="{0935F927-C561-4CEF-856B-0BE3B499B2EC}"/>
    <cellStyle name="Comma 269 4" xfId="9747" xr:uid="{00000000-0005-0000-0000-000013260000}"/>
    <cellStyle name="Comma 269 4 2" xfId="40420" xr:uid="{6CF230EC-F776-4CFA-A4F7-C916E592CE2F}"/>
    <cellStyle name="Comma 269 5" xfId="9748" xr:uid="{00000000-0005-0000-0000-000014260000}"/>
    <cellStyle name="Comma 269 5 2" xfId="40421" xr:uid="{76525BA6-6588-4DC9-83FF-B0DAB917D697}"/>
    <cellStyle name="Comma 269 6" xfId="9749" xr:uid="{00000000-0005-0000-0000-000015260000}"/>
    <cellStyle name="Comma 269 6 2" xfId="40422" xr:uid="{2C774CF3-584B-4060-A259-73C3F4888C99}"/>
    <cellStyle name="Comma 269 7" xfId="40415" xr:uid="{0789CC02-00F2-43C3-B89D-AC82E0498834}"/>
    <cellStyle name="Comma 27" xfId="9750" xr:uid="{00000000-0005-0000-0000-000016260000}"/>
    <cellStyle name="Comma 27 2" xfId="9751" xr:uid="{00000000-0005-0000-0000-000017260000}"/>
    <cellStyle name="Comma 27 2 2" xfId="9752" xr:uid="{00000000-0005-0000-0000-000018260000}"/>
    <cellStyle name="Comma 27 2 2 2" xfId="9753" xr:uid="{00000000-0005-0000-0000-000019260000}"/>
    <cellStyle name="Comma 27 2 2 2 2" xfId="40426" xr:uid="{A7B5134E-D6C2-4E85-AB0C-ADE2136FC832}"/>
    <cellStyle name="Comma 27 2 2 3" xfId="40425" xr:uid="{0B238B47-257B-43B2-910B-6FCB1AE2D480}"/>
    <cellStyle name="Comma 27 2 3" xfId="9754" xr:uid="{00000000-0005-0000-0000-00001A260000}"/>
    <cellStyle name="Comma 27 2 3 2" xfId="9755" xr:uid="{00000000-0005-0000-0000-00001B260000}"/>
    <cellStyle name="Comma 27 2 3 2 2" xfId="40428" xr:uid="{BB5F2768-7701-481B-B01D-91BC0E8D21A6}"/>
    <cellStyle name="Comma 27 2 3 3" xfId="40427" xr:uid="{817F746A-24EB-4D70-B93D-D5204F6AC7B5}"/>
    <cellStyle name="Comma 27 2 4" xfId="9756" xr:uid="{00000000-0005-0000-0000-00001C260000}"/>
    <cellStyle name="Comma 27 2 4 2" xfId="40429" xr:uid="{A8DBA629-F25D-400B-84EF-BE364ED26FA6}"/>
    <cellStyle name="Comma 27 2 5" xfId="9757" xr:uid="{00000000-0005-0000-0000-00001D260000}"/>
    <cellStyle name="Comma 27 2 5 2" xfId="9758" xr:uid="{00000000-0005-0000-0000-00001E260000}"/>
    <cellStyle name="Comma 27 2 5 2 2" xfId="40431" xr:uid="{1FA94A35-694D-4E93-AE9B-C7B1359BDBAD}"/>
    <cellStyle name="Comma 27 2 5 3" xfId="40430" xr:uid="{CD308CF6-B329-4D3D-81EB-B3FE7298126F}"/>
    <cellStyle name="Comma 27 2 6" xfId="9759" xr:uid="{00000000-0005-0000-0000-00001F260000}"/>
    <cellStyle name="Comma 27 2 6 2" xfId="40432" xr:uid="{729AF1B3-A361-4891-A52D-03A8083DAB89}"/>
    <cellStyle name="Comma 27 2 7" xfId="40424" xr:uid="{E2D4664F-24E5-4652-9F2F-4C8C2A9F3B4E}"/>
    <cellStyle name="Comma 27 3" xfId="9760" xr:uid="{00000000-0005-0000-0000-000020260000}"/>
    <cellStyle name="Comma 27 3 2" xfId="9761" xr:uid="{00000000-0005-0000-0000-000021260000}"/>
    <cellStyle name="Comma 27 3 2 2" xfId="40434" xr:uid="{F42FDEC8-7E76-435E-87B1-7D8934504653}"/>
    <cellStyle name="Comma 27 3 3" xfId="40433" xr:uid="{B262203A-E30B-4D23-B8B6-5243DFDE7FA5}"/>
    <cellStyle name="Comma 27 4" xfId="9762" xr:uid="{00000000-0005-0000-0000-000022260000}"/>
    <cellStyle name="Comma 27 4 2" xfId="9763" xr:uid="{00000000-0005-0000-0000-000023260000}"/>
    <cellStyle name="Comma 27 4 2 2" xfId="40436" xr:uid="{5F8E9C4A-2D36-4013-A616-6F78F012BCD2}"/>
    <cellStyle name="Comma 27 4 3" xfId="40435" xr:uid="{94627B82-1E24-4930-8C57-0452AC588FC5}"/>
    <cellStyle name="Comma 27 5" xfId="9764" xr:uid="{00000000-0005-0000-0000-000024260000}"/>
    <cellStyle name="Comma 27 5 2" xfId="40437" xr:uid="{A522A2BF-97B4-4C1D-9DBD-72E393505847}"/>
    <cellStyle name="Comma 27 6" xfId="9765" xr:uid="{00000000-0005-0000-0000-000025260000}"/>
    <cellStyle name="Comma 27 6 2" xfId="9766" xr:uid="{00000000-0005-0000-0000-000026260000}"/>
    <cellStyle name="Comma 27 6 2 2" xfId="40439" xr:uid="{3D9B35E2-A543-456D-8535-07AF8FF87947}"/>
    <cellStyle name="Comma 27 6 3" xfId="40438" xr:uid="{561EF708-2DE0-493C-A372-5005CF2B03A1}"/>
    <cellStyle name="Comma 27 7" xfId="9767" xr:uid="{00000000-0005-0000-0000-000027260000}"/>
    <cellStyle name="Comma 27 7 2" xfId="40440" xr:uid="{A5A6B2C3-0302-4C5F-BEE7-F2C410982F68}"/>
    <cellStyle name="Comma 27 8" xfId="40423" xr:uid="{5EDC9207-D027-44C5-BD25-94F5B0295C4B}"/>
    <cellStyle name="Comma 270" xfId="9768" xr:uid="{00000000-0005-0000-0000-000028260000}"/>
    <cellStyle name="Comma 270 2" xfId="9769" xr:uid="{00000000-0005-0000-0000-000029260000}"/>
    <cellStyle name="Comma 270 2 2" xfId="9770" xr:uid="{00000000-0005-0000-0000-00002A260000}"/>
    <cellStyle name="Comma 270 2 2 2" xfId="40443" xr:uid="{26322B2E-D7B0-4082-A999-D229003CE4B1}"/>
    <cellStyle name="Comma 270 2 3" xfId="40442" xr:uid="{07798CDA-E58C-4A49-A60F-9B9E7AC07797}"/>
    <cellStyle name="Comma 270 3" xfId="9771" xr:uid="{00000000-0005-0000-0000-00002B260000}"/>
    <cellStyle name="Comma 270 3 2" xfId="9772" xr:uid="{00000000-0005-0000-0000-00002C260000}"/>
    <cellStyle name="Comma 270 3 2 2" xfId="40445" xr:uid="{3934481B-46F3-4F2D-897E-85F3D528EE19}"/>
    <cellStyle name="Comma 270 3 3" xfId="40444" xr:uid="{C7799FB3-4BA9-4329-AACE-F72340FD46D9}"/>
    <cellStyle name="Comma 270 4" xfId="9773" xr:uid="{00000000-0005-0000-0000-00002D260000}"/>
    <cellStyle name="Comma 270 4 2" xfId="40446" xr:uid="{E10DB227-15FC-4FF9-9B1C-6D0B50BD77FB}"/>
    <cellStyle name="Comma 270 5" xfId="9774" xr:uid="{00000000-0005-0000-0000-00002E260000}"/>
    <cellStyle name="Comma 270 5 2" xfId="40447" xr:uid="{012E3FA8-1666-457C-87AD-D5CFA52C2FC9}"/>
    <cellStyle name="Comma 270 6" xfId="9775" xr:uid="{00000000-0005-0000-0000-00002F260000}"/>
    <cellStyle name="Comma 270 6 2" xfId="40448" xr:uid="{EBAD1B94-6775-4ACD-818C-F71875297D96}"/>
    <cellStyle name="Comma 270 7" xfId="40441" xr:uid="{699DE82F-E5A2-49C2-B0D6-51A68FBA83DF}"/>
    <cellStyle name="Comma 271" xfId="9776" xr:uid="{00000000-0005-0000-0000-000030260000}"/>
    <cellStyle name="Comma 271 2" xfId="9777" xr:uid="{00000000-0005-0000-0000-000031260000}"/>
    <cellStyle name="Comma 271 2 2" xfId="9778" xr:uid="{00000000-0005-0000-0000-000032260000}"/>
    <cellStyle name="Comma 271 2 2 2" xfId="40451" xr:uid="{42FEAE92-06D2-473F-B3B9-EFF7660EA4CA}"/>
    <cellStyle name="Comma 271 2 3" xfId="40450" xr:uid="{00433965-07BA-4736-87BE-4F67127D7E6D}"/>
    <cellStyle name="Comma 271 3" xfId="9779" xr:uid="{00000000-0005-0000-0000-000033260000}"/>
    <cellStyle name="Comma 271 3 2" xfId="9780" xr:uid="{00000000-0005-0000-0000-000034260000}"/>
    <cellStyle name="Comma 271 3 2 2" xfId="40453" xr:uid="{858F15C3-DC9B-4169-B165-3B35FCB031A7}"/>
    <cellStyle name="Comma 271 3 3" xfId="40452" xr:uid="{9341A692-43C6-4DBD-A5AE-0DBF4373D11F}"/>
    <cellStyle name="Comma 271 4" xfId="9781" xr:uid="{00000000-0005-0000-0000-000035260000}"/>
    <cellStyle name="Comma 271 4 2" xfId="40454" xr:uid="{72E7A1B5-4547-40E1-B65B-733C0A873CEF}"/>
    <cellStyle name="Comma 271 5" xfId="9782" xr:uid="{00000000-0005-0000-0000-000036260000}"/>
    <cellStyle name="Comma 271 5 2" xfId="40455" xr:uid="{38C56194-53DA-4A55-9BFB-042FB32219FD}"/>
    <cellStyle name="Comma 271 6" xfId="9783" xr:uid="{00000000-0005-0000-0000-000037260000}"/>
    <cellStyle name="Comma 271 6 2" xfId="40456" xr:uid="{57D1D66E-2781-4B6C-8BE4-9F74146D5468}"/>
    <cellStyle name="Comma 271 7" xfId="40449" xr:uid="{CFB11651-5855-45C4-9493-837C7F7EEF22}"/>
    <cellStyle name="Comma 272" xfId="9784" xr:uid="{00000000-0005-0000-0000-000038260000}"/>
    <cellStyle name="Comma 272 2" xfId="9785" xr:uid="{00000000-0005-0000-0000-000039260000}"/>
    <cellStyle name="Comma 272 2 2" xfId="9786" xr:uid="{00000000-0005-0000-0000-00003A260000}"/>
    <cellStyle name="Comma 272 2 2 2" xfId="40459" xr:uid="{4F3996FA-1A9A-4943-9175-E402802A2DE5}"/>
    <cellStyle name="Comma 272 2 3" xfId="40458" xr:uid="{657E5411-CAAB-4821-83B4-6D347589C1A5}"/>
    <cellStyle name="Comma 272 3" xfId="9787" xr:uid="{00000000-0005-0000-0000-00003B260000}"/>
    <cellStyle name="Comma 272 3 2" xfId="9788" xr:uid="{00000000-0005-0000-0000-00003C260000}"/>
    <cellStyle name="Comma 272 3 2 2" xfId="40461" xr:uid="{515488FC-3363-45FF-B458-3EEEC22FE86C}"/>
    <cellStyle name="Comma 272 3 3" xfId="40460" xr:uid="{999849B0-64BA-4956-AA03-10353352E020}"/>
    <cellStyle name="Comma 272 4" xfId="9789" xr:uid="{00000000-0005-0000-0000-00003D260000}"/>
    <cellStyle name="Comma 272 4 2" xfId="40462" xr:uid="{4FC99E4C-D34A-4553-9959-8BB96EA272FA}"/>
    <cellStyle name="Comma 272 5" xfId="9790" xr:uid="{00000000-0005-0000-0000-00003E260000}"/>
    <cellStyle name="Comma 272 5 2" xfId="40463" xr:uid="{A6580EA9-45F9-4D84-9294-EB5B77636380}"/>
    <cellStyle name="Comma 272 6" xfId="9791" xr:uid="{00000000-0005-0000-0000-00003F260000}"/>
    <cellStyle name="Comma 272 6 2" xfId="40464" xr:uid="{F0864879-DC22-4BE3-A14E-CD41D9AABFAF}"/>
    <cellStyle name="Comma 272 7" xfId="40457" xr:uid="{44C0FF1F-458C-4E4F-BF3E-CE5460182DEF}"/>
    <cellStyle name="Comma 273" xfId="9792" xr:uid="{00000000-0005-0000-0000-000040260000}"/>
    <cellStyle name="Comma 273 2" xfId="9793" xr:uid="{00000000-0005-0000-0000-000041260000}"/>
    <cellStyle name="Comma 273 2 2" xfId="9794" xr:uid="{00000000-0005-0000-0000-000042260000}"/>
    <cellStyle name="Comma 273 2 2 2" xfId="40467" xr:uid="{5FA92CDA-97E6-4FEC-9294-F90FE28C35E5}"/>
    <cellStyle name="Comma 273 2 3" xfId="40466" xr:uid="{D407BDC3-86BE-4CE5-80F5-5175FDCBACE6}"/>
    <cellStyle name="Comma 273 3" xfId="9795" xr:uid="{00000000-0005-0000-0000-000043260000}"/>
    <cellStyle name="Comma 273 3 2" xfId="9796" xr:uid="{00000000-0005-0000-0000-000044260000}"/>
    <cellStyle name="Comma 273 3 2 2" xfId="40469" xr:uid="{9F953241-1215-4651-A350-3825F7533DC4}"/>
    <cellStyle name="Comma 273 3 3" xfId="40468" xr:uid="{B89013A4-174B-499A-8D02-E8A5F1178C86}"/>
    <cellStyle name="Comma 273 4" xfId="9797" xr:uid="{00000000-0005-0000-0000-000045260000}"/>
    <cellStyle name="Comma 273 4 2" xfId="40470" xr:uid="{16CD57D5-D76F-4E94-BFF5-E443D54C2CC0}"/>
    <cellStyle name="Comma 273 5" xfId="9798" xr:uid="{00000000-0005-0000-0000-000046260000}"/>
    <cellStyle name="Comma 273 5 2" xfId="40471" xr:uid="{0945DDC7-91C2-4C44-80CE-4DA14E1C338E}"/>
    <cellStyle name="Comma 273 6" xfId="9799" xr:uid="{00000000-0005-0000-0000-000047260000}"/>
    <cellStyle name="Comma 273 6 2" xfId="40472" xr:uid="{FA7DF42D-1980-49C7-A756-DF9C438E278A}"/>
    <cellStyle name="Comma 273 7" xfId="40465" xr:uid="{3F4FF09C-80B7-45B8-B20D-67DB74C287A5}"/>
    <cellStyle name="Comma 274" xfId="9800" xr:uid="{00000000-0005-0000-0000-000048260000}"/>
    <cellStyle name="Comma 274 2" xfId="9801" xr:uid="{00000000-0005-0000-0000-000049260000}"/>
    <cellStyle name="Comma 274 2 2" xfId="9802" xr:uid="{00000000-0005-0000-0000-00004A260000}"/>
    <cellStyle name="Comma 274 2 2 2" xfId="40475" xr:uid="{0D1B5AE9-8227-42D5-A351-2B089E230FB7}"/>
    <cellStyle name="Comma 274 2 3" xfId="40474" xr:uid="{41B69DC5-437E-49F2-A480-D37D76DAB325}"/>
    <cellStyle name="Comma 274 3" xfId="9803" xr:uid="{00000000-0005-0000-0000-00004B260000}"/>
    <cellStyle name="Comma 274 3 2" xfId="9804" xr:uid="{00000000-0005-0000-0000-00004C260000}"/>
    <cellStyle name="Comma 274 3 2 2" xfId="40477" xr:uid="{481C38F7-3849-43F8-B676-164C882C2776}"/>
    <cellStyle name="Comma 274 3 3" xfId="40476" xr:uid="{4E535ADC-B5AB-4E1D-965D-E2368A50FF80}"/>
    <cellStyle name="Comma 274 4" xfId="9805" xr:uid="{00000000-0005-0000-0000-00004D260000}"/>
    <cellStyle name="Comma 274 4 2" xfId="40478" xr:uid="{6DD0DAA5-94A2-4FC7-924C-43432A5A924F}"/>
    <cellStyle name="Comma 274 5" xfId="9806" xr:uid="{00000000-0005-0000-0000-00004E260000}"/>
    <cellStyle name="Comma 274 5 2" xfId="40479" xr:uid="{C5FB9E40-C1BC-44FC-BB88-495B329526D7}"/>
    <cellStyle name="Comma 274 6" xfId="9807" xr:uid="{00000000-0005-0000-0000-00004F260000}"/>
    <cellStyle name="Comma 274 6 2" xfId="40480" xr:uid="{410DDDB7-290D-4084-B47B-BD0E8EF053A8}"/>
    <cellStyle name="Comma 274 7" xfId="40473" xr:uid="{B50211B8-7EA3-4DEB-B36C-E6E323FE489F}"/>
    <cellStyle name="Comma 275" xfId="9808" xr:uid="{00000000-0005-0000-0000-000050260000}"/>
    <cellStyle name="Comma 275 2" xfId="9809" xr:uid="{00000000-0005-0000-0000-000051260000}"/>
    <cellStyle name="Comma 275 2 2" xfId="9810" xr:uid="{00000000-0005-0000-0000-000052260000}"/>
    <cellStyle name="Comma 275 2 2 2" xfId="40483" xr:uid="{E622D135-746B-4542-B4C6-DB5C8EAD6693}"/>
    <cellStyle name="Comma 275 2 3" xfId="40482" xr:uid="{13595F36-7313-4AD1-8382-2AE8213050B8}"/>
    <cellStyle name="Comma 275 3" xfId="9811" xr:uid="{00000000-0005-0000-0000-000053260000}"/>
    <cellStyle name="Comma 275 3 2" xfId="9812" xr:uid="{00000000-0005-0000-0000-000054260000}"/>
    <cellStyle name="Comma 275 3 2 2" xfId="40485" xr:uid="{08C22BBF-C2FF-4789-B8A1-F9AE4B604655}"/>
    <cellStyle name="Comma 275 3 3" xfId="40484" xr:uid="{4307545C-5C19-4765-BDC3-74A47C914F18}"/>
    <cellStyle name="Comma 275 4" xfId="9813" xr:uid="{00000000-0005-0000-0000-000055260000}"/>
    <cellStyle name="Comma 275 4 2" xfId="40486" xr:uid="{8EFD5C33-9AD0-4166-820B-43610C1AA6AC}"/>
    <cellStyle name="Comma 275 5" xfId="9814" xr:uid="{00000000-0005-0000-0000-000056260000}"/>
    <cellStyle name="Comma 275 5 2" xfId="9815" xr:uid="{00000000-0005-0000-0000-000057260000}"/>
    <cellStyle name="Comma 275 5 2 2" xfId="40488" xr:uid="{3218E74C-158E-4F87-9678-2C349A721DF8}"/>
    <cellStyle name="Comma 275 5 3" xfId="40487" xr:uid="{5A5C6A01-F1B8-4379-A35B-7EA35D5F56F6}"/>
    <cellStyle name="Comma 275 6" xfId="9816" xr:uid="{00000000-0005-0000-0000-000058260000}"/>
    <cellStyle name="Comma 275 6 2" xfId="40489" xr:uid="{BF382850-0351-46C9-B9F9-828EA74FC588}"/>
    <cellStyle name="Comma 275 7" xfId="40481" xr:uid="{470B0EC0-85B4-48A8-ABC9-AF47B5FBB9ED}"/>
    <cellStyle name="Comma 276" xfId="9817" xr:uid="{00000000-0005-0000-0000-000059260000}"/>
    <cellStyle name="Comma 276 2" xfId="9818" xr:uid="{00000000-0005-0000-0000-00005A260000}"/>
    <cellStyle name="Comma 276 2 2" xfId="9819" xr:uid="{00000000-0005-0000-0000-00005B260000}"/>
    <cellStyle name="Comma 276 2 2 2" xfId="40492" xr:uid="{A012B1E3-A094-42CE-BC78-C5A4A72A2EAF}"/>
    <cellStyle name="Comma 276 2 3" xfId="40491" xr:uid="{264EF213-3540-4B3F-9BD8-6F6045B57A6F}"/>
    <cellStyle name="Comma 276 3" xfId="9820" xr:uid="{00000000-0005-0000-0000-00005C260000}"/>
    <cellStyle name="Comma 276 3 2" xfId="40493" xr:uid="{438FCD3D-C26B-4816-BB92-AA5ACBC1ED1F}"/>
    <cellStyle name="Comma 276 4" xfId="9821" xr:uid="{00000000-0005-0000-0000-00005D260000}"/>
    <cellStyle name="Comma 276 4 2" xfId="9822" xr:uid="{00000000-0005-0000-0000-00005E260000}"/>
    <cellStyle name="Comma 276 4 2 2" xfId="40495" xr:uid="{F73B4BCE-7BC1-4B1D-9CC0-B755E8ED5198}"/>
    <cellStyle name="Comma 276 4 3" xfId="40494" xr:uid="{D98F3261-943F-4AC6-9CF8-AB628C87C71E}"/>
    <cellStyle name="Comma 276 5" xfId="9823" xr:uid="{00000000-0005-0000-0000-00005F260000}"/>
    <cellStyle name="Comma 276 5 2" xfId="40496" xr:uid="{C1231B13-3EC0-4026-80A6-16604D351C0D}"/>
    <cellStyle name="Comma 276 6" xfId="40490" xr:uid="{6273A0B9-5E87-44FF-9AAA-0FB6BF44279A}"/>
    <cellStyle name="Comma 277" xfId="9824" xr:uid="{00000000-0005-0000-0000-000060260000}"/>
    <cellStyle name="Comma 277 2" xfId="9825" xr:uid="{00000000-0005-0000-0000-000061260000}"/>
    <cellStyle name="Comma 277 2 2" xfId="40498" xr:uid="{5304279E-D315-4E54-965A-9FE4865F4917}"/>
    <cellStyle name="Comma 277 3" xfId="9826" xr:uid="{00000000-0005-0000-0000-000062260000}"/>
    <cellStyle name="Comma 277 3 2" xfId="40499" xr:uid="{835C9913-83D0-4A99-873C-93D429AA5B5F}"/>
    <cellStyle name="Comma 277 4" xfId="9827" xr:uid="{00000000-0005-0000-0000-000063260000}"/>
    <cellStyle name="Comma 277 4 2" xfId="40500" xr:uid="{49311AFE-B2BE-48FB-9E44-4B750D369BCE}"/>
    <cellStyle name="Comma 277 5" xfId="40497" xr:uid="{1D2CA5FA-0D35-42EF-9175-23EAF3134FB4}"/>
    <cellStyle name="Comma 278" xfId="9828" xr:uid="{00000000-0005-0000-0000-000064260000}"/>
    <cellStyle name="Comma 278 2" xfId="9829" xr:uid="{00000000-0005-0000-0000-000065260000}"/>
    <cellStyle name="Comma 278 2 2" xfId="40502" xr:uid="{6B79C1FD-CFEA-435F-9BAE-E8ECFFDC49C9}"/>
    <cellStyle name="Comma 278 3" xfId="40501" xr:uid="{85DA7F53-56E9-422F-8669-325732A14C8B}"/>
    <cellStyle name="Comma 279" xfId="9830" xr:uid="{00000000-0005-0000-0000-000066260000}"/>
    <cellStyle name="Comma 279 2" xfId="9831" xr:uid="{00000000-0005-0000-0000-000067260000}"/>
    <cellStyle name="Comma 279 2 2" xfId="40504" xr:uid="{C0521C7D-DC73-411C-BC4B-5AD049B74102}"/>
    <cellStyle name="Comma 279 3" xfId="40503" xr:uid="{3C831BA2-4BC1-4032-A5E8-8735E5945C70}"/>
    <cellStyle name="Comma 28" xfId="9832" xr:uid="{00000000-0005-0000-0000-000068260000}"/>
    <cellStyle name="Comma 28 2" xfId="9833" xr:uid="{00000000-0005-0000-0000-000069260000}"/>
    <cellStyle name="Comma 28 2 2" xfId="9834" xr:uid="{00000000-0005-0000-0000-00006A260000}"/>
    <cellStyle name="Comma 28 2 2 2" xfId="9835" xr:uid="{00000000-0005-0000-0000-00006B260000}"/>
    <cellStyle name="Comma 28 2 2 2 2" xfId="40508" xr:uid="{98C365AA-099E-4624-B3AE-1612689CBF46}"/>
    <cellStyle name="Comma 28 2 2 3" xfId="40507" xr:uid="{9AA0CBCF-6999-48FA-8CF7-3778E98D6BB8}"/>
    <cellStyle name="Comma 28 2 3" xfId="9836" xr:uid="{00000000-0005-0000-0000-00006C260000}"/>
    <cellStyle name="Comma 28 2 3 2" xfId="9837" xr:uid="{00000000-0005-0000-0000-00006D260000}"/>
    <cellStyle name="Comma 28 2 3 2 2" xfId="40510" xr:uid="{EF225E42-0C0F-48A6-B9BB-2F7EC2429F88}"/>
    <cellStyle name="Comma 28 2 3 3" xfId="40509" xr:uid="{706F986B-5FC7-47A5-970C-E3705DCB2BE0}"/>
    <cellStyle name="Comma 28 2 4" xfId="9838" xr:uid="{00000000-0005-0000-0000-00006E260000}"/>
    <cellStyle name="Comma 28 2 4 2" xfId="40511" xr:uid="{7E89EF32-4FFE-4BEF-921D-3E2CF8BE3D6A}"/>
    <cellStyle name="Comma 28 2 5" xfId="9839" xr:uid="{00000000-0005-0000-0000-00006F260000}"/>
    <cellStyle name="Comma 28 2 5 2" xfId="40512" xr:uid="{AFFAA47B-7D88-43E0-BDB1-7E6E37456617}"/>
    <cellStyle name="Comma 28 2 6" xfId="9840" xr:uid="{00000000-0005-0000-0000-000070260000}"/>
    <cellStyle name="Comma 28 2 6 2" xfId="40513" xr:uid="{9DEE9F2E-638B-4050-B85C-B1FB8D177940}"/>
    <cellStyle name="Comma 28 2 7" xfId="40506" xr:uid="{D8B991A8-4822-40FB-9353-A147D5C543A0}"/>
    <cellStyle name="Comma 28 3" xfId="9841" xr:uid="{00000000-0005-0000-0000-000071260000}"/>
    <cellStyle name="Comma 28 3 2" xfId="9842" xr:uid="{00000000-0005-0000-0000-000072260000}"/>
    <cellStyle name="Comma 28 3 2 2" xfId="40515" xr:uid="{E2B5FBE1-F554-4DF7-B1C3-85374ADB1D3A}"/>
    <cellStyle name="Comma 28 3 3" xfId="40514" xr:uid="{63425296-9BE8-4264-BACD-A80AF8CCBEF1}"/>
    <cellStyle name="Comma 28 4" xfId="9843" xr:uid="{00000000-0005-0000-0000-000073260000}"/>
    <cellStyle name="Comma 28 4 2" xfId="9844" xr:uid="{00000000-0005-0000-0000-000074260000}"/>
    <cellStyle name="Comma 28 4 2 2" xfId="40517" xr:uid="{B4A68F2C-2EDD-4A5B-BF7C-7B107FAD564A}"/>
    <cellStyle name="Comma 28 4 3" xfId="40516" xr:uid="{CE775DCA-4C2B-4712-AB97-962B883C9CC4}"/>
    <cellStyle name="Comma 28 5" xfId="9845" xr:uid="{00000000-0005-0000-0000-000075260000}"/>
    <cellStyle name="Comma 28 5 2" xfId="40518" xr:uid="{59D67327-0AB1-40AC-9E00-88B2F5CCD0C7}"/>
    <cellStyle name="Comma 28 6" xfId="9846" xr:uid="{00000000-0005-0000-0000-000076260000}"/>
    <cellStyle name="Comma 28 6 2" xfId="9847" xr:uid="{00000000-0005-0000-0000-000077260000}"/>
    <cellStyle name="Comma 28 6 2 2" xfId="40520" xr:uid="{7CC7B691-4331-427A-A542-4558184786E7}"/>
    <cellStyle name="Comma 28 6 3" xfId="40519" xr:uid="{68480915-0C76-4017-B791-22DC85411659}"/>
    <cellStyle name="Comma 28 7" xfId="9848" xr:uid="{00000000-0005-0000-0000-000078260000}"/>
    <cellStyle name="Comma 28 7 2" xfId="40521" xr:uid="{78391721-9BBA-4A6D-ACD3-78869C52089A}"/>
    <cellStyle name="Comma 28 8" xfId="40505" xr:uid="{34425704-E4DC-4719-BCAC-999CADA0B915}"/>
    <cellStyle name="Comma 280" xfId="9849" xr:uid="{00000000-0005-0000-0000-000079260000}"/>
    <cellStyle name="Comma 280 2" xfId="9850" xr:uid="{00000000-0005-0000-0000-00007A260000}"/>
    <cellStyle name="Comma 280 2 2" xfId="40523" xr:uid="{37B0C8F1-E1F2-4E27-B6D7-442FD924DA6E}"/>
    <cellStyle name="Comma 280 3" xfId="40522" xr:uid="{95DA20FA-89F4-4B32-B1EA-750B4385EB41}"/>
    <cellStyle name="Comma 281" xfId="9851" xr:uid="{00000000-0005-0000-0000-00007B260000}"/>
    <cellStyle name="Comma 281 2" xfId="9852" xr:uid="{00000000-0005-0000-0000-00007C260000}"/>
    <cellStyle name="Comma 281 2 2" xfId="40525" xr:uid="{640991B0-F1A8-431A-9163-AB5B00C64CCD}"/>
    <cellStyle name="Comma 281 3" xfId="40524" xr:uid="{83B8AD6E-BA17-4AFF-838D-63A9F6B5E0E8}"/>
    <cellStyle name="Comma 282" xfId="9853" xr:uid="{00000000-0005-0000-0000-00007D260000}"/>
    <cellStyle name="Comma 282 2" xfId="9854" xr:uid="{00000000-0005-0000-0000-00007E260000}"/>
    <cellStyle name="Comma 282 2 2" xfId="40527" xr:uid="{4B7406CA-F60B-4291-9B06-FADD8E63825B}"/>
    <cellStyle name="Comma 282 3" xfId="40526" xr:uid="{20CABDC8-6DBD-4464-A1E7-C051D1EF71D0}"/>
    <cellStyle name="Comma 283" xfId="9855" xr:uid="{00000000-0005-0000-0000-00007F260000}"/>
    <cellStyle name="Comma 283 2" xfId="9856" xr:uid="{00000000-0005-0000-0000-000080260000}"/>
    <cellStyle name="Comma 283 2 2" xfId="40529" xr:uid="{BAD5CF5E-B7D9-4945-851A-E7EEE40B64D7}"/>
    <cellStyle name="Comma 283 3" xfId="40528" xr:uid="{EFBDDC75-EA84-4AD0-95B3-FBAFD7EF6631}"/>
    <cellStyle name="Comma 284" xfId="9857" xr:uid="{00000000-0005-0000-0000-000081260000}"/>
    <cellStyle name="Comma 284 2" xfId="9858" xr:uid="{00000000-0005-0000-0000-000082260000}"/>
    <cellStyle name="Comma 284 2 2" xfId="40531" xr:uid="{0FE16E59-BE34-4692-8770-F751A308EE1A}"/>
    <cellStyle name="Comma 284 3" xfId="40530" xr:uid="{F5AA4251-DE59-478D-8610-116591957B3D}"/>
    <cellStyle name="Comma 285" xfId="9859" xr:uid="{00000000-0005-0000-0000-000083260000}"/>
    <cellStyle name="Comma 285 2" xfId="9860" xr:uid="{00000000-0005-0000-0000-000084260000}"/>
    <cellStyle name="Comma 285 2 2" xfId="40533" xr:uid="{67C43B1E-8E56-4E1D-A868-0412016D33BA}"/>
    <cellStyle name="Comma 285 3" xfId="40532" xr:uid="{D5A28857-3968-4F21-BEA7-E26C8B3B0D4A}"/>
    <cellStyle name="Comma 286" xfId="9861" xr:uid="{00000000-0005-0000-0000-000085260000}"/>
    <cellStyle name="Comma 286 2" xfId="9862" xr:uid="{00000000-0005-0000-0000-000086260000}"/>
    <cellStyle name="Comma 286 2 2" xfId="40535" xr:uid="{4FFBA052-50EA-4F58-A07F-90C816AAF830}"/>
    <cellStyle name="Comma 286 3" xfId="40534" xr:uid="{7D7B267C-7F3D-4D74-A4A4-5505A15D9DA9}"/>
    <cellStyle name="Comma 287" xfId="9863" xr:uid="{00000000-0005-0000-0000-000087260000}"/>
    <cellStyle name="Comma 287 2" xfId="9864" xr:uid="{00000000-0005-0000-0000-000088260000}"/>
    <cellStyle name="Comma 287 2 2" xfId="40537" xr:uid="{AA2FBBA0-D435-43B4-AE95-C4786D4D5270}"/>
    <cellStyle name="Comma 287 3" xfId="40536" xr:uid="{41D19193-E087-433C-A248-BCE0032D7EE8}"/>
    <cellStyle name="Comma 288" xfId="9865" xr:uid="{00000000-0005-0000-0000-000089260000}"/>
    <cellStyle name="Comma 288 2" xfId="9866" xr:uid="{00000000-0005-0000-0000-00008A260000}"/>
    <cellStyle name="Comma 288 2 2" xfId="40539" xr:uid="{E52CA376-AAFC-4E51-8906-2FF788FE908A}"/>
    <cellStyle name="Comma 288 3" xfId="40538" xr:uid="{128EA25D-E866-4B58-9666-916E18D5A194}"/>
    <cellStyle name="Comma 289" xfId="9867" xr:uid="{00000000-0005-0000-0000-00008B260000}"/>
    <cellStyle name="Comma 289 2" xfId="9868" xr:uid="{00000000-0005-0000-0000-00008C260000}"/>
    <cellStyle name="Comma 289 2 2" xfId="40541" xr:uid="{8EDB4D4E-0359-4A39-A932-9A8871D68770}"/>
    <cellStyle name="Comma 289 3" xfId="40540" xr:uid="{B920D2FE-7D73-4FFA-B85D-B429F4A493FC}"/>
    <cellStyle name="Comma 29" xfId="9869" xr:uid="{00000000-0005-0000-0000-00008D260000}"/>
    <cellStyle name="Comma 29 2" xfId="9870" xr:uid="{00000000-0005-0000-0000-00008E260000}"/>
    <cellStyle name="Comma 29 2 2" xfId="9871" xr:uid="{00000000-0005-0000-0000-00008F260000}"/>
    <cellStyle name="Comma 29 2 2 2" xfId="9872" xr:uid="{00000000-0005-0000-0000-000090260000}"/>
    <cellStyle name="Comma 29 2 2 2 2" xfId="40545" xr:uid="{7465D144-A998-42E5-BA69-51AE140C26B6}"/>
    <cellStyle name="Comma 29 2 2 3" xfId="40544" xr:uid="{FCBDEB02-65AB-41FB-8C57-020A6B72528B}"/>
    <cellStyle name="Comma 29 2 3" xfId="9873" xr:uid="{00000000-0005-0000-0000-000091260000}"/>
    <cellStyle name="Comma 29 2 3 2" xfId="9874" xr:uid="{00000000-0005-0000-0000-000092260000}"/>
    <cellStyle name="Comma 29 2 3 2 2" xfId="40547" xr:uid="{6B83715A-432F-4EE1-A05F-76C5B385C913}"/>
    <cellStyle name="Comma 29 2 3 3" xfId="40546" xr:uid="{3110481E-2243-4E3E-A9E4-01B7208A07F6}"/>
    <cellStyle name="Comma 29 2 4" xfId="9875" xr:uid="{00000000-0005-0000-0000-000093260000}"/>
    <cellStyle name="Comma 29 2 4 2" xfId="40548" xr:uid="{B59D7E60-1CD0-4C69-B9A8-CEF1479E2683}"/>
    <cellStyle name="Comma 29 2 5" xfId="9876" xr:uid="{00000000-0005-0000-0000-000094260000}"/>
    <cellStyle name="Comma 29 2 5 2" xfId="40549" xr:uid="{D9823555-AFAA-4F2D-B43D-2FA6D9009CB4}"/>
    <cellStyle name="Comma 29 2 6" xfId="9877" xr:uid="{00000000-0005-0000-0000-000095260000}"/>
    <cellStyle name="Comma 29 2 6 2" xfId="40550" xr:uid="{9A5785A5-45A9-4E21-8DC1-7371A67A3B96}"/>
    <cellStyle name="Comma 29 2 7" xfId="40543" xr:uid="{3AB41F25-102A-441C-A249-BA9C4B2085DD}"/>
    <cellStyle name="Comma 29 3" xfId="9878" xr:uid="{00000000-0005-0000-0000-000096260000}"/>
    <cellStyle name="Comma 29 3 2" xfId="9879" xr:uid="{00000000-0005-0000-0000-000097260000}"/>
    <cellStyle name="Comma 29 3 2 2" xfId="40552" xr:uid="{52EFC9B8-71F4-4CA8-8DC2-75728FFCEF9B}"/>
    <cellStyle name="Comma 29 3 3" xfId="40551" xr:uid="{0264A1B8-A931-464B-BB2C-E0A57CB1F2F7}"/>
    <cellStyle name="Comma 29 4" xfId="9880" xr:uid="{00000000-0005-0000-0000-000098260000}"/>
    <cellStyle name="Comma 29 4 2" xfId="9881" xr:uid="{00000000-0005-0000-0000-000099260000}"/>
    <cellStyle name="Comma 29 4 2 2" xfId="40554" xr:uid="{62FDDCD7-F171-4405-9C9B-387A00DBC294}"/>
    <cellStyle name="Comma 29 4 3" xfId="40553" xr:uid="{9BAB0FEC-8CB2-47EC-8B18-3E6DA38D96A3}"/>
    <cellStyle name="Comma 29 5" xfId="9882" xr:uid="{00000000-0005-0000-0000-00009A260000}"/>
    <cellStyle name="Comma 29 5 2" xfId="40555" xr:uid="{A90DF65E-3D8C-4E03-88D6-3A70F73CADC2}"/>
    <cellStyle name="Comma 29 6" xfId="9883" xr:uid="{00000000-0005-0000-0000-00009B260000}"/>
    <cellStyle name="Comma 29 6 2" xfId="9884" xr:uid="{00000000-0005-0000-0000-00009C260000}"/>
    <cellStyle name="Comma 29 6 2 2" xfId="40557" xr:uid="{14FBC5E4-F037-44DA-BDD0-611EF65790E4}"/>
    <cellStyle name="Comma 29 6 3" xfId="40556" xr:uid="{BC8FCB6B-66DA-4F8B-B8B0-40EC186489B3}"/>
    <cellStyle name="Comma 29 7" xfId="9885" xr:uid="{00000000-0005-0000-0000-00009D260000}"/>
    <cellStyle name="Comma 29 7 2" xfId="40558" xr:uid="{924DBAF8-7097-4B5E-9FB9-604284D41DDA}"/>
    <cellStyle name="Comma 29 8" xfId="40542" xr:uid="{4B8AA37A-721B-4F59-AC37-7F1E218B6FC3}"/>
    <cellStyle name="Comma 290" xfId="9886" xr:uid="{00000000-0005-0000-0000-00009E260000}"/>
    <cellStyle name="Comma 290 2" xfId="9887" xr:uid="{00000000-0005-0000-0000-00009F260000}"/>
    <cellStyle name="Comma 290 2 2" xfId="40560" xr:uid="{EC7D0CDA-32E6-4C52-B842-35EB887182BF}"/>
    <cellStyle name="Comma 290 3" xfId="40559" xr:uid="{CCCF4F19-A003-4B25-80B4-85B697DB7A9E}"/>
    <cellStyle name="Comma 291" xfId="9888" xr:uid="{00000000-0005-0000-0000-0000A0260000}"/>
    <cellStyle name="Comma 291 2" xfId="9889" xr:uid="{00000000-0005-0000-0000-0000A1260000}"/>
    <cellStyle name="Comma 291 2 2" xfId="40562" xr:uid="{5887722A-1EED-41FA-9D1E-6E3A6CE6DD7A}"/>
    <cellStyle name="Comma 291 3" xfId="40561" xr:uid="{7D346D80-EABD-4AE1-AFC1-7F811B843778}"/>
    <cellStyle name="Comma 292" xfId="9890" xr:uid="{00000000-0005-0000-0000-0000A2260000}"/>
    <cellStyle name="Comma 292 2" xfId="9891" xr:uid="{00000000-0005-0000-0000-0000A3260000}"/>
    <cellStyle name="Comma 292 2 2" xfId="40564" xr:uid="{4363C19B-31C9-4390-B01C-305604726D88}"/>
    <cellStyle name="Comma 292 3" xfId="40563" xr:uid="{8DE74C38-F537-46DB-9D70-7EC832EDC62A}"/>
    <cellStyle name="Comma 293" xfId="9892" xr:uid="{00000000-0005-0000-0000-0000A4260000}"/>
    <cellStyle name="Comma 293 2" xfId="9893" xr:uid="{00000000-0005-0000-0000-0000A5260000}"/>
    <cellStyle name="Comma 293 2 2" xfId="40566" xr:uid="{43E9193F-AE66-4336-8A81-98FBD657E0DB}"/>
    <cellStyle name="Comma 293 3" xfId="40565" xr:uid="{3467270A-3908-4FE7-81DB-2853BADB2696}"/>
    <cellStyle name="Comma 294" xfId="9894" xr:uid="{00000000-0005-0000-0000-0000A6260000}"/>
    <cellStyle name="Comma 294 2" xfId="9895" xr:uid="{00000000-0005-0000-0000-0000A7260000}"/>
    <cellStyle name="Comma 294 2 2" xfId="40568" xr:uid="{3BCC9EC3-2FB6-444D-9529-603FA7711FF9}"/>
    <cellStyle name="Comma 294 3" xfId="40567" xr:uid="{B6BA55D8-88FF-49AF-A397-D5737831942F}"/>
    <cellStyle name="Comma 295" xfId="9896" xr:uid="{00000000-0005-0000-0000-0000A8260000}"/>
    <cellStyle name="Comma 295 2" xfId="9897" xr:uid="{00000000-0005-0000-0000-0000A9260000}"/>
    <cellStyle name="Comma 295 2 2" xfId="40570" xr:uid="{8F34B3EC-A799-4D24-B961-799D031BCE4F}"/>
    <cellStyle name="Comma 295 3" xfId="40569" xr:uid="{18C821DA-5CBC-418E-9123-0CDA7086C61D}"/>
    <cellStyle name="Comma 296" xfId="9898" xr:uid="{00000000-0005-0000-0000-0000AA260000}"/>
    <cellStyle name="Comma 296 2" xfId="40571" xr:uid="{62042EA8-D59E-4B8E-B412-C2B669BCDB3A}"/>
    <cellStyle name="Comma 297" xfId="9899" xr:uid="{00000000-0005-0000-0000-0000AB260000}"/>
    <cellStyle name="Comma 297 2" xfId="40572" xr:uid="{10EBC544-9128-4064-93AF-6CF8B3B4BFF3}"/>
    <cellStyle name="Comma 298" xfId="9900" xr:uid="{00000000-0005-0000-0000-0000AC260000}"/>
    <cellStyle name="Comma 298 2" xfId="40573" xr:uid="{3C695CD1-A565-4EBE-A73F-05E1D8506620}"/>
    <cellStyle name="Comma 299" xfId="9901" xr:uid="{00000000-0005-0000-0000-0000AD260000}"/>
    <cellStyle name="Comma 299 2" xfId="9902" xr:uid="{00000000-0005-0000-0000-0000AE260000}"/>
    <cellStyle name="Comma 299 2 2" xfId="40575" xr:uid="{97D314C5-19FC-4391-A884-6AA7E08A8630}"/>
    <cellStyle name="Comma 299 3" xfId="40574" xr:uid="{687282BF-C76D-4D16-90E1-A00266C5326F}"/>
    <cellStyle name="Comma 3" xfId="9903" xr:uid="{00000000-0005-0000-0000-0000AF260000}"/>
    <cellStyle name="Comma 3 10" xfId="9904" xr:uid="{00000000-0005-0000-0000-0000B0260000}"/>
    <cellStyle name="Comma 3 10 2" xfId="9905" xr:uid="{00000000-0005-0000-0000-0000B1260000}"/>
    <cellStyle name="Comma 3 10 2 2" xfId="9906" xr:uid="{00000000-0005-0000-0000-0000B2260000}"/>
    <cellStyle name="Comma 3 10 2 2 2" xfId="40579" xr:uid="{6F9E22FB-3887-4C4B-AC39-F29E4F6AD301}"/>
    <cellStyle name="Comma 3 10 2 3" xfId="40578" xr:uid="{DCB3E8CE-F29A-4C2C-AF90-CC869B2798F8}"/>
    <cellStyle name="Comma 3 10 3" xfId="9907" xr:uid="{00000000-0005-0000-0000-0000B3260000}"/>
    <cellStyle name="Comma 3 10 3 2" xfId="9908" xr:uid="{00000000-0005-0000-0000-0000B4260000}"/>
    <cellStyle name="Comma 3 10 3 2 2" xfId="40581" xr:uid="{B89A8041-7735-4598-AFE1-06D7AA653E29}"/>
    <cellStyle name="Comma 3 10 3 3" xfId="40580" xr:uid="{6FD413C9-6518-42D9-9212-727513E05438}"/>
    <cellStyle name="Comma 3 10 4" xfId="9909" xr:uid="{00000000-0005-0000-0000-0000B5260000}"/>
    <cellStyle name="Comma 3 10 4 2" xfId="40582" xr:uid="{289B7F5B-2052-4C09-A31D-D811D111D711}"/>
    <cellStyle name="Comma 3 10 5" xfId="9910" xr:uid="{00000000-0005-0000-0000-0000B6260000}"/>
    <cellStyle name="Comma 3 10 5 2" xfId="40583" xr:uid="{BCFC1D38-0207-4E59-B59C-386BECFB4184}"/>
    <cellStyle name="Comma 3 10 6" xfId="40577" xr:uid="{98479362-1E59-4C4E-ACE1-8DB4214E76FF}"/>
    <cellStyle name="Comma 3 11" xfId="9911" xr:uid="{00000000-0005-0000-0000-0000B7260000}"/>
    <cellStyle name="Comma 3 11 2" xfId="9912" xr:uid="{00000000-0005-0000-0000-0000B8260000}"/>
    <cellStyle name="Comma 3 11 2 2" xfId="9913" xr:uid="{00000000-0005-0000-0000-0000B9260000}"/>
    <cellStyle name="Comma 3 11 2 2 2" xfId="40586" xr:uid="{52639A03-361C-4CC8-BA59-2443FA69658F}"/>
    <cellStyle name="Comma 3 11 2 3" xfId="40585" xr:uid="{A16F8628-A8EE-420A-BADC-E13030FA47EA}"/>
    <cellStyle name="Comma 3 11 3" xfId="9914" xr:uid="{00000000-0005-0000-0000-0000BA260000}"/>
    <cellStyle name="Comma 3 11 3 2" xfId="40587" xr:uid="{D5198E32-BC62-42DB-BEC1-5E0568207A6B}"/>
    <cellStyle name="Comma 3 11 4" xfId="9915" xr:uid="{00000000-0005-0000-0000-0000BB260000}"/>
    <cellStyle name="Comma 3 11 4 2" xfId="40588" xr:uid="{E324AB9D-295D-4E49-931D-090E4D4F79AE}"/>
    <cellStyle name="Comma 3 11 5" xfId="40584" xr:uid="{7500703B-F718-4681-87B4-112D4CE56B47}"/>
    <cellStyle name="Comma 3 12" xfId="9916" xr:uid="{00000000-0005-0000-0000-0000BC260000}"/>
    <cellStyle name="Comma 3 12 2" xfId="9917" xr:uid="{00000000-0005-0000-0000-0000BD260000}"/>
    <cellStyle name="Comma 3 12 2 2" xfId="40590" xr:uid="{0084574F-1557-4EFE-9086-5C948B09C8A2}"/>
    <cellStyle name="Comma 3 12 3" xfId="9918" xr:uid="{00000000-0005-0000-0000-0000BE260000}"/>
    <cellStyle name="Comma 3 12 3 2" xfId="40591" xr:uid="{ED6CE648-528C-4699-8713-9501A185B970}"/>
    <cellStyle name="Comma 3 12 4" xfId="40589" xr:uid="{201D04BC-8A21-4293-BF79-847B3B5BEFBA}"/>
    <cellStyle name="Comma 3 13" xfId="9919" xr:uid="{00000000-0005-0000-0000-0000BF260000}"/>
    <cellStyle name="Comma 3 13 2" xfId="9920" xr:uid="{00000000-0005-0000-0000-0000C0260000}"/>
    <cellStyle name="Comma 3 13 2 2" xfId="40593" xr:uid="{5FD4A890-7868-40F9-B3E4-B699D6285A87}"/>
    <cellStyle name="Comma 3 13 3" xfId="40592" xr:uid="{F3F485ED-1E60-437B-A7DD-FE120219317C}"/>
    <cellStyle name="Comma 3 14" xfId="9921" xr:uid="{00000000-0005-0000-0000-0000C1260000}"/>
    <cellStyle name="Comma 3 14 2" xfId="9922" xr:uid="{00000000-0005-0000-0000-0000C2260000}"/>
    <cellStyle name="Comma 3 14 2 2" xfId="40595" xr:uid="{01B04C10-6243-4DEA-951E-36EF7E446CE5}"/>
    <cellStyle name="Comma 3 14 3" xfId="40594" xr:uid="{B3130DEB-ADC6-46D6-81FE-EB2903A0415F}"/>
    <cellStyle name="Comma 3 15" xfId="9923" xr:uid="{00000000-0005-0000-0000-0000C3260000}"/>
    <cellStyle name="Comma 3 15 2" xfId="9924" xr:uid="{00000000-0005-0000-0000-0000C4260000}"/>
    <cellStyle name="Comma 3 15 2 2" xfId="40597" xr:uid="{B4DB5914-08A3-4BFE-B79A-B5A118A77156}"/>
    <cellStyle name="Comma 3 15 3" xfId="40596" xr:uid="{1CD1C361-A774-4EE9-AE08-A9688537F148}"/>
    <cellStyle name="Comma 3 16" xfId="9925" xr:uid="{00000000-0005-0000-0000-0000C5260000}"/>
    <cellStyle name="Comma 3 16 2" xfId="9926" xr:uid="{00000000-0005-0000-0000-0000C6260000}"/>
    <cellStyle name="Comma 3 16 2 2" xfId="40599" xr:uid="{FF25C878-7C28-49EB-BAED-E5771D95D9BB}"/>
    <cellStyle name="Comma 3 16 3" xfId="40598" xr:uid="{B95BAB65-74D6-480E-AD80-F41BC8AB5B51}"/>
    <cellStyle name="Comma 3 17" xfId="9927" xr:uid="{00000000-0005-0000-0000-0000C7260000}"/>
    <cellStyle name="Comma 3 17 2" xfId="9928" xr:uid="{00000000-0005-0000-0000-0000C8260000}"/>
    <cellStyle name="Comma 3 17 2 2" xfId="40601" xr:uid="{149123A9-775E-42AF-8F51-17FA2F59F530}"/>
    <cellStyle name="Comma 3 17 3" xfId="40600" xr:uid="{F3E2BBA6-6E1E-450C-8AC1-494679EF6AFA}"/>
    <cellStyle name="Comma 3 18" xfId="9929" xr:uid="{00000000-0005-0000-0000-0000C9260000}"/>
    <cellStyle name="Comma 3 18 2" xfId="9930" xr:uid="{00000000-0005-0000-0000-0000CA260000}"/>
    <cellStyle name="Comma 3 18 2 2" xfId="40603" xr:uid="{A6072B3D-EA85-47B1-B2E2-3924CDA0D6E3}"/>
    <cellStyle name="Comma 3 18 3" xfId="40602" xr:uid="{0B29088B-DAAD-482D-9F33-C7F5720FD07D}"/>
    <cellStyle name="Comma 3 19" xfId="9931" xr:uid="{00000000-0005-0000-0000-0000CB260000}"/>
    <cellStyle name="Comma 3 19 2" xfId="9932" xr:uid="{00000000-0005-0000-0000-0000CC260000}"/>
    <cellStyle name="Comma 3 19 2 2" xfId="40605" xr:uid="{7EF7720A-FD38-409D-B65E-DC5EF4D93467}"/>
    <cellStyle name="Comma 3 19 3" xfId="40604" xr:uid="{C06F7AD4-B906-42FE-BB54-59D2F3B5CF56}"/>
    <cellStyle name="Comma 3 2" xfId="9933" xr:uid="{00000000-0005-0000-0000-0000CD260000}"/>
    <cellStyle name="Comma 3 2 10" xfId="9934" xr:uid="{00000000-0005-0000-0000-0000CE260000}"/>
    <cellStyle name="Comma 3 2 10 2" xfId="9935" xr:uid="{00000000-0005-0000-0000-0000CF260000}"/>
    <cellStyle name="Comma 3 2 10 2 2" xfId="9936" xr:uid="{00000000-0005-0000-0000-0000D0260000}"/>
    <cellStyle name="Comma 3 2 10 2 2 2" xfId="40609" xr:uid="{608B6C39-3093-47CD-B248-BEB9D05D33E6}"/>
    <cellStyle name="Comma 3 2 10 2 3" xfId="40608" xr:uid="{857419E4-1830-4E33-B37A-85F2F11AD6B5}"/>
    <cellStyle name="Comma 3 2 10 3" xfId="9937" xr:uid="{00000000-0005-0000-0000-0000D1260000}"/>
    <cellStyle name="Comma 3 2 10 3 2" xfId="9938" xr:uid="{00000000-0005-0000-0000-0000D2260000}"/>
    <cellStyle name="Comma 3 2 10 3 2 2" xfId="40611" xr:uid="{508B2644-0516-4684-A935-2B4A15E21A41}"/>
    <cellStyle name="Comma 3 2 10 3 3" xfId="40610" xr:uid="{81F809F7-1D68-48AE-9115-4A28B76CDE05}"/>
    <cellStyle name="Comma 3 2 10 4" xfId="9939" xr:uid="{00000000-0005-0000-0000-0000D3260000}"/>
    <cellStyle name="Comma 3 2 10 4 2" xfId="40612" xr:uid="{89C494C4-1A75-4D95-835B-C96A7B80CC93}"/>
    <cellStyle name="Comma 3 2 10 5" xfId="9940" xr:uid="{00000000-0005-0000-0000-0000D4260000}"/>
    <cellStyle name="Comma 3 2 10 5 2" xfId="40613" xr:uid="{EAB74A42-5916-46F2-8246-6611AFB91F82}"/>
    <cellStyle name="Comma 3 2 10 6" xfId="9941" xr:uid="{00000000-0005-0000-0000-0000D5260000}"/>
    <cellStyle name="Comma 3 2 10 6 2" xfId="40614" xr:uid="{5B203187-EED8-4AFB-8AEC-DC36B6D9A812}"/>
    <cellStyle name="Comma 3 2 10 7" xfId="40607" xr:uid="{D34EBE78-32CF-4973-8906-FF26A655F3C0}"/>
    <cellStyle name="Comma 3 2 11" xfId="9942" xr:uid="{00000000-0005-0000-0000-0000D6260000}"/>
    <cellStyle name="Comma 3 2 11 2" xfId="9943" xr:uid="{00000000-0005-0000-0000-0000D7260000}"/>
    <cellStyle name="Comma 3 2 11 2 2" xfId="9944" xr:uid="{00000000-0005-0000-0000-0000D8260000}"/>
    <cellStyle name="Comma 3 2 11 2 2 2" xfId="40617" xr:uid="{C4A9D90B-D6BE-4830-BAA5-5F2D413E081D}"/>
    <cellStyle name="Comma 3 2 11 2 3" xfId="40616" xr:uid="{732B0F1D-6097-4195-97A6-F00C4CD9FE1C}"/>
    <cellStyle name="Comma 3 2 11 3" xfId="9945" xr:uid="{00000000-0005-0000-0000-0000D9260000}"/>
    <cellStyle name="Comma 3 2 11 3 2" xfId="9946" xr:uid="{00000000-0005-0000-0000-0000DA260000}"/>
    <cellStyle name="Comma 3 2 11 3 2 2" xfId="40619" xr:uid="{53DC2E2C-9247-4514-9384-878E6E9E4041}"/>
    <cellStyle name="Comma 3 2 11 3 3" xfId="40618" xr:uid="{8E58B31A-5FEE-43B2-8CBB-F269F46F618B}"/>
    <cellStyle name="Comma 3 2 11 4" xfId="9947" xr:uid="{00000000-0005-0000-0000-0000DB260000}"/>
    <cellStyle name="Comma 3 2 11 4 2" xfId="40620" xr:uid="{0FAAB6F9-A386-4EC0-87EC-2F9AFC4BA5FA}"/>
    <cellStyle name="Comma 3 2 11 5" xfId="9948" xr:uid="{00000000-0005-0000-0000-0000DC260000}"/>
    <cellStyle name="Comma 3 2 11 5 2" xfId="40621" xr:uid="{F4ADFD50-B962-4785-B1DD-9804BB0B408A}"/>
    <cellStyle name="Comma 3 2 11 6" xfId="40615" xr:uid="{65F5B9B9-071C-47D1-9FCD-F85974990D4E}"/>
    <cellStyle name="Comma 3 2 12" xfId="9949" xr:uid="{00000000-0005-0000-0000-0000DD260000}"/>
    <cellStyle name="Comma 3 2 12 2" xfId="9950" xr:uid="{00000000-0005-0000-0000-0000DE260000}"/>
    <cellStyle name="Comma 3 2 12 2 2" xfId="9951" xr:uid="{00000000-0005-0000-0000-0000DF260000}"/>
    <cellStyle name="Comma 3 2 12 2 2 2" xfId="40624" xr:uid="{EFE23D96-8D60-43B9-A59E-174FD9985D64}"/>
    <cellStyle name="Comma 3 2 12 2 3" xfId="40623" xr:uid="{3EFDBAFE-7DA5-4775-B9B8-03B1B20D4831}"/>
    <cellStyle name="Comma 3 2 12 3" xfId="9952" xr:uid="{00000000-0005-0000-0000-0000E0260000}"/>
    <cellStyle name="Comma 3 2 12 3 2" xfId="40625" xr:uid="{EB6BE3FE-AD46-4024-962E-F80DCC4DFC62}"/>
    <cellStyle name="Comma 3 2 12 4" xfId="9953" xr:uid="{00000000-0005-0000-0000-0000E1260000}"/>
    <cellStyle name="Comma 3 2 12 4 2" xfId="40626" xr:uid="{1563F33C-3412-4978-BD87-D1A58C22797E}"/>
    <cellStyle name="Comma 3 2 12 5" xfId="40622" xr:uid="{32B306DE-65CB-470D-953D-213E54BBCC46}"/>
    <cellStyle name="Comma 3 2 13" xfId="9954" xr:uid="{00000000-0005-0000-0000-0000E2260000}"/>
    <cellStyle name="Comma 3 2 13 2" xfId="9955" xr:uid="{00000000-0005-0000-0000-0000E3260000}"/>
    <cellStyle name="Comma 3 2 13 2 2" xfId="40628" xr:uid="{54909BCD-7F30-4C04-9FD9-58038B4AEF51}"/>
    <cellStyle name="Comma 3 2 13 3" xfId="9956" xr:uid="{00000000-0005-0000-0000-0000E4260000}"/>
    <cellStyle name="Comma 3 2 13 3 2" xfId="40629" xr:uid="{BB11EEFC-F279-4039-A034-16E197E5CEE2}"/>
    <cellStyle name="Comma 3 2 13 4" xfId="40627" xr:uid="{42B6DD3D-9A1C-4C55-A30B-61F4FC874510}"/>
    <cellStyle name="Comma 3 2 14" xfId="9957" xr:uid="{00000000-0005-0000-0000-0000E5260000}"/>
    <cellStyle name="Comma 3 2 14 2" xfId="9958" xr:uid="{00000000-0005-0000-0000-0000E6260000}"/>
    <cellStyle name="Comma 3 2 14 2 2" xfId="40631" xr:uid="{EBA0FCE8-8A05-4EC0-986D-0E33D26F8D12}"/>
    <cellStyle name="Comma 3 2 14 3" xfId="40630" xr:uid="{D5BB55C6-E636-4781-B4BC-2BFDD8FDF763}"/>
    <cellStyle name="Comma 3 2 15" xfId="9959" xr:uid="{00000000-0005-0000-0000-0000E7260000}"/>
    <cellStyle name="Comma 3 2 15 2" xfId="9960" xr:uid="{00000000-0005-0000-0000-0000E8260000}"/>
    <cellStyle name="Comma 3 2 15 2 2" xfId="40633" xr:uid="{83BBA8D9-E2CB-489B-8FE8-801B58FB6B25}"/>
    <cellStyle name="Comma 3 2 15 3" xfId="40632" xr:uid="{332D3280-E286-4A77-ADE2-AC2392532250}"/>
    <cellStyle name="Comma 3 2 16" xfId="9961" xr:uid="{00000000-0005-0000-0000-0000E9260000}"/>
    <cellStyle name="Comma 3 2 16 2" xfId="9962" xr:uid="{00000000-0005-0000-0000-0000EA260000}"/>
    <cellStyle name="Comma 3 2 16 2 2" xfId="40635" xr:uid="{CE4F1DA0-216E-4675-8AED-A3027B80A4F8}"/>
    <cellStyle name="Comma 3 2 16 3" xfId="40634" xr:uid="{C7199C49-6DDA-4A50-B988-53A5C540E613}"/>
    <cellStyle name="Comma 3 2 17" xfId="9963" xr:uid="{00000000-0005-0000-0000-0000EB260000}"/>
    <cellStyle name="Comma 3 2 17 2" xfId="9964" xr:uid="{00000000-0005-0000-0000-0000EC260000}"/>
    <cellStyle name="Comma 3 2 17 2 2" xfId="40637" xr:uid="{CDD143FB-91E1-4B7C-88AC-2B112CA486EB}"/>
    <cellStyle name="Comma 3 2 17 3" xfId="40636" xr:uid="{726BD8F7-7412-427A-BB69-B5A50A203DFB}"/>
    <cellStyle name="Comma 3 2 18" xfId="9965" xr:uid="{00000000-0005-0000-0000-0000ED260000}"/>
    <cellStyle name="Comma 3 2 18 2" xfId="9966" xr:uid="{00000000-0005-0000-0000-0000EE260000}"/>
    <cellStyle name="Comma 3 2 18 2 2" xfId="40639" xr:uid="{707795ED-29C0-4611-A543-427A155DBC3F}"/>
    <cellStyle name="Comma 3 2 18 3" xfId="40638" xr:uid="{E8D0C59E-FC1E-4F31-9A91-742C645C1F4E}"/>
    <cellStyle name="Comma 3 2 19" xfId="9967" xr:uid="{00000000-0005-0000-0000-0000EF260000}"/>
    <cellStyle name="Comma 3 2 19 2" xfId="9968" xr:uid="{00000000-0005-0000-0000-0000F0260000}"/>
    <cellStyle name="Comma 3 2 19 2 2" xfId="40641" xr:uid="{B63F3721-B7C5-40B6-9058-BEA9D52617F2}"/>
    <cellStyle name="Comma 3 2 19 3" xfId="40640" xr:uid="{1CFD5863-EC12-4A63-89E1-639C1F51DA0A}"/>
    <cellStyle name="Comma 3 2 2" xfId="9969" xr:uid="{00000000-0005-0000-0000-0000F1260000}"/>
    <cellStyle name="Comma 3 2 2 10" xfId="9970" xr:uid="{00000000-0005-0000-0000-0000F2260000}"/>
    <cellStyle name="Comma 3 2 2 10 2" xfId="40643" xr:uid="{97CFE7FF-240B-4BB3-89B6-84204CE59AAB}"/>
    <cellStyle name="Comma 3 2 2 11" xfId="9971" xr:uid="{00000000-0005-0000-0000-0000F3260000}"/>
    <cellStyle name="Comma 3 2 2 11 2" xfId="40644" xr:uid="{32D12AE3-3AED-4112-B254-DFFC5EE5241B}"/>
    <cellStyle name="Comma 3 2 2 12" xfId="40642" xr:uid="{5A58A8C2-F995-45B8-AC41-4AF045444742}"/>
    <cellStyle name="Comma 3 2 2 2" xfId="9972" xr:uid="{00000000-0005-0000-0000-0000F4260000}"/>
    <cellStyle name="Comma 3 2 2 2 2" xfId="9973" xr:uid="{00000000-0005-0000-0000-0000F5260000}"/>
    <cellStyle name="Comma 3 2 2 2 2 2" xfId="9974" xr:uid="{00000000-0005-0000-0000-0000F6260000}"/>
    <cellStyle name="Comma 3 2 2 2 2 2 2" xfId="40647" xr:uid="{CCA5F7ED-B518-47E5-B725-9FBB4AE66DFA}"/>
    <cellStyle name="Comma 3 2 2 2 2 3" xfId="40646" xr:uid="{9098FCF2-6A1B-4455-8AE1-E9E3E04314A7}"/>
    <cellStyle name="Comma 3 2 2 2 3" xfId="9975" xr:uid="{00000000-0005-0000-0000-0000F7260000}"/>
    <cellStyle name="Comma 3 2 2 2 3 2" xfId="40648" xr:uid="{5508A81E-592D-44E5-994C-F7BC34F53BB1}"/>
    <cellStyle name="Comma 3 2 2 2 4" xfId="9976" xr:uid="{00000000-0005-0000-0000-0000F8260000}"/>
    <cellStyle name="Comma 3 2 2 2 4 2" xfId="40649" xr:uid="{0B9EE002-03DB-4C91-9147-5D01B06156C6}"/>
    <cellStyle name="Comma 3 2 2 2 5" xfId="40645" xr:uid="{2B0193BD-A980-4467-AA50-E6D0FACA3B32}"/>
    <cellStyle name="Comma 3 2 2 3" xfId="9977" xr:uid="{00000000-0005-0000-0000-0000F9260000}"/>
    <cellStyle name="Comma 3 2 2 3 2" xfId="9978" xr:uid="{00000000-0005-0000-0000-0000FA260000}"/>
    <cellStyle name="Comma 3 2 2 3 2 2" xfId="40651" xr:uid="{EE99DD67-FDD2-4C18-B0C8-0A223220B30B}"/>
    <cellStyle name="Comma 3 2 2 3 3" xfId="40650" xr:uid="{C0C72BF9-E796-446D-8002-CA68380B01DD}"/>
    <cellStyle name="Comma 3 2 2 4" xfId="9979" xr:uid="{00000000-0005-0000-0000-0000FB260000}"/>
    <cellStyle name="Comma 3 2 2 4 2" xfId="9980" xr:uid="{00000000-0005-0000-0000-0000FC260000}"/>
    <cellStyle name="Comma 3 2 2 4 2 2" xfId="40653" xr:uid="{7FB0478C-5D19-4549-B30F-59BA554B3CF5}"/>
    <cellStyle name="Comma 3 2 2 4 3" xfId="40652" xr:uid="{629AA40B-E8EB-45B1-9421-552FBB82B1D7}"/>
    <cellStyle name="Comma 3 2 2 5" xfId="9981" xr:uid="{00000000-0005-0000-0000-0000FD260000}"/>
    <cellStyle name="Comma 3 2 2 5 2" xfId="9982" xr:uid="{00000000-0005-0000-0000-0000FE260000}"/>
    <cellStyle name="Comma 3 2 2 5 2 2" xfId="40655" xr:uid="{2221AABF-08FD-4313-BE4B-6C59D1C5BD2E}"/>
    <cellStyle name="Comma 3 2 2 5 3" xfId="40654" xr:uid="{4070C8F0-CECC-4335-A27E-8D9C86FD43A1}"/>
    <cellStyle name="Comma 3 2 2 6" xfId="9983" xr:uid="{00000000-0005-0000-0000-0000FF260000}"/>
    <cellStyle name="Comma 3 2 2 6 2" xfId="9984" xr:uid="{00000000-0005-0000-0000-000000270000}"/>
    <cellStyle name="Comma 3 2 2 6 2 2" xfId="40657" xr:uid="{95A6B22B-208C-4AFD-9F12-3F69BD9CA32E}"/>
    <cellStyle name="Comma 3 2 2 6 3" xfId="40656" xr:uid="{7C9B5B98-52F4-43E9-8C22-3E34D83A15AD}"/>
    <cellStyle name="Comma 3 2 2 7" xfId="9985" xr:uid="{00000000-0005-0000-0000-000001270000}"/>
    <cellStyle name="Comma 3 2 2 7 2" xfId="40658" xr:uid="{A67A9FAB-75A4-4522-B296-28FDDC3E4371}"/>
    <cellStyle name="Comma 3 2 2 8" xfId="9986" xr:uid="{00000000-0005-0000-0000-000002270000}"/>
    <cellStyle name="Comma 3 2 2 8 2" xfId="40659" xr:uid="{7336DCA7-12D0-44EA-B5F8-2C683ED087AE}"/>
    <cellStyle name="Comma 3 2 2 9" xfId="9987" xr:uid="{00000000-0005-0000-0000-000003270000}"/>
    <cellStyle name="Comma 3 2 2 9 2" xfId="40660" xr:uid="{2E194F14-EC0E-4F45-ABA8-B72FED130291}"/>
    <cellStyle name="Comma 3 2 20" xfId="9988" xr:uid="{00000000-0005-0000-0000-000004270000}"/>
    <cellStyle name="Comma 3 2 20 2" xfId="9989" xr:uid="{00000000-0005-0000-0000-000005270000}"/>
    <cellStyle name="Comma 3 2 20 2 2" xfId="40662" xr:uid="{5E0AD299-C1E2-4CC7-A993-ADFBEE1D6058}"/>
    <cellStyle name="Comma 3 2 20 3" xfId="40661" xr:uid="{3746B4BD-20BF-41B3-A4BA-168F3F28DCDA}"/>
    <cellStyle name="Comma 3 2 21" xfId="9990" xr:uid="{00000000-0005-0000-0000-000006270000}"/>
    <cellStyle name="Comma 3 2 21 2" xfId="9991" xr:uid="{00000000-0005-0000-0000-000007270000}"/>
    <cellStyle name="Comma 3 2 21 2 2" xfId="40664" xr:uid="{965C6D52-BAFF-4890-BAAA-E22393B700C8}"/>
    <cellStyle name="Comma 3 2 21 3" xfId="40663" xr:uid="{F930FCFB-03BB-495D-9D2A-CF57A4B3A1CA}"/>
    <cellStyle name="Comma 3 2 22" xfId="9992" xr:uid="{00000000-0005-0000-0000-000008270000}"/>
    <cellStyle name="Comma 3 2 22 2" xfId="40665" xr:uid="{942E5277-4633-4FFA-B857-CBE523A49A15}"/>
    <cellStyle name="Comma 3 2 23" xfId="9993" xr:uid="{00000000-0005-0000-0000-000009270000}"/>
    <cellStyle name="Comma 3 2 23 2" xfId="40666" xr:uid="{F1DECC46-2C9C-4287-BFEC-F4AB1C79C92F}"/>
    <cellStyle name="Comma 3 2 24" xfId="9994" xr:uid="{00000000-0005-0000-0000-00000A270000}"/>
    <cellStyle name="Comma 3 2 24 2" xfId="40667" xr:uid="{C12A5354-EF01-41A1-86C3-08C537B52597}"/>
    <cellStyle name="Comma 3 2 25" xfId="9995" xr:uid="{00000000-0005-0000-0000-00000B270000}"/>
    <cellStyle name="Comma 3 2 25 2" xfId="40668" xr:uid="{EA16DD7D-F239-4BCE-BA16-2027C020FB2D}"/>
    <cellStyle name="Comma 3 2 26" xfId="9996" xr:uid="{00000000-0005-0000-0000-00000C270000}"/>
    <cellStyle name="Comma 3 2 26 2" xfId="9997" xr:uid="{00000000-0005-0000-0000-00000D270000}"/>
    <cellStyle name="Comma 3 2 26 2 2" xfId="40670" xr:uid="{9DA5D872-0FC0-4586-83A2-787CC9D6D4FF}"/>
    <cellStyle name="Comma 3 2 26 3" xfId="40669" xr:uid="{D39E27C6-1F09-4A06-92F1-00B9B36B61B2}"/>
    <cellStyle name="Comma 3 2 27" xfId="9998" xr:uid="{00000000-0005-0000-0000-00000E270000}"/>
    <cellStyle name="Comma 3 2 27 2" xfId="40671" xr:uid="{5D9019F8-80EA-49DE-9153-63F686EEB473}"/>
    <cellStyle name="Comma 3 2 27 3" xfId="9999" xr:uid="{00000000-0005-0000-0000-00000F270000}"/>
    <cellStyle name="Comma 3 2 27 3 2" xfId="40672" xr:uid="{0D51336C-13B6-4C09-A898-42D974307967}"/>
    <cellStyle name="Comma 3 2 28" xfId="10000" xr:uid="{00000000-0005-0000-0000-000010270000}"/>
    <cellStyle name="Comma 3 2 28 2" xfId="40673" xr:uid="{CD40478A-54EC-4F25-B454-AC79CD88AF6B}"/>
    <cellStyle name="Comma 3 2 29" xfId="10001" xr:uid="{00000000-0005-0000-0000-000011270000}"/>
    <cellStyle name="Comma 3 2 29 2" xfId="40674" xr:uid="{A646B6D6-5823-4CB7-8AD4-941447D4384C}"/>
    <cellStyle name="Comma 3 2 3" xfId="10002" xr:uid="{00000000-0005-0000-0000-000012270000}"/>
    <cellStyle name="Comma 3 2 3 10" xfId="40675" xr:uid="{08879F28-A1B5-4342-AB9F-949B783E67D4}"/>
    <cellStyle name="Comma 3 2 3 2" xfId="10003" xr:uid="{00000000-0005-0000-0000-000013270000}"/>
    <cellStyle name="Comma 3 2 3 2 2" xfId="10004" xr:uid="{00000000-0005-0000-0000-000014270000}"/>
    <cellStyle name="Comma 3 2 3 2 2 2" xfId="10005" xr:uid="{00000000-0005-0000-0000-000015270000}"/>
    <cellStyle name="Comma 3 2 3 2 2 2 2" xfId="40678" xr:uid="{419FF45B-2EBF-4174-B266-7BD1765E162B}"/>
    <cellStyle name="Comma 3 2 3 2 2 3" xfId="40677" xr:uid="{DBFC1B19-3095-45FE-9A46-C6AB34C25F14}"/>
    <cellStyle name="Comma 3 2 3 2 3" xfId="10006" xr:uid="{00000000-0005-0000-0000-000016270000}"/>
    <cellStyle name="Comma 3 2 3 2 3 2" xfId="40679" xr:uid="{B2280EF2-90DA-458D-AB33-08EB359718ED}"/>
    <cellStyle name="Comma 3 2 3 2 4" xfId="10007" xr:uid="{00000000-0005-0000-0000-000017270000}"/>
    <cellStyle name="Comma 3 2 3 2 4 2" xfId="40680" xr:uid="{FCBD5514-4184-4E72-8FD4-2987E1DB9906}"/>
    <cellStyle name="Comma 3 2 3 2 5" xfId="40676" xr:uid="{A9BCC4AE-24A9-4963-B4E2-BB05BE7972F8}"/>
    <cellStyle name="Comma 3 2 3 3" xfId="10008" xr:uid="{00000000-0005-0000-0000-000018270000}"/>
    <cellStyle name="Comma 3 2 3 3 2" xfId="10009" xr:uid="{00000000-0005-0000-0000-000019270000}"/>
    <cellStyle name="Comma 3 2 3 3 2 2" xfId="40682" xr:uid="{DE80730F-8D5C-4D7E-BFA3-DEBD30617880}"/>
    <cellStyle name="Comma 3 2 3 3 3" xfId="40681" xr:uid="{103E0045-9B3A-46D0-93B3-6520C1C0E99F}"/>
    <cellStyle name="Comma 3 2 3 4" xfId="10010" xr:uid="{00000000-0005-0000-0000-00001A270000}"/>
    <cellStyle name="Comma 3 2 3 4 2" xfId="10011" xr:uid="{00000000-0005-0000-0000-00001B270000}"/>
    <cellStyle name="Comma 3 2 3 4 2 2" xfId="40684" xr:uid="{9CC6E5DD-976E-49FF-884E-D2ECBA9E1BFF}"/>
    <cellStyle name="Comma 3 2 3 4 3" xfId="40683" xr:uid="{C4331CC6-1D58-4A92-86F8-86024CA766FF}"/>
    <cellStyle name="Comma 3 2 3 5" xfId="10012" xr:uid="{00000000-0005-0000-0000-00001C270000}"/>
    <cellStyle name="Comma 3 2 3 5 2" xfId="10013" xr:uid="{00000000-0005-0000-0000-00001D270000}"/>
    <cellStyle name="Comma 3 2 3 5 2 2" xfId="40686" xr:uid="{53608993-5EBA-40A2-91C1-6EB4B68AD0AC}"/>
    <cellStyle name="Comma 3 2 3 5 3" xfId="40685" xr:uid="{99354EA4-9118-4270-B65E-D974A82E9B06}"/>
    <cellStyle name="Comma 3 2 3 6" xfId="10014" xr:uid="{00000000-0005-0000-0000-00001E270000}"/>
    <cellStyle name="Comma 3 2 3 6 2" xfId="40687" xr:uid="{C64E256F-BB65-47CA-B121-7AC38C982DD3}"/>
    <cellStyle name="Comma 3 2 3 7" xfId="10015" xr:uid="{00000000-0005-0000-0000-00001F270000}"/>
    <cellStyle name="Comma 3 2 3 7 2" xfId="40688" xr:uid="{55DC59EF-91E6-452C-9DA0-B05DE6D2AB54}"/>
    <cellStyle name="Comma 3 2 3 8" xfId="10016" xr:uid="{00000000-0005-0000-0000-000020270000}"/>
    <cellStyle name="Comma 3 2 3 8 2" xfId="40689" xr:uid="{F64EDB7C-D5AC-4F1F-8A45-670ED4052EB3}"/>
    <cellStyle name="Comma 3 2 3 9" xfId="10017" xr:uid="{00000000-0005-0000-0000-000021270000}"/>
    <cellStyle name="Comma 3 2 3 9 2" xfId="40690" xr:uid="{ACE91D54-B73E-4603-AE92-6DBC80F5D56B}"/>
    <cellStyle name="Comma 3 2 30" xfId="10018" xr:uid="{00000000-0005-0000-0000-000022270000}"/>
    <cellStyle name="Comma 3 2 30 2" xfId="40691" xr:uid="{CD008485-6366-4CB9-A9A4-147A6D7319D5}"/>
    <cellStyle name="Comma 3 2 31" xfId="10019" xr:uid="{00000000-0005-0000-0000-000023270000}"/>
    <cellStyle name="Comma 3 2 31 2" xfId="40692" xr:uid="{902CC1D6-2C76-43B7-8850-43CB76DB4DFE}"/>
    <cellStyle name="Comma 3 2 32" xfId="10020" xr:uid="{00000000-0005-0000-0000-000024270000}"/>
    <cellStyle name="Comma 3 2 32 2" xfId="40693" xr:uid="{95AD42CE-B07E-4EEC-86AD-271EAA2E61EC}"/>
    <cellStyle name="Comma 3 2 33" xfId="10021" xr:uid="{00000000-0005-0000-0000-000025270000}"/>
    <cellStyle name="Comma 3 2 33 2" xfId="40694" xr:uid="{FE672F6D-E563-4D0F-A105-30874FA827C1}"/>
    <cellStyle name="Comma 3 2 34" xfId="10022" xr:uid="{00000000-0005-0000-0000-000026270000}"/>
    <cellStyle name="Comma 3 2 34 2" xfId="40695" xr:uid="{96F070FE-2DDD-48C4-AAFC-8877CABF55C2}"/>
    <cellStyle name="Comma 3 2 35" xfId="40606" xr:uid="{79059142-9425-4455-AD76-47CA22DAA9A6}"/>
    <cellStyle name="Comma 3 2 36" xfId="10023" xr:uid="{00000000-0005-0000-0000-000027270000}"/>
    <cellStyle name="Comma 3 2 36 2" xfId="40696" xr:uid="{A0414F50-8ED7-49F0-AF12-BF8C84AB6D2D}"/>
    <cellStyle name="Comma 3 2 4" xfId="10024" xr:uid="{00000000-0005-0000-0000-000028270000}"/>
    <cellStyle name="Comma 3 2 4 10" xfId="40697" xr:uid="{FFF91EF4-51B9-4D69-86B6-7DE3340A8364}"/>
    <cellStyle name="Comma 3 2 4 11" xfId="10025" xr:uid="{00000000-0005-0000-0000-000029270000}"/>
    <cellStyle name="Comma 3 2 4 11 2" xfId="40698" xr:uid="{5B3FFDA8-8AAA-4C60-8DBD-1783FD886EBF}"/>
    <cellStyle name="Comma 3 2 4 2" xfId="10026" xr:uid="{00000000-0005-0000-0000-00002A270000}"/>
    <cellStyle name="Comma 3 2 4 2 2" xfId="10027" xr:uid="{00000000-0005-0000-0000-00002B270000}"/>
    <cellStyle name="Comma 3 2 4 2 2 2" xfId="10028" xr:uid="{00000000-0005-0000-0000-00002C270000}"/>
    <cellStyle name="Comma 3 2 4 2 2 2 2" xfId="40701" xr:uid="{F417C6E7-9026-4085-8A5C-C2FEDB240BEE}"/>
    <cellStyle name="Comma 3 2 4 2 2 3" xfId="40700" xr:uid="{C8616D4A-5CD2-4F7F-965F-4485795B1476}"/>
    <cellStyle name="Comma 3 2 4 2 3" xfId="10029" xr:uid="{00000000-0005-0000-0000-00002D270000}"/>
    <cellStyle name="Comma 3 2 4 2 3 2" xfId="10030" xr:uid="{00000000-0005-0000-0000-00002E270000}"/>
    <cellStyle name="Comma 3 2 4 2 3 2 2" xfId="40703" xr:uid="{3013376F-849D-4B5B-BD11-5BA153BD0E02}"/>
    <cellStyle name="Comma 3 2 4 2 3 3" xfId="40702" xr:uid="{DD6AB45B-8A09-440A-8A7E-C316ED984639}"/>
    <cellStyle name="Comma 3 2 4 2 4" xfId="10031" xr:uid="{00000000-0005-0000-0000-00002F270000}"/>
    <cellStyle name="Comma 3 2 4 2 4 2" xfId="40704" xr:uid="{FED3CACE-DF5A-485C-943B-024C0C4C9CC1}"/>
    <cellStyle name="Comma 3 2 4 2 5" xfId="10032" xr:uid="{00000000-0005-0000-0000-000030270000}"/>
    <cellStyle name="Comma 3 2 4 2 5 2" xfId="40705" xr:uid="{E0B8028C-ACC6-41C3-95A0-8544EB84FA07}"/>
    <cellStyle name="Comma 3 2 4 2 6" xfId="10033" xr:uid="{00000000-0005-0000-0000-000031270000}"/>
    <cellStyle name="Comma 3 2 4 2 6 2" xfId="40706" xr:uid="{51F929E5-E1F8-4121-87B9-F34F32080819}"/>
    <cellStyle name="Comma 3 2 4 2 7" xfId="40699" xr:uid="{5DB32BDE-5032-4BF0-9315-FC511C3DA449}"/>
    <cellStyle name="Comma 3 2 4 3" xfId="10034" xr:uid="{00000000-0005-0000-0000-000032270000}"/>
    <cellStyle name="Comma 3 2 4 3 2" xfId="10035" xr:uid="{00000000-0005-0000-0000-000033270000}"/>
    <cellStyle name="Comma 3 2 4 3 2 2" xfId="10036" xr:uid="{00000000-0005-0000-0000-000034270000}"/>
    <cellStyle name="Comma 3 2 4 3 2 2 2" xfId="10037" xr:uid="{00000000-0005-0000-0000-000035270000}"/>
    <cellStyle name="Comma 3 2 4 3 2 2 2 2" xfId="40710" xr:uid="{9FE66B47-C1CC-48C2-8774-FF372448E255}"/>
    <cellStyle name="Comma 3 2 4 3 2 2 3" xfId="40709" xr:uid="{1C680137-1436-42C5-BBC3-32656E7AA32F}"/>
    <cellStyle name="Comma 3 2 4 3 2 3" xfId="10038" xr:uid="{00000000-0005-0000-0000-000036270000}"/>
    <cellStyle name="Comma 3 2 4 3 2 3 2" xfId="10039" xr:uid="{00000000-0005-0000-0000-000037270000}"/>
    <cellStyle name="Comma 3 2 4 3 2 3 2 2" xfId="40712" xr:uid="{F3F6F5AF-E3C2-4F7B-9771-747FA8EFDE52}"/>
    <cellStyle name="Comma 3 2 4 3 2 3 3" xfId="40711" xr:uid="{2055B9CD-5A61-4EA1-B22F-D71B284F336E}"/>
    <cellStyle name="Comma 3 2 4 3 2 4" xfId="10040" xr:uid="{00000000-0005-0000-0000-000038270000}"/>
    <cellStyle name="Comma 3 2 4 3 2 4 2" xfId="40713" xr:uid="{C1B7E9A0-2CCE-45BE-8968-19F032687DBC}"/>
    <cellStyle name="Comma 3 2 4 3 2 5" xfId="10041" xr:uid="{00000000-0005-0000-0000-000039270000}"/>
    <cellStyle name="Comma 3 2 4 3 2 5 2" xfId="40714" xr:uid="{3E8CA56F-426B-4334-8FC4-70C90E6FB6A9}"/>
    <cellStyle name="Comma 3 2 4 3 2 6" xfId="10042" xr:uid="{00000000-0005-0000-0000-00003A270000}"/>
    <cellStyle name="Comma 3 2 4 3 2 6 2" xfId="40715" xr:uid="{DAC021F6-876D-4A67-9EDB-63A796B80E24}"/>
    <cellStyle name="Comma 3 2 4 3 2 7" xfId="40708" xr:uid="{3B7447C2-DB28-41D6-993C-1BCA42EB301E}"/>
    <cellStyle name="Comma 3 2 4 3 3" xfId="10043" xr:uid="{00000000-0005-0000-0000-00003B270000}"/>
    <cellStyle name="Comma 3 2 4 3 3 2" xfId="10044" xr:uid="{00000000-0005-0000-0000-00003C270000}"/>
    <cellStyle name="Comma 3 2 4 3 3 2 2" xfId="40717" xr:uid="{918040D4-C863-4480-8AAA-E60DBF0459F6}"/>
    <cellStyle name="Comma 3 2 4 3 3 3" xfId="40716" xr:uid="{CD1E83C0-9B5C-481E-A03F-6B6F9B5C862F}"/>
    <cellStyle name="Comma 3 2 4 3 4" xfId="10045" xr:uid="{00000000-0005-0000-0000-00003D270000}"/>
    <cellStyle name="Comma 3 2 4 3 4 2" xfId="10046" xr:uid="{00000000-0005-0000-0000-00003E270000}"/>
    <cellStyle name="Comma 3 2 4 3 4 2 2" xfId="40719" xr:uid="{7F21420C-6026-4E35-BF51-6DB50B25E35A}"/>
    <cellStyle name="Comma 3 2 4 3 4 3" xfId="40718" xr:uid="{9B50176B-94FA-4947-9699-512FEBDF2C50}"/>
    <cellStyle name="Comma 3 2 4 3 5" xfId="10047" xr:uid="{00000000-0005-0000-0000-00003F270000}"/>
    <cellStyle name="Comma 3 2 4 3 5 2" xfId="40720" xr:uid="{75B8A99A-A666-40D4-8C1A-62F7467C1B34}"/>
    <cellStyle name="Comma 3 2 4 3 6" xfId="10048" xr:uid="{00000000-0005-0000-0000-000040270000}"/>
    <cellStyle name="Comma 3 2 4 3 6 2" xfId="40721" xr:uid="{A3A8F60D-1326-49DB-925A-749A1CED5893}"/>
    <cellStyle name="Comma 3 2 4 3 7" xfId="10049" xr:uid="{00000000-0005-0000-0000-000041270000}"/>
    <cellStyle name="Comma 3 2 4 3 7 2" xfId="40722" xr:uid="{95DE769C-796F-4E5D-921F-AA0A8844ACF0}"/>
    <cellStyle name="Comma 3 2 4 3 8" xfId="40707" xr:uid="{8917BB07-B68D-4879-8692-1BDD62127177}"/>
    <cellStyle name="Comma 3 2 4 4" xfId="10050" xr:uid="{00000000-0005-0000-0000-000042270000}"/>
    <cellStyle name="Comma 3 2 4 4 2" xfId="10051" xr:uid="{00000000-0005-0000-0000-000043270000}"/>
    <cellStyle name="Comma 3 2 4 4 2 2" xfId="10052" xr:uid="{00000000-0005-0000-0000-000044270000}"/>
    <cellStyle name="Comma 3 2 4 4 2 2 2" xfId="40725" xr:uid="{896A0443-C30F-4DB8-9771-CA242105022E}"/>
    <cellStyle name="Comma 3 2 4 4 2 3" xfId="40724" xr:uid="{A54472A7-EA44-494C-8084-EDBDC8991181}"/>
    <cellStyle name="Comma 3 2 4 4 3" xfId="10053" xr:uid="{00000000-0005-0000-0000-000045270000}"/>
    <cellStyle name="Comma 3 2 4 4 3 2" xfId="10054" xr:uid="{00000000-0005-0000-0000-000046270000}"/>
    <cellStyle name="Comma 3 2 4 4 3 2 2" xfId="40727" xr:uid="{BBB29902-320A-4076-B9C0-F3A1E9C7C2D4}"/>
    <cellStyle name="Comma 3 2 4 4 3 3" xfId="40726" xr:uid="{60CCC13B-2445-42FF-B5EB-DFFE4CE6CBC6}"/>
    <cellStyle name="Comma 3 2 4 4 4" xfId="10055" xr:uid="{00000000-0005-0000-0000-000047270000}"/>
    <cellStyle name="Comma 3 2 4 4 4 2" xfId="40728" xr:uid="{F8133FE6-7B46-46D8-9A48-8D2E6A6C97D2}"/>
    <cellStyle name="Comma 3 2 4 4 5" xfId="10056" xr:uid="{00000000-0005-0000-0000-000048270000}"/>
    <cellStyle name="Comma 3 2 4 4 5 2" xfId="40729" xr:uid="{F32CD9D4-6B75-4AD1-9BB0-4D9D2598C201}"/>
    <cellStyle name="Comma 3 2 4 4 6" xfId="10057" xr:uid="{00000000-0005-0000-0000-000049270000}"/>
    <cellStyle name="Comma 3 2 4 4 6 2" xfId="40730" xr:uid="{FAC5B068-B7C8-4C87-AB3A-04896314B2D7}"/>
    <cellStyle name="Comma 3 2 4 4 7" xfId="40723" xr:uid="{ED96BD1D-EE74-42DD-B7B6-464570473296}"/>
    <cellStyle name="Comma 3 2 4 5" xfId="10058" xr:uid="{00000000-0005-0000-0000-00004A270000}"/>
    <cellStyle name="Comma 3 2 4 5 2" xfId="10059" xr:uid="{00000000-0005-0000-0000-00004B270000}"/>
    <cellStyle name="Comma 3 2 4 5 2 2" xfId="40732" xr:uid="{F4F274D8-ADA5-4D6C-BB7F-9C39710095DA}"/>
    <cellStyle name="Comma 3 2 4 5 3" xfId="40731" xr:uid="{8C1B6FCE-AF48-4B55-9B8D-61B7B70149ED}"/>
    <cellStyle name="Comma 3 2 4 6" xfId="10060" xr:uid="{00000000-0005-0000-0000-00004C270000}"/>
    <cellStyle name="Comma 3 2 4 6 2" xfId="10061" xr:uid="{00000000-0005-0000-0000-00004D270000}"/>
    <cellStyle name="Comma 3 2 4 6 2 2" xfId="40734" xr:uid="{7DDAA42A-5248-40F0-8EA9-EB6148CDF829}"/>
    <cellStyle name="Comma 3 2 4 6 3" xfId="40733" xr:uid="{7FAFCCE0-2F08-48DB-947A-4D158D992493}"/>
    <cellStyle name="Comma 3 2 4 7" xfId="10062" xr:uid="{00000000-0005-0000-0000-00004E270000}"/>
    <cellStyle name="Comma 3 2 4 7 2" xfId="10063" xr:uid="{00000000-0005-0000-0000-00004F270000}"/>
    <cellStyle name="Comma 3 2 4 7 2 2" xfId="40736" xr:uid="{58698F65-A0AA-4A96-AEB1-F33F1A542C31}"/>
    <cellStyle name="Comma 3 2 4 7 3" xfId="40735" xr:uid="{6DD2C2D1-DA2D-45AC-9C27-43207F3ED5F5}"/>
    <cellStyle name="Comma 3 2 4 8" xfId="10064" xr:uid="{00000000-0005-0000-0000-000050270000}"/>
    <cellStyle name="Comma 3 2 4 8 2" xfId="10065" xr:uid="{00000000-0005-0000-0000-000051270000}"/>
    <cellStyle name="Comma 3 2 4 8 2 2" xfId="40738" xr:uid="{2FBA8E6C-9940-456E-8BF7-E39286325AFC}"/>
    <cellStyle name="Comma 3 2 4 8 3" xfId="40737" xr:uid="{D6F3F7FD-29F0-44DF-A549-6F0ED183B086}"/>
    <cellStyle name="Comma 3 2 4 9" xfId="10066" xr:uid="{00000000-0005-0000-0000-000052270000}"/>
    <cellStyle name="Comma 3 2 4 9 2" xfId="40739" xr:uid="{02DF5EC9-E404-4099-9658-1055F3ADF9E6}"/>
    <cellStyle name="Comma 3 2 5" xfId="10067" xr:uid="{00000000-0005-0000-0000-000053270000}"/>
    <cellStyle name="Comma 3 2 5 2" xfId="10068" xr:uid="{00000000-0005-0000-0000-000054270000}"/>
    <cellStyle name="Comma 3 2 5 2 2" xfId="10069" xr:uid="{00000000-0005-0000-0000-000055270000}"/>
    <cellStyle name="Comma 3 2 5 2 2 2" xfId="40742" xr:uid="{39CD3371-CA3A-40B4-8F06-A3EB7D4254A1}"/>
    <cellStyle name="Comma 3 2 5 2 3" xfId="40741" xr:uid="{9EAE35B3-878A-4E3E-B248-229A5B137057}"/>
    <cellStyle name="Comma 3 2 5 3" xfId="10070" xr:uid="{00000000-0005-0000-0000-000056270000}"/>
    <cellStyle name="Comma 3 2 5 3 2" xfId="10071" xr:uid="{00000000-0005-0000-0000-000057270000}"/>
    <cellStyle name="Comma 3 2 5 3 2 2" xfId="40744" xr:uid="{D6B6E737-8473-4C17-8C9F-5C02FB5F6D06}"/>
    <cellStyle name="Comma 3 2 5 3 3" xfId="40743" xr:uid="{BEE0E312-6199-4EFD-96AA-39D1DB7E7DC3}"/>
    <cellStyle name="Comma 3 2 5 4" xfId="10072" xr:uid="{00000000-0005-0000-0000-000058270000}"/>
    <cellStyle name="Comma 3 2 5 4 2" xfId="40745" xr:uid="{619462C1-5D5F-49F2-9518-9FC0058153FA}"/>
    <cellStyle name="Comma 3 2 5 5" xfId="10073" xr:uid="{00000000-0005-0000-0000-000059270000}"/>
    <cellStyle name="Comma 3 2 5 5 2" xfId="40746" xr:uid="{45032004-9252-47F6-A68D-A0FDC6700108}"/>
    <cellStyle name="Comma 3 2 5 6" xfId="10074" xr:uid="{00000000-0005-0000-0000-00005A270000}"/>
    <cellStyle name="Comma 3 2 5 6 2" xfId="40747" xr:uid="{B05F0F11-F5DB-43C3-B34E-AC784B1CCE54}"/>
    <cellStyle name="Comma 3 2 5 7" xfId="40740" xr:uid="{2081508D-9960-49DB-9E2B-11963D40C65B}"/>
    <cellStyle name="Comma 3 2 6" xfId="10075" xr:uid="{00000000-0005-0000-0000-00005B270000}"/>
    <cellStyle name="Comma 3 2 6 2" xfId="10076" xr:uid="{00000000-0005-0000-0000-00005C270000}"/>
    <cellStyle name="Comma 3 2 6 2 2" xfId="10077" xr:uid="{00000000-0005-0000-0000-00005D270000}"/>
    <cellStyle name="Comma 3 2 6 2 2 2" xfId="10078" xr:uid="{00000000-0005-0000-0000-00005E270000}"/>
    <cellStyle name="Comma 3 2 6 2 2 2 2" xfId="40751" xr:uid="{19F8D4CB-5960-44C0-95E6-468EE2F81B74}"/>
    <cellStyle name="Comma 3 2 6 2 2 3" xfId="40750" xr:uid="{8F757B83-7137-4D9D-86EC-44F150D5A44F}"/>
    <cellStyle name="Comma 3 2 6 2 3" xfId="10079" xr:uid="{00000000-0005-0000-0000-00005F270000}"/>
    <cellStyle name="Comma 3 2 6 2 3 2" xfId="10080" xr:uid="{00000000-0005-0000-0000-000060270000}"/>
    <cellStyle name="Comma 3 2 6 2 3 2 2" xfId="40753" xr:uid="{5751BE77-828F-4F01-A853-5AB34BE567AA}"/>
    <cellStyle name="Comma 3 2 6 2 3 3" xfId="40752" xr:uid="{6B0E8B4E-171C-476B-8908-9CDD5A44BA08}"/>
    <cellStyle name="Comma 3 2 6 2 4" xfId="10081" xr:uid="{00000000-0005-0000-0000-000061270000}"/>
    <cellStyle name="Comma 3 2 6 2 4 2" xfId="40754" xr:uid="{81D237E7-6F15-4B9C-AAED-A57C22EA7A6C}"/>
    <cellStyle name="Comma 3 2 6 2 5" xfId="10082" xr:uid="{00000000-0005-0000-0000-000062270000}"/>
    <cellStyle name="Comma 3 2 6 2 5 2" xfId="40755" xr:uid="{7030ED97-A76C-443D-9965-C6FA1DE225C8}"/>
    <cellStyle name="Comma 3 2 6 2 6" xfId="10083" xr:uid="{00000000-0005-0000-0000-000063270000}"/>
    <cellStyle name="Comma 3 2 6 2 6 2" xfId="40756" xr:uid="{A89DCC98-C0DA-4BD6-BF36-52DCFB886FF5}"/>
    <cellStyle name="Comma 3 2 6 2 7" xfId="40749" xr:uid="{6F80D727-E173-44FA-B831-F7E744E5F3BA}"/>
    <cellStyle name="Comma 3 2 6 3" xfId="10084" xr:uid="{00000000-0005-0000-0000-000064270000}"/>
    <cellStyle name="Comma 3 2 6 3 2" xfId="10085" xr:uid="{00000000-0005-0000-0000-000065270000}"/>
    <cellStyle name="Comma 3 2 6 3 2 2" xfId="10086" xr:uid="{00000000-0005-0000-0000-000066270000}"/>
    <cellStyle name="Comma 3 2 6 3 2 2 2" xfId="40759" xr:uid="{94860FB3-4CB7-42CC-B08E-67CA99E21ED3}"/>
    <cellStyle name="Comma 3 2 6 3 2 3" xfId="40758" xr:uid="{9015DE6A-702E-4AF4-9BCC-B7554AB74E14}"/>
    <cellStyle name="Comma 3 2 6 3 3" xfId="10087" xr:uid="{00000000-0005-0000-0000-000067270000}"/>
    <cellStyle name="Comma 3 2 6 3 3 2" xfId="10088" xr:uid="{00000000-0005-0000-0000-000068270000}"/>
    <cellStyle name="Comma 3 2 6 3 3 2 2" xfId="40761" xr:uid="{477C6C90-9044-46F0-8635-0D5687CD5450}"/>
    <cellStyle name="Comma 3 2 6 3 3 3" xfId="40760" xr:uid="{F2985CA9-90D8-4F29-B58A-342196452B25}"/>
    <cellStyle name="Comma 3 2 6 3 4" xfId="10089" xr:uid="{00000000-0005-0000-0000-000069270000}"/>
    <cellStyle name="Comma 3 2 6 3 4 2" xfId="40762" xr:uid="{101CCBB8-39E0-46FA-B2EF-FBD7F9E62B4F}"/>
    <cellStyle name="Comma 3 2 6 3 5" xfId="10090" xr:uid="{00000000-0005-0000-0000-00006A270000}"/>
    <cellStyle name="Comma 3 2 6 3 5 2" xfId="40763" xr:uid="{9442FD8D-F9C9-43E3-8E08-3E6AE8E8F9E4}"/>
    <cellStyle name="Comma 3 2 6 3 6" xfId="10091" xr:uid="{00000000-0005-0000-0000-00006B270000}"/>
    <cellStyle name="Comma 3 2 6 3 6 2" xfId="40764" xr:uid="{C89DDEC2-1F41-45FC-B53A-7215D4593975}"/>
    <cellStyle name="Comma 3 2 6 3 7" xfId="40757" xr:uid="{DEA2EDD9-666C-40F4-9BD3-FC50FA2BE6C0}"/>
    <cellStyle name="Comma 3 2 6 4" xfId="10092" xr:uid="{00000000-0005-0000-0000-00006C270000}"/>
    <cellStyle name="Comma 3 2 6 4 2" xfId="10093" xr:uid="{00000000-0005-0000-0000-00006D270000}"/>
    <cellStyle name="Comma 3 2 6 4 2 2" xfId="40766" xr:uid="{EE228D33-4216-4CF7-AE48-8A364176C43F}"/>
    <cellStyle name="Comma 3 2 6 4 3" xfId="40765" xr:uid="{5C945316-9E77-439C-B92D-78E1098A664E}"/>
    <cellStyle name="Comma 3 2 6 5" xfId="10094" xr:uid="{00000000-0005-0000-0000-00006E270000}"/>
    <cellStyle name="Comma 3 2 6 5 2" xfId="10095" xr:uid="{00000000-0005-0000-0000-00006F270000}"/>
    <cellStyle name="Comma 3 2 6 5 2 2" xfId="40768" xr:uid="{F78BE4D8-91F4-4673-8398-D98568594423}"/>
    <cellStyle name="Comma 3 2 6 5 3" xfId="40767" xr:uid="{C97E422C-B978-4ACC-B646-EC2CA1F21271}"/>
    <cellStyle name="Comma 3 2 6 6" xfId="10096" xr:uid="{00000000-0005-0000-0000-000070270000}"/>
    <cellStyle name="Comma 3 2 6 6 2" xfId="40769" xr:uid="{88817163-BE7B-4F47-992A-37F6CF43AF9F}"/>
    <cellStyle name="Comma 3 2 6 7" xfId="10097" xr:uid="{00000000-0005-0000-0000-000071270000}"/>
    <cellStyle name="Comma 3 2 6 7 2" xfId="40770" xr:uid="{5CBCE7DE-B27E-47A2-ACE0-CD10A264D70D}"/>
    <cellStyle name="Comma 3 2 6 8" xfId="10098" xr:uid="{00000000-0005-0000-0000-000072270000}"/>
    <cellStyle name="Comma 3 2 6 8 2" xfId="40771" xr:uid="{4F1B0156-535B-4C93-A26F-139A17CC7A8E}"/>
    <cellStyle name="Comma 3 2 6 9" xfId="40748" xr:uid="{01FD76CD-80B1-4836-A2FE-5C831F39260D}"/>
    <cellStyle name="Comma 3 2 7" xfId="10099" xr:uid="{00000000-0005-0000-0000-000073270000}"/>
    <cellStyle name="Comma 3 2 7 2" xfId="10100" xr:uid="{00000000-0005-0000-0000-000074270000}"/>
    <cellStyle name="Comma 3 2 7 2 2" xfId="10101" xr:uid="{00000000-0005-0000-0000-000075270000}"/>
    <cellStyle name="Comma 3 2 7 2 2 2" xfId="10102" xr:uid="{00000000-0005-0000-0000-000076270000}"/>
    <cellStyle name="Comma 3 2 7 2 2 2 2" xfId="40775" xr:uid="{2D27B999-8A13-409D-A01C-4274A83DEDC3}"/>
    <cellStyle name="Comma 3 2 7 2 2 3" xfId="40774" xr:uid="{D153E09D-EC98-4BE1-AD4B-81967042C185}"/>
    <cellStyle name="Comma 3 2 7 2 3" xfId="10103" xr:uid="{00000000-0005-0000-0000-000077270000}"/>
    <cellStyle name="Comma 3 2 7 2 3 2" xfId="10104" xr:uid="{00000000-0005-0000-0000-000078270000}"/>
    <cellStyle name="Comma 3 2 7 2 3 2 2" xfId="40777" xr:uid="{315DE9C5-1A4D-4339-BA60-9252957A39D8}"/>
    <cellStyle name="Comma 3 2 7 2 3 3" xfId="40776" xr:uid="{94112338-4D45-4816-BB68-8BFE816CBC9A}"/>
    <cellStyle name="Comma 3 2 7 2 4" xfId="10105" xr:uid="{00000000-0005-0000-0000-000079270000}"/>
    <cellStyle name="Comma 3 2 7 2 4 2" xfId="40778" xr:uid="{77619290-FDA9-49D4-BDB6-E473458B89CB}"/>
    <cellStyle name="Comma 3 2 7 2 5" xfId="10106" xr:uid="{00000000-0005-0000-0000-00007A270000}"/>
    <cellStyle name="Comma 3 2 7 2 5 2" xfId="10107" xr:uid="{00000000-0005-0000-0000-00007B270000}"/>
    <cellStyle name="Comma 3 2 7 2 5 2 2" xfId="40780" xr:uid="{28522D50-65E2-4BE7-BF4F-8F6E0C2985DD}"/>
    <cellStyle name="Comma 3 2 7 2 5 3" xfId="40779" xr:uid="{BBE8C9CA-5FA9-4962-8E9A-AF4EC97927A0}"/>
    <cellStyle name="Comma 3 2 7 2 6" xfId="10108" xr:uid="{00000000-0005-0000-0000-00007C270000}"/>
    <cellStyle name="Comma 3 2 7 2 6 2" xfId="40781" xr:uid="{1962014E-328B-4793-86FB-FED556DC31F6}"/>
    <cellStyle name="Comma 3 2 7 2 7" xfId="40773" xr:uid="{5F952AB3-EFCE-41E0-93E2-C32EBE63536B}"/>
    <cellStyle name="Comma 3 2 7 3" xfId="10109" xr:uid="{00000000-0005-0000-0000-00007D270000}"/>
    <cellStyle name="Comma 3 2 7 3 2" xfId="10110" xr:uid="{00000000-0005-0000-0000-00007E270000}"/>
    <cellStyle name="Comma 3 2 7 3 2 2" xfId="40783" xr:uid="{DB1907E8-1289-4D4D-911A-8471387E8A2B}"/>
    <cellStyle name="Comma 3 2 7 3 3" xfId="40782" xr:uid="{A2370C35-1A95-40BF-8D1B-91C64A598D61}"/>
    <cellStyle name="Comma 3 2 7 4" xfId="10111" xr:uid="{00000000-0005-0000-0000-00007F270000}"/>
    <cellStyle name="Comma 3 2 7 4 2" xfId="10112" xr:uid="{00000000-0005-0000-0000-000080270000}"/>
    <cellStyle name="Comma 3 2 7 4 2 2" xfId="40785" xr:uid="{A6E3EA78-EB94-486B-A132-B0695D213C0E}"/>
    <cellStyle name="Comma 3 2 7 4 3" xfId="40784" xr:uid="{C02B5A62-3A2E-4869-974E-6312B9C53BE7}"/>
    <cellStyle name="Comma 3 2 7 5" xfId="10113" xr:uid="{00000000-0005-0000-0000-000081270000}"/>
    <cellStyle name="Comma 3 2 7 5 2" xfId="40786" xr:uid="{5631D7FC-B629-491E-A5D7-5DC61E3353ED}"/>
    <cellStyle name="Comma 3 2 7 6" xfId="10114" xr:uid="{00000000-0005-0000-0000-000082270000}"/>
    <cellStyle name="Comma 3 2 7 6 2" xfId="40787" xr:uid="{9DBC0228-0A66-458A-9F7A-D29686B0C0A7}"/>
    <cellStyle name="Comma 3 2 7 7" xfId="10115" xr:uid="{00000000-0005-0000-0000-000083270000}"/>
    <cellStyle name="Comma 3 2 7 7 2" xfId="40788" xr:uid="{1642468D-5804-42CF-A6F0-77A6AEA278C9}"/>
    <cellStyle name="Comma 3 2 7 8" xfId="40772" xr:uid="{3AF38378-D986-4ABC-BA6B-E2529E65B029}"/>
    <cellStyle name="Comma 3 2 8" xfId="10116" xr:uid="{00000000-0005-0000-0000-000084270000}"/>
    <cellStyle name="Comma 3 2 8 2" xfId="10117" xr:uid="{00000000-0005-0000-0000-000085270000}"/>
    <cellStyle name="Comma 3 2 8 2 2" xfId="10118" xr:uid="{00000000-0005-0000-0000-000086270000}"/>
    <cellStyle name="Comma 3 2 8 2 2 2" xfId="10119" xr:uid="{00000000-0005-0000-0000-000087270000}"/>
    <cellStyle name="Comma 3 2 8 2 2 2 2" xfId="40792" xr:uid="{29C8C160-DB8D-4D57-B821-3A5539981687}"/>
    <cellStyle name="Comma 3 2 8 2 2 3" xfId="40791" xr:uid="{B14B6782-B7F3-4D8A-8D73-894CFCE7F7D9}"/>
    <cellStyle name="Comma 3 2 8 2 3" xfId="10120" xr:uid="{00000000-0005-0000-0000-000088270000}"/>
    <cellStyle name="Comma 3 2 8 2 3 2" xfId="10121" xr:uid="{00000000-0005-0000-0000-000089270000}"/>
    <cellStyle name="Comma 3 2 8 2 3 2 2" xfId="40794" xr:uid="{8A214ADB-4E82-4D4F-9639-6B6D8A1267D1}"/>
    <cellStyle name="Comma 3 2 8 2 3 3" xfId="40793" xr:uid="{8C0B6E3E-181A-45DE-BEED-DE5D377D2795}"/>
    <cellStyle name="Comma 3 2 8 2 4" xfId="10122" xr:uid="{00000000-0005-0000-0000-00008A270000}"/>
    <cellStyle name="Comma 3 2 8 2 4 2" xfId="40795" xr:uid="{386E1BFF-4969-4F79-9F47-47A61CB905FF}"/>
    <cellStyle name="Comma 3 2 8 2 5" xfId="10123" xr:uid="{00000000-0005-0000-0000-00008B270000}"/>
    <cellStyle name="Comma 3 2 8 2 5 2" xfId="10124" xr:uid="{00000000-0005-0000-0000-00008C270000}"/>
    <cellStyle name="Comma 3 2 8 2 5 2 2" xfId="40797" xr:uid="{4BBE6BE7-DDC5-4C80-95C3-CA990BC2786D}"/>
    <cellStyle name="Comma 3 2 8 2 5 3" xfId="40796" xr:uid="{461402C4-410B-4DD8-A58C-1D97D7D67C60}"/>
    <cellStyle name="Comma 3 2 8 2 6" xfId="10125" xr:uid="{00000000-0005-0000-0000-00008D270000}"/>
    <cellStyle name="Comma 3 2 8 2 6 2" xfId="40798" xr:uid="{0F41AF52-5DE1-40B0-93E7-17665115FC70}"/>
    <cellStyle name="Comma 3 2 8 2 7" xfId="40790" xr:uid="{527EE64D-ECB3-4C6E-8F14-0BE1D13A826A}"/>
    <cellStyle name="Comma 3 2 8 3" xfId="10126" xr:uid="{00000000-0005-0000-0000-00008E270000}"/>
    <cellStyle name="Comma 3 2 8 3 2" xfId="10127" xr:uid="{00000000-0005-0000-0000-00008F270000}"/>
    <cellStyle name="Comma 3 2 8 3 2 2" xfId="40800" xr:uid="{4D4E79B5-1720-4DAB-9472-96683B2BB5B8}"/>
    <cellStyle name="Comma 3 2 8 3 3" xfId="40799" xr:uid="{A6EEDF70-6887-4606-8A56-BADFF7B0BF8B}"/>
    <cellStyle name="Comma 3 2 8 4" xfId="10128" xr:uid="{00000000-0005-0000-0000-000090270000}"/>
    <cellStyle name="Comma 3 2 8 4 2" xfId="10129" xr:uid="{00000000-0005-0000-0000-000091270000}"/>
    <cellStyle name="Comma 3 2 8 4 2 2" xfId="40802" xr:uid="{9986C087-7909-4574-9699-15E6B1AAC687}"/>
    <cellStyle name="Comma 3 2 8 4 3" xfId="40801" xr:uid="{61920AEB-0991-4F72-B25D-C9EF54A18D72}"/>
    <cellStyle name="Comma 3 2 8 5" xfId="10130" xr:uid="{00000000-0005-0000-0000-000092270000}"/>
    <cellStyle name="Comma 3 2 8 5 2" xfId="40803" xr:uid="{85203F5F-F6AD-4A65-A209-C4D09CB3F6DF}"/>
    <cellStyle name="Comma 3 2 8 6" xfId="10131" xr:uid="{00000000-0005-0000-0000-000093270000}"/>
    <cellStyle name="Comma 3 2 8 6 2" xfId="40804" xr:uid="{C4221DAB-43AB-4E74-8B6B-89C2737764E4}"/>
    <cellStyle name="Comma 3 2 8 7" xfId="10132" xr:uid="{00000000-0005-0000-0000-000094270000}"/>
    <cellStyle name="Comma 3 2 8 7 2" xfId="40805" xr:uid="{01C402BC-8491-44B1-8209-19EDDD4EB0F8}"/>
    <cellStyle name="Comma 3 2 8 8" xfId="40789" xr:uid="{748D0021-C687-4709-803B-B9232C8E1E13}"/>
    <cellStyle name="Comma 3 2 9" xfId="10133" xr:uid="{00000000-0005-0000-0000-000095270000}"/>
    <cellStyle name="Comma 3 2 9 2" xfId="10134" xr:uid="{00000000-0005-0000-0000-000096270000}"/>
    <cellStyle name="Comma 3 2 9 2 2" xfId="10135" xr:uid="{00000000-0005-0000-0000-000097270000}"/>
    <cellStyle name="Comma 3 2 9 2 2 2" xfId="10136" xr:uid="{00000000-0005-0000-0000-000098270000}"/>
    <cellStyle name="Comma 3 2 9 2 2 2 2" xfId="40809" xr:uid="{45F7366F-9250-4EC7-8BC9-5159651AEB4C}"/>
    <cellStyle name="Comma 3 2 9 2 2 3" xfId="40808" xr:uid="{559D0438-1A3B-4787-9571-B6EA1CD5F41D}"/>
    <cellStyle name="Comma 3 2 9 2 3" xfId="10137" xr:uid="{00000000-0005-0000-0000-000099270000}"/>
    <cellStyle name="Comma 3 2 9 2 3 2" xfId="10138" xr:uid="{00000000-0005-0000-0000-00009A270000}"/>
    <cellStyle name="Comma 3 2 9 2 3 2 2" xfId="40811" xr:uid="{504F1327-C11D-4877-A151-BC67D497ED65}"/>
    <cellStyle name="Comma 3 2 9 2 3 3" xfId="40810" xr:uid="{6A6DD0CA-96C0-4983-A1D0-67D0795742DE}"/>
    <cellStyle name="Comma 3 2 9 2 4" xfId="10139" xr:uid="{00000000-0005-0000-0000-00009B270000}"/>
    <cellStyle name="Comma 3 2 9 2 4 2" xfId="40812" xr:uid="{107B450C-4565-450A-ACEC-EB7966B5F31A}"/>
    <cellStyle name="Comma 3 2 9 2 5" xfId="10140" xr:uid="{00000000-0005-0000-0000-00009C270000}"/>
    <cellStyle name="Comma 3 2 9 2 5 2" xfId="40813" xr:uid="{9FDB1C3D-B8A0-4792-BF75-47A06B8038BE}"/>
    <cellStyle name="Comma 3 2 9 2 6" xfId="10141" xr:uid="{00000000-0005-0000-0000-00009D270000}"/>
    <cellStyle name="Comma 3 2 9 2 6 2" xfId="40814" xr:uid="{CA8FD65C-B7CC-4563-B1B9-D327FD4566FE}"/>
    <cellStyle name="Comma 3 2 9 2 7" xfId="40807" xr:uid="{E4BB35DE-6DB8-472F-B523-9071062E2542}"/>
    <cellStyle name="Comma 3 2 9 3" xfId="10142" xr:uid="{00000000-0005-0000-0000-00009E270000}"/>
    <cellStyle name="Comma 3 2 9 3 2" xfId="10143" xr:uid="{00000000-0005-0000-0000-00009F270000}"/>
    <cellStyle name="Comma 3 2 9 3 2 2" xfId="40816" xr:uid="{5584E89E-5987-488F-B804-866982D5AC0A}"/>
    <cellStyle name="Comma 3 2 9 3 3" xfId="40815" xr:uid="{632452EC-5B55-465D-9845-29BF27B71D49}"/>
    <cellStyle name="Comma 3 2 9 4" xfId="10144" xr:uid="{00000000-0005-0000-0000-0000A0270000}"/>
    <cellStyle name="Comma 3 2 9 4 2" xfId="10145" xr:uid="{00000000-0005-0000-0000-0000A1270000}"/>
    <cellStyle name="Comma 3 2 9 4 2 2" xfId="40818" xr:uid="{23C8AD32-26D9-4B8C-B000-F7C507D919CE}"/>
    <cellStyle name="Comma 3 2 9 4 3" xfId="40817" xr:uid="{94353893-30E0-4CCC-A249-8AA1FE68B8FD}"/>
    <cellStyle name="Comma 3 2 9 5" xfId="10146" xr:uid="{00000000-0005-0000-0000-0000A2270000}"/>
    <cellStyle name="Comma 3 2 9 5 2" xfId="40819" xr:uid="{85409285-3244-4894-9F1D-0CD6C59E9828}"/>
    <cellStyle name="Comma 3 2 9 6" xfId="10147" xr:uid="{00000000-0005-0000-0000-0000A3270000}"/>
    <cellStyle name="Comma 3 2 9 6 2" xfId="40820" xr:uid="{8033A6BB-5342-44DB-BB5C-BA41891A124C}"/>
    <cellStyle name="Comma 3 2 9 7" xfId="10148" xr:uid="{00000000-0005-0000-0000-0000A4270000}"/>
    <cellStyle name="Comma 3 2 9 7 2" xfId="40821" xr:uid="{1FF2F25B-2418-4CC0-AF8F-8A57EBB2D35B}"/>
    <cellStyle name="Comma 3 2 9 8" xfId="40806" xr:uid="{A16831D3-06C7-42A8-8163-A25ED2B7DFB1}"/>
    <cellStyle name="Comma 3 20" xfId="10149" xr:uid="{00000000-0005-0000-0000-0000A5270000}"/>
    <cellStyle name="Comma 3 20 2" xfId="10150" xr:uid="{00000000-0005-0000-0000-0000A6270000}"/>
    <cellStyle name="Comma 3 20 2 2" xfId="40823" xr:uid="{EE6040C7-7BEF-44A6-A0D4-2E3A19453B64}"/>
    <cellStyle name="Comma 3 20 3" xfId="40822" xr:uid="{09DC26AF-ED9B-4BE5-AB1D-AA6C6BE14CAC}"/>
    <cellStyle name="Comma 3 21" xfId="10151" xr:uid="{00000000-0005-0000-0000-0000A7270000}"/>
    <cellStyle name="Comma 3 21 2" xfId="40824" xr:uid="{1C437D74-9829-4108-B89F-935BADCAEE77}"/>
    <cellStyle name="Comma 3 22" xfId="10152" xr:uid="{00000000-0005-0000-0000-0000A8270000}"/>
    <cellStyle name="Comma 3 22 2" xfId="40825" xr:uid="{759CC272-6B40-405D-830A-C7D502B51B6F}"/>
    <cellStyle name="Comma 3 23" xfId="10153" xr:uid="{00000000-0005-0000-0000-0000A9270000}"/>
    <cellStyle name="Comma 3 23 2" xfId="40826" xr:uid="{15FD8A3B-5644-40AB-A7E1-325F36574554}"/>
    <cellStyle name="Comma 3 24" xfId="10154" xr:uid="{00000000-0005-0000-0000-0000AA270000}"/>
    <cellStyle name="Comma 3 24 2" xfId="40827" xr:uid="{78E7BE0F-B320-4747-8BF6-FB57303BD7B0}"/>
    <cellStyle name="Comma 3 25" xfId="10155" xr:uid="{00000000-0005-0000-0000-0000AB270000}"/>
    <cellStyle name="Comma 3 25 2" xfId="10156" xr:uid="{00000000-0005-0000-0000-0000AC270000}"/>
    <cellStyle name="Comma 3 25 2 2" xfId="40829" xr:uid="{53CFE71A-C284-4128-AC3B-CF7746988B68}"/>
    <cellStyle name="Comma 3 25 3" xfId="40828" xr:uid="{F7F6676A-F9D0-4B76-AB38-823ADC2BBEA3}"/>
    <cellStyle name="Comma 3 26" xfId="10157" xr:uid="{00000000-0005-0000-0000-0000AD270000}"/>
    <cellStyle name="Comma 3 26 2" xfId="40830" xr:uid="{04121B89-4A7C-4F2C-8DE6-507D87DE084F}"/>
    <cellStyle name="Comma 3 26 3" xfId="10158" xr:uid="{00000000-0005-0000-0000-0000AE270000}"/>
    <cellStyle name="Comma 3 26 3 2" xfId="40831" xr:uid="{5B9D8E9A-2951-4485-B815-678F1F40BDF7}"/>
    <cellStyle name="Comma 3 27" xfId="10159" xr:uid="{00000000-0005-0000-0000-0000AF270000}"/>
    <cellStyle name="Comma 3 27 2" xfId="40832" xr:uid="{FC6A2220-ACA6-478A-B83B-433577D2D2DE}"/>
    <cellStyle name="Comma 3 28" xfId="10160" xr:uid="{00000000-0005-0000-0000-0000B0270000}"/>
    <cellStyle name="Comma 3 28 2" xfId="40833" xr:uid="{0ED68A95-C3D2-4F85-B33A-4E81DC0FB890}"/>
    <cellStyle name="Comma 3 29" xfId="10161" xr:uid="{00000000-0005-0000-0000-0000B1270000}"/>
    <cellStyle name="Comma 3 29 2" xfId="40834" xr:uid="{607847D1-0735-4833-A98C-C459F8E5695D}"/>
    <cellStyle name="Comma 3 3" xfId="10162" xr:uid="{00000000-0005-0000-0000-0000B2270000}"/>
    <cellStyle name="Comma 3 3 10" xfId="10163" xr:uid="{00000000-0005-0000-0000-0000B3270000}"/>
    <cellStyle name="Comma 3 3 10 2" xfId="10164" xr:uid="{00000000-0005-0000-0000-0000B4270000}"/>
    <cellStyle name="Comma 3 3 10 2 2" xfId="40837" xr:uid="{F4875592-1664-424C-BD42-216F35C3B93C}"/>
    <cellStyle name="Comma 3 3 10 3" xfId="40836" xr:uid="{56EE1687-C346-481A-9B27-331D1FC792B3}"/>
    <cellStyle name="Comma 3 3 11" xfId="10165" xr:uid="{00000000-0005-0000-0000-0000B5270000}"/>
    <cellStyle name="Comma 3 3 11 2" xfId="40838" xr:uid="{51B26808-D8BE-45BC-8CFD-BE4E7C8476C3}"/>
    <cellStyle name="Comma 3 3 12" xfId="10166" xr:uid="{00000000-0005-0000-0000-0000B6270000}"/>
    <cellStyle name="Comma 3 3 12 2" xfId="40839" xr:uid="{E4DCB54E-EC22-4A8E-BFC4-CA1FD31F000D}"/>
    <cellStyle name="Comma 3 3 13" xfId="10167" xr:uid="{00000000-0005-0000-0000-0000B7270000}"/>
    <cellStyle name="Comma 3 3 13 2" xfId="40840" xr:uid="{E88D87A7-C8D9-4AC6-9427-FEDBC4ECF922}"/>
    <cellStyle name="Comma 3 3 14" xfId="10168" xr:uid="{00000000-0005-0000-0000-0000B8270000}"/>
    <cellStyle name="Comma 3 3 14 2" xfId="40841" xr:uid="{5424458D-12FC-4DE9-AF80-079E80AC1816}"/>
    <cellStyle name="Comma 3 3 15" xfId="10169" xr:uid="{00000000-0005-0000-0000-0000B9270000}"/>
    <cellStyle name="Comma 3 3 15 2" xfId="40842" xr:uid="{0BF5A5BF-1890-4315-AFC5-CBF73BCF6B25}"/>
    <cellStyle name="Comma 3 3 16" xfId="10170" xr:uid="{00000000-0005-0000-0000-0000BA270000}"/>
    <cellStyle name="Comma 3 3 16 2" xfId="40843" xr:uid="{8498B063-A41C-4972-8E4D-D5ABDA4AD6E1}"/>
    <cellStyle name="Comma 3 3 17" xfId="10171" xr:uid="{00000000-0005-0000-0000-0000BB270000}"/>
    <cellStyle name="Comma 3 3 17 2" xfId="40844" xr:uid="{F8CB91C1-EF13-4778-A4D7-C73503E44462}"/>
    <cellStyle name="Comma 3 3 18" xfId="40835" xr:uid="{9FD2FDD3-CFE8-4C4C-9FBB-31A00AEF0D2A}"/>
    <cellStyle name="Comma 3 3 19" xfId="10172" xr:uid="{00000000-0005-0000-0000-0000BC270000}"/>
    <cellStyle name="Comma 3 3 19 2" xfId="40845" xr:uid="{041678FB-3D06-45A9-B160-7297867446CF}"/>
    <cellStyle name="Comma 3 3 2" xfId="10173" xr:uid="{00000000-0005-0000-0000-0000BD270000}"/>
    <cellStyle name="Comma 3 3 2 2" xfId="10174" xr:uid="{00000000-0005-0000-0000-0000BE270000}"/>
    <cellStyle name="Comma 3 3 2 2 2" xfId="10175" xr:uid="{00000000-0005-0000-0000-0000BF270000}"/>
    <cellStyle name="Comma 3 3 2 2 2 2" xfId="40848" xr:uid="{F285E5CA-5CF0-4081-B798-DF8267749CF1}"/>
    <cellStyle name="Comma 3 3 2 2 3" xfId="40847" xr:uid="{942A2FA0-CEFA-414A-A218-ACB26533B01B}"/>
    <cellStyle name="Comma 3 3 2 3" xfId="10176" xr:uid="{00000000-0005-0000-0000-0000C0270000}"/>
    <cellStyle name="Comma 3 3 2 3 2" xfId="10177" xr:uid="{00000000-0005-0000-0000-0000C1270000}"/>
    <cellStyle name="Comma 3 3 2 3 2 2" xfId="40850" xr:uid="{05B21A75-6AC7-48D9-9CBD-572B1979F964}"/>
    <cellStyle name="Comma 3 3 2 3 3" xfId="40849" xr:uid="{43881AD4-310C-405E-90F0-4A8EBCF79B31}"/>
    <cellStyle name="Comma 3 3 2 4" xfId="10178" xr:uid="{00000000-0005-0000-0000-0000C2270000}"/>
    <cellStyle name="Comma 3 3 2 4 2" xfId="40851" xr:uid="{5536D920-B436-4EBD-90B3-B2E4065AA2E0}"/>
    <cellStyle name="Comma 3 3 2 5" xfId="10179" xr:uid="{00000000-0005-0000-0000-0000C3270000}"/>
    <cellStyle name="Comma 3 3 2 5 2" xfId="40852" xr:uid="{8F8D875B-2246-441B-9AB9-FF59C13F3240}"/>
    <cellStyle name="Comma 3 3 2 6" xfId="10180" xr:uid="{00000000-0005-0000-0000-0000C4270000}"/>
    <cellStyle name="Comma 3 3 2 6 2" xfId="40853" xr:uid="{AC110BD5-F223-4006-8394-B83888114B59}"/>
    <cellStyle name="Comma 3 3 2 7" xfId="40846" xr:uid="{596EB828-909A-4785-817D-72423EC22FE3}"/>
    <cellStyle name="Comma 3 3 3" xfId="10181" xr:uid="{00000000-0005-0000-0000-0000C5270000}"/>
    <cellStyle name="Comma 3 3 3 10" xfId="40854" xr:uid="{049B0370-DB20-49E9-96B5-B0DBF93D8000}"/>
    <cellStyle name="Comma 3 3 3 2" xfId="10182" xr:uid="{00000000-0005-0000-0000-0000C6270000}"/>
    <cellStyle name="Comma 3 3 3 2 2" xfId="10183" xr:uid="{00000000-0005-0000-0000-0000C7270000}"/>
    <cellStyle name="Comma 3 3 3 2 2 2" xfId="10184" xr:uid="{00000000-0005-0000-0000-0000C8270000}"/>
    <cellStyle name="Comma 3 3 3 2 2 2 2" xfId="40857" xr:uid="{3337F5BD-4FA5-4278-A9D7-0CAFD8401374}"/>
    <cellStyle name="Comma 3 3 3 2 2 3" xfId="40856" xr:uid="{F22B7C5F-CC12-4698-9D09-849BE9CACE40}"/>
    <cellStyle name="Comma 3 3 3 2 3" xfId="10185" xr:uid="{00000000-0005-0000-0000-0000C9270000}"/>
    <cellStyle name="Comma 3 3 3 2 3 2" xfId="10186" xr:uid="{00000000-0005-0000-0000-0000CA270000}"/>
    <cellStyle name="Comma 3 3 3 2 3 2 2" xfId="40859" xr:uid="{34DCACE0-810F-4A14-ABE0-E5E87050BBF1}"/>
    <cellStyle name="Comma 3 3 3 2 3 3" xfId="40858" xr:uid="{9F33275F-4FE5-4880-87F4-8FC60A759113}"/>
    <cellStyle name="Comma 3 3 3 2 4" xfId="10187" xr:uid="{00000000-0005-0000-0000-0000CB270000}"/>
    <cellStyle name="Comma 3 3 3 2 4 2" xfId="40860" xr:uid="{E3053C68-68DE-40AF-8421-A34D5BD699FF}"/>
    <cellStyle name="Comma 3 3 3 2 5" xfId="10188" xr:uid="{00000000-0005-0000-0000-0000CC270000}"/>
    <cellStyle name="Comma 3 3 3 2 5 2" xfId="40861" xr:uid="{A623F88A-1515-419B-A522-86E906F390F6}"/>
    <cellStyle name="Comma 3 3 3 2 6" xfId="10189" xr:uid="{00000000-0005-0000-0000-0000CD270000}"/>
    <cellStyle name="Comma 3 3 3 2 6 2" xfId="40862" xr:uid="{ABCC8B67-944E-469A-BDD4-3579D91E9F40}"/>
    <cellStyle name="Comma 3 3 3 2 7" xfId="40855" xr:uid="{374D5438-185D-4070-8ECC-6E02D4A92602}"/>
    <cellStyle name="Comma 3 3 3 3" xfId="10190" xr:uid="{00000000-0005-0000-0000-0000CE270000}"/>
    <cellStyle name="Comma 3 3 3 3 2" xfId="10191" xr:uid="{00000000-0005-0000-0000-0000CF270000}"/>
    <cellStyle name="Comma 3 3 3 3 2 2" xfId="10192" xr:uid="{00000000-0005-0000-0000-0000D0270000}"/>
    <cellStyle name="Comma 3 3 3 3 2 2 2" xfId="10193" xr:uid="{00000000-0005-0000-0000-0000D1270000}"/>
    <cellStyle name="Comma 3 3 3 3 2 2 2 2" xfId="40866" xr:uid="{E6367E99-6F71-4F5A-A22B-FCB6FE73096C}"/>
    <cellStyle name="Comma 3 3 3 3 2 2 3" xfId="40865" xr:uid="{3343D7B9-2B34-4358-BBD4-141418FD0A8C}"/>
    <cellStyle name="Comma 3 3 3 3 2 3" xfId="10194" xr:uid="{00000000-0005-0000-0000-0000D2270000}"/>
    <cellStyle name="Comma 3 3 3 3 2 3 2" xfId="10195" xr:uid="{00000000-0005-0000-0000-0000D3270000}"/>
    <cellStyle name="Comma 3 3 3 3 2 3 2 2" xfId="40868" xr:uid="{3C1C20F1-FB16-473E-92A5-ADFA770B56F4}"/>
    <cellStyle name="Comma 3 3 3 3 2 3 3" xfId="40867" xr:uid="{BDAA2FC9-A476-4627-B2F5-0E914F1A1265}"/>
    <cellStyle name="Comma 3 3 3 3 2 4" xfId="10196" xr:uid="{00000000-0005-0000-0000-0000D4270000}"/>
    <cellStyle name="Comma 3 3 3 3 2 4 2" xfId="40869" xr:uid="{73F5C3AA-8621-45F2-85FF-1E3D40F66085}"/>
    <cellStyle name="Comma 3 3 3 3 2 5" xfId="10197" xr:uid="{00000000-0005-0000-0000-0000D5270000}"/>
    <cellStyle name="Comma 3 3 3 3 2 5 2" xfId="10198" xr:uid="{00000000-0005-0000-0000-0000D6270000}"/>
    <cellStyle name="Comma 3 3 3 3 2 5 2 2" xfId="40871" xr:uid="{3CA8CE0F-F0CA-4297-9520-2F86E6ADB82C}"/>
    <cellStyle name="Comma 3 3 3 3 2 5 3" xfId="40870" xr:uid="{08AAE8BA-841C-4C32-B48B-179D400BBEAB}"/>
    <cellStyle name="Comma 3 3 3 3 2 6" xfId="10199" xr:uid="{00000000-0005-0000-0000-0000D7270000}"/>
    <cellStyle name="Comma 3 3 3 3 2 6 2" xfId="40872" xr:uid="{B8482FD6-0507-484D-8E1B-CA5FA5E7424E}"/>
    <cellStyle name="Comma 3 3 3 3 2 7" xfId="40864" xr:uid="{A87B7DEE-116D-4303-807D-3CE75E50407B}"/>
    <cellStyle name="Comma 3 3 3 3 3" xfId="10200" xr:uid="{00000000-0005-0000-0000-0000D8270000}"/>
    <cellStyle name="Comma 3 3 3 3 3 2" xfId="10201" xr:uid="{00000000-0005-0000-0000-0000D9270000}"/>
    <cellStyle name="Comma 3 3 3 3 3 2 2" xfId="40874" xr:uid="{0BE08B3A-D391-4066-A3B0-9E4365616CC7}"/>
    <cellStyle name="Comma 3 3 3 3 3 3" xfId="40873" xr:uid="{236A4749-AC7B-4D5A-8C4C-A8C2D3628BEC}"/>
    <cellStyle name="Comma 3 3 3 3 4" xfId="10202" xr:uid="{00000000-0005-0000-0000-0000DA270000}"/>
    <cellStyle name="Comma 3 3 3 3 4 2" xfId="10203" xr:uid="{00000000-0005-0000-0000-0000DB270000}"/>
    <cellStyle name="Comma 3 3 3 3 4 2 2" xfId="40876" xr:uid="{3CDBDFE7-D7FF-4D83-8BE4-7DF275A2FAC0}"/>
    <cellStyle name="Comma 3 3 3 3 4 3" xfId="40875" xr:uid="{52802BA2-152F-4555-8F2F-615026829DDE}"/>
    <cellStyle name="Comma 3 3 3 3 5" xfId="10204" xr:uid="{00000000-0005-0000-0000-0000DC270000}"/>
    <cellStyle name="Comma 3 3 3 3 5 2" xfId="40877" xr:uid="{CD4ABCBF-A963-484C-A14A-B664655AE8C3}"/>
    <cellStyle name="Comma 3 3 3 3 6" xfId="10205" xr:uid="{00000000-0005-0000-0000-0000DD270000}"/>
    <cellStyle name="Comma 3 3 3 3 6 2" xfId="10206" xr:uid="{00000000-0005-0000-0000-0000DE270000}"/>
    <cellStyle name="Comma 3 3 3 3 6 2 2" xfId="40879" xr:uid="{DF9CA121-664B-4CB7-B22B-B862A207130B}"/>
    <cellStyle name="Comma 3 3 3 3 6 3" xfId="40878" xr:uid="{464E797E-46CE-443D-BFC1-CA5304F6619C}"/>
    <cellStyle name="Comma 3 3 3 3 7" xfId="10207" xr:uid="{00000000-0005-0000-0000-0000DF270000}"/>
    <cellStyle name="Comma 3 3 3 3 7 2" xfId="40880" xr:uid="{5ABCB7F2-B96C-44C9-B7D6-1D5BD4C9C031}"/>
    <cellStyle name="Comma 3 3 3 3 8" xfId="40863" xr:uid="{87527055-0A35-48D4-8071-AD4A00B69F2A}"/>
    <cellStyle name="Comma 3 3 3 4" xfId="10208" xr:uid="{00000000-0005-0000-0000-0000E0270000}"/>
    <cellStyle name="Comma 3 3 3 4 2" xfId="10209" xr:uid="{00000000-0005-0000-0000-0000E1270000}"/>
    <cellStyle name="Comma 3 3 3 4 2 2" xfId="10210" xr:uid="{00000000-0005-0000-0000-0000E2270000}"/>
    <cellStyle name="Comma 3 3 3 4 2 2 2" xfId="40883" xr:uid="{9B7B2E3D-6B5C-4FA3-A6A9-279484DEE237}"/>
    <cellStyle name="Comma 3 3 3 4 2 3" xfId="40882" xr:uid="{9B22FBF8-50FC-4E9E-82E0-4B40282400AC}"/>
    <cellStyle name="Comma 3 3 3 4 3" xfId="10211" xr:uid="{00000000-0005-0000-0000-0000E3270000}"/>
    <cellStyle name="Comma 3 3 3 4 3 2" xfId="10212" xr:uid="{00000000-0005-0000-0000-0000E4270000}"/>
    <cellStyle name="Comma 3 3 3 4 3 2 2" xfId="40885" xr:uid="{60BC46FF-CDED-4D9E-AA79-39DBB8D6EDC4}"/>
    <cellStyle name="Comma 3 3 3 4 3 3" xfId="40884" xr:uid="{1EFD8025-CCB8-4AD4-8710-74C873E61FC0}"/>
    <cellStyle name="Comma 3 3 3 4 4" xfId="10213" xr:uid="{00000000-0005-0000-0000-0000E5270000}"/>
    <cellStyle name="Comma 3 3 3 4 4 2" xfId="40886" xr:uid="{93DCE5A9-8A19-4ED9-9F7A-F29717E7536A}"/>
    <cellStyle name="Comma 3 3 3 4 5" xfId="10214" xr:uid="{00000000-0005-0000-0000-0000E6270000}"/>
    <cellStyle name="Comma 3 3 3 4 5 2" xfId="40887" xr:uid="{A5013B12-2CFB-408A-91D3-F052B264280D}"/>
    <cellStyle name="Comma 3 3 3 4 6" xfId="10215" xr:uid="{00000000-0005-0000-0000-0000E7270000}"/>
    <cellStyle name="Comma 3 3 3 4 6 2" xfId="40888" xr:uid="{7B5B6690-3803-4016-8FEA-569C503263F4}"/>
    <cellStyle name="Comma 3 3 3 4 7" xfId="40881" xr:uid="{B7A23EC6-9DFE-4CE9-B0D4-DE2A8824D575}"/>
    <cellStyle name="Comma 3 3 3 5" xfId="10216" xr:uid="{00000000-0005-0000-0000-0000E8270000}"/>
    <cellStyle name="Comma 3 3 3 5 2" xfId="10217" xr:uid="{00000000-0005-0000-0000-0000E9270000}"/>
    <cellStyle name="Comma 3 3 3 5 2 2" xfId="40890" xr:uid="{2B29D893-AFC0-4964-BF15-6B08D491EE69}"/>
    <cellStyle name="Comma 3 3 3 5 3" xfId="40889" xr:uid="{403C59D7-DBD3-4F34-968D-965068E19B15}"/>
    <cellStyle name="Comma 3 3 3 6" xfId="10218" xr:uid="{00000000-0005-0000-0000-0000EA270000}"/>
    <cellStyle name="Comma 3 3 3 6 2" xfId="10219" xr:uid="{00000000-0005-0000-0000-0000EB270000}"/>
    <cellStyle name="Comma 3 3 3 6 2 2" xfId="40892" xr:uid="{3E3609E0-63E2-4568-AC67-B62A9209A01B}"/>
    <cellStyle name="Comma 3 3 3 6 3" xfId="40891" xr:uid="{66047D0A-B245-47C0-8CAE-56F143D88E8F}"/>
    <cellStyle name="Comma 3 3 3 7" xfId="10220" xr:uid="{00000000-0005-0000-0000-0000EC270000}"/>
    <cellStyle name="Comma 3 3 3 7 2" xfId="40893" xr:uid="{944F4B7B-5355-41EB-8703-37F5A14D6920}"/>
    <cellStyle name="Comma 3 3 3 8" xfId="10221" xr:uid="{00000000-0005-0000-0000-0000ED270000}"/>
    <cellStyle name="Comma 3 3 3 8 2" xfId="40894" xr:uid="{AB4EACF6-45DF-4E32-A2F5-CD3C37A5D288}"/>
    <cellStyle name="Comma 3 3 3 9" xfId="10222" xr:uid="{00000000-0005-0000-0000-0000EE270000}"/>
    <cellStyle name="Comma 3 3 3 9 2" xfId="40895" xr:uid="{6B76CB90-BADF-4FDD-B07B-A6A2DB641792}"/>
    <cellStyle name="Comma 3 3 4" xfId="10223" xr:uid="{00000000-0005-0000-0000-0000EF270000}"/>
    <cellStyle name="Comma 3 3 4 2" xfId="10224" xr:uid="{00000000-0005-0000-0000-0000F0270000}"/>
    <cellStyle name="Comma 3 3 4 2 2" xfId="10225" xr:uid="{00000000-0005-0000-0000-0000F1270000}"/>
    <cellStyle name="Comma 3 3 4 2 2 2" xfId="40898" xr:uid="{85F30186-351A-4126-BED9-7BCA522E048E}"/>
    <cellStyle name="Comma 3 3 4 2 3" xfId="40897" xr:uid="{66E7D284-57B1-408D-8E69-E77BB67683CC}"/>
    <cellStyle name="Comma 3 3 4 3" xfId="10226" xr:uid="{00000000-0005-0000-0000-0000F2270000}"/>
    <cellStyle name="Comma 3 3 4 3 2" xfId="10227" xr:uid="{00000000-0005-0000-0000-0000F3270000}"/>
    <cellStyle name="Comma 3 3 4 3 2 2" xfId="40900" xr:uid="{4BFD9324-7A38-4B3B-AAE9-63AAE81A89E8}"/>
    <cellStyle name="Comma 3 3 4 3 3" xfId="40899" xr:uid="{16845935-4B22-48CA-9739-6439DDDC7201}"/>
    <cellStyle name="Comma 3 3 4 4" xfId="10228" xr:uid="{00000000-0005-0000-0000-0000F4270000}"/>
    <cellStyle name="Comma 3 3 4 4 2" xfId="40901" xr:uid="{190A3D97-22B2-4AB8-8594-34D580B85ACC}"/>
    <cellStyle name="Comma 3 3 4 5" xfId="10229" xr:uid="{00000000-0005-0000-0000-0000F5270000}"/>
    <cellStyle name="Comma 3 3 4 5 2" xfId="10230" xr:uid="{00000000-0005-0000-0000-0000F6270000}"/>
    <cellStyle name="Comma 3 3 4 5 2 2" xfId="40903" xr:uid="{2E434E34-AB5F-413D-860B-BEB85A9FCE2F}"/>
    <cellStyle name="Comma 3 3 4 5 3" xfId="40902" xr:uid="{7F2639D1-749D-40D4-96E0-B555D398C8A9}"/>
    <cellStyle name="Comma 3 3 4 6" xfId="10231" xr:uid="{00000000-0005-0000-0000-0000F7270000}"/>
    <cellStyle name="Comma 3 3 4 6 2" xfId="40904" xr:uid="{336FCAC0-6C85-4FBB-B9C1-385D2C91B393}"/>
    <cellStyle name="Comma 3 3 4 7" xfId="40896" xr:uid="{7E8396B5-7A12-403A-8457-99D9F2C9B8CB}"/>
    <cellStyle name="Comma 3 3 5" xfId="10232" xr:uid="{00000000-0005-0000-0000-0000F8270000}"/>
    <cellStyle name="Comma 3 3 5 2" xfId="10233" xr:uid="{00000000-0005-0000-0000-0000F9270000}"/>
    <cellStyle name="Comma 3 3 5 2 2" xfId="10234" xr:uid="{00000000-0005-0000-0000-0000FA270000}"/>
    <cellStyle name="Comma 3 3 5 2 2 2" xfId="10235" xr:uid="{00000000-0005-0000-0000-0000FB270000}"/>
    <cellStyle name="Comma 3 3 5 2 2 2 2" xfId="40908" xr:uid="{127EE83D-4839-40D9-BAAE-2E4B2B0D9E5B}"/>
    <cellStyle name="Comma 3 3 5 2 2 3" xfId="40907" xr:uid="{821AB2AF-408F-433D-A022-DE6736EFC7EC}"/>
    <cellStyle name="Comma 3 3 5 2 3" xfId="10236" xr:uid="{00000000-0005-0000-0000-0000FC270000}"/>
    <cellStyle name="Comma 3 3 5 2 3 2" xfId="10237" xr:uid="{00000000-0005-0000-0000-0000FD270000}"/>
    <cellStyle name="Comma 3 3 5 2 3 2 2" xfId="40910" xr:uid="{6F60D820-03CA-4351-9042-00B0D1DF7888}"/>
    <cellStyle name="Comma 3 3 5 2 3 3" xfId="40909" xr:uid="{01199C7C-CF26-4F8A-B1F0-A0A6A62A1E9D}"/>
    <cellStyle name="Comma 3 3 5 2 4" xfId="10238" xr:uid="{00000000-0005-0000-0000-0000FE270000}"/>
    <cellStyle name="Comma 3 3 5 2 4 2" xfId="40911" xr:uid="{E4B6CC3A-9B5D-4101-9022-D0D0A3FB6167}"/>
    <cellStyle name="Comma 3 3 5 2 5" xfId="10239" xr:uid="{00000000-0005-0000-0000-0000FF270000}"/>
    <cellStyle name="Comma 3 3 5 2 5 2" xfId="10240" xr:uid="{00000000-0005-0000-0000-000000280000}"/>
    <cellStyle name="Comma 3 3 5 2 5 2 2" xfId="40913" xr:uid="{CAE46DAA-A854-4548-8339-5710CA0E29CF}"/>
    <cellStyle name="Comma 3 3 5 2 5 3" xfId="40912" xr:uid="{3B885472-E158-489D-B3CC-6E9C344E42F0}"/>
    <cellStyle name="Comma 3 3 5 2 6" xfId="10241" xr:uid="{00000000-0005-0000-0000-000001280000}"/>
    <cellStyle name="Comma 3 3 5 2 6 2" xfId="40914" xr:uid="{39368F32-44AC-423C-B41D-19392B3C685E}"/>
    <cellStyle name="Comma 3 3 5 2 7" xfId="40906" xr:uid="{FF90E13A-1880-45D3-B40D-A32F1E65B537}"/>
    <cellStyle name="Comma 3 3 5 3" xfId="10242" xr:uid="{00000000-0005-0000-0000-000002280000}"/>
    <cellStyle name="Comma 3 3 5 3 2" xfId="10243" xr:uid="{00000000-0005-0000-0000-000003280000}"/>
    <cellStyle name="Comma 3 3 5 3 2 2" xfId="10244" xr:uid="{00000000-0005-0000-0000-000004280000}"/>
    <cellStyle name="Comma 3 3 5 3 2 2 2" xfId="40917" xr:uid="{F1B6FBB4-9157-42AD-86C5-580963A4D9DC}"/>
    <cellStyle name="Comma 3 3 5 3 2 3" xfId="40916" xr:uid="{4EB3EB18-DB82-45D4-BE79-008B7E41976C}"/>
    <cellStyle name="Comma 3 3 5 3 3" xfId="10245" xr:uid="{00000000-0005-0000-0000-000005280000}"/>
    <cellStyle name="Comma 3 3 5 3 3 2" xfId="10246" xr:uid="{00000000-0005-0000-0000-000006280000}"/>
    <cellStyle name="Comma 3 3 5 3 3 2 2" xfId="40919" xr:uid="{6AA17424-C04A-4826-BDE4-EE07498C80B8}"/>
    <cellStyle name="Comma 3 3 5 3 3 3" xfId="40918" xr:uid="{89507D51-8232-433C-9BEF-D0DA68CA26CD}"/>
    <cellStyle name="Comma 3 3 5 3 4" xfId="10247" xr:uid="{00000000-0005-0000-0000-000007280000}"/>
    <cellStyle name="Comma 3 3 5 3 4 2" xfId="40920" xr:uid="{7856A460-3B70-43E8-94B3-2129E8D5646B}"/>
    <cellStyle name="Comma 3 3 5 3 5" xfId="10248" xr:uid="{00000000-0005-0000-0000-000008280000}"/>
    <cellStyle name="Comma 3 3 5 3 5 2" xfId="40921" xr:uid="{DA32E961-96F6-4C62-B216-0FBB982867EB}"/>
    <cellStyle name="Comma 3 3 5 3 6" xfId="10249" xr:uid="{00000000-0005-0000-0000-000009280000}"/>
    <cellStyle name="Comma 3 3 5 3 6 2" xfId="40922" xr:uid="{9F1524F7-388D-4BEB-8E92-D4B33AF03E1E}"/>
    <cellStyle name="Comma 3 3 5 3 7" xfId="40915" xr:uid="{055CDEFA-2830-405C-8A3D-48B160E36F4A}"/>
    <cellStyle name="Comma 3 3 5 4" xfId="10250" xr:uid="{00000000-0005-0000-0000-00000A280000}"/>
    <cellStyle name="Comma 3 3 5 4 2" xfId="10251" xr:uid="{00000000-0005-0000-0000-00000B280000}"/>
    <cellStyle name="Comma 3 3 5 4 2 2" xfId="40924" xr:uid="{F165C387-C35E-4633-9440-7F36AB0F3E33}"/>
    <cellStyle name="Comma 3 3 5 4 3" xfId="40923" xr:uid="{3F5A9339-1C2A-468E-88B2-0684957265D0}"/>
    <cellStyle name="Comma 3 3 5 5" xfId="10252" xr:uid="{00000000-0005-0000-0000-00000C280000}"/>
    <cellStyle name="Comma 3 3 5 5 2" xfId="10253" xr:uid="{00000000-0005-0000-0000-00000D280000}"/>
    <cellStyle name="Comma 3 3 5 5 2 2" xfId="40926" xr:uid="{2DCCAA10-4E50-4BFE-B7CC-AA22EE36AF84}"/>
    <cellStyle name="Comma 3 3 5 5 3" xfId="40925" xr:uid="{5383892C-4AD0-4F7F-9078-D637DA22A2A2}"/>
    <cellStyle name="Comma 3 3 5 6" xfId="10254" xr:uid="{00000000-0005-0000-0000-00000E280000}"/>
    <cellStyle name="Comma 3 3 5 6 2" xfId="40927" xr:uid="{761A65D7-DEBD-4288-A435-5DF5D21CA5FE}"/>
    <cellStyle name="Comma 3 3 5 7" xfId="10255" xr:uid="{00000000-0005-0000-0000-00000F280000}"/>
    <cellStyle name="Comma 3 3 5 7 2" xfId="10256" xr:uid="{00000000-0005-0000-0000-000010280000}"/>
    <cellStyle name="Comma 3 3 5 7 2 2" xfId="40929" xr:uid="{9EF1FA50-D6A4-4225-B283-E642FCD4E715}"/>
    <cellStyle name="Comma 3 3 5 7 3" xfId="40928" xr:uid="{C8132112-D55E-4B90-9578-10929FAC3B0B}"/>
    <cellStyle name="Comma 3 3 5 8" xfId="10257" xr:uid="{00000000-0005-0000-0000-000011280000}"/>
    <cellStyle name="Comma 3 3 5 8 2" xfId="40930" xr:uid="{2488C5CE-203D-47F4-8112-5BE39C24C48D}"/>
    <cellStyle name="Comma 3 3 5 9" xfId="40905" xr:uid="{1DB0D509-8D7B-42DE-8504-8476F1649C24}"/>
    <cellStyle name="Comma 3 3 6" xfId="10258" xr:uid="{00000000-0005-0000-0000-000012280000}"/>
    <cellStyle name="Comma 3 3 6 2" xfId="10259" xr:uid="{00000000-0005-0000-0000-000013280000}"/>
    <cellStyle name="Comma 3 3 6 2 2" xfId="10260" xr:uid="{00000000-0005-0000-0000-000014280000}"/>
    <cellStyle name="Comma 3 3 6 2 2 2" xfId="40933" xr:uid="{86FFC906-31B1-4081-BEBE-E0E44B7D1596}"/>
    <cellStyle name="Comma 3 3 6 2 3" xfId="40932" xr:uid="{6380E6FC-7227-42A5-B363-EFFC871EABA6}"/>
    <cellStyle name="Comma 3 3 6 3" xfId="10261" xr:uid="{00000000-0005-0000-0000-000015280000}"/>
    <cellStyle name="Comma 3 3 6 3 2" xfId="40934" xr:uid="{5296C880-8FC2-4D98-A57D-F2415F640D38}"/>
    <cellStyle name="Comma 3 3 6 4" xfId="10262" xr:uid="{00000000-0005-0000-0000-000016280000}"/>
    <cellStyle name="Comma 3 3 6 4 2" xfId="40935" xr:uid="{4F1F1ED4-4B8D-4E1E-B98F-86AF6BA66578}"/>
    <cellStyle name="Comma 3 3 6 5" xfId="40931" xr:uid="{4738E3A2-DEE0-46E2-97CD-C536101760F2}"/>
    <cellStyle name="Comma 3 3 7" xfId="10263" xr:uid="{00000000-0005-0000-0000-000017280000}"/>
    <cellStyle name="Comma 3 3 7 2" xfId="10264" xr:uid="{00000000-0005-0000-0000-000018280000}"/>
    <cellStyle name="Comma 3 3 7 2 2" xfId="40937" xr:uid="{F75AA13C-0CE3-45D5-B7F6-8F9B012C3AC4}"/>
    <cellStyle name="Comma 3 3 7 3" xfId="40936" xr:uid="{29BE1956-6F53-491D-83E7-BEDBB44B2D97}"/>
    <cellStyle name="Comma 3 3 8" xfId="10265" xr:uid="{00000000-0005-0000-0000-000019280000}"/>
    <cellStyle name="Comma 3 3 8 2" xfId="10266" xr:uid="{00000000-0005-0000-0000-00001A280000}"/>
    <cellStyle name="Comma 3 3 8 2 2" xfId="40939" xr:uid="{76C58548-801F-4C8B-88DE-C47BAC140225}"/>
    <cellStyle name="Comma 3 3 8 3" xfId="40938" xr:uid="{4D5D1CD0-08F0-4AB2-864E-8F620D7A7D76}"/>
    <cellStyle name="Comma 3 3 9" xfId="10267" xr:uid="{00000000-0005-0000-0000-00001B280000}"/>
    <cellStyle name="Comma 3 3 9 2" xfId="10268" xr:uid="{00000000-0005-0000-0000-00001C280000}"/>
    <cellStyle name="Comma 3 3 9 2 2" xfId="40941" xr:uid="{99E50C0E-9524-4072-B8C0-4E5E4473A7A7}"/>
    <cellStyle name="Comma 3 3 9 3" xfId="40940" xr:uid="{2C55E0B6-45C1-4290-A2DC-2F147B303BDD}"/>
    <cellStyle name="Comma 3 30" xfId="10269" xr:uid="{00000000-0005-0000-0000-00001D280000}"/>
    <cellStyle name="Comma 3 30 2" xfId="40942" xr:uid="{8E2C83E5-5B3A-4312-B1F6-86B83C057588}"/>
    <cellStyle name="Comma 3 31" xfId="10270" xr:uid="{00000000-0005-0000-0000-00001E280000}"/>
    <cellStyle name="Comma 3 31 2" xfId="40943" xr:uid="{0327895C-23D5-4DCE-934D-C3525F34A255}"/>
    <cellStyle name="Comma 3 32" xfId="10271" xr:uid="{00000000-0005-0000-0000-00001F280000}"/>
    <cellStyle name="Comma 3 32 2" xfId="40944" xr:uid="{54C73C82-B8A1-4100-8698-74485B53C48D}"/>
    <cellStyle name="Comma 3 33" xfId="10272" xr:uid="{00000000-0005-0000-0000-000020280000}"/>
    <cellStyle name="Comma 3 33 2" xfId="40945" xr:uid="{F3C74D42-1696-4504-9AA5-153B40F9617A}"/>
    <cellStyle name="Comma 3 34" xfId="40576" xr:uid="{1E832C20-8448-4EE7-A574-7977D751D6A7}"/>
    <cellStyle name="Comma 3 35" xfId="10273" xr:uid="{00000000-0005-0000-0000-000021280000}"/>
    <cellStyle name="Comma 3 35 2" xfId="40946" xr:uid="{A8286E73-63CC-4B2D-9788-CDB896E2F7BA}"/>
    <cellStyle name="Comma 3 4" xfId="10274" xr:uid="{00000000-0005-0000-0000-000022280000}"/>
    <cellStyle name="Comma 3 4 10" xfId="10275" xr:uid="{00000000-0005-0000-0000-000023280000}"/>
    <cellStyle name="Comma 3 4 10 2" xfId="10276" xr:uid="{00000000-0005-0000-0000-000024280000}"/>
    <cellStyle name="Comma 3 4 10 2 2" xfId="40949" xr:uid="{84A7CE85-D022-47A4-ABEE-6BF8067173ED}"/>
    <cellStyle name="Comma 3 4 10 3" xfId="40948" xr:uid="{91CC77B7-A15A-44D7-9456-E600C701CC3F}"/>
    <cellStyle name="Comma 3 4 11" xfId="10277" xr:uid="{00000000-0005-0000-0000-000025280000}"/>
    <cellStyle name="Comma 3 4 11 2" xfId="40950" xr:uid="{05445EE4-2F1F-4FF9-94AD-ACFB8ABDEA65}"/>
    <cellStyle name="Comma 3 4 12" xfId="10278" xr:uid="{00000000-0005-0000-0000-000026280000}"/>
    <cellStyle name="Comma 3 4 12 2" xfId="40951" xr:uid="{1CB33BA5-7003-4225-B3B4-D70A2C4CDF92}"/>
    <cellStyle name="Comma 3 4 13" xfId="10279" xr:uid="{00000000-0005-0000-0000-000027280000}"/>
    <cellStyle name="Comma 3 4 13 2" xfId="40952" xr:uid="{7056C7C2-9F70-42E8-8851-5D05CB69513F}"/>
    <cellStyle name="Comma 3 4 14" xfId="10280" xr:uid="{00000000-0005-0000-0000-000028280000}"/>
    <cellStyle name="Comma 3 4 14 2" xfId="40953" xr:uid="{2FEC27DC-D2FC-45EB-8C67-9D4ABBAA4662}"/>
    <cellStyle name="Comma 3 4 15" xfId="40947" xr:uid="{A20C6DF7-C627-490B-A030-F7AC89AE51E0}"/>
    <cellStyle name="Comma 3 4 2" xfId="10281" xr:uid="{00000000-0005-0000-0000-000029280000}"/>
    <cellStyle name="Comma 3 4 2 2" xfId="10282" xr:uid="{00000000-0005-0000-0000-00002A280000}"/>
    <cellStyle name="Comma 3 4 2 2 2" xfId="10283" xr:uid="{00000000-0005-0000-0000-00002B280000}"/>
    <cellStyle name="Comma 3 4 2 2 2 2" xfId="40956" xr:uid="{4A6359B6-CA92-4E55-AEA1-4C77C2238FEB}"/>
    <cellStyle name="Comma 3 4 2 2 3" xfId="40955" xr:uid="{A8C136B1-CD45-4F07-BC76-0CD9A057388C}"/>
    <cellStyle name="Comma 3 4 2 3" xfId="10284" xr:uid="{00000000-0005-0000-0000-00002C280000}"/>
    <cellStyle name="Comma 3 4 2 3 2" xfId="10285" xr:uid="{00000000-0005-0000-0000-00002D280000}"/>
    <cellStyle name="Comma 3 4 2 3 2 2" xfId="40958" xr:uid="{5E768AC7-C9E8-4677-ACF1-94D05203EB8C}"/>
    <cellStyle name="Comma 3 4 2 3 3" xfId="40957" xr:uid="{4898E146-D235-41D5-A5D2-CFB090CE8193}"/>
    <cellStyle name="Comma 3 4 2 4" xfId="10286" xr:uid="{00000000-0005-0000-0000-00002E280000}"/>
    <cellStyle name="Comma 3 4 2 4 2" xfId="40959" xr:uid="{5C420064-1C2C-4642-9D75-66CF0C76D055}"/>
    <cellStyle name="Comma 3 4 2 5" xfId="10287" xr:uid="{00000000-0005-0000-0000-00002F280000}"/>
    <cellStyle name="Comma 3 4 2 5 2" xfId="10288" xr:uid="{00000000-0005-0000-0000-000030280000}"/>
    <cellStyle name="Comma 3 4 2 5 2 2" xfId="40961" xr:uid="{4E671DBB-191A-407A-B8E0-765DB3537DD3}"/>
    <cellStyle name="Comma 3 4 2 5 3" xfId="40960" xr:uid="{25576952-64EE-4BFD-87C7-C06F53155066}"/>
    <cellStyle name="Comma 3 4 2 6" xfId="10289" xr:uid="{00000000-0005-0000-0000-000031280000}"/>
    <cellStyle name="Comma 3 4 2 6 2" xfId="40962" xr:uid="{758817FB-5376-4CE9-88E9-7AB42F624092}"/>
    <cellStyle name="Comma 3 4 2 7" xfId="40954" xr:uid="{076AF810-F83D-4DFE-A0EC-1063A5CA0D24}"/>
    <cellStyle name="Comma 3 4 3" xfId="10290" xr:uid="{00000000-0005-0000-0000-000032280000}"/>
    <cellStyle name="Comma 3 4 3 10" xfId="40963" xr:uid="{4D215B5A-FF85-4A95-8883-A66FBB5B2662}"/>
    <cellStyle name="Comma 3 4 3 2" xfId="10291" xr:uid="{00000000-0005-0000-0000-000033280000}"/>
    <cellStyle name="Comma 3 4 3 2 2" xfId="10292" xr:uid="{00000000-0005-0000-0000-000034280000}"/>
    <cellStyle name="Comma 3 4 3 2 2 2" xfId="10293" xr:uid="{00000000-0005-0000-0000-000035280000}"/>
    <cellStyle name="Comma 3 4 3 2 2 2 2" xfId="40966" xr:uid="{D9784C98-7463-4D8A-835F-9C08BB6E1836}"/>
    <cellStyle name="Comma 3 4 3 2 2 3" xfId="40965" xr:uid="{5DB2E2DE-BD88-4701-9F91-A60E2DEFA83F}"/>
    <cellStyle name="Comma 3 4 3 2 3" xfId="10294" xr:uid="{00000000-0005-0000-0000-000036280000}"/>
    <cellStyle name="Comma 3 4 3 2 3 2" xfId="10295" xr:uid="{00000000-0005-0000-0000-000037280000}"/>
    <cellStyle name="Comma 3 4 3 2 3 2 2" xfId="40968" xr:uid="{B1A971F7-5338-4632-8B5E-3447CFA18D83}"/>
    <cellStyle name="Comma 3 4 3 2 3 3" xfId="40967" xr:uid="{941C0B79-E54E-4AB7-BE34-92F50F542401}"/>
    <cellStyle name="Comma 3 4 3 2 4" xfId="10296" xr:uid="{00000000-0005-0000-0000-000038280000}"/>
    <cellStyle name="Comma 3 4 3 2 4 2" xfId="40969" xr:uid="{E91D1414-00F7-40CF-AC8B-E0B218F08010}"/>
    <cellStyle name="Comma 3 4 3 2 5" xfId="10297" xr:uid="{00000000-0005-0000-0000-000039280000}"/>
    <cellStyle name="Comma 3 4 3 2 5 2" xfId="10298" xr:uid="{00000000-0005-0000-0000-00003A280000}"/>
    <cellStyle name="Comma 3 4 3 2 5 2 2" xfId="40971" xr:uid="{2D695FEF-F5A7-495F-AFF4-1845D35672AF}"/>
    <cellStyle name="Comma 3 4 3 2 5 3" xfId="40970" xr:uid="{1803B86B-9250-4D1D-A0B2-E9DE2C1349F9}"/>
    <cellStyle name="Comma 3 4 3 2 6" xfId="10299" xr:uid="{00000000-0005-0000-0000-00003B280000}"/>
    <cellStyle name="Comma 3 4 3 2 6 2" xfId="40972" xr:uid="{B10E4104-1E4B-4207-8DE7-5A32E82CAA99}"/>
    <cellStyle name="Comma 3 4 3 2 7" xfId="40964" xr:uid="{74B6A842-666E-4ACA-A84F-BE99DD15A500}"/>
    <cellStyle name="Comma 3 4 3 3" xfId="10300" xr:uid="{00000000-0005-0000-0000-00003C280000}"/>
    <cellStyle name="Comma 3 4 3 3 2" xfId="10301" xr:uid="{00000000-0005-0000-0000-00003D280000}"/>
    <cellStyle name="Comma 3 4 3 3 2 2" xfId="10302" xr:uid="{00000000-0005-0000-0000-00003E280000}"/>
    <cellStyle name="Comma 3 4 3 3 2 2 2" xfId="10303" xr:uid="{00000000-0005-0000-0000-00003F280000}"/>
    <cellStyle name="Comma 3 4 3 3 2 2 2 2" xfId="40976" xr:uid="{00DD6ED3-79E8-4C92-A119-AC75980CE870}"/>
    <cellStyle name="Comma 3 4 3 3 2 2 3" xfId="40975" xr:uid="{97A887EB-62E5-4769-9624-7594DF5C1609}"/>
    <cellStyle name="Comma 3 4 3 3 2 3" xfId="10304" xr:uid="{00000000-0005-0000-0000-000040280000}"/>
    <cellStyle name="Comma 3 4 3 3 2 3 2" xfId="10305" xr:uid="{00000000-0005-0000-0000-000041280000}"/>
    <cellStyle name="Comma 3 4 3 3 2 3 2 2" xfId="40978" xr:uid="{74B1F5EB-41F8-4A80-9B2A-2BBAA7EC32D8}"/>
    <cellStyle name="Comma 3 4 3 3 2 3 3" xfId="40977" xr:uid="{FFE92DE7-5D1C-485A-90D9-3761E9E233DD}"/>
    <cellStyle name="Comma 3 4 3 3 2 4" xfId="10306" xr:uid="{00000000-0005-0000-0000-000042280000}"/>
    <cellStyle name="Comma 3 4 3 3 2 4 2" xfId="40979" xr:uid="{7ADFC562-9A24-4F42-AAA3-80B042E5FBD1}"/>
    <cellStyle name="Comma 3 4 3 3 2 5" xfId="10307" xr:uid="{00000000-0005-0000-0000-000043280000}"/>
    <cellStyle name="Comma 3 4 3 3 2 5 2" xfId="10308" xr:uid="{00000000-0005-0000-0000-000044280000}"/>
    <cellStyle name="Comma 3 4 3 3 2 5 2 2" xfId="40981" xr:uid="{850CF69A-12B2-4756-9F93-A651FF1BB552}"/>
    <cellStyle name="Comma 3 4 3 3 2 5 3" xfId="40980" xr:uid="{EB97B6B7-77C6-4059-9FCE-CF0891A6FB82}"/>
    <cellStyle name="Comma 3 4 3 3 2 6" xfId="10309" xr:uid="{00000000-0005-0000-0000-000045280000}"/>
    <cellStyle name="Comma 3 4 3 3 2 6 2" xfId="40982" xr:uid="{8323E9E4-D555-4859-9311-FA70BFE4EB37}"/>
    <cellStyle name="Comma 3 4 3 3 2 7" xfId="40974" xr:uid="{50E3E698-BC56-4F98-8F90-4BD8A9D78B1B}"/>
    <cellStyle name="Comma 3 4 3 3 3" xfId="10310" xr:uid="{00000000-0005-0000-0000-000046280000}"/>
    <cellStyle name="Comma 3 4 3 3 3 2" xfId="10311" xr:uid="{00000000-0005-0000-0000-000047280000}"/>
    <cellStyle name="Comma 3 4 3 3 3 2 2" xfId="40984" xr:uid="{461436A0-51C4-4C8D-A301-56B8C0DF959C}"/>
    <cellStyle name="Comma 3 4 3 3 3 3" xfId="40983" xr:uid="{3981D45C-A737-429B-B02F-A4F6FD7BE741}"/>
    <cellStyle name="Comma 3 4 3 3 4" xfId="10312" xr:uid="{00000000-0005-0000-0000-000048280000}"/>
    <cellStyle name="Comma 3 4 3 3 4 2" xfId="10313" xr:uid="{00000000-0005-0000-0000-000049280000}"/>
    <cellStyle name="Comma 3 4 3 3 4 2 2" xfId="40986" xr:uid="{A77975F3-B424-4130-A55B-D0DAF45E4916}"/>
    <cellStyle name="Comma 3 4 3 3 4 3" xfId="40985" xr:uid="{2973D5B3-C4A5-4D48-A335-5ACD0647FEAC}"/>
    <cellStyle name="Comma 3 4 3 3 5" xfId="10314" xr:uid="{00000000-0005-0000-0000-00004A280000}"/>
    <cellStyle name="Comma 3 4 3 3 5 2" xfId="40987" xr:uid="{8706BFB5-7C32-446B-9156-7E89FBCB637A}"/>
    <cellStyle name="Comma 3 4 3 3 6" xfId="10315" xr:uid="{00000000-0005-0000-0000-00004B280000}"/>
    <cellStyle name="Comma 3 4 3 3 6 2" xfId="40988" xr:uid="{613C559B-7F19-426C-9B0C-663E4E292EB2}"/>
    <cellStyle name="Comma 3 4 3 3 7" xfId="10316" xr:uid="{00000000-0005-0000-0000-00004C280000}"/>
    <cellStyle name="Comma 3 4 3 3 7 2" xfId="40989" xr:uid="{DD46322B-89A5-4F93-A4B0-A4F643815FC4}"/>
    <cellStyle name="Comma 3 4 3 3 8" xfId="40973" xr:uid="{105E6266-C2AB-4865-9997-A18912E651C7}"/>
    <cellStyle name="Comma 3 4 3 4" xfId="10317" xr:uid="{00000000-0005-0000-0000-00004D280000}"/>
    <cellStyle name="Comma 3 4 3 4 2" xfId="10318" xr:uid="{00000000-0005-0000-0000-00004E280000}"/>
    <cellStyle name="Comma 3 4 3 4 2 2" xfId="10319" xr:uid="{00000000-0005-0000-0000-00004F280000}"/>
    <cellStyle name="Comma 3 4 3 4 2 2 2" xfId="40992" xr:uid="{601572A4-0B10-4374-90FB-FF3542BBE48E}"/>
    <cellStyle name="Comma 3 4 3 4 2 3" xfId="40991" xr:uid="{4A4E4A1C-F83D-4E3C-BF41-5B49EE108944}"/>
    <cellStyle name="Comma 3 4 3 4 3" xfId="10320" xr:uid="{00000000-0005-0000-0000-000050280000}"/>
    <cellStyle name="Comma 3 4 3 4 3 2" xfId="10321" xr:uid="{00000000-0005-0000-0000-000051280000}"/>
    <cellStyle name="Comma 3 4 3 4 3 2 2" xfId="40994" xr:uid="{2A4D6384-88FE-44FF-A1D0-F3065D7CBF3A}"/>
    <cellStyle name="Comma 3 4 3 4 3 3" xfId="40993" xr:uid="{358E1D07-3319-4399-8C97-4062AA7CCE50}"/>
    <cellStyle name="Comma 3 4 3 4 4" xfId="10322" xr:uid="{00000000-0005-0000-0000-000052280000}"/>
    <cellStyle name="Comma 3 4 3 4 4 2" xfId="40995" xr:uid="{5642B01F-A59D-4C7F-8E8C-E2885768CB48}"/>
    <cellStyle name="Comma 3 4 3 4 5" xfId="10323" xr:uid="{00000000-0005-0000-0000-000053280000}"/>
    <cellStyle name="Comma 3 4 3 4 5 2" xfId="40996" xr:uid="{46BA60D1-D70C-4E5B-BDDB-CC2BBB6AB5F3}"/>
    <cellStyle name="Comma 3 4 3 4 6" xfId="10324" xr:uid="{00000000-0005-0000-0000-000054280000}"/>
    <cellStyle name="Comma 3 4 3 4 6 2" xfId="40997" xr:uid="{5C7960D5-F4FA-4094-A8B5-381DA8822D1F}"/>
    <cellStyle name="Comma 3 4 3 4 7" xfId="40990" xr:uid="{3945BEC3-21A8-446F-8B1F-F801C7AE3B6C}"/>
    <cellStyle name="Comma 3 4 3 5" xfId="10325" xr:uid="{00000000-0005-0000-0000-000055280000}"/>
    <cellStyle name="Comma 3 4 3 5 2" xfId="10326" xr:uid="{00000000-0005-0000-0000-000056280000}"/>
    <cellStyle name="Comma 3 4 3 5 2 2" xfId="40999" xr:uid="{1E955E06-8EFE-4A6A-A441-F36DFB11D7EF}"/>
    <cellStyle name="Comma 3 4 3 5 3" xfId="40998" xr:uid="{3E7D89A8-3FDA-405E-8BC6-EC0ADD2A2B85}"/>
    <cellStyle name="Comma 3 4 3 6" xfId="10327" xr:uid="{00000000-0005-0000-0000-000057280000}"/>
    <cellStyle name="Comma 3 4 3 6 2" xfId="10328" xr:uid="{00000000-0005-0000-0000-000058280000}"/>
    <cellStyle name="Comma 3 4 3 6 2 2" xfId="41001" xr:uid="{3C9A1F48-C8D6-4B76-8D24-8F0F45F85666}"/>
    <cellStyle name="Comma 3 4 3 6 3" xfId="41000" xr:uid="{8BBBF506-DE1E-4187-BE0D-9CA01464DA4C}"/>
    <cellStyle name="Comma 3 4 3 7" xfId="10329" xr:uid="{00000000-0005-0000-0000-000059280000}"/>
    <cellStyle name="Comma 3 4 3 7 2" xfId="41002" xr:uid="{EA162E6E-D256-4147-AA6E-D24A45191F31}"/>
    <cellStyle name="Comma 3 4 3 8" xfId="10330" xr:uid="{00000000-0005-0000-0000-00005A280000}"/>
    <cellStyle name="Comma 3 4 3 8 2" xfId="10331" xr:uid="{00000000-0005-0000-0000-00005B280000}"/>
    <cellStyle name="Comma 3 4 3 8 2 2" xfId="41004" xr:uid="{A444E122-CCFD-4C84-8FC3-D94AE8E5406D}"/>
    <cellStyle name="Comma 3 4 3 8 3" xfId="41003" xr:uid="{9DE88880-0FB8-4860-8476-221CCFD9ACF8}"/>
    <cellStyle name="Comma 3 4 3 9" xfId="10332" xr:uid="{00000000-0005-0000-0000-00005C280000}"/>
    <cellStyle name="Comma 3 4 3 9 2" xfId="41005" xr:uid="{D446AC97-7E59-4579-8FFE-162B649471E8}"/>
    <cellStyle name="Comma 3 4 4" xfId="10333" xr:uid="{00000000-0005-0000-0000-00005D280000}"/>
    <cellStyle name="Comma 3 4 4 2" xfId="10334" xr:uid="{00000000-0005-0000-0000-00005E280000}"/>
    <cellStyle name="Comma 3 4 4 2 2" xfId="10335" xr:uid="{00000000-0005-0000-0000-00005F280000}"/>
    <cellStyle name="Comma 3 4 4 2 2 2" xfId="41008" xr:uid="{7DB5F3B2-CFBE-4B28-9747-08EE710725B3}"/>
    <cellStyle name="Comma 3 4 4 2 3" xfId="41007" xr:uid="{7152975B-E900-4C30-BD4F-332C1DB22FF4}"/>
    <cellStyle name="Comma 3 4 4 3" xfId="10336" xr:uid="{00000000-0005-0000-0000-000060280000}"/>
    <cellStyle name="Comma 3 4 4 3 2" xfId="10337" xr:uid="{00000000-0005-0000-0000-000061280000}"/>
    <cellStyle name="Comma 3 4 4 3 2 2" xfId="41010" xr:uid="{DE944456-FA13-4D17-9794-0436A9D61E51}"/>
    <cellStyle name="Comma 3 4 4 3 3" xfId="41009" xr:uid="{1AA58472-4371-4E74-8811-52F0837DD08B}"/>
    <cellStyle name="Comma 3 4 4 4" xfId="10338" xr:uid="{00000000-0005-0000-0000-000062280000}"/>
    <cellStyle name="Comma 3 4 4 4 2" xfId="41011" xr:uid="{E922E61A-DF1A-459C-9BEC-209800A7233C}"/>
    <cellStyle name="Comma 3 4 4 5" xfId="10339" xr:uid="{00000000-0005-0000-0000-000063280000}"/>
    <cellStyle name="Comma 3 4 4 5 2" xfId="10340" xr:uid="{00000000-0005-0000-0000-000064280000}"/>
    <cellStyle name="Comma 3 4 4 5 2 2" xfId="41013" xr:uid="{32B93B79-F3F2-4F22-B961-DF102D28C918}"/>
    <cellStyle name="Comma 3 4 4 5 3" xfId="41012" xr:uid="{8D6740A3-9676-4FBD-A9DA-B691B5F1AA4E}"/>
    <cellStyle name="Comma 3 4 4 6" xfId="10341" xr:uid="{00000000-0005-0000-0000-000065280000}"/>
    <cellStyle name="Comma 3 4 4 6 2" xfId="41014" xr:uid="{E9F030DA-16CC-41BB-812F-8BABFE057431}"/>
    <cellStyle name="Comma 3 4 4 7" xfId="41006" xr:uid="{C5E089CF-808F-4625-AD3F-9E8AE7175FB7}"/>
    <cellStyle name="Comma 3 4 5" xfId="10342" xr:uid="{00000000-0005-0000-0000-000066280000}"/>
    <cellStyle name="Comma 3 4 5 2" xfId="10343" xr:uid="{00000000-0005-0000-0000-000067280000}"/>
    <cellStyle name="Comma 3 4 5 2 2" xfId="10344" xr:uid="{00000000-0005-0000-0000-000068280000}"/>
    <cellStyle name="Comma 3 4 5 2 2 2" xfId="10345" xr:uid="{00000000-0005-0000-0000-000069280000}"/>
    <cellStyle name="Comma 3 4 5 2 2 2 2" xfId="41018" xr:uid="{D897D223-6193-4742-B06F-F6F9DC75C770}"/>
    <cellStyle name="Comma 3 4 5 2 2 3" xfId="41017" xr:uid="{F79CDF5D-E443-400F-9403-F777769D79C3}"/>
    <cellStyle name="Comma 3 4 5 2 3" xfId="10346" xr:uid="{00000000-0005-0000-0000-00006A280000}"/>
    <cellStyle name="Comma 3 4 5 2 3 2" xfId="10347" xr:uid="{00000000-0005-0000-0000-00006B280000}"/>
    <cellStyle name="Comma 3 4 5 2 3 2 2" xfId="41020" xr:uid="{BFD1F3C8-8ADE-4D42-A521-F618AE24D227}"/>
    <cellStyle name="Comma 3 4 5 2 3 3" xfId="41019" xr:uid="{250BE432-37A1-4538-AC6B-C73D1B308C29}"/>
    <cellStyle name="Comma 3 4 5 2 4" xfId="10348" xr:uid="{00000000-0005-0000-0000-00006C280000}"/>
    <cellStyle name="Comma 3 4 5 2 4 2" xfId="41021" xr:uid="{75CCDC99-3110-4192-9AC4-5F2F171333AA}"/>
    <cellStyle name="Comma 3 4 5 2 5" xfId="10349" xr:uid="{00000000-0005-0000-0000-00006D280000}"/>
    <cellStyle name="Comma 3 4 5 2 5 2" xfId="10350" xr:uid="{00000000-0005-0000-0000-00006E280000}"/>
    <cellStyle name="Comma 3 4 5 2 5 2 2" xfId="41023" xr:uid="{B646F532-7667-44FE-8102-ED8168004209}"/>
    <cellStyle name="Comma 3 4 5 2 5 3" xfId="41022" xr:uid="{99E34E84-607B-4619-966A-DEB3E589A696}"/>
    <cellStyle name="Comma 3 4 5 2 6" xfId="10351" xr:uid="{00000000-0005-0000-0000-00006F280000}"/>
    <cellStyle name="Comma 3 4 5 2 6 2" xfId="41024" xr:uid="{26E2A61F-DB32-43F9-80AA-2DA936DA7D7A}"/>
    <cellStyle name="Comma 3 4 5 2 7" xfId="41016" xr:uid="{ABC3BC2F-40C2-423A-8C7B-6D0E92322DEA}"/>
    <cellStyle name="Comma 3 4 5 3" xfId="10352" xr:uid="{00000000-0005-0000-0000-000070280000}"/>
    <cellStyle name="Comma 3 4 5 3 2" xfId="10353" xr:uid="{00000000-0005-0000-0000-000071280000}"/>
    <cellStyle name="Comma 3 4 5 3 2 2" xfId="10354" xr:uid="{00000000-0005-0000-0000-000072280000}"/>
    <cellStyle name="Comma 3 4 5 3 2 2 2" xfId="41027" xr:uid="{20464AB9-1571-4D3A-83FC-84FB34BD234F}"/>
    <cellStyle name="Comma 3 4 5 3 2 3" xfId="41026" xr:uid="{1D028385-7CFA-4A06-86E2-078D1BD8004C}"/>
    <cellStyle name="Comma 3 4 5 3 3" xfId="10355" xr:uid="{00000000-0005-0000-0000-000073280000}"/>
    <cellStyle name="Comma 3 4 5 3 3 2" xfId="10356" xr:uid="{00000000-0005-0000-0000-000074280000}"/>
    <cellStyle name="Comma 3 4 5 3 3 2 2" xfId="41029" xr:uid="{6C5CE9C1-EEE5-4742-A54B-CB784CFB9146}"/>
    <cellStyle name="Comma 3 4 5 3 3 3" xfId="41028" xr:uid="{00496183-2D7A-4044-BDD2-2C167E3AD426}"/>
    <cellStyle name="Comma 3 4 5 3 4" xfId="10357" xr:uid="{00000000-0005-0000-0000-000075280000}"/>
    <cellStyle name="Comma 3 4 5 3 4 2" xfId="41030" xr:uid="{259564CB-7005-43FF-B9A6-083B8B1B6D61}"/>
    <cellStyle name="Comma 3 4 5 3 5" xfId="10358" xr:uid="{00000000-0005-0000-0000-000076280000}"/>
    <cellStyle name="Comma 3 4 5 3 5 2" xfId="41031" xr:uid="{FC9BD984-DED6-47DF-BA5B-E59BD9D67FD0}"/>
    <cellStyle name="Comma 3 4 5 3 6" xfId="10359" xr:uid="{00000000-0005-0000-0000-000077280000}"/>
    <cellStyle name="Comma 3 4 5 3 6 2" xfId="41032" xr:uid="{C8E8A9B9-7402-4616-9B54-2132F19E57A0}"/>
    <cellStyle name="Comma 3 4 5 3 7" xfId="41025" xr:uid="{A17AA8C5-FAD6-49E2-8AAF-76F99391ED4F}"/>
    <cellStyle name="Comma 3 4 5 4" xfId="10360" xr:uid="{00000000-0005-0000-0000-000078280000}"/>
    <cellStyle name="Comma 3 4 5 4 2" xfId="10361" xr:uid="{00000000-0005-0000-0000-000079280000}"/>
    <cellStyle name="Comma 3 4 5 4 2 2" xfId="41034" xr:uid="{1623B972-0C27-4C2D-B9BE-3F171E779524}"/>
    <cellStyle name="Comma 3 4 5 4 3" xfId="41033" xr:uid="{2D901A96-DA00-4F23-9A6B-39CF1295CA62}"/>
    <cellStyle name="Comma 3 4 5 5" xfId="10362" xr:uid="{00000000-0005-0000-0000-00007A280000}"/>
    <cellStyle name="Comma 3 4 5 5 2" xfId="10363" xr:uid="{00000000-0005-0000-0000-00007B280000}"/>
    <cellStyle name="Comma 3 4 5 5 2 2" xfId="41036" xr:uid="{085CB68F-1EF2-4980-8DF8-547D89696BC6}"/>
    <cellStyle name="Comma 3 4 5 5 3" xfId="41035" xr:uid="{AB012628-5187-4B82-A7D3-6EDBED5C925A}"/>
    <cellStyle name="Comma 3 4 5 6" xfId="10364" xr:uid="{00000000-0005-0000-0000-00007C280000}"/>
    <cellStyle name="Comma 3 4 5 6 2" xfId="41037" xr:uid="{BD32D2C5-EC16-45DE-974A-3BAD30BCCE9C}"/>
    <cellStyle name="Comma 3 4 5 7" xfId="10365" xr:uid="{00000000-0005-0000-0000-00007D280000}"/>
    <cellStyle name="Comma 3 4 5 7 2" xfId="10366" xr:uid="{00000000-0005-0000-0000-00007E280000}"/>
    <cellStyle name="Comma 3 4 5 7 2 2" xfId="41039" xr:uid="{A7A50CC5-815E-4864-9CEE-4DB725303109}"/>
    <cellStyle name="Comma 3 4 5 7 3" xfId="41038" xr:uid="{40F61BCD-E228-4368-B8E3-5BF6056EE393}"/>
    <cellStyle name="Comma 3 4 5 8" xfId="10367" xr:uid="{00000000-0005-0000-0000-00007F280000}"/>
    <cellStyle name="Comma 3 4 5 8 2" xfId="41040" xr:uid="{8EECEFDB-536D-4E5F-8515-177B63EFC836}"/>
    <cellStyle name="Comma 3 4 5 9" xfId="41015" xr:uid="{1AA76AA6-F918-4948-81C1-2A201151BDEE}"/>
    <cellStyle name="Comma 3 4 6" xfId="10368" xr:uid="{00000000-0005-0000-0000-000080280000}"/>
    <cellStyle name="Comma 3 4 6 2" xfId="10369" xr:uid="{00000000-0005-0000-0000-000081280000}"/>
    <cellStyle name="Comma 3 4 6 2 2" xfId="10370" xr:uid="{00000000-0005-0000-0000-000082280000}"/>
    <cellStyle name="Comma 3 4 6 2 2 2" xfId="41043" xr:uid="{9995C5EB-D2CE-4261-AE8B-5F9BF10ECFAA}"/>
    <cellStyle name="Comma 3 4 6 2 3" xfId="41042" xr:uid="{E066E754-EF53-4AD3-9C18-422EE3C1F740}"/>
    <cellStyle name="Comma 3 4 6 3" xfId="10371" xr:uid="{00000000-0005-0000-0000-000083280000}"/>
    <cellStyle name="Comma 3 4 6 3 2" xfId="41044" xr:uid="{F233E0D7-04C9-4474-AC4F-EE2B27BF3B0E}"/>
    <cellStyle name="Comma 3 4 6 4" xfId="10372" xr:uid="{00000000-0005-0000-0000-000084280000}"/>
    <cellStyle name="Comma 3 4 6 4 2" xfId="41045" xr:uid="{EB8C7F45-5D1C-442A-B56B-A56F1511BF42}"/>
    <cellStyle name="Comma 3 4 6 5" xfId="41041" xr:uid="{8A6FFAB2-370A-48AF-96FF-E0FDAA81C7D0}"/>
    <cellStyle name="Comma 3 4 7" xfId="10373" xr:uid="{00000000-0005-0000-0000-000085280000}"/>
    <cellStyle name="Comma 3 4 7 2" xfId="10374" xr:uid="{00000000-0005-0000-0000-000086280000}"/>
    <cellStyle name="Comma 3 4 7 2 2" xfId="41047" xr:uid="{7133997F-0C15-4FFF-B062-86A6056CD92B}"/>
    <cellStyle name="Comma 3 4 7 3" xfId="41046" xr:uid="{97737248-C8AC-48EA-921D-5DA8D1C94AB6}"/>
    <cellStyle name="Comma 3 4 8" xfId="10375" xr:uid="{00000000-0005-0000-0000-000087280000}"/>
    <cellStyle name="Comma 3 4 8 2" xfId="10376" xr:uid="{00000000-0005-0000-0000-000088280000}"/>
    <cellStyle name="Comma 3 4 8 2 2" xfId="41049" xr:uid="{DAD460BD-C3A5-43BA-BBEF-EBAE0DA2071D}"/>
    <cellStyle name="Comma 3 4 8 3" xfId="41048" xr:uid="{55DC18B5-8644-47B0-A5B1-B6364E8D9111}"/>
    <cellStyle name="Comma 3 4 9" xfId="10377" xr:uid="{00000000-0005-0000-0000-000089280000}"/>
    <cellStyle name="Comma 3 4 9 2" xfId="10378" xr:uid="{00000000-0005-0000-0000-00008A280000}"/>
    <cellStyle name="Comma 3 4 9 2 2" xfId="41051" xr:uid="{55624437-3125-41C5-88BD-B82F7CB0F83B}"/>
    <cellStyle name="Comma 3 4 9 3" xfId="41050" xr:uid="{6DE0C975-2863-491D-B7B1-A78C0CDC2005}"/>
    <cellStyle name="Comma 3 5" xfId="10379" xr:uid="{00000000-0005-0000-0000-00008B280000}"/>
    <cellStyle name="Comma 3 5 10" xfId="10380" xr:uid="{00000000-0005-0000-0000-00008C280000}"/>
    <cellStyle name="Comma 3 5 10 2" xfId="41053" xr:uid="{6A7D0391-6D5A-4D67-87DB-9AD48C5F3062}"/>
    <cellStyle name="Comma 3 5 11" xfId="10381" xr:uid="{00000000-0005-0000-0000-00008D280000}"/>
    <cellStyle name="Comma 3 5 11 2" xfId="41054" xr:uid="{246AB0A9-AC18-4A31-BB33-31059F08D268}"/>
    <cellStyle name="Comma 3 5 12" xfId="10382" xr:uid="{00000000-0005-0000-0000-00008E280000}"/>
    <cellStyle name="Comma 3 5 12 2" xfId="41055" xr:uid="{B5E237E1-A406-4D61-B627-6A2A369829CB}"/>
    <cellStyle name="Comma 3 5 13" xfId="41052" xr:uid="{6FA9110E-2D10-4D68-87FF-4E2D0A18FB60}"/>
    <cellStyle name="Comma 3 5 2" xfId="10383" xr:uid="{00000000-0005-0000-0000-00008F280000}"/>
    <cellStyle name="Comma 3 5 2 10" xfId="41056" xr:uid="{3A7280B9-B56A-4FB1-9352-611701D5F0B4}"/>
    <cellStyle name="Comma 3 5 2 2" xfId="10384" xr:uid="{00000000-0005-0000-0000-000090280000}"/>
    <cellStyle name="Comma 3 5 2 2 2" xfId="10385" xr:uid="{00000000-0005-0000-0000-000091280000}"/>
    <cellStyle name="Comma 3 5 2 2 2 2" xfId="10386" xr:uid="{00000000-0005-0000-0000-000092280000}"/>
    <cellStyle name="Comma 3 5 2 2 2 2 2" xfId="41059" xr:uid="{AC2B9B1B-5B78-46D2-A1A0-94ECD3C9F87A}"/>
    <cellStyle name="Comma 3 5 2 2 2 3" xfId="41058" xr:uid="{0C4C7E31-7707-48C7-8BA0-5445828FBA0A}"/>
    <cellStyle name="Comma 3 5 2 2 3" xfId="10387" xr:uid="{00000000-0005-0000-0000-000093280000}"/>
    <cellStyle name="Comma 3 5 2 2 3 2" xfId="10388" xr:uid="{00000000-0005-0000-0000-000094280000}"/>
    <cellStyle name="Comma 3 5 2 2 3 2 2" xfId="41061" xr:uid="{AEFB872C-85F9-43C9-9968-8A61D937AF8A}"/>
    <cellStyle name="Comma 3 5 2 2 3 3" xfId="41060" xr:uid="{ADE317AB-CFE3-4CB4-83CC-F5FC17534F46}"/>
    <cellStyle name="Comma 3 5 2 2 4" xfId="10389" xr:uid="{00000000-0005-0000-0000-000095280000}"/>
    <cellStyle name="Comma 3 5 2 2 4 2" xfId="41062" xr:uid="{3F8BAE93-13E3-43E3-AC22-4F39B400938A}"/>
    <cellStyle name="Comma 3 5 2 2 5" xfId="10390" xr:uid="{00000000-0005-0000-0000-000096280000}"/>
    <cellStyle name="Comma 3 5 2 2 5 2" xfId="10391" xr:uid="{00000000-0005-0000-0000-000097280000}"/>
    <cellStyle name="Comma 3 5 2 2 5 2 2" xfId="41064" xr:uid="{9472F092-F956-428E-84E8-A946B8AA6F75}"/>
    <cellStyle name="Comma 3 5 2 2 5 3" xfId="41063" xr:uid="{5D344A7E-F2BF-4AE1-A79B-DABA51D0BBF6}"/>
    <cellStyle name="Comma 3 5 2 2 6" xfId="10392" xr:uid="{00000000-0005-0000-0000-000098280000}"/>
    <cellStyle name="Comma 3 5 2 2 6 2" xfId="41065" xr:uid="{04221F11-770C-4D8D-A8EC-707BC24CB1B9}"/>
    <cellStyle name="Comma 3 5 2 2 7" xfId="41057" xr:uid="{3826227E-9E67-4B88-B26D-1BA8B4983C6F}"/>
    <cellStyle name="Comma 3 5 2 3" xfId="10393" xr:uid="{00000000-0005-0000-0000-000099280000}"/>
    <cellStyle name="Comma 3 5 2 3 2" xfId="10394" xr:uid="{00000000-0005-0000-0000-00009A280000}"/>
    <cellStyle name="Comma 3 5 2 3 2 2" xfId="10395" xr:uid="{00000000-0005-0000-0000-00009B280000}"/>
    <cellStyle name="Comma 3 5 2 3 2 2 2" xfId="10396" xr:uid="{00000000-0005-0000-0000-00009C280000}"/>
    <cellStyle name="Comma 3 5 2 3 2 2 2 2" xfId="41069" xr:uid="{79423655-0BAB-442D-BE58-B4B824682240}"/>
    <cellStyle name="Comma 3 5 2 3 2 2 3" xfId="41068" xr:uid="{5DDBA48C-29BE-4755-8926-9C4560A0D3B3}"/>
    <cellStyle name="Comma 3 5 2 3 2 3" xfId="10397" xr:uid="{00000000-0005-0000-0000-00009D280000}"/>
    <cellStyle name="Comma 3 5 2 3 2 3 2" xfId="10398" xr:uid="{00000000-0005-0000-0000-00009E280000}"/>
    <cellStyle name="Comma 3 5 2 3 2 3 2 2" xfId="41071" xr:uid="{39296305-3378-493A-9D05-96C67A680123}"/>
    <cellStyle name="Comma 3 5 2 3 2 3 3" xfId="41070" xr:uid="{945CA469-7804-4915-8644-AB50A44BEFFD}"/>
    <cellStyle name="Comma 3 5 2 3 2 4" xfId="10399" xr:uid="{00000000-0005-0000-0000-00009F280000}"/>
    <cellStyle name="Comma 3 5 2 3 2 4 2" xfId="41072" xr:uid="{ED3AC394-1DC5-4AE7-A179-3792675457D1}"/>
    <cellStyle name="Comma 3 5 2 3 2 5" xfId="10400" xr:uid="{00000000-0005-0000-0000-0000A0280000}"/>
    <cellStyle name="Comma 3 5 2 3 2 5 2" xfId="10401" xr:uid="{00000000-0005-0000-0000-0000A1280000}"/>
    <cellStyle name="Comma 3 5 2 3 2 5 2 2" xfId="41074" xr:uid="{3C04398D-5CB4-4EAA-A7A4-5B8B36FA2D38}"/>
    <cellStyle name="Comma 3 5 2 3 2 5 3" xfId="41073" xr:uid="{7063768A-CE1F-411A-BDC7-670AA43E76B3}"/>
    <cellStyle name="Comma 3 5 2 3 2 6" xfId="10402" xr:uid="{00000000-0005-0000-0000-0000A2280000}"/>
    <cellStyle name="Comma 3 5 2 3 2 6 2" xfId="41075" xr:uid="{BCF24CF8-10D1-4513-8C83-77267054BC18}"/>
    <cellStyle name="Comma 3 5 2 3 2 7" xfId="41067" xr:uid="{2882A242-44E0-4106-9261-32BFC4FB631F}"/>
    <cellStyle name="Comma 3 5 2 3 3" xfId="10403" xr:uid="{00000000-0005-0000-0000-0000A3280000}"/>
    <cellStyle name="Comma 3 5 2 3 3 2" xfId="10404" xr:uid="{00000000-0005-0000-0000-0000A4280000}"/>
    <cellStyle name="Comma 3 5 2 3 3 2 2" xfId="41077" xr:uid="{F96D8276-3DB8-43D4-894C-1BC60C48EA56}"/>
    <cellStyle name="Comma 3 5 2 3 3 3" xfId="41076" xr:uid="{DE0BE027-8AE3-4143-BF26-6CABDAC550B1}"/>
    <cellStyle name="Comma 3 5 2 3 4" xfId="10405" xr:uid="{00000000-0005-0000-0000-0000A5280000}"/>
    <cellStyle name="Comma 3 5 2 3 4 2" xfId="10406" xr:uid="{00000000-0005-0000-0000-0000A6280000}"/>
    <cellStyle name="Comma 3 5 2 3 4 2 2" xfId="41079" xr:uid="{1A7B2F6B-9CE0-42D1-AECE-A771AAFF8F1B}"/>
    <cellStyle name="Comma 3 5 2 3 4 3" xfId="41078" xr:uid="{BF022C33-3BC8-43F4-A4D7-DF6F24FE3306}"/>
    <cellStyle name="Comma 3 5 2 3 5" xfId="10407" xr:uid="{00000000-0005-0000-0000-0000A7280000}"/>
    <cellStyle name="Comma 3 5 2 3 5 2" xfId="41080" xr:uid="{3F749295-3FE5-4407-87D5-B51A683C6CCA}"/>
    <cellStyle name="Comma 3 5 2 3 6" xfId="10408" xr:uid="{00000000-0005-0000-0000-0000A8280000}"/>
    <cellStyle name="Comma 3 5 2 3 6 2" xfId="10409" xr:uid="{00000000-0005-0000-0000-0000A9280000}"/>
    <cellStyle name="Comma 3 5 2 3 6 2 2" xfId="41082" xr:uid="{43F6D4CD-4833-44FE-91D4-D1B1AE3BA7BF}"/>
    <cellStyle name="Comma 3 5 2 3 6 3" xfId="41081" xr:uid="{0CF597C1-90FB-424B-8538-774045D6B493}"/>
    <cellStyle name="Comma 3 5 2 3 7" xfId="10410" xr:uid="{00000000-0005-0000-0000-0000AA280000}"/>
    <cellStyle name="Comma 3 5 2 3 7 2" xfId="41083" xr:uid="{DB0AFD99-E750-4DE4-9DCD-D2DDA2697AA4}"/>
    <cellStyle name="Comma 3 5 2 3 8" xfId="41066" xr:uid="{32D528AA-4532-4558-A57B-342DE46BD13F}"/>
    <cellStyle name="Comma 3 5 2 4" xfId="10411" xr:uid="{00000000-0005-0000-0000-0000AB280000}"/>
    <cellStyle name="Comma 3 5 2 4 2" xfId="10412" xr:uid="{00000000-0005-0000-0000-0000AC280000}"/>
    <cellStyle name="Comma 3 5 2 4 2 2" xfId="10413" xr:uid="{00000000-0005-0000-0000-0000AD280000}"/>
    <cellStyle name="Comma 3 5 2 4 2 2 2" xfId="41086" xr:uid="{E048CDC6-7E50-4AA8-A37E-6FA1DB05610E}"/>
    <cellStyle name="Comma 3 5 2 4 2 3" xfId="41085" xr:uid="{16E819FF-2BE4-405F-A4A9-403FB2F49DDE}"/>
    <cellStyle name="Comma 3 5 2 4 3" xfId="10414" xr:uid="{00000000-0005-0000-0000-0000AE280000}"/>
    <cellStyle name="Comma 3 5 2 4 3 2" xfId="10415" xr:uid="{00000000-0005-0000-0000-0000AF280000}"/>
    <cellStyle name="Comma 3 5 2 4 3 2 2" xfId="41088" xr:uid="{508779E1-D8D0-4F49-B6B6-343A6B57966C}"/>
    <cellStyle name="Comma 3 5 2 4 3 3" xfId="41087" xr:uid="{2AB16CDE-15AE-411C-810F-F7CD93223E7A}"/>
    <cellStyle name="Comma 3 5 2 4 4" xfId="10416" xr:uid="{00000000-0005-0000-0000-0000B0280000}"/>
    <cellStyle name="Comma 3 5 2 4 4 2" xfId="41089" xr:uid="{65373FD4-EEBD-4610-B7A0-380F1F3356B9}"/>
    <cellStyle name="Comma 3 5 2 4 5" xfId="10417" xr:uid="{00000000-0005-0000-0000-0000B1280000}"/>
    <cellStyle name="Comma 3 5 2 4 5 2" xfId="41090" xr:uid="{BA73EDD2-E850-4C04-A3B8-93A72989FB39}"/>
    <cellStyle name="Comma 3 5 2 4 6" xfId="10418" xr:uid="{00000000-0005-0000-0000-0000B2280000}"/>
    <cellStyle name="Comma 3 5 2 4 6 2" xfId="41091" xr:uid="{9560671B-1E71-4304-85BC-2AE0112B7325}"/>
    <cellStyle name="Comma 3 5 2 4 7" xfId="41084" xr:uid="{11D8887A-F51E-4276-AEC7-F608166F4D69}"/>
    <cellStyle name="Comma 3 5 2 5" xfId="10419" xr:uid="{00000000-0005-0000-0000-0000B3280000}"/>
    <cellStyle name="Comma 3 5 2 5 2" xfId="10420" xr:uid="{00000000-0005-0000-0000-0000B4280000}"/>
    <cellStyle name="Comma 3 5 2 5 2 2" xfId="41093" xr:uid="{47D90409-7082-481B-A38D-152E8AF54B44}"/>
    <cellStyle name="Comma 3 5 2 5 3" xfId="41092" xr:uid="{3DD500C3-2B81-4350-89D8-53907D47D71C}"/>
    <cellStyle name="Comma 3 5 2 6" xfId="10421" xr:uid="{00000000-0005-0000-0000-0000B5280000}"/>
    <cellStyle name="Comma 3 5 2 6 2" xfId="10422" xr:uid="{00000000-0005-0000-0000-0000B6280000}"/>
    <cellStyle name="Comma 3 5 2 6 2 2" xfId="41095" xr:uid="{0ECF5455-85C7-4D47-8512-8B0C587835E7}"/>
    <cellStyle name="Comma 3 5 2 6 3" xfId="41094" xr:uid="{E5BBF53A-2E2F-4567-A9D8-7F3F4BA9F2D3}"/>
    <cellStyle name="Comma 3 5 2 7" xfId="10423" xr:uid="{00000000-0005-0000-0000-0000B7280000}"/>
    <cellStyle name="Comma 3 5 2 7 2" xfId="41096" xr:uid="{110A3E41-4C6D-47C4-BBF7-B71ABA64EF89}"/>
    <cellStyle name="Comma 3 5 2 8" xfId="10424" xr:uid="{00000000-0005-0000-0000-0000B8280000}"/>
    <cellStyle name="Comma 3 5 2 8 2" xfId="10425" xr:uid="{00000000-0005-0000-0000-0000B9280000}"/>
    <cellStyle name="Comma 3 5 2 8 2 2" xfId="41098" xr:uid="{A004D161-C2D8-4401-BC67-C544D736D4BA}"/>
    <cellStyle name="Comma 3 5 2 8 3" xfId="41097" xr:uid="{05948F3F-3F4C-4054-9639-C8DFA2EDF547}"/>
    <cellStyle name="Comma 3 5 2 9" xfId="10426" xr:uid="{00000000-0005-0000-0000-0000BA280000}"/>
    <cellStyle name="Comma 3 5 2 9 2" xfId="41099" xr:uid="{469A9ECB-D1D8-4D46-8392-3D5E9ED92B06}"/>
    <cellStyle name="Comma 3 5 3" xfId="10427" xr:uid="{00000000-0005-0000-0000-0000BB280000}"/>
    <cellStyle name="Comma 3 5 3 2" xfId="10428" xr:uid="{00000000-0005-0000-0000-0000BC280000}"/>
    <cellStyle name="Comma 3 5 3 2 2" xfId="10429" xr:uid="{00000000-0005-0000-0000-0000BD280000}"/>
    <cellStyle name="Comma 3 5 3 2 2 2" xfId="41102" xr:uid="{DA259DE6-A6CC-4C67-9225-33F00EE57A83}"/>
    <cellStyle name="Comma 3 5 3 2 3" xfId="41101" xr:uid="{CA0AB4CC-4C79-4613-8BDB-AA84092CAD9A}"/>
    <cellStyle name="Comma 3 5 3 3" xfId="10430" xr:uid="{00000000-0005-0000-0000-0000BE280000}"/>
    <cellStyle name="Comma 3 5 3 3 2" xfId="10431" xr:uid="{00000000-0005-0000-0000-0000BF280000}"/>
    <cellStyle name="Comma 3 5 3 3 2 2" xfId="41104" xr:uid="{643FDA37-0703-4295-9C00-DBC0F872C3B5}"/>
    <cellStyle name="Comma 3 5 3 3 3" xfId="41103" xr:uid="{02F7D469-10E1-402A-B951-ABDEC7F17265}"/>
    <cellStyle name="Comma 3 5 3 4" xfId="10432" xr:uid="{00000000-0005-0000-0000-0000C0280000}"/>
    <cellStyle name="Comma 3 5 3 4 2" xfId="41105" xr:uid="{B43D104E-EADD-43E9-B947-A2AC07237657}"/>
    <cellStyle name="Comma 3 5 3 5" xfId="10433" xr:uid="{00000000-0005-0000-0000-0000C1280000}"/>
    <cellStyle name="Comma 3 5 3 5 2" xfId="10434" xr:uid="{00000000-0005-0000-0000-0000C2280000}"/>
    <cellStyle name="Comma 3 5 3 5 2 2" xfId="41107" xr:uid="{86F0717A-3917-42D9-BBC1-0EB7B4A59B6C}"/>
    <cellStyle name="Comma 3 5 3 5 3" xfId="41106" xr:uid="{4F9A1067-CE18-4E15-952C-EE438EB1A883}"/>
    <cellStyle name="Comma 3 5 3 6" xfId="10435" xr:uid="{00000000-0005-0000-0000-0000C3280000}"/>
    <cellStyle name="Comma 3 5 3 6 2" xfId="41108" xr:uid="{919A724A-3D95-4F3E-AE1D-6F2A50B0CBEC}"/>
    <cellStyle name="Comma 3 5 3 7" xfId="41100" xr:uid="{8B260D9B-BA32-460C-B1D6-5FD3F8C59F4C}"/>
    <cellStyle name="Comma 3 5 4" xfId="10436" xr:uid="{00000000-0005-0000-0000-0000C4280000}"/>
    <cellStyle name="Comma 3 5 4 2" xfId="10437" xr:uid="{00000000-0005-0000-0000-0000C5280000}"/>
    <cellStyle name="Comma 3 5 4 2 2" xfId="10438" xr:uid="{00000000-0005-0000-0000-0000C6280000}"/>
    <cellStyle name="Comma 3 5 4 2 2 2" xfId="10439" xr:uid="{00000000-0005-0000-0000-0000C7280000}"/>
    <cellStyle name="Comma 3 5 4 2 2 2 2" xfId="41112" xr:uid="{3213DCE9-D56B-4E60-9498-407653FC7F8A}"/>
    <cellStyle name="Comma 3 5 4 2 2 3" xfId="41111" xr:uid="{B18C9EE7-FA6E-4B7D-BFBB-9DBAEFD8BE45}"/>
    <cellStyle name="Comma 3 5 4 2 3" xfId="10440" xr:uid="{00000000-0005-0000-0000-0000C8280000}"/>
    <cellStyle name="Comma 3 5 4 2 3 2" xfId="10441" xr:uid="{00000000-0005-0000-0000-0000C9280000}"/>
    <cellStyle name="Comma 3 5 4 2 3 2 2" xfId="41114" xr:uid="{A6E9EE5E-AB1B-4CB3-BC31-D885871A2D8B}"/>
    <cellStyle name="Comma 3 5 4 2 3 3" xfId="41113" xr:uid="{575D76F0-84F2-4905-9134-D343A4FDE60A}"/>
    <cellStyle name="Comma 3 5 4 2 4" xfId="10442" xr:uid="{00000000-0005-0000-0000-0000CA280000}"/>
    <cellStyle name="Comma 3 5 4 2 4 2" xfId="41115" xr:uid="{6D494E0D-1B9C-4A72-9B24-67E8F50F2B91}"/>
    <cellStyle name="Comma 3 5 4 2 5" xfId="10443" xr:uid="{00000000-0005-0000-0000-0000CB280000}"/>
    <cellStyle name="Comma 3 5 4 2 5 2" xfId="41116" xr:uid="{677B56F8-D303-4AD2-A74E-3369F48BD289}"/>
    <cellStyle name="Comma 3 5 4 2 6" xfId="10444" xr:uid="{00000000-0005-0000-0000-0000CC280000}"/>
    <cellStyle name="Comma 3 5 4 2 6 2" xfId="41117" xr:uid="{B3037A54-7B2D-4459-A08C-9DC9C466B941}"/>
    <cellStyle name="Comma 3 5 4 2 7" xfId="41110" xr:uid="{7EC116AB-6642-49F1-A5AA-7838062AA7E2}"/>
    <cellStyle name="Comma 3 5 4 3" xfId="10445" xr:uid="{00000000-0005-0000-0000-0000CD280000}"/>
    <cellStyle name="Comma 3 5 4 3 2" xfId="10446" xr:uid="{00000000-0005-0000-0000-0000CE280000}"/>
    <cellStyle name="Comma 3 5 4 3 2 2" xfId="10447" xr:uid="{00000000-0005-0000-0000-0000CF280000}"/>
    <cellStyle name="Comma 3 5 4 3 2 2 2" xfId="41120" xr:uid="{D329FC89-EFAD-4A8E-94EF-5F0CB5C323B4}"/>
    <cellStyle name="Comma 3 5 4 3 2 3" xfId="41119" xr:uid="{80AE6875-4D04-4A36-9831-11EDBE078C73}"/>
    <cellStyle name="Comma 3 5 4 3 3" xfId="10448" xr:uid="{00000000-0005-0000-0000-0000D0280000}"/>
    <cellStyle name="Comma 3 5 4 3 3 2" xfId="10449" xr:uid="{00000000-0005-0000-0000-0000D1280000}"/>
    <cellStyle name="Comma 3 5 4 3 3 2 2" xfId="41122" xr:uid="{CCD083E4-2DA4-4F89-B9FD-EA60B72376D9}"/>
    <cellStyle name="Comma 3 5 4 3 3 3" xfId="41121" xr:uid="{E1D46418-CF3F-44CD-ABEE-845B512928A1}"/>
    <cellStyle name="Comma 3 5 4 3 4" xfId="10450" xr:uid="{00000000-0005-0000-0000-0000D2280000}"/>
    <cellStyle name="Comma 3 5 4 3 4 2" xfId="41123" xr:uid="{B6652C87-355B-4BBF-B6EA-A3E8AA6826A8}"/>
    <cellStyle name="Comma 3 5 4 3 5" xfId="10451" xr:uid="{00000000-0005-0000-0000-0000D3280000}"/>
    <cellStyle name="Comma 3 5 4 3 5 2" xfId="41124" xr:uid="{C5F71CDF-EB20-435B-B266-EBEA17644793}"/>
    <cellStyle name="Comma 3 5 4 3 6" xfId="10452" xr:uid="{00000000-0005-0000-0000-0000D4280000}"/>
    <cellStyle name="Comma 3 5 4 3 6 2" xfId="41125" xr:uid="{AD6018DD-6357-405F-8BDC-177A6BA75E98}"/>
    <cellStyle name="Comma 3 5 4 3 7" xfId="41118" xr:uid="{562B7997-1BA3-4538-8A0B-14B90A59B55C}"/>
    <cellStyle name="Comma 3 5 4 4" xfId="10453" xr:uid="{00000000-0005-0000-0000-0000D5280000}"/>
    <cellStyle name="Comma 3 5 4 4 2" xfId="10454" xr:uid="{00000000-0005-0000-0000-0000D6280000}"/>
    <cellStyle name="Comma 3 5 4 4 2 2" xfId="41127" xr:uid="{5122A7D7-6B5E-4AA3-BCF3-4B4263EDBC96}"/>
    <cellStyle name="Comma 3 5 4 4 3" xfId="41126" xr:uid="{E5D9BC34-02D1-4827-AB06-AF89E6F4D1E7}"/>
    <cellStyle name="Comma 3 5 4 5" xfId="10455" xr:uid="{00000000-0005-0000-0000-0000D7280000}"/>
    <cellStyle name="Comma 3 5 4 5 2" xfId="10456" xr:uid="{00000000-0005-0000-0000-0000D8280000}"/>
    <cellStyle name="Comma 3 5 4 5 2 2" xfId="41129" xr:uid="{763477D5-D78F-4313-9D3F-CB56D6666B5A}"/>
    <cellStyle name="Comma 3 5 4 5 3" xfId="41128" xr:uid="{C260803C-6CE0-4C7D-897A-FF914855AA04}"/>
    <cellStyle name="Comma 3 5 4 6" xfId="10457" xr:uid="{00000000-0005-0000-0000-0000D9280000}"/>
    <cellStyle name="Comma 3 5 4 6 2" xfId="41130" xr:uid="{1AB95C5E-623D-4B39-9640-62DD910C8E0B}"/>
    <cellStyle name="Comma 3 5 4 7" xfId="10458" xr:uid="{00000000-0005-0000-0000-0000DA280000}"/>
    <cellStyle name="Comma 3 5 4 7 2" xfId="10459" xr:uid="{00000000-0005-0000-0000-0000DB280000}"/>
    <cellStyle name="Comma 3 5 4 7 2 2" xfId="41132" xr:uid="{6D56C6AD-E3C6-4A1E-9543-7FD1AFA35D94}"/>
    <cellStyle name="Comma 3 5 4 7 3" xfId="41131" xr:uid="{E96B662E-ADD8-4D60-90CB-459B744B7201}"/>
    <cellStyle name="Comma 3 5 4 8" xfId="10460" xr:uid="{00000000-0005-0000-0000-0000DC280000}"/>
    <cellStyle name="Comma 3 5 4 8 2" xfId="41133" xr:uid="{309681B4-4742-45DB-8592-9ADFB5EE3639}"/>
    <cellStyle name="Comma 3 5 4 9" xfId="41109" xr:uid="{94CC8354-BBDC-4ED9-BF1C-CC881571E986}"/>
    <cellStyle name="Comma 3 5 5" xfId="10461" xr:uid="{00000000-0005-0000-0000-0000DD280000}"/>
    <cellStyle name="Comma 3 5 5 2" xfId="10462" xr:uid="{00000000-0005-0000-0000-0000DE280000}"/>
    <cellStyle name="Comma 3 5 5 2 2" xfId="10463" xr:uid="{00000000-0005-0000-0000-0000DF280000}"/>
    <cellStyle name="Comma 3 5 5 2 2 2" xfId="41136" xr:uid="{3503B353-7D99-4C9E-A3AB-41D097FE7390}"/>
    <cellStyle name="Comma 3 5 5 2 3" xfId="41135" xr:uid="{149AB089-DDEE-43A6-A09E-E625A721D9FC}"/>
    <cellStyle name="Comma 3 5 5 3" xfId="10464" xr:uid="{00000000-0005-0000-0000-0000E0280000}"/>
    <cellStyle name="Comma 3 5 5 3 2" xfId="41137" xr:uid="{454DF1D5-1F0C-4049-ADB9-A9760313E741}"/>
    <cellStyle name="Comma 3 5 5 4" xfId="10465" xr:uid="{00000000-0005-0000-0000-0000E1280000}"/>
    <cellStyle name="Comma 3 5 5 4 2" xfId="41138" xr:uid="{AAD40396-D7BF-4639-B270-AC2B3D598AAB}"/>
    <cellStyle name="Comma 3 5 5 5" xfId="41134" xr:uid="{634131DA-A272-4500-BE64-E505F1C492EB}"/>
    <cellStyle name="Comma 3 5 6" xfId="10466" xr:uid="{00000000-0005-0000-0000-0000E2280000}"/>
    <cellStyle name="Comma 3 5 6 2" xfId="10467" xr:uid="{00000000-0005-0000-0000-0000E3280000}"/>
    <cellStyle name="Comma 3 5 6 2 2" xfId="41140" xr:uid="{3BBFCC54-7F89-442F-8563-A368B03C81EC}"/>
    <cellStyle name="Comma 3 5 6 3" xfId="41139" xr:uid="{596DF113-DDFB-49CC-8F4E-74E1FCF9E82C}"/>
    <cellStyle name="Comma 3 5 7" xfId="10468" xr:uid="{00000000-0005-0000-0000-0000E4280000}"/>
    <cellStyle name="Comma 3 5 7 2" xfId="10469" xr:uid="{00000000-0005-0000-0000-0000E5280000}"/>
    <cellStyle name="Comma 3 5 7 2 2" xfId="41142" xr:uid="{B1E751B4-C13E-4A5B-B99D-C0802F9403BA}"/>
    <cellStyle name="Comma 3 5 7 3" xfId="41141" xr:uid="{18F982A9-71B4-4534-848E-2E351A925C37}"/>
    <cellStyle name="Comma 3 5 8" xfId="10470" xr:uid="{00000000-0005-0000-0000-0000E6280000}"/>
    <cellStyle name="Comma 3 5 8 2" xfId="10471" xr:uid="{00000000-0005-0000-0000-0000E7280000}"/>
    <cellStyle name="Comma 3 5 8 2 2" xfId="41144" xr:uid="{1FEB1799-F52A-4D72-8576-3D8D787A666B}"/>
    <cellStyle name="Comma 3 5 8 3" xfId="41143" xr:uid="{C0EA18B3-17A9-4416-BA26-677755F99179}"/>
    <cellStyle name="Comma 3 5 9" xfId="10472" xr:uid="{00000000-0005-0000-0000-0000E8280000}"/>
    <cellStyle name="Comma 3 5 9 2" xfId="10473" xr:uid="{00000000-0005-0000-0000-0000E9280000}"/>
    <cellStyle name="Comma 3 5 9 2 2" xfId="41146" xr:uid="{4ECC832F-C367-454A-B34B-DFDE15696134}"/>
    <cellStyle name="Comma 3 5 9 3" xfId="41145" xr:uid="{9CCF3D38-3818-49F1-9FBD-26F5515A57C3}"/>
    <cellStyle name="Comma 3 6" xfId="10474" xr:uid="{00000000-0005-0000-0000-0000EA280000}"/>
    <cellStyle name="Comma 3 6 10" xfId="10475" xr:uid="{00000000-0005-0000-0000-0000EB280000}"/>
    <cellStyle name="Comma 3 6 10 2" xfId="41148" xr:uid="{7C8B961E-A66C-468E-8020-F4FB9FA56B33}"/>
    <cellStyle name="Comma 3 6 11" xfId="10476" xr:uid="{00000000-0005-0000-0000-0000EC280000}"/>
    <cellStyle name="Comma 3 6 11 2" xfId="41149" xr:uid="{BCE39997-CF41-456D-B3B5-6FB44A87DCE2}"/>
    <cellStyle name="Comma 3 6 12" xfId="41147" xr:uid="{0B25A00D-28C5-439C-9A9D-94DDE81685CC}"/>
    <cellStyle name="Comma 3 6 2" xfId="10477" xr:uid="{00000000-0005-0000-0000-0000ED280000}"/>
    <cellStyle name="Comma 3 6 2 10" xfId="41150" xr:uid="{46A0408D-1BA4-4F5C-8D02-5D370DA7CE4A}"/>
    <cellStyle name="Comma 3 6 2 2" xfId="10478" xr:uid="{00000000-0005-0000-0000-0000EE280000}"/>
    <cellStyle name="Comma 3 6 2 2 2" xfId="10479" xr:uid="{00000000-0005-0000-0000-0000EF280000}"/>
    <cellStyle name="Comma 3 6 2 2 2 2" xfId="10480" xr:uid="{00000000-0005-0000-0000-0000F0280000}"/>
    <cellStyle name="Comma 3 6 2 2 2 2 2" xfId="41153" xr:uid="{9F4D156A-F5B2-451C-8325-C034B244DD4E}"/>
    <cellStyle name="Comma 3 6 2 2 2 3" xfId="41152" xr:uid="{97110FAB-78FA-49E2-8250-11152B00874D}"/>
    <cellStyle name="Comma 3 6 2 2 3" xfId="10481" xr:uid="{00000000-0005-0000-0000-0000F1280000}"/>
    <cellStyle name="Comma 3 6 2 2 3 2" xfId="10482" xr:uid="{00000000-0005-0000-0000-0000F2280000}"/>
    <cellStyle name="Comma 3 6 2 2 3 2 2" xfId="41155" xr:uid="{BB977F70-0A11-4A6C-97CA-7C553C01EA5D}"/>
    <cellStyle name="Comma 3 6 2 2 3 3" xfId="41154" xr:uid="{DFF389BA-199E-49B7-9FB7-F2EFE337A4BE}"/>
    <cellStyle name="Comma 3 6 2 2 4" xfId="10483" xr:uid="{00000000-0005-0000-0000-0000F3280000}"/>
    <cellStyle name="Comma 3 6 2 2 4 2" xfId="41156" xr:uid="{3646B762-6614-4A84-994C-972916A00429}"/>
    <cellStyle name="Comma 3 6 2 2 5" xfId="10484" xr:uid="{00000000-0005-0000-0000-0000F4280000}"/>
    <cellStyle name="Comma 3 6 2 2 5 2" xfId="41157" xr:uid="{32BD6BE2-69B8-40F6-BD5E-4423764575BE}"/>
    <cellStyle name="Comma 3 6 2 2 6" xfId="10485" xr:uid="{00000000-0005-0000-0000-0000F5280000}"/>
    <cellStyle name="Comma 3 6 2 2 6 2" xfId="41158" xr:uid="{25DA2888-0810-42E0-B388-E159C7E951F7}"/>
    <cellStyle name="Comma 3 6 2 2 7" xfId="41151" xr:uid="{3A9DDA44-524E-45F5-9ED9-7246E506CFB8}"/>
    <cellStyle name="Comma 3 6 2 3" xfId="10486" xr:uid="{00000000-0005-0000-0000-0000F6280000}"/>
    <cellStyle name="Comma 3 6 2 3 2" xfId="10487" xr:uid="{00000000-0005-0000-0000-0000F7280000}"/>
    <cellStyle name="Comma 3 6 2 3 2 2" xfId="10488" xr:uid="{00000000-0005-0000-0000-0000F8280000}"/>
    <cellStyle name="Comma 3 6 2 3 2 2 2" xfId="10489" xr:uid="{00000000-0005-0000-0000-0000F9280000}"/>
    <cellStyle name="Comma 3 6 2 3 2 2 2 2" xfId="41162" xr:uid="{F821B7E2-D7D7-4ADF-88AB-1295583A61F3}"/>
    <cellStyle name="Comma 3 6 2 3 2 2 3" xfId="41161" xr:uid="{69CD69E8-FD2C-44FC-B9AC-86FBBFB38335}"/>
    <cellStyle name="Comma 3 6 2 3 2 3" xfId="10490" xr:uid="{00000000-0005-0000-0000-0000FA280000}"/>
    <cellStyle name="Comma 3 6 2 3 2 3 2" xfId="10491" xr:uid="{00000000-0005-0000-0000-0000FB280000}"/>
    <cellStyle name="Comma 3 6 2 3 2 3 2 2" xfId="41164" xr:uid="{A60A586E-EBAA-499F-8BE5-AB89C74478B4}"/>
    <cellStyle name="Comma 3 6 2 3 2 3 3" xfId="41163" xr:uid="{3FAAA1AC-4F27-4946-9266-26FF68CFEABD}"/>
    <cellStyle name="Comma 3 6 2 3 2 4" xfId="10492" xr:uid="{00000000-0005-0000-0000-0000FC280000}"/>
    <cellStyle name="Comma 3 6 2 3 2 4 2" xfId="41165" xr:uid="{559627A0-014B-47DD-8B83-079EC8952B86}"/>
    <cellStyle name="Comma 3 6 2 3 2 5" xfId="10493" xr:uid="{00000000-0005-0000-0000-0000FD280000}"/>
    <cellStyle name="Comma 3 6 2 3 2 5 2" xfId="41166" xr:uid="{A9F6AD8F-9590-4E90-860F-CE7C30FE5579}"/>
    <cellStyle name="Comma 3 6 2 3 2 6" xfId="10494" xr:uid="{00000000-0005-0000-0000-0000FE280000}"/>
    <cellStyle name="Comma 3 6 2 3 2 6 2" xfId="41167" xr:uid="{3B22A70C-3BC7-48F6-AB28-8C65688AD8B6}"/>
    <cellStyle name="Comma 3 6 2 3 2 7" xfId="41160" xr:uid="{B0D28FD1-709F-44E7-89B5-78DA86535FFA}"/>
    <cellStyle name="Comma 3 6 2 3 3" xfId="10495" xr:uid="{00000000-0005-0000-0000-0000FF280000}"/>
    <cellStyle name="Comma 3 6 2 3 3 2" xfId="10496" xr:uid="{00000000-0005-0000-0000-000000290000}"/>
    <cellStyle name="Comma 3 6 2 3 3 2 2" xfId="41169" xr:uid="{6E7C8E43-5A4C-4935-8E41-2D5F602FC8C9}"/>
    <cellStyle name="Comma 3 6 2 3 3 3" xfId="41168" xr:uid="{D9550F90-F68B-4326-AD43-C483F9AD6C76}"/>
    <cellStyle name="Comma 3 6 2 3 4" xfId="10497" xr:uid="{00000000-0005-0000-0000-000001290000}"/>
    <cellStyle name="Comma 3 6 2 3 4 2" xfId="10498" xr:uid="{00000000-0005-0000-0000-000002290000}"/>
    <cellStyle name="Comma 3 6 2 3 4 2 2" xfId="41171" xr:uid="{B6AA8EE3-8D4B-482A-B5CC-BD4743BDC6AB}"/>
    <cellStyle name="Comma 3 6 2 3 4 3" xfId="41170" xr:uid="{7C312AC6-BC33-4B37-A4DD-C06F5F33A36A}"/>
    <cellStyle name="Comma 3 6 2 3 5" xfId="10499" xr:uid="{00000000-0005-0000-0000-000003290000}"/>
    <cellStyle name="Comma 3 6 2 3 5 2" xfId="41172" xr:uid="{87848D83-AFFC-4C43-BD26-C09B5288454D}"/>
    <cellStyle name="Comma 3 6 2 3 6" xfId="10500" xr:uid="{00000000-0005-0000-0000-000004290000}"/>
    <cellStyle name="Comma 3 6 2 3 6 2" xfId="41173" xr:uid="{9DEEC465-D095-40C0-B93E-D5154524C1E0}"/>
    <cellStyle name="Comma 3 6 2 3 7" xfId="10501" xr:uid="{00000000-0005-0000-0000-000005290000}"/>
    <cellStyle name="Comma 3 6 2 3 7 2" xfId="41174" xr:uid="{C82B752D-F482-495F-B5D4-6523822281F4}"/>
    <cellStyle name="Comma 3 6 2 3 8" xfId="41159" xr:uid="{82151F4A-FF42-4B7F-B5A7-FE0524B5506A}"/>
    <cellStyle name="Comma 3 6 2 4" xfId="10502" xr:uid="{00000000-0005-0000-0000-000006290000}"/>
    <cellStyle name="Comma 3 6 2 4 2" xfId="10503" xr:uid="{00000000-0005-0000-0000-000007290000}"/>
    <cellStyle name="Comma 3 6 2 4 2 2" xfId="10504" xr:uid="{00000000-0005-0000-0000-000008290000}"/>
    <cellStyle name="Comma 3 6 2 4 2 2 2" xfId="41177" xr:uid="{1FFFBF08-595D-4201-934B-ADE15DCFC31C}"/>
    <cellStyle name="Comma 3 6 2 4 2 3" xfId="41176" xr:uid="{F5BB2703-4526-4759-8D72-19E5DEE709BA}"/>
    <cellStyle name="Comma 3 6 2 4 3" xfId="10505" xr:uid="{00000000-0005-0000-0000-000009290000}"/>
    <cellStyle name="Comma 3 6 2 4 3 2" xfId="10506" xr:uid="{00000000-0005-0000-0000-00000A290000}"/>
    <cellStyle name="Comma 3 6 2 4 3 2 2" xfId="41179" xr:uid="{37570EF0-252B-4E63-9E6F-E6AD3071D3C5}"/>
    <cellStyle name="Comma 3 6 2 4 3 3" xfId="41178" xr:uid="{C507721F-1E54-482E-B480-C48C1800893F}"/>
    <cellStyle name="Comma 3 6 2 4 4" xfId="10507" xr:uid="{00000000-0005-0000-0000-00000B290000}"/>
    <cellStyle name="Comma 3 6 2 4 4 2" xfId="41180" xr:uid="{ACB9145E-6AB7-4605-A79F-CB00FFE051BA}"/>
    <cellStyle name="Comma 3 6 2 4 5" xfId="10508" xr:uid="{00000000-0005-0000-0000-00000C290000}"/>
    <cellStyle name="Comma 3 6 2 4 5 2" xfId="41181" xr:uid="{2A90367F-D7F7-4D3A-BCB9-FC297FF00D12}"/>
    <cellStyle name="Comma 3 6 2 4 6" xfId="10509" xr:uid="{00000000-0005-0000-0000-00000D290000}"/>
    <cellStyle name="Comma 3 6 2 4 6 2" xfId="41182" xr:uid="{4D05F215-9646-4F16-A459-9CDE5EB1A5AF}"/>
    <cellStyle name="Comma 3 6 2 4 7" xfId="41175" xr:uid="{7DA9B186-F5A1-4235-ABEB-5EAE1ECD69F0}"/>
    <cellStyle name="Comma 3 6 2 5" xfId="10510" xr:uid="{00000000-0005-0000-0000-00000E290000}"/>
    <cellStyle name="Comma 3 6 2 5 2" xfId="10511" xr:uid="{00000000-0005-0000-0000-00000F290000}"/>
    <cellStyle name="Comma 3 6 2 5 2 2" xfId="41184" xr:uid="{5BF77897-093C-4F57-AA96-2D7C228CD50E}"/>
    <cellStyle name="Comma 3 6 2 5 3" xfId="41183" xr:uid="{DB47D0F9-3A05-4FD3-AB99-6AD42EF3283D}"/>
    <cellStyle name="Comma 3 6 2 6" xfId="10512" xr:uid="{00000000-0005-0000-0000-000010290000}"/>
    <cellStyle name="Comma 3 6 2 6 2" xfId="10513" xr:uid="{00000000-0005-0000-0000-000011290000}"/>
    <cellStyle name="Comma 3 6 2 6 2 2" xfId="41186" xr:uid="{9AF86BED-3167-47CD-9F0F-82FE1900977A}"/>
    <cellStyle name="Comma 3 6 2 6 3" xfId="41185" xr:uid="{3F723681-AAF1-44E9-9008-CE96A5EDE195}"/>
    <cellStyle name="Comma 3 6 2 7" xfId="10514" xr:uid="{00000000-0005-0000-0000-000012290000}"/>
    <cellStyle name="Comma 3 6 2 7 2" xfId="41187" xr:uid="{A581F45B-9D7C-4973-B39A-4A298BD7D2E9}"/>
    <cellStyle name="Comma 3 6 2 8" xfId="10515" xr:uid="{00000000-0005-0000-0000-000013290000}"/>
    <cellStyle name="Comma 3 6 2 8 2" xfId="41188" xr:uid="{5CCC677E-21DB-4BB8-AD98-00EA307E8283}"/>
    <cellStyle name="Comma 3 6 2 9" xfId="10516" xr:uid="{00000000-0005-0000-0000-000014290000}"/>
    <cellStyle name="Comma 3 6 2 9 2" xfId="41189" xr:uid="{33313077-86FE-4DEE-969B-EDB8128E639F}"/>
    <cellStyle name="Comma 3 6 3" xfId="10517" xr:uid="{00000000-0005-0000-0000-000015290000}"/>
    <cellStyle name="Comma 3 6 3 2" xfId="10518" xr:uid="{00000000-0005-0000-0000-000016290000}"/>
    <cellStyle name="Comma 3 6 3 2 2" xfId="10519" xr:uid="{00000000-0005-0000-0000-000017290000}"/>
    <cellStyle name="Comma 3 6 3 2 2 2" xfId="41192" xr:uid="{ACF01F8C-8E79-41D0-AC5F-3DC8AECD35C5}"/>
    <cellStyle name="Comma 3 6 3 2 3" xfId="41191" xr:uid="{7B79306E-63EE-4F86-925D-3936FC38DADC}"/>
    <cellStyle name="Comma 3 6 3 3" xfId="10520" xr:uid="{00000000-0005-0000-0000-000018290000}"/>
    <cellStyle name="Comma 3 6 3 3 2" xfId="10521" xr:uid="{00000000-0005-0000-0000-000019290000}"/>
    <cellStyle name="Comma 3 6 3 3 2 2" xfId="41194" xr:uid="{249C928D-E447-4F54-AEC6-5E1BF992DE10}"/>
    <cellStyle name="Comma 3 6 3 3 3" xfId="41193" xr:uid="{4133A201-CCDD-4007-8D37-44CAAC788230}"/>
    <cellStyle name="Comma 3 6 3 4" xfId="10522" xr:uid="{00000000-0005-0000-0000-00001A290000}"/>
    <cellStyle name="Comma 3 6 3 4 2" xfId="41195" xr:uid="{7FD773A1-C903-43EF-8D60-CD2C5D01211D}"/>
    <cellStyle name="Comma 3 6 3 5" xfId="10523" xr:uid="{00000000-0005-0000-0000-00001B290000}"/>
    <cellStyle name="Comma 3 6 3 5 2" xfId="41196" xr:uid="{6501D230-AA17-443B-8186-606B5A0C6648}"/>
    <cellStyle name="Comma 3 6 3 6" xfId="10524" xr:uid="{00000000-0005-0000-0000-00001C290000}"/>
    <cellStyle name="Comma 3 6 3 6 2" xfId="41197" xr:uid="{BC74E80E-645C-4635-89C6-DC3E834F49AA}"/>
    <cellStyle name="Comma 3 6 3 7" xfId="41190" xr:uid="{A98A09EE-101D-4619-9EF1-A71238C06EC0}"/>
    <cellStyle name="Comma 3 6 4" xfId="10525" xr:uid="{00000000-0005-0000-0000-00001D290000}"/>
    <cellStyle name="Comma 3 6 4 2" xfId="10526" xr:uid="{00000000-0005-0000-0000-00001E290000}"/>
    <cellStyle name="Comma 3 6 4 2 2" xfId="10527" xr:uid="{00000000-0005-0000-0000-00001F290000}"/>
    <cellStyle name="Comma 3 6 4 2 2 2" xfId="10528" xr:uid="{00000000-0005-0000-0000-000020290000}"/>
    <cellStyle name="Comma 3 6 4 2 2 2 2" xfId="41201" xr:uid="{D3FB2515-5B5A-4F80-87FA-B9AC982FE1F6}"/>
    <cellStyle name="Comma 3 6 4 2 2 3" xfId="41200" xr:uid="{B58F7B0E-3D16-4FA1-AFF1-08D5AF6B8DF3}"/>
    <cellStyle name="Comma 3 6 4 2 3" xfId="10529" xr:uid="{00000000-0005-0000-0000-000021290000}"/>
    <cellStyle name="Comma 3 6 4 2 3 2" xfId="10530" xr:uid="{00000000-0005-0000-0000-000022290000}"/>
    <cellStyle name="Comma 3 6 4 2 3 2 2" xfId="41203" xr:uid="{31431137-16FD-4657-9C88-165876DA5CC3}"/>
    <cellStyle name="Comma 3 6 4 2 3 3" xfId="41202" xr:uid="{84FF3C5C-DC23-40E5-A1B7-F9A00DB6F443}"/>
    <cellStyle name="Comma 3 6 4 2 4" xfId="10531" xr:uid="{00000000-0005-0000-0000-000023290000}"/>
    <cellStyle name="Comma 3 6 4 2 4 2" xfId="41204" xr:uid="{945400C8-C567-482C-BA4D-E96BF9237B10}"/>
    <cellStyle name="Comma 3 6 4 2 5" xfId="10532" xr:uid="{00000000-0005-0000-0000-000024290000}"/>
    <cellStyle name="Comma 3 6 4 2 5 2" xfId="41205" xr:uid="{76723D6B-19F1-4EAD-A7DE-06D204BA4157}"/>
    <cellStyle name="Comma 3 6 4 2 6" xfId="10533" xr:uid="{00000000-0005-0000-0000-000025290000}"/>
    <cellStyle name="Comma 3 6 4 2 6 2" xfId="41206" xr:uid="{A672B9F9-857F-4AD4-9AD2-609A2E06EA31}"/>
    <cellStyle name="Comma 3 6 4 2 7" xfId="41199" xr:uid="{BB82AD1E-548C-4F9A-AED7-060111D3AD2C}"/>
    <cellStyle name="Comma 3 6 4 3" xfId="10534" xr:uid="{00000000-0005-0000-0000-000026290000}"/>
    <cellStyle name="Comma 3 6 4 3 2" xfId="10535" xr:uid="{00000000-0005-0000-0000-000027290000}"/>
    <cellStyle name="Comma 3 6 4 3 2 2" xfId="10536" xr:uid="{00000000-0005-0000-0000-000028290000}"/>
    <cellStyle name="Comma 3 6 4 3 2 2 2" xfId="41209" xr:uid="{DB693176-B72A-41A1-B60D-702C66AE075C}"/>
    <cellStyle name="Comma 3 6 4 3 2 3" xfId="41208" xr:uid="{1851B26C-72CD-48BB-B3B8-5F20FFC9C164}"/>
    <cellStyle name="Comma 3 6 4 3 3" xfId="10537" xr:uid="{00000000-0005-0000-0000-000029290000}"/>
    <cellStyle name="Comma 3 6 4 3 3 2" xfId="10538" xr:uid="{00000000-0005-0000-0000-00002A290000}"/>
    <cellStyle name="Comma 3 6 4 3 3 2 2" xfId="41211" xr:uid="{B8CBF905-CD68-48EA-87B7-891BA129F8AE}"/>
    <cellStyle name="Comma 3 6 4 3 3 3" xfId="41210" xr:uid="{AE73E62E-D149-4F85-9BEA-5CC5883FAEBA}"/>
    <cellStyle name="Comma 3 6 4 3 4" xfId="10539" xr:uid="{00000000-0005-0000-0000-00002B290000}"/>
    <cellStyle name="Comma 3 6 4 3 4 2" xfId="41212" xr:uid="{00671DF3-3668-48DF-9FDC-1E81C13F430F}"/>
    <cellStyle name="Comma 3 6 4 3 5" xfId="10540" xr:uid="{00000000-0005-0000-0000-00002C290000}"/>
    <cellStyle name="Comma 3 6 4 3 5 2" xfId="41213" xr:uid="{59522FD4-CA2C-49B0-BF6B-17D47AE574B2}"/>
    <cellStyle name="Comma 3 6 4 3 6" xfId="10541" xr:uid="{00000000-0005-0000-0000-00002D290000}"/>
    <cellStyle name="Comma 3 6 4 3 6 2" xfId="41214" xr:uid="{1BCC4BD9-8A39-4577-A03C-E5BB216C807C}"/>
    <cellStyle name="Comma 3 6 4 3 7" xfId="41207" xr:uid="{34B1189A-F97F-4CD0-940C-1261603576EE}"/>
    <cellStyle name="Comma 3 6 4 4" xfId="10542" xr:uid="{00000000-0005-0000-0000-00002E290000}"/>
    <cellStyle name="Comma 3 6 4 4 2" xfId="10543" xr:uid="{00000000-0005-0000-0000-00002F290000}"/>
    <cellStyle name="Comma 3 6 4 4 2 2" xfId="41216" xr:uid="{E95634C5-F7CF-4C1B-96B4-8E60E2F9FA97}"/>
    <cellStyle name="Comma 3 6 4 4 3" xfId="41215" xr:uid="{5DF15BDB-2DC4-448E-8AC8-36149EAAB207}"/>
    <cellStyle name="Comma 3 6 4 5" xfId="10544" xr:uid="{00000000-0005-0000-0000-000030290000}"/>
    <cellStyle name="Comma 3 6 4 5 2" xfId="10545" xr:uid="{00000000-0005-0000-0000-000031290000}"/>
    <cellStyle name="Comma 3 6 4 5 2 2" xfId="41218" xr:uid="{3BFBB79F-2FA4-4745-BDA9-1D485633BA52}"/>
    <cellStyle name="Comma 3 6 4 5 3" xfId="41217" xr:uid="{0E2DD37D-E7F6-476B-8EB5-4F414E373ADE}"/>
    <cellStyle name="Comma 3 6 4 6" xfId="10546" xr:uid="{00000000-0005-0000-0000-000032290000}"/>
    <cellStyle name="Comma 3 6 4 6 2" xfId="41219" xr:uid="{4D63C6E2-900B-4F02-A144-AD24BAC1E717}"/>
    <cellStyle name="Comma 3 6 4 7" xfId="10547" xr:uid="{00000000-0005-0000-0000-000033290000}"/>
    <cellStyle name="Comma 3 6 4 7 2" xfId="41220" xr:uid="{57D513A1-ED21-4D07-A09A-815164FC8740}"/>
    <cellStyle name="Comma 3 6 4 8" xfId="10548" xr:uid="{00000000-0005-0000-0000-000034290000}"/>
    <cellStyle name="Comma 3 6 4 8 2" xfId="41221" xr:uid="{5807961C-06E4-40F5-B19F-DD0B3A414EFD}"/>
    <cellStyle name="Comma 3 6 4 9" xfId="41198" xr:uid="{BA748D54-1506-4FB4-8723-357732D2E9E7}"/>
    <cellStyle name="Comma 3 6 5" xfId="10549" xr:uid="{00000000-0005-0000-0000-000035290000}"/>
    <cellStyle name="Comma 3 6 5 2" xfId="10550" xr:uid="{00000000-0005-0000-0000-000036290000}"/>
    <cellStyle name="Comma 3 6 5 2 2" xfId="41223" xr:uid="{A2035CB8-2E04-4C82-B30F-BA3F4BB83887}"/>
    <cellStyle name="Comma 3 6 5 3" xfId="41222" xr:uid="{7F056073-382C-4B03-A998-7981185B1452}"/>
    <cellStyle name="Comma 3 6 6" xfId="10551" xr:uid="{00000000-0005-0000-0000-000037290000}"/>
    <cellStyle name="Comma 3 6 6 2" xfId="10552" xr:uid="{00000000-0005-0000-0000-000038290000}"/>
    <cellStyle name="Comma 3 6 6 2 2" xfId="41225" xr:uid="{3C27297C-53B1-4CBD-8BBA-645721FE47DB}"/>
    <cellStyle name="Comma 3 6 6 3" xfId="41224" xr:uid="{6B7F94FB-CE58-4864-B6F2-B9083C4286BA}"/>
    <cellStyle name="Comma 3 6 7" xfId="10553" xr:uid="{00000000-0005-0000-0000-000039290000}"/>
    <cellStyle name="Comma 3 6 7 2" xfId="10554" xr:uid="{00000000-0005-0000-0000-00003A290000}"/>
    <cellStyle name="Comma 3 6 7 2 2" xfId="41227" xr:uid="{B5319225-5B7B-4FB3-9E06-41699A01E772}"/>
    <cellStyle name="Comma 3 6 7 3" xfId="41226" xr:uid="{376FEBAD-4FDA-4FD5-95BB-B75E1D8CF135}"/>
    <cellStyle name="Comma 3 6 8" xfId="10555" xr:uid="{00000000-0005-0000-0000-00003B290000}"/>
    <cellStyle name="Comma 3 6 8 2" xfId="10556" xr:uid="{00000000-0005-0000-0000-00003C290000}"/>
    <cellStyle name="Comma 3 6 8 2 2" xfId="41229" xr:uid="{474DD2AC-14F3-485E-9187-221F16E91ED4}"/>
    <cellStyle name="Comma 3 6 8 3" xfId="41228" xr:uid="{F06ED8B8-2077-48DC-9AD4-1A8107854238}"/>
    <cellStyle name="Comma 3 6 9" xfId="10557" xr:uid="{00000000-0005-0000-0000-00003D290000}"/>
    <cellStyle name="Comma 3 6 9 2" xfId="41230" xr:uid="{EB97A749-59B0-4DBA-8911-24921C5189F3}"/>
    <cellStyle name="Comma 3 7" xfId="10558" xr:uid="{00000000-0005-0000-0000-00003E290000}"/>
    <cellStyle name="Comma 3 7 2" xfId="10559" xr:uid="{00000000-0005-0000-0000-00003F290000}"/>
    <cellStyle name="Comma 3 7 2 2" xfId="10560" xr:uid="{00000000-0005-0000-0000-000040290000}"/>
    <cellStyle name="Comma 3 7 2 2 2" xfId="41233" xr:uid="{A8EAAA93-AEDF-4C5D-AD9B-AF7A669EFE67}"/>
    <cellStyle name="Comma 3 7 2 3" xfId="41232" xr:uid="{847053C9-8DFC-4AD5-BB7B-BA21D945A87E}"/>
    <cellStyle name="Comma 3 7 3" xfId="10561" xr:uid="{00000000-0005-0000-0000-000041290000}"/>
    <cellStyle name="Comma 3 7 3 2" xfId="10562" xr:uid="{00000000-0005-0000-0000-000042290000}"/>
    <cellStyle name="Comma 3 7 3 2 2" xfId="41235" xr:uid="{E8F4F564-DA11-48A3-9BB6-DA46BFAED0F1}"/>
    <cellStyle name="Comma 3 7 3 3" xfId="41234" xr:uid="{365356A9-7DBC-4A7C-AC4F-68700A8B470F}"/>
    <cellStyle name="Comma 3 7 4" xfId="10563" xr:uid="{00000000-0005-0000-0000-000043290000}"/>
    <cellStyle name="Comma 3 7 4 2" xfId="41236" xr:uid="{E5A4F75A-3213-497A-AA7B-D1A7FB148FF8}"/>
    <cellStyle name="Comma 3 7 5" xfId="10564" xr:uid="{00000000-0005-0000-0000-000044290000}"/>
    <cellStyle name="Comma 3 7 5 2" xfId="41237" xr:uid="{EB444C5C-8015-4730-8A9E-F470D7D21CE6}"/>
    <cellStyle name="Comma 3 7 6" xfId="10565" xr:uid="{00000000-0005-0000-0000-000045290000}"/>
    <cellStyle name="Comma 3 7 6 2" xfId="41238" xr:uid="{60BCC3A0-92B5-4C02-BD16-70DEA94740B1}"/>
    <cellStyle name="Comma 3 7 7" xfId="41231" xr:uid="{8E0E76E9-0C62-4A95-9670-A1183F433CF8}"/>
    <cellStyle name="Comma 3 8" xfId="10566" xr:uid="{00000000-0005-0000-0000-000046290000}"/>
    <cellStyle name="Comma 3 8 2" xfId="10567" xr:uid="{00000000-0005-0000-0000-000047290000}"/>
    <cellStyle name="Comma 3 8 2 2" xfId="10568" xr:uid="{00000000-0005-0000-0000-000048290000}"/>
    <cellStyle name="Comma 3 8 2 2 2" xfId="41241" xr:uid="{24663F58-E951-4EA1-8A90-97160AF388D6}"/>
    <cellStyle name="Comma 3 8 2 3" xfId="41240" xr:uid="{EA400C6E-28F5-4302-BC00-B8FD8316A2E3}"/>
    <cellStyle name="Comma 3 8 3" xfId="10569" xr:uid="{00000000-0005-0000-0000-000049290000}"/>
    <cellStyle name="Comma 3 8 3 2" xfId="10570" xr:uid="{00000000-0005-0000-0000-00004A290000}"/>
    <cellStyle name="Comma 3 8 3 2 2" xfId="41243" xr:uid="{7C8A60AD-C531-4B93-A5A8-47F713265183}"/>
    <cellStyle name="Comma 3 8 3 3" xfId="41242" xr:uid="{12D5AB94-1C3F-4995-A121-638DE1FAF626}"/>
    <cellStyle name="Comma 3 8 4" xfId="10571" xr:uid="{00000000-0005-0000-0000-00004B290000}"/>
    <cellStyle name="Comma 3 8 4 2" xfId="41244" xr:uid="{DB6296BC-0CBA-4D36-B319-509519FA22B4}"/>
    <cellStyle name="Comma 3 8 5" xfId="10572" xr:uid="{00000000-0005-0000-0000-00004C290000}"/>
    <cellStyle name="Comma 3 8 5 2" xfId="41245" xr:uid="{4BDA6EE2-7575-43AD-A3E2-3660405087AC}"/>
    <cellStyle name="Comma 3 8 6" xfId="10573" xr:uid="{00000000-0005-0000-0000-00004D290000}"/>
    <cellStyle name="Comma 3 8 6 2" xfId="41246" xr:uid="{FAC44285-3768-4150-AC26-F7702D57F840}"/>
    <cellStyle name="Comma 3 8 7" xfId="41239" xr:uid="{7E332AE4-3361-4FE1-9928-995994046E2E}"/>
    <cellStyle name="Comma 3 9" xfId="10574" xr:uid="{00000000-0005-0000-0000-00004E290000}"/>
    <cellStyle name="Comma 3 9 2" xfId="10575" xr:uid="{00000000-0005-0000-0000-00004F290000}"/>
    <cellStyle name="Comma 3 9 2 2" xfId="10576" xr:uid="{00000000-0005-0000-0000-000050290000}"/>
    <cellStyle name="Comma 3 9 2 2 2" xfId="41249" xr:uid="{DB6059E8-B7BA-45E6-9912-0E15117B4FFB}"/>
    <cellStyle name="Comma 3 9 2 3" xfId="41248" xr:uid="{BBEECE9B-3262-49A6-829D-45D84055BA2A}"/>
    <cellStyle name="Comma 3 9 3" xfId="10577" xr:uid="{00000000-0005-0000-0000-000051290000}"/>
    <cellStyle name="Comma 3 9 3 2" xfId="10578" xr:uid="{00000000-0005-0000-0000-000052290000}"/>
    <cellStyle name="Comma 3 9 3 2 2" xfId="41251" xr:uid="{8325B243-C0A2-443E-AD3C-21CEB37CE7EB}"/>
    <cellStyle name="Comma 3 9 3 3" xfId="41250" xr:uid="{EB6516EC-36BC-41EC-8318-23C40EEC57B9}"/>
    <cellStyle name="Comma 3 9 4" xfId="10579" xr:uid="{00000000-0005-0000-0000-000053290000}"/>
    <cellStyle name="Comma 3 9 4 2" xfId="41252" xr:uid="{5670AD6E-C284-4F00-B087-1DFC5ECCBB3F}"/>
    <cellStyle name="Comma 3 9 5" xfId="10580" xr:uid="{00000000-0005-0000-0000-000054290000}"/>
    <cellStyle name="Comma 3 9 5 2" xfId="10581" xr:uid="{00000000-0005-0000-0000-000055290000}"/>
    <cellStyle name="Comma 3 9 5 2 2" xfId="41254" xr:uid="{F2C1D9D8-9AC7-4A5F-8A38-AC9AAE3E74D8}"/>
    <cellStyle name="Comma 3 9 5 3" xfId="41253" xr:uid="{709EEC5C-C4BA-466F-843B-D46D7C93A4C7}"/>
    <cellStyle name="Comma 3 9 6" xfId="10582" xr:uid="{00000000-0005-0000-0000-000056290000}"/>
    <cellStyle name="Comma 3 9 6 2" xfId="41255" xr:uid="{45226313-D47B-4CD3-AC3F-454D4B3A3DD7}"/>
    <cellStyle name="Comma 3 9 7" xfId="41247" xr:uid="{17843C63-68BB-43EC-81C2-E7EE714DCC90}"/>
    <cellStyle name="Comma 3*" xfId="10583" xr:uid="{00000000-0005-0000-0000-000057290000}"/>
    <cellStyle name="Comma 3* 2" xfId="10584" xr:uid="{00000000-0005-0000-0000-000058290000}"/>
    <cellStyle name="Comma 3* 2 2" xfId="41257" xr:uid="{83068EC6-47E4-4B15-AC31-3A1CBB130C00}"/>
    <cellStyle name="Comma 3* 3" xfId="41256" xr:uid="{904A89F2-1223-4D1F-9304-98E1542E6F60}"/>
    <cellStyle name="Comma 30" xfId="10585" xr:uid="{00000000-0005-0000-0000-000059290000}"/>
    <cellStyle name="Comma 30 2" xfId="10586" xr:uid="{00000000-0005-0000-0000-00005A290000}"/>
    <cellStyle name="Comma 30 2 2" xfId="10587" xr:uid="{00000000-0005-0000-0000-00005B290000}"/>
    <cellStyle name="Comma 30 2 2 2" xfId="10588" xr:uid="{00000000-0005-0000-0000-00005C290000}"/>
    <cellStyle name="Comma 30 2 2 2 2" xfId="41261" xr:uid="{3C35DA07-EEAB-4B58-9D15-22E337F156F5}"/>
    <cellStyle name="Comma 30 2 2 3" xfId="41260" xr:uid="{B1BC2FE3-5A07-48AA-A48D-3C9FF1A26AD4}"/>
    <cellStyle name="Comma 30 2 3" xfId="10589" xr:uid="{00000000-0005-0000-0000-00005D290000}"/>
    <cellStyle name="Comma 30 2 3 2" xfId="10590" xr:uid="{00000000-0005-0000-0000-00005E290000}"/>
    <cellStyle name="Comma 30 2 3 2 2" xfId="41263" xr:uid="{A7F8F2FD-75D5-45BD-91DB-BC4CB1813C7F}"/>
    <cellStyle name="Comma 30 2 3 3" xfId="41262" xr:uid="{E0BED30F-CE3D-49A2-B228-15E48800D4EA}"/>
    <cellStyle name="Comma 30 2 4" xfId="10591" xr:uid="{00000000-0005-0000-0000-00005F290000}"/>
    <cellStyle name="Comma 30 2 4 2" xfId="41264" xr:uid="{EC79018A-6B85-46AC-B0E0-4955152FF3F9}"/>
    <cellStyle name="Comma 30 2 5" xfId="10592" xr:uid="{00000000-0005-0000-0000-000060290000}"/>
    <cellStyle name="Comma 30 2 5 2" xfId="41265" xr:uid="{2AA679A9-CE59-4ECB-8D94-80FCD3208FE5}"/>
    <cellStyle name="Comma 30 2 6" xfId="10593" xr:uid="{00000000-0005-0000-0000-000061290000}"/>
    <cellStyle name="Comma 30 2 6 2" xfId="41266" xr:uid="{24AA0DCB-F317-4C4C-9726-4709CDD46A3A}"/>
    <cellStyle name="Comma 30 2 7" xfId="41259" xr:uid="{9092DF48-CC27-4908-AE7A-34B951E5B4BF}"/>
    <cellStyle name="Comma 30 3" xfId="10594" xr:uid="{00000000-0005-0000-0000-000062290000}"/>
    <cellStyle name="Comma 30 3 2" xfId="10595" xr:uid="{00000000-0005-0000-0000-000063290000}"/>
    <cellStyle name="Comma 30 3 2 2" xfId="41268" xr:uid="{3082EBD3-8DB9-492E-9EA5-F307593C1E4B}"/>
    <cellStyle name="Comma 30 3 3" xfId="41267" xr:uid="{E62CFD1B-4FCE-48A5-A3BC-E6E4A2B649E6}"/>
    <cellStyle name="Comma 30 4" xfId="10596" xr:uid="{00000000-0005-0000-0000-000064290000}"/>
    <cellStyle name="Comma 30 4 2" xfId="10597" xr:uid="{00000000-0005-0000-0000-000065290000}"/>
    <cellStyle name="Comma 30 4 2 2" xfId="41270" xr:uid="{6460784D-4423-4348-BAA6-64948E1415E4}"/>
    <cellStyle name="Comma 30 4 3" xfId="41269" xr:uid="{FE1B0283-5A51-4380-8F5C-A7FFBB173BE1}"/>
    <cellStyle name="Comma 30 5" xfId="10598" xr:uid="{00000000-0005-0000-0000-000066290000}"/>
    <cellStyle name="Comma 30 5 2" xfId="41271" xr:uid="{896A4BCB-ACE6-45B8-BE5F-78CF75B0976F}"/>
    <cellStyle name="Comma 30 6" xfId="10599" xr:uid="{00000000-0005-0000-0000-000067290000}"/>
    <cellStyle name="Comma 30 6 2" xfId="10600" xr:uid="{00000000-0005-0000-0000-000068290000}"/>
    <cellStyle name="Comma 30 6 2 2" xfId="41273" xr:uid="{72553AAB-B10C-42F2-88BA-28133869B713}"/>
    <cellStyle name="Comma 30 6 3" xfId="41272" xr:uid="{FE2D9AB4-21B3-40DD-9705-4D9F4075EAA0}"/>
    <cellStyle name="Comma 30 7" xfId="10601" xr:uid="{00000000-0005-0000-0000-000069290000}"/>
    <cellStyle name="Comma 30 7 2" xfId="41274" xr:uid="{CE408DF1-BD00-4DC6-91EB-C25BD0487EAD}"/>
    <cellStyle name="Comma 30 8" xfId="41258" xr:uid="{EA400E09-68C6-40D0-A459-4F6AB15C8D20}"/>
    <cellStyle name="Comma 300" xfId="10602" xr:uid="{00000000-0005-0000-0000-00006A290000}"/>
    <cellStyle name="Comma 300 2" xfId="41275" xr:uid="{740BF83D-343D-419D-B2B1-7D166C82E16D}"/>
    <cellStyle name="Comma 300 3" xfId="10603" xr:uid="{00000000-0005-0000-0000-00006B290000}"/>
    <cellStyle name="Comma 300 3 2" xfId="41276" xr:uid="{894975EA-BA12-4B29-850A-2C0A0D1ED623}"/>
    <cellStyle name="Comma 301" xfId="10604" xr:uid="{00000000-0005-0000-0000-00006C290000}"/>
    <cellStyle name="Comma 301 2" xfId="41277" xr:uid="{178CA224-C45E-48B7-8010-5C5478E27B95}"/>
    <cellStyle name="Comma 302" xfId="10605" xr:uid="{00000000-0005-0000-0000-00006D290000}"/>
    <cellStyle name="Comma 302 2" xfId="41278" xr:uid="{364088D1-C0C8-455A-B3B6-D6B70407C5CC}"/>
    <cellStyle name="Comma 303" xfId="10606" xr:uid="{00000000-0005-0000-0000-00006E290000}"/>
    <cellStyle name="Comma 303 2" xfId="41279" xr:uid="{33BA75B1-E43C-41D6-B12B-12844707D50E}"/>
    <cellStyle name="Comma 304" xfId="10607" xr:uid="{00000000-0005-0000-0000-00006F290000}"/>
    <cellStyle name="Comma 304 2" xfId="41280" xr:uid="{A68CE583-0FFC-46AF-8CCF-F42CB6986A77}"/>
    <cellStyle name="Comma 305" xfId="10608" xr:uid="{00000000-0005-0000-0000-000070290000}"/>
    <cellStyle name="Comma 305 2" xfId="41281" xr:uid="{193D7010-645A-4934-B044-5EE61DA8E4BC}"/>
    <cellStyle name="Comma 306" xfId="10609" xr:uid="{00000000-0005-0000-0000-000071290000}"/>
    <cellStyle name="Comma 306 2" xfId="41282" xr:uid="{50003921-6C38-4ED8-9584-D96B0DB54069}"/>
    <cellStyle name="Comma 307" xfId="10610" xr:uid="{00000000-0005-0000-0000-000072290000}"/>
    <cellStyle name="Comma 307 2" xfId="41283" xr:uid="{846E930E-C7CF-47E4-ADBA-8910CF8AB4EA}"/>
    <cellStyle name="Comma 308" xfId="10611" xr:uid="{00000000-0005-0000-0000-000073290000}"/>
    <cellStyle name="Comma 308 2" xfId="41284" xr:uid="{25783B7A-5DA4-42A9-9CA7-8C1F5EA89E9A}"/>
    <cellStyle name="Comma 309" xfId="10612" xr:uid="{00000000-0005-0000-0000-000074290000}"/>
    <cellStyle name="Comma 309 2" xfId="41285" xr:uid="{E48D1FEA-D424-480C-8BC6-0454005B1486}"/>
    <cellStyle name="Comma 31" xfId="10613" xr:uid="{00000000-0005-0000-0000-000075290000}"/>
    <cellStyle name="Comma 31 2" xfId="10614" xr:uid="{00000000-0005-0000-0000-000076290000}"/>
    <cellStyle name="Comma 31 2 2" xfId="10615" xr:uid="{00000000-0005-0000-0000-000077290000}"/>
    <cellStyle name="Comma 31 2 2 2" xfId="10616" xr:uid="{00000000-0005-0000-0000-000078290000}"/>
    <cellStyle name="Comma 31 2 2 2 2" xfId="41289" xr:uid="{8F305633-CCB5-42E7-8E1E-7D66AD33C68B}"/>
    <cellStyle name="Comma 31 2 2 3" xfId="41288" xr:uid="{389F5629-F609-4DFA-B88E-1F1DE07D4B1F}"/>
    <cellStyle name="Comma 31 2 3" xfId="10617" xr:uid="{00000000-0005-0000-0000-000079290000}"/>
    <cellStyle name="Comma 31 2 3 2" xfId="10618" xr:uid="{00000000-0005-0000-0000-00007A290000}"/>
    <cellStyle name="Comma 31 2 3 2 2" xfId="41291" xr:uid="{4C74D567-59AE-4540-9FF5-2DF9B2A04366}"/>
    <cellStyle name="Comma 31 2 3 3" xfId="41290" xr:uid="{DD9E5B1E-5785-48FA-B8E5-5E5119D16ADD}"/>
    <cellStyle name="Comma 31 2 4" xfId="10619" xr:uid="{00000000-0005-0000-0000-00007B290000}"/>
    <cellStyle name="Comma 31 2 4 2" xfId="41292" xr:uid="{FFA71638-5C8E-49BB-B91C-53112B9E525F}"/>
    <cellStyle name="Comma 31 2 5" xfId="10620" xr:uid="{00000000-0005-0000-0000-00007C290000}"/>
    <cellStyle name="Comma 31 2 5 2" xfId="41293" xr:uid="{FB9341AC-9D40-46A2-B16B-D0C0403ECA38}"/>
    <cellStyle name="Comma 31 2 6" xfId="10621" xr:uid="{00000000-0005-0000-0000-00007D290000}"/>
    <cellStyle name="Comma 31 2 6 2" xfId="41294" xr:uid="{77582325-D731-4EBA-B011-824BCCFAEBE3}"/>
    <cellStyle name="Comma 31 2 7" xfId="41287" xr:uid="{278CD21E-A9DA-4D52-8C2C-D85186FB2FA9}"/>
    <cellStyle name="Comma 31 3" xfId="10622" xr:uid="{00000000-0005-0000-0000-00007E290000}"/>
    <cellStyle name="Comma 31 3 2" xfId="10623" xr:uid="{00000000-0005-0000-0000-00007F290000}"/>
    <cellStyle name="Comma 31 3 2 2" xfId="41296" xr:uid="{62BCCC92-45A7-463F-98D0-9F9045D37F12}"/>
    <cellStyle name="Comma 31 3 3" xfId="41295" xr:uid="{F1227EBA-006B-4F55-809A-49CE082C6FD3}"/>
    <cellStyle name="Comma 31 4" xfId="10624" xr:uid="{00000000-0005-0000-0000-000080290000}"/>
    <cellStyle name="Comma 31 4 2" xfId="10625" xr:uid="{00000000-0005-0000-0000-000081290000}"/>
    <cellStyle name="Comma 31 4 2 2" xfId="41298" xr:uid="{A80E912A-9E3C-46FA-A281-C6FCCD2CC1D3}"/>
    <cellStyle name="Comma 31 4 3" xfId="41297" xr:uid="{BFF708A3-B462-412D-9F9D-D6BCF28C30E8}"/>
    <cellStyle name="Comma 31 5" xfId="10626" xr:uid="{00000000-0005-0000-0000-000082290000}"/>
    <cellStyle name="Comma 31 5 2" xfId="41299" xr:uid="{4FCBB184-0004-4080-9B15-EA3BBE071714}"/>
    <cellStyle name="Comma 31 6" xfId="10627" xr:uid="{00000000-0005-0000-0000-000083290000}"/>
    <cellStyle name="Comma 31 6 2" xfId="10628" xr:uid="{00000000-0005-0000-0000-000084290000}"/>
    <cellStyle name="Comma 31 6 2 2" xfId="41301" xr:uid="{6841A0CF-78A5-4C66-97CA-A83E9F617359}"/>
    <cellStyle name="Comma 31 6 3" xfId="41300" xr:uid="{724548F9-AA7D-4260-85F3-B94A1D8F4080}"/>
    <cellStyle name="Comma 31 7" xfId="10629" xr:uid="{00000000-0005-0000-0000-000085290000}"/>
    <cellStyle name="Comma 31 7 2" xfId="41302" xr:uid="{8A66A7D3-6555-4491-8712-9D1EC5BDFCA4}"/>
    <cellStyle name="Comma 31 8" xfId="41286" xr:uid="{F4FE9C2D-B6E6-4889-BE11-2728CE0301A0}"/>
    <cellStyle name="Comma 310" xfId="10630" xr:uid="{00000000-0005-0000-0000-000086290000}"/>
    <cellStyle name="Comma 310 2" xfId="41303" xr:uid="{9E95ADAE-347A-4694-AA19-3296AD0AE4E8}"/>
    <cellStyle name="Comma 311" xfId="10631" xr:uid="{00000000-0005-0000-0000-000087290000}"/>
    <cellStyle name="Comma 311 2" xfId="41304" xr:uid="{1BA5BA56-EC00-4C8E-BDF3-3E8161CEA704}"/>
    <cellStyle name="Comma 312" xfId="10632" xr:uid="{00000000-0005-0000-0000-000088290000}"/>
    <cellStyle name="Comma 312 2" xfId="41305" xr:uid="{2D75749B-4EF9-447F-A30F-3EB052D766E9}"/>
    <cellStyle name="Comma 313" xfId="10633" xr:uid="{00000000-0005-0000-0000-000089290000}"/>
    <cellStyle name="Comma 313 2" xfId="41306" xr:uid="{142C5F40-D534-4D3A-A350-C2F2B71B1894}"/>
    <cellStyle name="Comma 314" xfId="10634" xr:uid="{00000000-0005-0000-0000-00008A290000}"/>
    <cellStyle name="Comma 314 2" xfId="41307" xr:uid="{BE5D75F2-9AEA-4799-BBEA-89CD4524A0D4}"/>
    <cellStyle name="Comma 315" xfId="10635" xr:uid="{00000000-0005-0000-0000-00008B290000}"/>
    <cellStyle name="Comma 315 2" xfId="41308" xr:uid="{15BF38EC-E16B-4049-94EE-CD8D2FB651C9}"/>
    <cellStyle name="Comma 316" xfId="10636" xr:uid="{00000000-0005-0000-0000-00008C290000}"/>
    <cellStyle name="Comma 316 2" xfId="41309" xr:uid="{18F4EFFF-1894-41FC-B6AF-55F71599A7AD}"/>
    <cellStyle name="Comma 317" xfId="10637" xr:uid="{00000000-0005-0000-0000-00008D290000}"/>
    <cellStyle name="Comma 317 2" xfId="41310" xr:uid="{64CC365B-07B6-43E5-A925-490E3BFED183}"/>
    <cellStyle name="Comma 318" xfId="10638" xr:uid="{00000000-0005-0000-0000-00008E290000}"/>
    <cellStyle name="Comma 318 2" xfId="41311" xr:uid="{93AF6DBB-AAE1-4354-8160-F162426724C4}"/>
    <cellStyle name="Comma 319" xfId="36268" xr:uid="{B85E6959-9904-42B2-9D4B-3D4168B1A723}"/>
    <cellStyle name="Comma 32" xfId="10639" xr:uid="{00000000-0005-0000-0000-00008F290000}"/>
    <cellStyle name="Comma 32 2" xfId="10640" xr:uid="{00000000-0005-0000-0000-000090290000}"/>
    <cellStyle name="Comma 32 2 2" xfId="10641" xr:uid="{00000000-0005-0000-0000-000091290000}"/>
    <cellStyle name="Comma 32 2 2 2" xfId="10642" xr:uid="{00000000-0005-0000-0000-000092290000}"/>
    <cellStyle name="Comma 32 2 2 2 2" xfId="41315" xr:uid="{DB9CEEB5-169E-4DFC-8E4E-AC8085E9FD23}"/>
    <cellStyle name="Comma 32 2 2 3" xfId="41314" xr:uid="{AF6EFE26-D806-4572-9D83-591090455F44}"/>
    <cellStyle name="Comma 32 2 3" xfId="10643" xr:uid="{00000000-0005-0000-0000-000093290000}"/>
    <cellStyle name="Comma 32 2 3 2" xfId="10644" xr:uid="{00000000-0005-0000-0000-000094290000}"/>
    <cellStyle name="Comma 32 2 3 2 2" xfId="41317" xr:uid="{AEB61B4D-8F2F-4BD4-AA31-3067B72FE11B}"/>
    <cellStyle name="Comma 32 2 3 3" xfId="41316" xr:uid="{B9E91BDF-A73F-423B-BA64-9013F6BA0CCD}"/>
    <cellStyle name="Comma 32 2 4" xfId="10645" xr:uid="{00000000-0005-0000-0000-000095290000}"/>
    <cellStyle name="Comma 32 2 4 2" xfId="41318" xr:uid="{90D72C84-4596-4140-83F4-98A863DD1C22}"/>
    <cellStyle name="Comma 32 2 5" xfId="10646" xr:uid="{00000000-0005-0000-0000-000096290000}"/>
    <cellStyle name="Comma 32 2 5 2" xfId="41319" xr:uid="{DD927F8E-A8BD-46E0-A2E3-06B0CC6F356A}"/>
    <cellStyle name="Comma 32 2 6" xfId="10647" xr:uid="{00000000-0005-0000-0000-000097290000}"/>
    <cellStyle name="Comma 32 2 6 2" xfId="41320" xr:uid="{CB9BE9E3-AACB-485D-AFB9-4DEB95C2ABEB}"/>
    <cellStyle name="Comma 32 2 7" xfId="41313" xr:uid="{20B97A97-0987-4BA6-B8B4-60C7A759D1E5}"/>
    <cellStyle name="Comma 32 3" xfId="10648" xr:uid="{00000000-0005-0000-0000-000098290000}"/>
    <cellStyle name="Comma 32 3 2" xfId="10649" xr:uid="{00000000-0005-0000-0000-000099290000}"/>
    <cellStyle name="Comma 32 3 2 2" xfId="41322" xr:uid="{6292E9C0-15CF-4C62-8B67-E82999F5BB08}"/>
    <cellStyle name="Comma 32 3 3" xfId="41321" xr:uid="{00DC8FE0-8627-4369-8A2C-5F469067463E}"/>
    <cellStyle name="Comma 32 4" xfId="10650" xr:uid="{00000000-0005-0000-0000-00009A290000}"/>
    <cellStyle name="Comma 32 4 2" xfId="10651" xr:uid="{00000000-0005-0000-0000-00009B290000}"/>
    <cellStyle name="Comma 32 4 2 2" xfId="41324" xr:uid="{3FA17ECA-C027-4433-8800-F66652233A46}"/>
    <cellStyle name="Comma 32 4 3" xfId="41323" xr:uid="{60ACD15D-BF94-4232-BB81-88DE570CA216}"/>
    <cellStyle name="Comma 32 5" xfId="10652" xr:uid="{00000000-0005-0000-0000-00009C290000}"/>
    <cellStyle name="Comma 32 5 2" xfId="41325" xr:uid="{9C334FEF-4F84-4337-A2CC-D9F8288E96B9}"/>
    <cellStyle name="Comma 32 6" xfId="10653" xr:uid="{00000000-0005-0000-0000-00009D290000}"/>
    <cellStyle name="Comma 32 6 2" xfId="10654" xr:uid="{00000000-0005-0000-0000-00009E290000}"/>
    <cellStyle name="Comma 32 6 2 2" xfId="41327" xr:uid="{37617DC8-E5CD-44F6-9E2A-38F0C5542756}"/>
    <cellStyle name="Comma 32 6 3" xfId="41326" xr:uid="{0460775C-718E-4258-8C0A-C12120C1099F}"/>
    <cellStyle name="Comma 32 7" xfId="10655" xr:uid="{00000000-0005-0000-0000-00009F290000}"/>
    <cellStyle name="Comma 32 7 2" xfId="41328" xr:uid="{CC8E7E52-E644-453F-8D06-5609EA8F3F69}"/>
    <cellStyle name="Comma 32 8" xfId="41312" xr:uid="{3E224735-D268-4050-8200-B179C64DB333}"/>
    <cellStyle name="Comma 33" xfId="10656" xr:uid="{00000000-0005-0000-0000-0000A0290000}"/>
    <cellStyle name="Comma 33 2" xfId="10657" xr:uid="{00000000-0005-0000-0000-0000A1290000}"/>
    <cellStyle name="Comma 33 2 2" xfId="10658" xr:uid="{00000000-0005-0000-0000-0000A2290000}"/>
    <cellStyle name="Comma 33 2 2 2" xfId="10659" xr:uid="{00000000-0005-0000-0000-0000A3290000}"/>
    <cellStyle name="Comma 33 2 2 2 2" xfId="41332" xr:uid="{66CAFE68-C387-4066-A938-3B747AA68706}"/>
    <cellStyle name="Comma 33 2 2 3" xfId="41331" xr:uid="{4C52C8B7-D3EE-41DD-8A90-161F28C968FA}"/>
    <cellStyle name="Comma 33 2 3" xfId="10660" xr:uid="{00000000-0005-0000-0000-0000A4290000}"/>
    <cellStyle name="Comma 33 2 3 2" xfId="10661" xr:uid="{00000000-0005-0000-0000-0000A5290000}"/>
    <cellStyle name="Comma 33 2 3 2 2" xfId="41334" xr:uid="{F33E1BE4-7D8F-4708-8EBB-34CAF0515C9A}"/>
    <cellStyle name="Comma 33 2 3 3" xfId="41333" xr:uid="{62A7D766-5120-4859-AA72-43B6D2D3CEA5}"/>
    <cellStyle name="Comma 33 2 4" xfId="10662" xr:uid="{00000000-0005-0000-0000-0000A6290000}"/>
    <cellStyle name="Comma 33 2 4 2" xfId="41335" xr:uid="{F920446F-C28F-43AC-9E62-A9DAB8A31D82}"/>
    <cellStyle name="Comma 33 2 5" xfId="10663" xr:uid="{00000000-0005-0000-0000-0000A7290000}"/>
    <cellStyle name="Comma 33 2 5 2" xfId="41336" xr:uid="{E7037502-F358-411A-BDE1-C598E58EFD8D}"/>
    <cellStyle name="Comma 33 2 6" xfId="10664" xr:uid="{00000000-0005-0000-0000-0000A8290000}"/>
    <cellStyle name="Comma 33 2 6 2" xfId="41337" xr:uid="{BB1B3CE8-8A31-4BC5-BB03-B54FD06B75D2}"/>
    <cellStyle name="Comma 33 2 7" xfId="41330" xr:uid="{0DC93927-AD03-478D-907C-56E9A351EAD7}"/>
    <cellStyle name="Comma 33 3" xfId="10665" xr:uid="{00000000-0005-0000-0000-0000A9290000}"/>
    <cellStyle name="Comma 33 3 2" xfId="10666" xr:uid="{00000000-0005-0000-0000-0000AA290000}"/>
    <cellStyle name="Comma 33 3 2 2" xfId="41339" xr:uid="{0741FE5B-8B31-4A18-B2E4-1947E2481356}"/>
    <cellStyle name="Comma 33 3 3" xfId="41338" xr:uid="{A6AD6BD8-F37B-4F3F-845D-3F6C606561C0}"/>
    <cellStyle name="Comma 33 4" xfId="10667" xr:uid="{00000000-0005-0000-0000-0000AB290000}"/>
    <cellStyle name="Comma 33 4 2" xfId="10668" xr:uid="{00000000-0005-0000-0000-0000AC290000}"/>
    <cellStyle name="Comma 33 4 2 2" xfId="41341" xr:uid="{2298574A-C9BD-4B57-928C-B0587E207E3D}"/>
    <cellStyle name="Comma 33 4 3" xfId="41340" xr:uid="{691C55D7-389F-4350-B65E-D92AE7CE6E54}"/>
    <cellStyle name="Comma 33 5" xfId="10669" xr:uid="{00000000-0005-0000-0000-0000AD290000}"/>
    <cellStyle name="Comma 33 5 2" xfId="41342" xr:uid="{143E427F-3D48-497A-9707-A9DA7F499105}"/>
    <cellStyle name="Comma 33 6" xfId="10670" xr:uid="{00000000-0005-0000-0000-0000AE290000}"/>
    <cellStyle name="Comma 33 6 2" xfId="10671" xr:uid="{00000000-0005-0000-0000-0000AF290000}"/>
    <cellStyle name="Comma 33 6 2 2" xfId="41344" xr:uid="{3DFFF698-C859-4373-B17E-45E8E9079B1E}"/>
    <cellStyle name="Comma 33 6 3" xfId="41343" xr:uid="{EF6B3D6D-4384-4A40-AA47-4632855CADCF}"/>
    <cellStyle name="Comma 33 7" xfId="10672" xr:uid="{00000000-0005-0000-0000-0000B0290000}"/>
    <cellStyle name="Comma 33 7 2" xfId="41345" xr:uid="{E269121D-4B9F-41F0-B98D-A440F00CA1FF}"/>
    <cellStyle name="Comma 33 8" xfId="41329" xr:uid="{1CF781E3-5393-41DA-968F-07F71CC29165}"/>
    <cellStyle name="Comma 34" xfId="10673" xr:uid="{00000000-0005-0000-0000-0000B1290000}"/>
    <cellStyle name="Comma 34 2" xfId="10674" xr:uid="{00000000-0005-0000-0000-0000B2290000}"/>
    <cellStyle name="Comma 34 2 2" xfId="10675" xr:uid="{00000000-0005-0000-0000-0000B3290000}"/>
    <cellStyle name="Comma 34 2 2 2" xfId="10676" xr:uid="{00000000-0005-0000-0000-0000B4290000}"/>
    <cellStyle name="Comma 34 2 2 2 2" xfId="41349" xr:uid="{C7CDD619-AAA0-4461-89EB-0DE82A7E872A}"/>
    <cellStyle name="Comma 34 2 2 3" xfId="41348" xr:uid="{4FF9DBDA-E64B-4B06-8BBD-7B59607A8CB0}"/>
    <cellStyle name="Comma 34 2 3" xfId="10677" xr:uid="{00000000-0005-0000-0000-0000B5290000}"/>
    <cellStyle name="Comma 34 2 3 2" xfId="10678" xr:uid="{00000000-0005-0000-0000-0000B6290000}"/>
    <cellStyle name="Comma 34 2 3 2 2" xfId="41351" xr:uid="{ED9B5436-5F0F-4204-9BB6-D3F30111D068}"/>
    <cellStyle name="Comma 34 2 3 3" xfId="41350" xr:uid="{F0B6DBB0-AB14-4E64-8177-854EC6E702DD}"/>
    <cellStyle name="Comma 34 2 4" xfId="10679" xr:uid="{00000000-0005-0000-0000-0000B7290000}"/>
    <cellStyle name="Comma 34 2 4 2" xfId="41352" xr:uid="{80A2C140-DF51-43AD-B284-A8D1BED78BD9}"/>
    <cellStyle name="Comma 34 2 5" xfId="10680" xr:uid="{00000000-0005-0000-0000-0000B8290000}"/>
    <cellStyle name="Comma 34 2 5 2" xfId="41353" xr:uid="{76ED9FDD-A2E1-4596-A4E9-A5D8C2033E74}"/>
    <cellStyle name="Comma 34 2 6" xfId="10681" xr:uid="{00000000-0005-0000-0000-0000B9290000}"/>
    <cellStyle name="Comma 34 2 6 2" xfId="41354" xr:uid="{5F024842-C921-4112-AA56-4C38594E688A}"/>
    <cellStyle name="Comma 34 2 7" xfId="41347" xr:uid="{C78601CC-C540-4F86-8EC9-D50C9CB3B128}"/>
    <cellStyle name="Comma 34 3" xfId="10682" xr:uid="{00000000-0005-0000-0000-0000BA290000}"/>
    <cellStyle name="Comma 34 3 2" xfId="10683" xr:uid="{00000000-0005-0000-0000-0000BB290000}"/>
    <cellStyle name="Comma 34 3 2 2" xfId="41356" xr:uid="{20C27711-A4EF-4A97-91A0-E7CD7EBF8C6D}"/>
    <cellStyle name="Comma 34 3 3" xfId="41355" xr:uid="{40B62362-143E-42F6-986C-2AF3CF7967B7}"/>
    <cellStyle name="Comma 34 4" xfId="10684" xr:uid="{00000000-0005-0000-0000-0000BC290000}"/>
    <cellStyle name="Comma 34 4 2" xfId="10685" xr:uid="{00000000-0005-0000-0000-0000BD290000}"/>
    <cellStyle name="Comma 34 4 2 2" xfId="41358" xr:uid="{E0B591D8-75D5-48E0-98CE-8FBFEF542794}"/>
    <cellStyle name="Comma 34 4 3" xfId="41357" xr:uid="{C386AE62-EBA2-4768-AEF8-504ABFFFE74D}"/>
    <cellStyle name="Comma 34 5" xfId="10686" xr:uid="{00000000-0005-0000-0000-0000BE290000}"/>
    <cellStyle name="Comma 34 5 2" xfId="41359" xr:uid="{C3E0B5C7-5B6D-49C7-A52E-AC0351441C73}"/>
    <cellStyle name="Comma 34 6" xfId="10687" xr:uid="{00000000-0005-0000-0000-0000BF290000}"/>
    <cellStyle name="Comma 34 6 2" xfId="10688" xr:uid="{00000000-0005-0000-0000-0000C0290000}"/>
    <cellStyle name="Comma 34 6 2 2" xfId="41361" xr:uid="{EE4E7356-592B-4A8D-A45F-332C9E2B926A}"/>
    <cellStyle name="Comma 34 6 3" xfId="41360" xr:uid="{1E0F2484-1F52-47FB-87BC-8FFDDA891B44}"/>
    <cellStyle name="Comma 34 7" xfId="10689" xr:uid="{00000000-0005-0000-0000-0000C1290000}"/>
    <cellStyle name="Comma 34 7 2" xfId="41362" xr:uid="{63D1A9AA-C7F1-44B8-9938-35112E0408F6}"/>
    <cellStyle name="Comma 34 8" xfId="41346" xr:uid="{86142D29-96DC-4A06-938B-FABA47F30D81}"/>
    <cellStyle name="Comma 35" xfId="10690" xr:uid="{00000000-0005-0000-0000-0000C2290000}"/>
    <cellStyle name="Comma 35 2" xfId="10691" xr:uid="{00000000-0005-0000-0000-0000C3290000}"/>
    <cellStyle name="Comma 35 2 2" xfId="10692" xr:uid="{00000000-0005-0000-0000-0000C4290000}"/>
    <cellStyle name="Comma 35 2 2 2" xfId="10693" xr:uid="{00000000-0005-0000-0000-0000C5290000}"/>
    <cellStyle name="Comma 35 2 2 2 2" xfId="41366" xr:uid="{14CF0C41-E68F-436B-A615-B7FEA95137C6}"/>
    <cellStyle name="Comma 35 2 2 3" xfId="41365" xr:uid="{75629C8B-AC5F-4157-B91D-7FD87FD2A26D}"/>
    <cellStyle name="Comma 35 2 3" xfId="10694" xr:uid="{00000000-0005-0000-0000-0000C6290000}"/>
    <cellStyle name="Comma 35 2 3 2" xfId="10695" xr:uid="{00000000-0005-0000-0000-0000C7290000}"/>
    <cellStyle name="Comma 35 2 3 2 2" xfId="41368" xr:uid="{743D9B19-91F9-40FA-A886-300D1D1E749D}"/>
    <cellStyle name="Comma 35 2 3 3" xfId="41367" xr:uid="{E64D6342-8259-4D04-8490-10F426BAC71C}"/>
    <cellStyle name="Comma 35 2 4" xfId="10696" xr:uid="{00000000-0005-0000-0000-0000C8290000}"/>
    <cellStyle name="Comma 35 2 4 2" xfId="41369" xr:uid="{883E6377-C226-4CF3-8127-0BDF0FD263EA}"/>
    <cellStyle name="Comma 35 2 5" xfId="10697" xr:uid="{00000000-0005-0000-0000-0000C9290000}"/>
    <cellStyle name="Comma 35 2 5 2" xfId="41370" xr:uid="{023D74A1-A31B-4836-B226-6949051BA54A}"/>
    <cellStyle name="Comma 35 2 6" xfId="10698" xr:uid="{00000000-0005-0000-0000-0000CA290000}"/>
    <cellStyle name="Comma 35 2 6 2" xfId="41371" xr:uid="{964A16E1-E102-4DCA-A3F3-AA96E44E449C}"/>
    <cellStyle name="Comma 35 2 7" xfId="41364" xr:uid="{2E1C50C3-47A2-4951-AAFD-4158A51DAD6B}"/>
    <cellStyle name="Comma 35 3" xfId="10699" xr:uid="{00000000-0005-0000-0000-0000CB290000}"/>
    <cellStyle name="Comma 35 3 2" xfId="10700" xr:uid="{00000000-0005-0000-0000-0000CC290000}"/>
    <cellStyle name="Comma 35 3 2 2" xfId="41373" xr:uid="{9B5242C8-361D-4133-814C-1BFA059F4E99}"/>
    <cellStyle name="Comma 35 3 3" xfId="41372" xr:uid="{56A2C081-A24C-4933-8FE4-8A54CEE0D19F}"/>
    <cellStyle name="Comma 35 4" xfId="10701" xr:uid="{00000000-0005-0000-0000-0000CD290000}"/>
    <cellStyle name="Comma 35 4 2" xfId="10702" xr:uid="{00000000-0005-0000-0000-0000CE290000}"/>
    <cellStyle name="Comma 35 4 2 2" xfId="41375" xr:uid="{CB0D3A83-FA81-4287-AB9C-BA42D0553B03}"/>
    <cellStyle name="Comma 35 4 3" xfId="41374" xr:uid="{DF49D65F-333A-432B-BFA8-F84C05B4E1ED}"/>
    <cellStyle name="Comma 35 5" xfId="10703" xr:uid="{00000000-0005-0000-0000-0000CF290000}"/>
    <cellStyle name="Comma 35 5 2" xfId="41376" xr:uid="{9717F6F7-9003-44CF-9E93-85B2C238DCAF}"/>
    <cellStyle name="Comma 35 6" xfId="10704" xr:uid="{00000000-0005-0000-0000-0000D0290000}"/>
    <cellStyle name="Comma 35 6 2" xfId="10705" xr:uid="{00000000-0005-0000-0000-0000D1290000}"/>
    <cellStyle name="Comma 35 6 2 2" xfId="41378" xr:uid="{4E61F80E-C87B-4AD7-9FB7-D11E96D20F48}"/>
    <cellStyle name="Comma 35 6 3" xfId="41377" xr:uid="{E0FFCFF2-22CE-4DB2-9896-582894133B9B}"/>
    <cellStyle name="Comma 35 7" xfId="10706" xr:uid="{00000000-0005-0000-0000-0000D2290000}"/>
    <cellStyle name="Comma 35 7 2" xfId="41379" xr:uid="{66A6B2D4-3839-4063-BA5D-89FA87D24343}"/>
    <cellStyle name="Comma 35 8" xfId="41363" xr:uid="{A6F43C64-FC17-4BB6-8A7E-F26E150FF19C}"/>
    <cellStyle name="Comma 36" xfId="10707" xr:uid="{00000000-0005-0000-0000-0000D3290000}"/>
    <cellStyle name="Comma 36 10" xfId="41380" xr:uid="{FB65BED5-75C5-48EC-8C64-65371BFDE612}"/>
    <cellStyle name="Comma 36 2" xfId="10708" xr:uid="{00000000-0005-0000-0000-0000D4290000}"/>
    <cellStyle name="Comma 36 2 2" xfId="10709" xr:uid="{00000000-0005-0000-0000-0000D5290000}"/>
    <cellStyle name="Comma 36 2 2 2" xfId="10710" xr:uid="{00000000-0005-0000-0000-0000D6290000}"/>
    <cellStyle name="Comma 36 2 2 2 2" xfId="41383" xr:uid="{65E8A0E4-77B1-43A9-B332-045C39FB4139}"/>
    <cellStyle name="Comma 36 2 2 3" xfId="41382" xr:uid="{BF293DA6-2075-4AD3-8BE8-3212937BF5B3}"/>
    <cellStyle name="Comma 36 2 3" xfId="10711" xr:uid="{00000000-0005-0000-0000-0000D7290000}"/>
    <cellStyle name="Comma 36 2 3 2" xfId="10712" xr:uid="{00000000-0005-0000-0000-0000D8290000}"/>
    <cellStyle name="Comma 36 2 3 2 2" xfId="41385" xr:uid="{457432AE-FA2A-44E6-B52A-CD9F67CFBE06}"/>
    <cellStyle name="Comma 36 2 3 3" xfId="41384" xr:uid="{6D8552C5-A97C-4BEC-9B7F-20CF7E0B904E}"/>
    <cellStyle name="Comma 36 2 4" xfId="10713" xr:uid="{00000000-0005-0000-0000-0000D9290000}"/>
    <cellStyle name="Comma 36 2 4 2" xfId="41386" xr:uid="{2F7F6A68-85F7-4B91-AD55-629F6267E8F7}"/>
    <cellStyle name="Comma 36 2 5" xfId="10714" xr:uid="{00000000-0005-0000-0000-0000DA290000}"/>
    <cellStyle name="Comma 36 2 5 2" xfId="41387" xr:uid="{3F832D39-A511-4963-A68F-08682032A40F}"/>
    <cellStyle name="Comma 36 2 6" xfId="10715" xr:uid="{00000000-0005-0000-0000-0000DB290000}"/>
    <cellStyle name="Comma 36 2 6 2" xfId="41388" xr:uid="{FF250051-29C5-43CA-B271-0A055A652C59}"/>
    <cellStyle name="Comma 36 2 7" xfId="41381" xr:uid="{9C09CC67-B8D3-445A-9FEC-A6A8EF8FB6D8}"/>
    <cellStyle name="Comma 36 3" xfId="10716" xr:uid="{00000000-0005-0000-0000-0000DC290000}"/>
    <cellStyle name="Comma 36 3 2" xfId="10717" xr:uid="{00000000-0005-0000-0000-0000DD290000}"/>
    <cellStyle name="Comma 36 3 2 2" xfId="10718" xr:uid="{00000000-0005-0000-0000-0000DE290000}"/>
    <cellStyle name="Comma 36 3 2 2 2" xfId="41391" xr:uid="{290F6415-A173-48A6-9130-D4B9FFC71209}"/>
    <cellStyle name="Comma 36 3 2 3" xfId="41390" xr:uid="{4EC8D31B-E81E-4CB0-B6F5-610E2EE3E20B}"/>
    <cellStyle name="Comma 36 3 3" xfId="10719" xr:uid="{00000000-0005-0000-0000-0000DF290000}"/>
    <cellStyle name="Comma 36 3 3 2" xfId="10720" xr:uid="{00000000-0005-0000-0000-0000E0290000}"/>
    <cellStyle name="Comma 36 3 3 2 2" xfId="41393" xr:uid="{8E661442-567F-4933-A639-C44041406345}"/>
    <cellStyle name="Comma 36 3 3 3" xfId="41392" xr:uid="{037E2052-8F82-41B6-85E8-21A51ACD91D1}"/>
    <cellStyle name="Comma 36 3 4" xfId="10721" xr:uid="{00000000-0005-0000-0000-0000E1290000}"/>
    <cellStyle name="Comma 36 3 4 2" xfId="41394" xr:uid="{05467519-E55A-4C2E-812B-336C3677C73E}"/>
    <cellStyle name="Comma 36 3 5" xfId="10722" xr:uid="{00000000-0005-0000-0000-0000E2290000}"/>
    <cellStyle name="Comma 36 3 5 2" xfId="41395" xr:uid="{19878C9F-D39F-4A25-8587-72474961B525}"/>
    <cellStyle name="Comma 36 3 6" xfId="10723" xr:uid="{00000000-0005-0000-0000-0000E3290000}"/>
    <cellStyle name="Comma 36 3 6 2" xfId="41396" xr:uid="{CBDF3B1A-7088-4A19-919E-CECE679114A1}"/>
    <cellStyle name="Comma 36 3 7" xfId="41389" xr:uid="{84D776CB-0EA5-4932-96A2-5DF23898A7C9}"/>
    <cellStyle name="Comma 36 4" xfId="10724" xr:uid="{00000000-0005-0000-0000-0000E4290000}"/>
    <cellStyle name="Comma 36 4 2" xfId="10725" xr:uid="{00000000-0005-0000-0000-0000E5290000}"/>
    <cellStyle name="Comma 36 4 2 2" xfId="10726" xr:uid="{00000000-0005-0000-0000-0000E6290000}"/>
    <cellStyle name="Comma 36 4 2 2 2" xfId="41399" xr:uid="{FC6E1529-AA1D-4E44-A457-68B6A6DD6A5F}"/>
    <cellStyle name="Comma 36 4 2 3" xfId="41398" xr:uid="{0497D90A-0CC6-4AD2-8CCA-F0D8AAB685EF}"/>
    <cellStyle name="Comma 36 4 3" xfId="10727" xr:uid="{00000000-0005-0000-0000-0000E7290000}"/>
    <cellStyle name="Comma 36 4 3 2" xfId="10728" xr:uid="{00000000-0005-0000-0000-0000E8290000}"/>
    <cellStyle name="Comma 36 4 3 2 2" xfId="41401" xr:uid="{97B24942-2620-48E6-B5EF-110EB2DD2718}"/>
    <cellStyle name="Comma 36 4 3 3" xfId="41400" xr:uid="{AC5485E9-C551-4F79-A315-0EB9337143AE}"/>
    <cellStyle name="Comma 36 4 4" xfId="10729" xr:uid="{00000000-0005-0000-0000-0000E9290000}"/>
    <cellStyle name="Comma 36 4 4 2" xfId="41402" xr:uid="{9A57C8FB-0D6A-427E-88B3-215051EB12FD}"/>
    <cellStyle name="Comma 36 4 5" xfId="10730" xr:uid="{00000000-0005-0000-0000-0000EA290000}"/>
    <cellStyle name="Comma 36 4 5 2" xfId="41403" xr:uid="{65568BD1-82A7-4E69-BC76-1B262055198B}"/>
    <cellStyle name="Comma 36 4 6" xfId="10731" xr:uid="{00000000-0005-0000-0000-0000EB290000}"/>
    <cellStyle name="Comma 36 4 6 2" xfId="41404" xr:uid="{4CD9DD63-2EAF-4987-BB10-93F24C401007}"/>
    <cellStyle name="Comma 36 4 7" xfId="41397" xr:uid="{355D75CB-3E8C-4C73-9734-19E671D6889A}"/>
    <cellStyle name="Comma 36 5" xfId="10732" xr:uid="{00000000-0005-0000-0000-0000EC290000}"/>
    <cellStyle name="Comma 36 5 2" xfId="10733" xr:uid="{00000000-0005-0000-0000-0000ED290000}"/>
    <cellStyle name="Comma 36 5 2 2" xfId="41406" xr:uid="{2AF99F90-9B80-4142-B0B6-25DD55B73A79}"/>
    <cellStyle name="Comma 36 5 3" xfId="41405" xr:uid="{D4592363-E71E-40D2-8251-6323F85A7365}"/>
    <cellStyle name="Comma 36 6" xfId="10734" xr:uid="{00000000-0005-0000-0000-0000EE290000}"/>
    <cellStyle name="Comma 36 6 2" xfId="10735" xr:uid="{00000000-0005-0000-0000-0000EF290000}"/>
    <cellStyle name="Comma 36 6 2 2" xfId="41408" xr:uid="{451E971B-0586-4BC3-B192-84326E20B991}"/>
    <cellStyle name="Comma 36 6 3" xfId="41407" xr:uid="{C3FFC21A-D800-4864-9DB7-4601CB7C40A3}"/>
    <cellStyle name="Comma 36 7" xfId="10736" xr:uid="{00000000-0005-0000-0000-0000F0290000}"/>
    <cellStyle name="Comma 36 7 2" xfId="41409" xr:uid="{AFBBCF84-5809-47F7-AB9A-497C80535F85}"/>
    <cellStyle name="Comma 36 8" xfId="10737" xr:uid="{00000000-0005-0000-0000-0000F1290000}"/>
    <cellStyle name="Comma 36 8 2" xfId="10738" xr:uid="{00000000-0005-0000-0000-0000F2290000}"/>
    <cellStyle name="Comma 36 8 2 2" xfId="41411" xr:uid="{C40ACD12-1084-42F9-B0FF-AB16EE2BCB3D}"/>
    <cellStyle name="Comma 36 8 3" xfId="41410" xr:uid="{383783DF-771E-4A2E-B9CF-75A7BC0C1DB1}"/>
    <cellStyle name="Comma 36 9" xfId="10739" xr:uid="{00000000-0005-0000-0000-0000F3290000}"/>
    <cellStyle name="Comma 36 9 2" xfId="41412" xr:uid="{D5A6D7F0-F791-45A7-8177-B54B3139E558}"/>
    <cellStyle name="Comma 37" xfId="10740" xr:uid="{00000000-0005-0000-0000-0000F4290000}"/>
    <cellStyle name="Comma 37 2" xfId="10741" xr:uid="{00000000-0005-0000-0000-0000F5290000}"/>
    <cellStyle name="Comma 37 2 2" xfId="10742" xr:uid="{00000000-0005-0000-0000-0000F6290000}"/>
    <cellStyle name="Comma 37 2 2 2" xfId="10743" xr:uid="{00000000-0005-0000-0000-0000F7290000}"/>
    <cellStyle name="Comma 37 2 2 2 2" xfId="41416" xr:uid="{E5A9269D-8462-471D-91F3-4459D21D1FFC}"/>
    <cellStyle name="Comma 37 2 2 3" xfId="41415" xr:uid="{3BE61719-C28E-48DF-A51F-573602B9745A}"/>
    <cellStyle name="Comma 37 2 3" xfId="10744" xr:uid="{00000000-0005-0000-0000-0000F8290000}"/>
    <cellStyle name="Comma 37 2 3 2" xfId="10745" xr:uid="{00000000-0005-0000-0000-0000F9290000}"/>
    <cellStyle name="Comma 37 2 3 2 2" xfId="41418" xr:uid="{9FBABE76-C70F-46E0-9802-E7430E7FDFC4}"/>
    <cellStyle name="Comma 37 2 3 3" xfId="41417" xr:uid="{A98EFF98-A03B-4EF6-A599-8DE7C1AB0B8A}"/>
    <cellStyle name="Comma 37 2 4" xfId="10746" xr:uid="{00000000-0005-0000-0000-0000FA290000}"/>
    <cellStyle name="Comma 37 2 4 2" xfId="41419" xr:uid="{A0C03C43-665E-41CF-B1CA-EFC9D4D9E791}"/>
    <cellStyle name="Comma 37 2 5" xfId="10747" xr:uid="{00000000-0005-0000-0000-0000FB290000}"/>
    <cellStyle name="Comma 37 2 5 2" xfId="41420" xr:uid="{C7663B86-1539-43C8-9FEF-CDF2B536D8D4}"/>
    <cellStyle name="Comma 37 2 6" xfId="10748" xr:uid="{00000000-0005-0000-0000-0000FC290000}"/>
    <cellStyle name="Comma 37 2 6 2" xfId="41421" xr:uid="{043E01C9-F733-41B1-9EBD-9E26447C910C}"/>
    <cellStyle name="Comma 37 2 7" xfId="41414" xr:uid="{FFB50504-30BF-4771-B43C-3085F8E165AF}"/>
    <cellStyle name="Comma 37 3" xfId="10749" xr:uid="{00000000-0005-0000-0000-0000FD290000}"/>
    <cellStyle name="Comma 37 3 2" xfId="10750" xr:uid="{00000000-0005-0000-0000-0000FE290000}"/>
    <cellStyle name="Comma 37 3 2 2" xfId="10751" xr:uid="{00000000-0005-0000-0000-0000FF290000}"/>
    <cellStyle name="Comma 37 3 2 2 2" xfId="41424" xr:uid="{82D4FCCB-D077-4E8A-B744-C0B741150BD6}"/>
    <cellStyle name="Comma 37 3 2 3" xfId="41423" xr:uid="{2598D45E-3411-4EEF-B3E5-477356EB6C41}"/>
    <cellStyle name="Comma 37 3 3" xfId="10752" xr:uid="{00000000-0005-0000-0000-0000002A0000}"/>
    <cellStyle name="Comma 37 3 3 2" xfId="10753" xr:uid="{00000000-0005-0000-0000-0000012A0000}"/>
    <cellStyle name="Comma 37 3 3 2 2" xfId="41426" xr:uid="{3054DC83-4185-4B75-A22B-54BFA7662DCB}"/>
    <cellStyle name="Comma 37 3 3 3" xfId="41425" xr:uid="{355447A9-E69B-4890-8C42-8D052EB8E729}"/>
    <cellStyle name="Comma 37 3 4" xfId="10754" xr:uid="{00000000-0005-0000-0000-0000022A0000}"/>
    <cellStyle name="Comma 37 3 4 2" xfId="41427" xr:uid="{B298C0F5-527C-4839-8E87-E6EB0BE25B63}"/>
    <cellStyle name="Comma 37 3 5" xfId="10755" xr:uid="{00000000-0005-0000-0000-0000032A0000}"/>
    <cellStyle name="Comma 37 3 5 2" xfId="41428" xr:uid="{6571CA1E-B585-4A0A-86FC-13EE1B6198DA}"/>
    <cellStyle name="Comma 37 3 6" xfId="10756" xr:uid="{00000000-0005-0000-0000-0000042A0000}"/>
    <cellStyle name="Comma 37 3 6 2" xfId="41429" xr:uid="{222F97A4-78B4-4C40-AED4-FD08893A61DB}"/>
    <cellStyle name="Comma 37 3 7" xfId="41422" xr:uid="{D6B06550-A96C-4958-931D-8A77C03E0C26}"/>
    <cellStyle name="Comma 37 4" xfId="10757" xr:uid="{00000000-0005-0000-0000-0000052A0000}"/>
    <cellStyle name="Comma 37 4 2" xfId="10758" xr:uid="{00000000-0005-0000-0000-0000062A0000}"/>
    <cellStyle name="Comma 37 4 2 2" xfId="41431" xr:uid="{CE836219-8716-4D5F-8032-9ECACEC660D2}"/>
    <cellStyle name="Comma 37 4 3" xfId="41430" xr:uid="{4721FE4D-4BA5-4CEA-AC35-F2F412F5A185}"/>
    <cellStyle name="Comma 37 5" xfId="10759" xr:uid="{00000000-0005-0000-0000-0000072A0000}"/>
    <cellStyle name="Comma 37 5 2" xfId="10760" xr:uid="{00000000-0005-0000-0000-0000082A0000}"/>
    <cellStyle name="Comma 37 5 2 2" xfId="41433" xr:uid="{7E9C33EA-C1F9-4758-A959-259D9A96F670}"/>
    <cellStyle name="Comma 37 5 3" xfId="41432" xr:uid="{9D085291-E724-4326-85B9-5B1B9651174C}"/>
    <cellStyle name="Comma 37 6" xfId="10761" xr:uid="{00000000-0005-0000-0000-0000092A0000}"/>
    <cellStyle name="Comma 37 6 2" xfId="41434" xr:uid="{072F86D9-C00A-4EAD-9C58-8059F48FE7FA}"/>
    <cellStyle name="Comma 37 7" xfId="10762" xr:uid="{00000000-0005-0000-0000-00000A2A0000}"/>
    <cellStyle name="Comma 37 7 2" xfId="10763" xr:uid="{00000000-0005-0000-0000-00000B2A0000}"/>
    <cellStyle name="Comma 37 7 2 2" xfId="41436" xr:uid="{D53460AF-9C36-41AA-B57B-802583A7764F}"/>
    <cellStyle name="Comma 37 7 3" xfId="41435" xr:uid="{1A20809B-A82C-41B3-813F-587AE249CB03}"/>
    <cellStyle name="Comma 37 8" xfId="10764" xr:uid="{00000000-0005-0000-0000-00000C2A0000}"/>
    <cellStyle name="Comma 37 8 2" xfId="41437" xr:uid="{2AEE055B-F978-4237-9557-020C77AEEC6C}"/>
    <cellStyle name="Comma 37 9" xfId="41413" xr:uid="{E4FA1521-1274-4EB8-BF9E-F9FCE46D45A2}"/>
    <cellStyle name="Comma 38" xfId="10765" xr:uid="{00000000-0005-0000-0000-00000D2A0000}"/>
    <cellStyle name="Comma 38 2" xfId="10766" xr:uid="{00000000-0005-0000-0000-00000E2A0000}"/>
    <cellStyle name="Comma 38 2 2" xfId="10767" xr:uid="{00000000-0005-0000-0000-00000F2A0000}"/>
    <cellStyle name="Comma 38 2 2 2" xfId="10768" xr:uid="{00000000-0005-0000-0000-0000102A0000}"/>
    <cellStyle name="Comma 38 2 2 2 2" xfId="41441" xr:uid="{31D1CDC3-FF56-40BE-BABF-96378FB0758D}"/>
    <cellStyle name="Comma 38 2 2 3" xfId="41440" xr:uid="{42D1F4A8-8F4D-4DC4-A898-9354649613EF}"/>
    <cellStyle name="Comma 38 2 3" xfId="10769" xr:uid="{00000000-0005-0000-0000-0000112A0000}"/>
    <cellStyle name="Comma 38 2 3 2" xfId="10770" xr:uid="{00000000-0005-0000-0000-0000122A0000}"/>
    <cellStyle name="Comma 38 2 3 2 2" xfId="41443" xr:uid="{DD190860-56C2-4468-BB86-C58C6A744264}"/>
    <cellStyle name="Comma 38 2 3 3" xfId="41442" xr:uid="{BECBE02A-14E1-4C84-8DC2-D6A1603A92AA}"/>
    <cellStyle name="Comma 38 2 4" xfId="10771" xr:uid="{00000000-0005-0000-0000-0000132A0000}"/>
    <cellStyle name="Comma 38 2 4 2" xfId="41444" xr:uid="{CBD0D67D-B0D2-4E6D-B687-109C62283E22}"/>
    <cellStyle name="Comma 38 2 5" xfId="10772" xr:uid="{00000000-0005-0000-0000-0000142A0000}"/>
    <cellStyle name="Comma 38 2 5 2" xfId="41445" xr:uid="{F20BE663-1727-4F07-BDC7-4035112E806A}"/>
    <cellStyle name="Comma 38 2 6" xfId="10773" xr:uid="{00000000-0005-0000-0000-0000152A0000}"/>
    <cellStyle name="Comma 38 2 6 2" xfId="41446" xr:uid="{B1A02636-D761-43ED-B23C-B6256045D017}"/>
    <cellStyle name="Comma 38 2 7" xfId="41439" xr:uid="{01502C08-30E4-4224-A0D2-45E841DDD3EA}"/>
    <cellStyle name="Comma 38 3" xfId="10774" xr:uid="{00000000-0005-0000-0000-0000162A0000}"/>
    <cellStyle name="Comma 38 3 2" xfId="10775" xr:uid="{00000000-0005-0000-0000-0000172A0000}"/>
    <cellStyle name="Comma 38 3 2 2" xfId="10776" xr:uid="{00000000-0005-0000-0000-0000182A0000}"/>
    <cellStyle name="Comma 38 3 2 2 2" xfId="41449" xr:uid="{6F14FF48-20D4-49A2-8802-FA67B577EB03}"/>
    <cellStyle name="Comma 38 3 2 3" xfId="41448" xr:uid="{E977295A-3EF4-4A39-8A39-13756D2CD261}"/>
    <cellStyle name="Comma 38 3 3" xfId="10777" xr:uid="{00000000-0005-0000-0000-0000192A0000}"/>
    <cellStyle name="Comma 38 3 3 2" xfId="10778" xr:uid="{00000000-0005-0000-0000-00001A2A0000}"/>
    <cellStyle name="Comma 38 3 3 2 2" xfId="41451" xr:uid="{E7E24304-0B7B-4A9B-AD62-CBB16CA6C69C}"/>
    <cellStyle name="Comma 38 3 3 3" xfId="41450" xr:uid="{BF03EFB7-0CC9-4AF8-99BD-C8A58766EF78}"/>
    <cellStyle name="Comma 38 3 4" xfId="10779" xr:uid="{00000000-0005-0000-0000-00001B2A0000}"/>
    <cellStyle name="Comma 38 3 4 2" xfId="41452" xr:uid="{418026A4-C4C8-437E-9F84-1D0FA91759DE}"/>
    <cellStyle name="Comma 38 3 5" xfId="10780" xr:uid="{00000000-0005-0000-0000-00001C2A0000}"/>
    <cellStyle name="Comma 38 3 5 2" xfId="41453" xr:uid="{43437618-B67B-46EF-BB4E-1098B31DA320}"/>
    <cellStyle name="Comma 38 3 6" xfId="10781" xr:uid="{00000000-0005-0000-0000-00001D2A0000}"/>
    <cellStyle name="Comma 38 3 6 2" xfId="41454" xr:uid="{D4EEABC7-C809-4636-AFE8-A9A4CE41DD04}"/>
    <cellStyle name="Comma 38 3 7" xfId="41447" xr:uid="{B47E6455-3763-489C-8276-18DFB72E3FA5}"/>
    <cellStyle name="Comma 38 4" xfId="10782" xr:uid="{00000000-0005-0000-0000-00001E2A0000}"/>
    <cellStyle name="Comma 38 4 2" xfId="10783" xr:uid="{00000000-0005-0000-0000-00001F2A0000}"/>
    <cellStyle name="Comma 38 4 2 2" xfId="41456" xr:uid="{6BA0092E-3A34-4A34-A8FD-B6729C4249F4}"/>
    <cellStyle name="Comma 38 4 3" xfId="41455" xr:uid="{E4CEC500-9F73-4663-AF0C-490C1B9A10A7}"/>
    <cellStyle name="Comma 38 5" xfId="10784" xr:uid="{00000000-0005-0000-0000-0000202A0000}"/>
    <cellStyle name="Comma 38 5 2" xfId="10785" xr:uid="{00000000-0005-0000-0000-0000212A0000}"/>
    <cellStyle name="Comma 38 5 2 2" xfId="41458" xr:uid="{0C5D5A0B-3482-4459-B150-7146E970B545}"/>
    <cellStyle name="Comma 38 5 3" xfId="41457" xr:uid="{9CAAEDE3-3DA9-40A5-82A5-71AB9003D396}"/>
    <cellStyle name="Comma 38 6" xfId="10786" xr:uid="{00000000-0005-0000-0000-0000222A0000}"/>
    <cellStyle name="Comma 38 6 2" xfId="41459" xr:uid="{F53FC045-DA4D-4132-91F4-226EF5B92546}"/>
    <cellStyle name="Comma 38 7" xfId="10787" xr:uid="{00000000-0005-0000-0000-0000232A0000}"/>
    <cellStyle name="Comma 38 7 2" xfId="10788" xr:uid="{00000000-0005-0000-0000-0000242A0000}"/>
    <cellStyle name="Comma 38 7 2 2" xfId="41461" xr:uid="{8292BDD7-E420-423A-851B-2591EDD9837C}"/>
    <cellStyle name="Comma 38 7 3" xfId="41460" xr:uid="{C935AABF-8957-42A6-A521-5555C6565523}"/>
    <cellStyle name="Comma 38 8" xfId="10789" xr:uid="{00000000-0005-0000-0000-0000252A0000}"/>
    <cellStyle name="Comma 38 8 2" xfId="41462" xr:uid="{28ACBE9C-4A87-4625-8AD1-4F7762278EBD}"/>
    <cellStyle name="Comma 38 9" xfId="41438" xr:uid="{5A426E97-DD2B-4C98-89B5-551C7A987543}"/>
    <cellStyle name="Comma 39" xfId="10790" xr:uid="{00000000-0005-0000-0000-0000262A0000}"/>
    <cellStyle name="Comma 39 2" xfId="10791" xr:uid="{00000000-0005-0000-0000-0000272A0000}"/>
    <cellStyle name="Comma 39 2 2" xfId="10792" xr:uid="{00000000-0005-0000-0000-0000282A0000}"/>
    <cellStyle name="Comma 39 2 2 2" xfId="10793" xr:uid="{00000000-0005-0000-0000-0000292A0000}"/>
    <cellStyle name="Comma 39 2 2 2 2" xfId="41466" xr:uid="{51F62FF5-415F-4C27-AEFB-9E422F8D846A}"/>
    <cellStyle name="Comma 39 2 2 3" xfId="41465" xr:uid="{B171BDC5-2026-44B7-86E7-74C0B89948BB}"/>
    <cellStyle name="Comma 39 2 3" xfId="10794" xr:uid="{00000000-0005-0000-0000-00002A2A0000}"/>
    <cellStyle name="Comma 39 2 3 2" xfId="10795" xr:uid="{00000000-0005-0000-0000-00002B2A0000}"/>
    <cellStyle name="Comma 39 2 3 2 2" xfId="41468" xr:uid="{E99FFDB5-C18E-4252-A916-81391E72E5BD}"/>
    <cellStyle name="Comma 39 2 3 3" xfId="41467" xr:uid="{CC108983-5912-4975-A23B-C34FAED145E8}"/>
    <cellStyle name="Comma 39 2 4" xfId="10796" xr:uid="{00000000-0005-0000-0000-00002C2A0000}"/>
    <cellStyle name="Comma 39 2 4 2" xfId="41469" xr:uid="{FC66D206-BCC3-4434-B3C0-F1AADB52D503}"/>
    <cellStyle name="Comma 39 2 5" xfId="10797" xr:uid="{00000000-0005-0000-0000-00002D2A0000}"/>
    <cellStyle name="Comma 39 2 5 2" xfId="10798" xr:uid="{00000000-0005-0000-0000-00002E2A0000}"/>
    <cellStyle name="Comma 39 2 5 2 2" xfId="41471" xr:uid="{AA6DF6F9-0173-40DF-9E00-0AD3DE721AD8}"/>
    <cellStyle name="Comma 39 2 5 3" xfId="41470" xr:uid="{C292B442-8760-4792-8D1A-0B9695A16ACD}"/>
    <cellStyle name="Comma 39 2 6" xfId="10799" xr:uid="{00000000-0005-0000-0000-00002F2A0000}"/>
    <cellStyle name="Comma 39 2 6 2" xfId="41472" xr:uid="{6C74A88C-A318-4EE1-A7E2-450B53533B51}"/>
    <cellStyle name="Comma 39 2 7" xfId="41464" xr:uid="{FCDBA8C1-958D-42FD-8E2F-1DEB5C738BF9}"/>
    <cellStyle name="Comma 39 3" xfId="10800" xr:uid="{00000000-0005-0000-0000-0000302A0000}"/>
    <cellStyle name="Comma 39 3 2" xfId="10801" xr:uid="{00000000-0005-0000-0000-0000312A0000}"/>
    <cellStyle name="Comma 39 3 2 2" xfId="10802" xr:uid="{00000000-0005-0000-0000-0000322A0000}"/>
    <cellStyle name="Comma 39 3 2 2 2" xfId="41475" xr:uid="{86A9B0D3-E681-4FC2-B5DD-845E0604C44F}"/>
    <cellStyle name="Comma 39 3 2 3" xfId="41474" xr:uid="{3E9F1002-A7F1-4E23-8229-77E6E16C125E}"/>
    <cellStyle name="Comma 39 3 3" xfId="10803" xr:uid="{00000000-0005-0000-0000-0000332A0000}"/>
    <cellStyle name="Comma 39 3 3 2" xfId="10804" xr:uid="{00000000-0005-0000-0000-0000342A0000}"/>
    <cellStyle name="Comma 39 3 3 2 2" xfId="41477" xr:uid="{A67A2203-8502-43B4-A92C-7F5F91FA9E0C}"/>
    <cellStyle name="Comma 39 3 3 3" xfId="41476" xr:uid="{A987C913-034B-4953-B1DB-5E00E68C091B}"/>
    <cellStyle name="Comma 39 3 4" xfId="10805" xr:uid="{00000000-0005-0000-0000-0000352A0000}"/>
    <cellStyle name="Comma 39 3 4 2" xfId="41478" xr:uid="{4588B5A5-6969-4CCA-BCB3-829E87906D5A}"/>
    <cellStyle name="Comma 39 3 5" xfId="10806" xr:uid="{00000000-0005-0000-0000-0000362A0000}"/>
    <cellStyle name="Comma 39 3 5 2" xfId="41479" xr:uid="{186BC924-0D25-4F1A-981D-92C8837B9719}"/>
    <cellStyle name="Comma 39 3 6" xfId="10807" xr:uid="{00000000-0005-0000-0000-0000372A0000}"/>
    <cellStyle name="Comma 39 3 6 2" xfId="41480" xr:uid="{78E59D7C-A9F3-4141-B558-E0F3BE2534AF}"/>
    <cellStyle name="Comma 39 3 7" xfId="41473" xr:uid="{0FB611E7-B541-4F0B-AC8C-7971B8E53E05}"/>
    <cellStyle name="Comma 39 4" xfId="10808" xr:uid="{00000000-0005-0000-0000-0000382A0000}"/>
    <cellStyle name="Comma 39 4 2" xfId="10809" xr:uid="{00000000-0005-0000-0000-0000392A0000}"/>
    <cellStyle name="Comma 39 4 2 2" xfId="41482" xr:uid="{9F6AAEDA-5894-4A1B-8C1C-40090FBA191E}"/>
    <cellStyle name="Comma 39 4 3" xfId="41481" xr:uid="{C0C07DF1-4C7E-4FC7-84FC-DAA05FC49179}"/>
    <cellStyle name="Comma 39 5" xfId="10810" xr:uid="{00000000-0005-0000-0000-00003A2A0000}"/>
    <cellStyle name="Comma 39 5 2" xfId="10811" xr:uid="{00000000-0005-0000-0000-00003B2A0000}"/>
    <cellStyle name="Comma 39 5 2 2" xfId="41484" xr:uid="{F915B425-9187-4B0B-A9DF-EC163EF3D3B3}"/>
    <cellStyle name="Comma 39 5 3" xfId="41483" xr:uid="{6355AC81-2EDB-481F-A866-839556EA59E2}"/>
    <cellStyle name="Comma 39 6" xfId="10812" xr:uid="{00000000-0005-0000-0000-00003C2A0000}"/>
    <cellStyle name="Comma 39 6 2" xfId="41485" xr:uid="{7B4A6AD5-4DCD-473D-84CF-73C7FEBD49E2}"/>
    <cellStyle name="Comma 39 7" xfId="10813" xr:uid="{00000000-0005-0000-0000-00003D2A0000}"/>
    <cellStyle name="Comma 39 7 2" xfId="10814" xr:uid="{00000000-0005-0000-0000-00003E2A0000}"/>
    <cellStyle name="Comma 39 7 2 2" xfId="41487" xr:uid="{4B727E80-87B1-449E-8A02-F04607EFDE47}"/>
    <cellStyle name="Comma 39 7 3" xfId="41486" xr:uid="{0EC3EB99-D1EA-464F-9F44-E90C1CE26AF3}"/>
    <cellStyle name="Comma 39 8" xfId="10815" xr:uid="{00000000-0005-0000-0000-00003F2A0000}"/>
    <cellStyle name="Comma 39 8 2" xfId="41488" xr:uid="{4FA296FE-C96E-4458-9C31-A567575FE96B}"/>
    <cellStyle name="Comma 39 9" xfId="41463" xr:uid="{C13FFBD0-F8BA-49BE-AD5A-EAE2953FD2C6}"/>
    <cellStyle name="Comma 4" xfId="10816" xr:uid="{00000000-0005-0000-0000-0000402A0000}"/>
    <cellStyle name="Comma 4 10" xfId="10817" xr:uid="{00000000-0005-0000-0000-0000412A0000}"/>
    <cellStyle name="Comma 4 10 2" xfId="10818" xr:uid="{00000000-0005-0000-0000-0000422A0000}"/>
    <cellStyle name="Comma 4 10 2 2" xfId="10819" xr:uid="{00000000-0005-0000-0000-0000432A0000}"/>
    <cellStyle name="Comma 4 10 2 2 2" xfId="41492" xr:uid="{CF70302C-814B-4D2B-A716-5C8EDE599702}"/>
    <cellStyle name="Comma 4 10 2 3" xfId="41491" xr:uid="{4558F345-236B-41D1-92A4-E6C199061F7A}"/>
    <cellStyle name="Comma 4 10 3" xfId="10820" xr:uid="{00000000-0005-0000-0000-0000442A0000}"/>
    <cellStyle name="Comma 4 10 3 2" xfId="41493" xr:uid="{8254DC69-9B7F-402C-8090-BB11A0373388}"/>
    <cellStyle name="Comma 4 10 4" xfId="10821" xr:uid="{00000000-0005-0000-0000-0000452A0000}"/>
    <cellStyle name="Comma 4 10 4 2" xfId="41494" xr:uid="{6F937021-7713-473F-B3AA-BC6D76627E0F}"/>
    <cellStyle name="Comma 4 10 5" xfId="41490" xr:uid="{23259F33-608C-4D4E-A8A7-BD950E91394B}"/>
    <cellStyle name="Comma 4 11" xfId="10822" xr:uid="{00000000-0005-0000-0000-0000462A0000}"/>
    <cellStyle name="Comma 4 11 2" xfId="10823" xr:uid="{00000000-0005-0000-0000-0000472A0000}"/>
    <cellStyle name="Comma 4 11 2 2" xfId="41496" xr:uid="{3B5107B2-B48D-434A-A9D5-A8FE24AE71F2}"/>
    <cellStyle name="Comma 4 11 3" xfId="10824" xr:uid="{00000000-0005-0000-0000-0000482A0000}"/>
    <cellStyle name="Comma 4 11 3 2" xfId="41497" xr:uid="{58D8CD3F-49D1-412E-8FEF-7F5E9B9DEF28}"/>
    <cellStyle name="Comma 4 11 4" xfId="41495" xr:uid="{8753492A-09A5-488E-A7B0-ADF04C3AE085}"/>
    <cellStyle name="Comma 4 12" xfId="10825" xr:uid="{00000000-0005-0000-0000-0000492A0000}"/>
    <cellStyle name="Comma 4 12 2" xfId="10826" xr:uid="{00000000-0005-0000-0000-00004A2A0000}"/>
    <cellStyle name="Comma 4 12 2 2" xfId="41499" xr:uid="{0318C884-9EFA-48E9-8A5F-5EC133B798B9}"/>
    <cellStyle name="Comma 4 12 3" xfId="41498" xr:uid="{C2EA5B72-5540-4453-B378-702DB41FBC7F}"/>
    <cellStyle name="Comma 4 13" xfId="10827" xr:uid="{00000000-0005-0000-0000-00004B2A0000}"/>
    <cellStyle name="Comma 4 13 2" xfId="10828" xr:uid="{00000000-0005-0000-0000-00004C2A0000}"/>
    <cellStyle name="Comma 4 13 2 2" xfId="41501" xr:uid="{B3F0B015-AC69-4B30-A990-8AB0825A277C}"/>
    <cellStyle name="Comma 4 13 3" xfId="41500" xr:uid="{61BE1EC4-66B9-467A-A20C-C053B0011053}"/>
    <cellStyle name="Comma 4 14" xfId="10829" xr:uid="{00000000-0005-0000-0000-00004D2A0000}"/>
    <cellStyle name="Comma 4 14 2" xfId="10830" xr:uid="{00000000-0005-0000-0000-00004E2A0000}"/>
    <cellStyle name="Comma 4 14 2 2" xfId="41503" xr:uid="{3EBDFCD7-C329-460D-99D1-086281DA457B}"/>
    <cellStyle name="Comma 4 14 3" xfId="41502" xr:uid="{4186F734-6218-43D5-81E1-BCC15871A1F6}"/>
    <cellStyle name="Comma 4 15" xfId="10831" xr:uid="{00000000-0005-0000-0000-00004F2A0000}"/>
    <cellStyle name="Comma 4 15 2" xfId="10832" xr:uid="{00000000-0005-0000-0000-0000502A0000}"/>
    <cellStyle name="Comma 4 15 2 2" xfId="41505" xr:uid="{CDD1D617-7D7C-4301-802D-BC45DDA817DD}"/>
    <cellStyle name="Comma 4 15 3" xfId="41504" xr:uid="{0C067F90-AD94-442B-B1E5-2E2177798FF2}"/>
    <cellStyle name="Comma 4 16" xfId="10833" xr:uid="{00000000-0005-0000-0000-0000512A0000}"/>
    <cellStyle name="Comma 4 16 2" xfId="10834" xr:uid="{00000000-0005-0000-0000-0000522A0000}"/>
    <cellStyle name="Comma 4 16 2 2" xfId="41507" xr:uid="{FC35938F-0930-46FE-96EE-CD876D5EC1BD}"/>
    <cellStyle name="Comma 4 16 3" xfId="41506" xr:uid="{427DE401-6CC1-44DA-9875-FF29DBE09617}"/>
    <cellStyle name="Comma 4 17" xfId="10835" xr:uid="{00000000-0005-0000-0000-0000532A0000}"/>
    <cellStyle name="Comma 4 17 2" xfId="10836" xr:uid="{00000000-0005-0000-0000-0000542A0000}"/>
    <cellStyle name="Comma 4 17 2 2" xfId="41509" xr:uid="{A995BF05-DD5B-4563-BFAD-43350B211259}"/>
    <cellStyle name="Comma 4 17 3" xfId="41508" xr:uid="{51A5A210-CCAA-453E-ABA9-ACCAD13549A5}"/>
    <cellStyle name="Comma 4 18" xfId="10837" xr:uid="{00000000-0005-0000-0000-0000552A0000}"/>
    <cellStyle name="Comma 4 18 2" xfId="10838" xr:uid="{00000000-0005-0000-0000-0000562A0000}"/>
    <cellStyle name="Comma 4 18 2 2" xfId="41511" xr:uid="{CC0A604D-38A6-454C-98AA-7A20D8D67E7F}"/>
    <cellStyle name="Comma 4 18 3" xfId="41510" xr:uid="{01A1A839-5775-404F-8C9F-FBE93EC2E2A1}"/>
    <cellStyle name="Comma 4 19" xfId="10839" xr:uid="{00000000-0005-0000-0000-0000572A0000}"/>
    <cellStyle name="Comma 4 19 2" xfId="10840" xr:uid="{00000000-0005-0000-0000-0000582A0000}"/>
    <cellStyle name="Comma 4 19 2 2" xfId="41513" xr:uid="{2015B498-E0CE-45FC-A0FD-C01E7BAD9EF8}"/>
    <cellStyle name="Comma 4 19 3" xfId="41512" xr:uid="{76D7715A-00E4-412C-AFC7-EA2F64D02A7A}"/>
    <cellStyle name="Comma 4 2" xfId="10841" xr:uid="{00000000-0005-0000-0000-0000592A0000}"/>
    <cellStyle name="Comma 4 2 10" xfId="10842" xr:uid="{00000000-0005-0000-0000-00005A2A0000}"/>
    <cellStyle name="Comma 4 2 10 2" xfId="41515" xr:uid="{D9AFF574-95BA-447E-818F-C583600830EB}"/>
    <cellStyle name="Comma 4 2 11" xfId="10843" xr:uid="{00000000-0005-0000-0000-00005B2A0000}"/>
    <cellStyle name="Comma 4 2 11 2" xfId="41516" xr:uid="{060EB70A-8457-4B1B-8E54-C9312CA1E72F}"/>
    <cellStyle name="Comma 4 2 12" xfId="41514" xr:uid="{8643395D-DB60-48D7-AD06-7F1908F57794}"/>
    <cellStyle name="Comma 4 2 2" xfId="10844" xr:uid="{00000000-0005-0000-0000-00005C2A0000}"/>
    <cellStyle name="Comma 4 2 2 2" xfId="10845" xr:uid="{00000000-0005-0000-0000-00005D2A0000}"/>
    <cellStyle name="Comma 4 2 2 2 2" xfId="10846" xr:uid="{00000000-0005-0000-0000-00005E2A0000}"/>
    <cellStyle name="Comma 4 2 2 2 2 2" xfId="41519" xr:uid="{ABABF898-581E-4A7D-9A18-AD3C66109B34}"/>
    <cellStyle name="Comma 4 2 2 2 3" xfId="41518" xr:uid="{DB4CC7EE-67EE-4AD8-9D70-C31004BDE2ED}"/>
    <cellStyle name="Comma 4 2 2 3" xfId="10847" xr:uid="{00000000-0005-0000-0000-00005F2A0000}"/>
    <cellStyle name="Comma 4 2 2 3 2" xfId="41520" xr:uid="{F2577767-4214-4B3F-99D7-38459B5AE309}"/>
    <cellStyle name="Comma 4 2 2 4" xfId="10848" xr:uid="{00000000-0005-0000-0000-0000602A0000}"/>
    <cellStyle name="Comma 4 2 2 4 2" xfId="41521" xr:uid="{EF88543C-9F95-4F95-A5C7-4FF801C804F4}"/>
    <cellStyle name="Comma 4 2 2 5" xfId="41517" xr:uid="{867AA159-82C1-4DBF-8D9F-E6D1BEE1245A}"/>
    <cellStyle name="Comma 4 2 3" xfId="10849" xr:uid="{00000000-0005-0000-0000-0000612A0000}"/>
    <cellStyle name="Comma 4 2 3 2" xfId="10850" xr:uid="{00000000-0005-0000-0000-0000622A0000}"/>
    <cellStyle name="Comma 4 2 3 2 2" xfId="41523" xr:uid="{9920F23C-BD26-4325-BE55-2FB896E599C3}"/>
    <cellStyle name="Comma 4 2 3 3" xfId="41522" xr:uid="{07F219DA-2697-4B5F-B186-138A9DCD3F86}"/>
    <cellStyle name="Comma 4 2 4" xfId="10851" xr:uid="{00000000-0005-0000-0000-0000632A0000}"/>
    <cellStyle name="Comma 4 2 4 2" xfId="10852" xr:uid="{00000000-0005-0000-0000-0000642A0000}"/>
    <cellStyle name="Comma 4 2 4 2 2" xfId="41525" xr:uid="{20E51F59-0DB0-42AA-91AA-E2F3B6B64ACC}"/>
    <cellStyle name="Comma 4 2 4 3" xfId="41524" xr:uid="{5F8D48D6-76D4-48FE-AD51-24337C8A4D3A}"/>
    <cellStyle name="Comma 4 2 5" xfId="10853" xr:uid="{00000000-0005-0000-0000-0000652A0000}"/>
    <cellStyle name="Comma 4 2 5 2" xfId="10854" xr:uid="{00000000-0005-0000-0000-0000662A0000}"/>
    <cellStyle name="Comma 4 2 5 2 2" xfId="41527" xr:uid="{F17718CE-5FB4-4DC5-B91F-7A86C999F33A}"/>
    <cellStyle name="Comma 4 2 5 3" xfId="41526" xr:uid="{03458CEC-97C8-42A5-8ACE-C41B41A2C742}"/>
    <cellStyle name="Comma 4 2 6" xfId="10855" xr:uid="{00000000-0005-0000-0000-0000672A0000}"/>
    <cellStyle name="Comma 4 2 6 2" xfId="10856" xr:uid="{00000000-0005-0000-0000-0000682A0000}"/>
    <cellStyle name="Comma 4 2 6 2 2" xfId="41529" xr:uid="{AC2303E8-ED8E-47CA-99A9-F29C3DCBB6AA}"/>
    <cellStyle name="Comma 4 2 6 3" xfId="41528" xr:uid="{1EAEBDC7-2E16-4D0D-A8FF-2979D9D6FD4E}"/>
    <cellStyle name="Comma 4 2 7" xfId="10857" xr:uid="{00000000-0005-0000-0000-0000692A0000}"/>
    <cellStyle name="Comma 4 2 7 2" xfId="41530" xr:uid="{C05FD5C2-0E29-4A80-85A3-1271E6BB43BB}"/>
    <cellStyle name="Comma 4 2 8" xfId="10858" xr:uid="{00000000-0005-0000-0000-00006A2A0000}"/>
    <cellStyle name="Comma 4 2 8 2" xfId="41531" xr:uid="{C75A7F7C-7963-463B-ABBB-AE69BDC3C781}"/>
    <cellStyle name="Comma 4 2 9" xfId="10859" xr:uid="{00000000-0005-0000-0000-00006B2A0000}"/>
    <cellStyle name="Comma 4 2 9 2" xfId="41532" xr:uid="{56AB3A11-6A5E-40AF-99EF-0536C87D0460}"/>
    <cellStyle name="Comma 4 20" xfId="10860" xr:uid="{00000000-0005-0000-0000-00006C2A0000}"/>
    <cellStyle name="Comma 4 20 2" xfId="41533" xr:uid="{B6A42CEF-E736-4E2D-A834-D9E2B7DFFB70}"/>
    <cellStyle name="Comma 4 21" xfId="10861" xr:uid="{00000000-0005-0000-0000-00006D2A0000}"/>
    <cellStyle name="Comma 4 21 2" xfId="41534" xr:uid="{B4369368-C8B7-4189-9128-C53BF0596552}"/>
    <cellStyle name="Comma 4 22" xfId="10862" xr:uid="{00000000-0005-0000-0000-00006E2A0000}"/>
    <cellStyle name="Comma 4 22 2" xfId="41535" xr:uid="{4BE9E631-AD43-485B-9A04-A71E6B3851FB}"/>
    <cellStyle name="Comma 4 23" xfId="10863" xr:uid="{00000000-0005-0000-0000-00006F2A0000}"/>
    <cellStyle name="Comma 4 23 2" xfId="41536" xr:uid="{A8625061-A58D-4016-B6CE-5AB160722DE4}"/>
    <cellStyle name="Comma 4 24" xfId="10864" xr:uid="{00000000-0005-0000-0000-0000702A0000}"/>
    <cellStyle name="Comma 4 24 2" xfId="10865" xr:uid="{00000000-0005-0000-0000-0000712A0000}"/>
    <cellStyle name="Comma 4 24 2 2" xfId="41538" xr:uid="{83000C50-B29E-42E3-8243-A73CE4543F53}"/>
    <cellStyle name="Comma 4 24 3" xfId="41537" xr:uid="{550B984F-2F4C-45DA-9CFF-58A31A925E6A}"/>
    <cellStyle name="Comma 4 25" xfId="10866" xr:uid="{00000000-0005-0000-0000-0000722A0000}"/>
    <cellStyle name="Comma 4 25 2" xfId="41539" xr:uid="{FCDA13FD-9992-4344-B83B-76C7A7FBA89F}"/>
    <cellStyle name="Comma 4 25 3" xfId="10867" xr:uid="{00000000-0005-0000-0000-0000732A0000}"/>
    <cellStyle name="Comma 4 25 3 2" xfId="41540" xr:uid="{47488542-7CC9-4DD5-8841-223FC024B57C}"/>
    <cellStyle name="Comma 4 26" xfId="10868" xr:uid="{00000000-0005-0000-0000-0000742A0000}"/>
    <cellStyle name="Comma 4 26 2" xfId="41541" xr:uid="{D06A9E98-FEF7-40E8-BABC-06433AF41043}"/>
    <cellStyle name="Comma 4 27" xfId="10869" xr:uid="{00000000-0005-0000-0000-0000752A0000}"/>
    <cellStyle name="Comma 4 27 2" xfId="41542" xr:uid="{A279211C-ED61-463C-BA49-DDCA190AE0F6}"/>
    <cellStyle name="Comma 4 28" xfId="10870" xr:uid="{00000000-0005-0000-0000-0000762A0000}"/>
    <cellStyle name="Comma 4 28 2" xfId="41543" xr:uid="{63664C52-FB23-46B7-82CA-C762B0C7A823}"/>
    <cellStyle name="Comma 4 29" xfId="10871" xr:uid="{00000000-0005-0000-0000-0000772A0000}"/>
    <cellStyle name="Comma 4 29 2" xfId="41544" xr:uid="{B9BB697A-A518-4EB8-8ED7-734828601282}"/>
    <cellStyle name="Comma 4 3" xfId="10872" xr:uid="{00000000-0005-0000-0000-0000782A0000}"/>
    <cellStyle name="Comma 4 3 10" xfId="10873" xr:uid="{00000000-0005-0000-0000-0000792A0000}"/>
    <cellStyle name="Comma 4 3 10 2" xfId="41546" xr:uid="{89D6ADA4-46A9-4902-8A36-8BB9C632D620}"/>
    <cellStyle name="Comma 4 3 11" xfId="10874" xr:uid="{00000000-0005-0000-0000-00007A2A0000}"/>
    <cellStyle name="Comma 4 3 11 2" xfId="41547" xr:uid="{A5CB7A23-3553-47C3-B9F2-F110AFFC8903}"/>
    <cellStyle name="Comma 4 3 12" xfId="10875" xr:uid="{00000000-0005-0000-0000-00007B2A0000}"/>
    <cellStyle name="Comma 4 3 12 2" xfId="41548" xr:uid="{7F9CC106-7407-4562-8769-2B15593CC1EB}"/>
    <cellStyle name="Comma 4 3 13" xfId="41545" xr:uid="{163D7649-1177-4AA5-BE6C-18BF6001091C}"/>
    <cellStyle name="Comma 4 3 2" xfId="10876" xr:uid="{00000000-0005-0000-0000-00007C2A0000}"/>
    <cellStyle name="Comma 4 3 2 2" xfId="10877" xr:uid="{00000000-0005-0000-0000-00007D2A0000}"/>
    <cellStyle name="Comma 4 3 2 2 2" xfId="10878" xr:uid="{00000000-0005-0000-0000-00007E2A0000}"/>
    <cellStyle name="Comma 4 3 2 2 2 2" xfId="41551" xr:uid="{4771584A-A19F-4DBE-97C6-B4AA40D27F09}"/>
    <cellStyle name="Comma 4 3 2 2 3" xfId="41550" xr:uid="{7F91C2E1-60EE-47E0-BDEC-328FE5E923EF}"/>
    <cellStyle name="Comma 4 3 2 3" xfId="10879" xr:uid="{00000000-0005-0000-0000-00007F2A0000}"/>
    <cellStyle name="Comma 4 3 2 3 2" xfId="10880" xr:uid="{00000000-0005-0000-0000-0000802A0000}"/>
    <cellStyle name="Comma 4 3 2 3 2 2" xfId="41553" xr:uid="{C0A7A52D-C796-437D-A695-C674600EFD09}"/>
    <cellStyle name="Comma 4 3 2 3 3" xfId="41552" xr:uid="{DA1FA6AD-4C4D-4266-97E4-608A74FA4103}"/>
    <cellStyle name="Comma 4 3 2 4" xfId="10881" xr:uid="{00000000-0005-0000-0000-0000812A0000}"/>
    <cellStyle name="Comma 4 3 2 4 2" xfId="41554" xr:uid="{9CF4BF0C-B15F-4324-83C6-12A7374E0C9C}"/>
    <cellStyle name="Comma 4 3 2 5" xfId="10882" xr:uid="{00000000-0005-0000-0000-0000822A0000}"/>
    <cellStyle name="Comma 4 3 2 5 2" xfId="41555" xr:uid="{36ABD1C3-97DE-487D-BF03-75C8D96E3C91}"/>
    <cellStyle name="Comma 4 3 2 6" xfId="10883" xr:uid="{00000000-0005-0000-0000-0000832A0000}"/>
    <cellStyle name="Comma 4 3 2 6 2" xfId="41556" xr:uid="{F5D5F50C-C76E-4F87-B2B1-D2C6ECF908B8}"/>
    <cellStyle name="Comma 4 3 2 7" xfId="41549" xr:uid="{07FE8E90-120A-4EBD-870B-30B33419AF97}"/>
    <cellStyle name="Comma 4 3 3" xfId="10884" xr:uid="{00000000-0005-0000-0000-0000842A0000}"/>
    <cellStyle name="Comma 4 3 3 2" xfId="10885" xr:uid="{00000000-0005-0000-0000-0000852A0000}"/>
    <cellStyle name="Comma 4 3 3 2 2" xfId="10886" xr:uid="{00000000-0005-0000-0000-0000862A0000}"/>
    <cellStyle name="Comma 4 3 3 2 2 2" xfId="10887" xr:uid="{00000000-0005-0000-0000-0000872A0000}"/>
    <cellStyle name="Comma 4 3 3 2 2 2 2" xfId="41560" xr:uid="{8E52805B-A4A5-411C-9A67-04EAAC3E639D}"/>
    <cellStyle name="Comma 4 3 3 2 2 3" xfId="41559" xr:uid="{14104E8D-B405-46B5-8815-945DCBA20C62}"/>
    <cellStyle name="Comma 4 3 3 2 3" xfId="10888" xr:uid="{00000000-0005-0000-0000-0000882A0000}"/>
    <cellStyle name="Comma 4 3 3 2 3 2" xfId="10889" xr:uid="{00000000-0005-0000-0000-0000892A0000}"/>
    <cellStyle name="Comma 4 3 3 2 3 2 2" xfId="41562" xr:uid="{BB6BBCD1-744F-461C-9279-8BEEC49F52BB}"/>
    <cellStyle name="Comma 4 3 3 2 3 3" xfId="41561" xr:uid="{C0429CF2-BA7C-4B28-8FC7-57AD32C97B50}"/>
    <cellStyle name="Comma 4 3 3 2 4" xfId="10890" xr:uid="{00000000-0005-0000-0000-00008A2A0000}"/>
    <cellStyle name="Comma 4 3 3 2 4 2" xfId="41563" xr:uid="{E90EC81A-D2C4-4E0A-81BE-42434D9238FB}"/>
    <cellStyle name="Comma 4 3 3 2 5" xfId="10891" xr:uid="{00000000-0005-0000-0000-00008B2A0000}"/>
    <cellStyle name="Comma 4 3 3 2 5 2" xfId="41564" xr:uid="{A090BF3B-00D2-45D5-9A27-34417317BDEB}"/>
    <cellStyle name="Comma 4 3 3 2 6" xfId="10892" xr:uid="{00000000-0005-0000-0000-00008C2A0000}"/>
    <cellStyle name="Comma 4 3 3 2 6 2" xfId="41565" xr:uid="{A895D026-9EA7-4C5D-8C1D-7C0B032656E2}"/>
    <cellStyle name="Comma 4 3 3 2 7" xfId="41558" xr:uid="{B28220D6-6CBB-456F-8459-6B7ECDCBECE4}"/>
    <cellStyle name="Comma 4 3 3 3" xfId="10893" xr:uid="{00000000-0005-0000-0000-00008D2A0000}"/>
    <cellStyle name="Comma 4 3 3 3 2" xfId="10894" xr:uid="{00000000-0005-0000-0000-00008E2A0000}"/>
    <cellStyle name="Comma 4 3 3 3 2 2" xfId="41567" xr:uid="{3FDCE77F-172C-49D3-9F48-B7771E637D3D}"/>
    <cellStyle name="Comma 4 3 3 3 3" xfId="41566" xr:uid="{00075080-F3B8-46BC-83CE-07DB5B08C20B}"/>
    <cellStyle name="Comma 4 3 3 4" xfId="10895" xr:uid="{00000000-0005-0000-0000-00008F2A0000}"/>
    <cellStyle name="Comma 4 3 3 4 2" xfId="10896" xr:uid="{00000000-0005-0000-0000-0000902A0000}"/>
    <cellStyle name="Comma 4 3 3 4 2 2" xfId="41569" xr:uid="{B4044355-0B59-481D-961F-742E311D9E51}"/>
    <cellStyle name="Comma 4 3 3 4 3" xfId="41568" xr:uid="{2A6AC7BA-ECD1-494A-A368-AA6CEE31FB5D}"/>
    <cellStyle name="Comma 4 3 3 5" xfId="10897" xr:uid="{00000000-0005-0000-0000-0000912A0000}"/>
    <cellStyle name="Comma 4 3 3 5 2" xfId="41570" xr:uid="{7DD539F7-E51A-462E-8C8C-222FCFAA723A}"/>
    <cellStyle name="Comma 4 3 3 6" xfId="10898" xr:uid="{00000000-0005-0000-0000-0000922A0000}"/>
    <cellStyle name="Comma 4 3 3 6 2" xfId="41571" xr:uid="{4547DDBD-C8F6-47B0-BCF6-2BC0D79507A0}"/>
    <cellStyle name="Comma 4 3 3 7" xfId="10899" xr:uid="{00000000-0005-0000-0000-0000932A0000}"/>
    <cellStyle name="Comma 4 3 3 7 2" xfId="41572" xr:uid="{FFD35461-20DA-4293-83DF-20F54A3817D3}"/>
    <cellStyle name="Comma 4 3 3 8" xfId="41557" xr:uid="{6EFE9CEA-D61C-47EE-A627-E43CEF3C8DC3}"/>
    <cellStyle name="Comma 4 3 4" xfId="10900" xr:uid="{00000000-0005-0000-0000-0000942A0000}"/>
    <cellStyle name="Comma 4 3 4 2" xfId="10901" xr:uid="{00000000-0005-0000-0000-0000952A0000}"/>
    <cellStyle name="Comma 4 3 4 2 2" xfId="10902" xr:uid="{00000000-0005-0000-0000-0000962A0000}"/>
    <cellStyle name="Comma 4 3 4 2 2 2" xfId="41575" xr:uid="{848A6434-5F51-452B-9444-B52382C4F202}"/>
    <cellStyle name="Comma 4 3 4 2 3" xfId="41574" xr:uid="{045486C1-70CE-4E73-A57F-FCCEC9513EC5}"/>
    <cellStyle name="Comma 4 3 4 3" xfId="10903" xr:uid="{00000000-0005-0000-0000-0000972A0000}"/>
    <cellStyle name="Comma 4 3 4 3 2" xfId="10904" xr:uid="{00000000-0005-0000-0000-0000982A0000}"/>
    <cellStyle name="Comma 4 3 4 3 2 2" xfId="41577" xr:uid="{EE7D3B2E-F8AE-4867-8A48-4B1592608714}"/>
    <cellStyle name="Comma 4 3 4 3 3" xfId="41576" xr:uid="{503403FD-0925-426C-A996-42135778D8BF}"/>
    <cellStyle name="Comma 4 3 4 4" xfId="10905" xr:uid="{00000000-0005-0000-0000-0000992A0000}"/>
    <cellStyle name="Comma 4 3 4 4 2" xfId="41578" xr:uid="{814A5EF5-DFA6-4ADE-B711-72B9C44E6655}"/>
    <cellStyle name="Comma 4 3 4 5" xfId="10906" xr:uid="{00000000-0005-0000-0000-00009A2A0000}"/>
    <cellStyle name="Comma 4 3 4 5 2" xfId="41579" xr:uid="{55ED4EAC-F856-4156-AC6E-6391897523F9}"/>
    <cellStyle name="Comma 4 3 4 6" xfId="10907" xr:uid="{00000000-0005-0000-0000-00009B2A0000}"/>
    <cellStyle name="Comma 4 3 4 6 2" xfId="41580" xr:uid="{E99E75D7-8957-46E0-BB0F-9BB4FB8E8D9F}"/>
    <cellStyle name="Comma 4 3 4 7" xfId="41573" xr:uid="{E84CB9A0-980F-48A2-B1B7-1447913BA85F}"/>
    <cellStyle name="Comma 4 3 5" xfId="10908" xr:uid="{00000000-0005-0000-0000-00009C2A0000}"/>
    <cellStyle name="Comma 4 3 5 2" xfId="10909" xr:uid="{00000000-0005-0000-0000-00009D2A0000}"/>
    <cellStyle name="Comma 4 3 5 2 2" xfId="10910" xr:uid="{00000000-0005-0000-0000-00009E2A0000}"/>
    <cellStyle name="Comma 4 3 5 2 2 2" xfId="41583" xr:uid="{C64F4203-F4D0-4183-A751-07B583DA5011}"/>
    <cellStyle name="Comma 4 3 5 2 3" xfId="41582" xr:uid="{8A4E2C84-748E-46AB-948F-AE4BF31CABB5}"/>
    <cellStyle name="Comma 4 3 5 3" xfId="10911" xr:uid="{00000000-0005-0000-0000-00009F2A0000}"/>
    <cellStyle name="Comma 4 3 5 3 2" xfId="41584" xr:uid="{579DB4BA-2D7C-41DD-8227-34F3D80788D4}"/>
    <cellStyle name="Comma 4 3 5 4" xfId="10912" xr:uid="{00000000-0005-0000-0000-0000A02A0000}"/>
    <cellStyle name="Comma 4 3 5 4 2" xfId="41585" xr:uid="{BE193C49-2E43-461E-B7A6-5C93DE19BCA6}"/>
    <cellStyle name="Comma 4 3 5 5" xfId="41581" xr:uid="{1B0E74AD-15A2-4AD3-8696-06BE80375CCB}"/>
    <cellStyle name="Comma 4 3 6" xfId="10913" xr:uid="{00000000-0005-0000-0000-0000A12A0000}"/>
    <cellStyle name="Comma 4 3 6 2" xfId="10914" xr:uid="{00000000-0005-0000-0000-0000A22A0000}"/>
    <cellStyle name="Comma 4 3 6 2 2" xfId="41587" xr:uid="{5E878C4A-78CE-4901-8634-A86DBA9EF994}"/>
    <cellStyle name="Comma 4 3 6 3" xfId="41586" xr:uid="{7A8E9F29-5F37-4126-85AC-81FB4EAA2B21}"/>
    <cellStyle name="Comma 4 3 7" xfId="10915" xr:uid="{00000000-0005-0000-0000-0000A32A0000}"/>
    <cellStyle name="Comma 4 3 7 2" xfId="10916" xr:uid="{00000000-0005-0000-0000-0000A42A0000}"/>
    <cellStyle name="Comma 4 3 7 2 2" xfId="41589" xr:uid="{F5B18B44-BA1E-4D79-85D2-D62B8DE040AA}"/>
    <cellStyle name="Comma 4 3 7 3" xfId="41588" xr:uid="{DEF2225E-1E96-49D3-AE7B-41B5563DDF2A}"/>
    <cellStyle name="Comma 4 3 8" xfId="10917" xr:uid="{00000000-0005-0000-0000-0000A52A0000}"/>
    <cellStyle name="Comma 4 3 8 2" xfId="10918" xr:uid="{00000000-0005-0000-0000-0000A62A0000}"/>
    <cellStyle name="Comma 4 3 8 2 2" xfId="41591" xr:uid="{F21AEF65-074F-42BF-A4BF-B438EAD0071C}"/>
    <cellStyle name="Comma 4 3 8 3" xfId="41590" xr:uid="{F96A905C-EEFA-4224-9383-A4AC1A72ED8A}"/>
    <cellStyle name="Comma 4 3 9" xfId="10919" xr:uid="{00000000-0005-0000-0000-0000A72A0000}"/>
    <cellStyle name="Comma 4 3 9 2" xfId="41592" xr:uid="{432FEF9B-8F54-431E-95A8-DA8F7C08B709}"/>
    <cellStyle name="Comma 4 30" xfId="10920" xr:uid="{00000000-0005-0000-0000-0000A82A0000}"/>
    <cellStyle name="Comma 4 30 2" xfId="41593" xr:uid="{139DD5AB-CA19-499F-9159-A4E4D8E833F3}"/>
    <cellStyle name="Comma 4 31" xfId="10921" xr:uid="{00000000-0005-0000-0000-0000A92A0000}"/>
    <cellStyle name="Comma 4 31 2" xfId="41594" xr:uid="{49160968-0D68-4A49-A6CA-5AE159D96933}"/>
    <cellStyle name="Comma 4 32" xfId="10922" xr:uid="{00000000-0005-0000-0000-0000AA2A0000}"/>
    <cellStyle name="Comma 4 32 2" xfId="41595" xr:uid="{549C0D8D-47A1-45AC-B759-556C78C54BA5}"/>
    <cellStyle name="Comma 4 33" xfId="41489" xr:uid="{479F583D-6438-4E81-B24F-633B496DE436}"/>
    <cellStyle name="Comma 4 34" xfId="10923" xr:uid="{00000000-0005-0000-0000-0000AB2A0000}"/>
    <cellStyle name="Comma 4 34 2" xfId="41596" xr:uid="{EBFD2934-25F2-4007-B9B8-031BC068D147}"/>
    <cellStyle name="Comma 4 4" xfId="10924" xr:uid="{00000000-0005-0000-0000-0000AC2A0000}"/>
    <cellStyle name="Comma 4 4 2" xfId="10925" xr:uid="{00000000-0005-0000-0000-0000AD2A0000}"/>
    <cellStyle name="Comma 4 4 2 2" xfId="10926" xr:uid="{00000000-0005-0000-0000-0000AE2A0000}"/>
    <cellStyle name="Comma 4 4 2 2 2" xfId="10927" xr:uid="{00000000-0005-0000-0000-0000AF2A0000}"/>
    <cellStyle name="Comma 4 4 2 2 2 2" xfId="41600" xr:uid="{93E3189A-CD63-4408-AC93-C73216E4956E}"/>
    <cellStyle name="Comma 4 4 2 2 3" xfId="41599" xr:uid="{615DC9FC-45CC-49CB-AA08-F1C690F9B00F}"/>
    <cellStyle name="Comma 4 4 2 3" xfId="10928" xr:uid="{00000000-0005-0000-0000-0000B02A0000}"/>
    <cellStyle name="Comma 4 4 2 3 2" xfId="10929" xr:uid="{00000000-0005-0000-0000-0000B12A0000}"/>
    <cellStyle name="Comma 4 4 2 3 2 2" xfId="41602" xr:uid="{8ABC44E1-C470-453D-BD8E-A18A9AE378F4}"/>
    <cellStyle name="Comma 4 4 2 3 3" xfId="41601" xr:uid="{45619C65-E676-4C0C-AA85-1D0A47150635}"/>
    <cellStyle name="Comma 4 4 2 4" xfId="10930" xr:uid="{00000000-0005-0000-0000-0000B22A0000}"/>
    <cellStyle name="Comma 4 4 2 4 2" xfId="41603" xr:uid="{84050FF3-3AAF-42BF-AEEE-4FDB04CF557D}"/>
    <cellStyle name="Comma 4 4 2 5" xfId="10931" xr:uid="{00000000-0005-0000-0000-0000B32A0000}"/>
    <cellStyle name="Comma 4 4 2 5 2" xfId="41604" xr:uid="{97B868BC-2162-437F-9F9C-283B3B8696DB}"/>
    <cellStyle name="Comma 4 4 2 6" xfId="10932" xr:uid="{00000000-0005-0000-0000-0000B42A0000}"/>
    <cellStyle name="Comma 4 4 2 6 2" xfId="41605" xr:uid="{53A75427-3FA3-4C89-AC7A-2315FB4D5851}"/>
    <cellStyle name="Comma 4 4 2 7" xfId="41598" xr:uid="{446D6362-4619-46D9-8A22-AA984EAE7311}"/>
    <cellStyle name="Comma 4 4 3" xfId="10933" xr:uid="{00000000-0005-0000-0000-0000B52A0000}"/>
    <cellStyle name="Comma 4 4 3 2" xfId="10934" xr:uid="{00000000-0005-0000-0000-0000B62A0000}"/>
    <cellStyle name="Comma 4 4 3 2 2" xfId="41607" xr:uid="{9378BD15-6965-4A73-AF35-2042D35907D6}"/>
    <cellStyle name="Comma 4 4 3 3" xfId="41606" xr:uid="{22FBE780-09D5-4B80-AEA4-112B46E522B8}"/>
    <cellStyle name="Comma 4 4 4" xfId="10935" xr:uid="{00000000-0005-0000-0000-0000B72A0000}"/>
    <cellStyle name="Comma 4 4 4 2" xfId="10936" xr:uid="{00000000-0005-0000-0000-0000B82A0000}"/>
    <cellStyle name="Comma 4 4 4 2 2" xfId="41609" xr:uid="{8CB9C073-DDFF-4EE7-AE45-8338433B0AE6}"/>
    <cellStyle name="Comma 4 4 4 3" xfId="41608" xr:uid="{DE019B2B-C9E4-4EFC-9526-3BED1418D946}"/>
    <cellStyle name="Comma 4 4 5" xfId="10937" xr:uid="{00000000-0005-0000-0000-0000B92A0000}"/>
    <cellStyle name="Comma 4 4 5 2" xfId="10938" xr:uid="{00000000-0005-0000-0000-0000BA2A0000}"/>
    <cellStyle name="Comma 4 4 5 2 2" xfId="41611" xr:uid="{1CDC7ED7-1B92-4C70-A86D-57858293F19A}"/>
    <cellStyle name="Comma 4 4 5 3" xfId="41610" xr:uid="{A9CA0A1D-0720-46D5-A1CF-285E16E72A40}"/>
    <cellStyle name="Comma 4 4 6" xfId="10939" xr:uid="{00000000-0005-0000-0000-0000BB2A0000}"/>
    <cellStyle name="Comma 4 4 6 2" xfId="10940" xr:uid="{00000000-0005-0000-0000-0000BC2A0000}"/>
    <cellStyle name="Comma 4 4 6 2 2" xfId="41613" xr:uid="{DD35CDDE-510D-4B9F-B1DD-5160766399D9}"/>
    <cellStyle name="Comma 4 4 6 3" xfId="41612" xr:uid="{E89C3EFD-5066-4204-9BD7-038F0D014FCE}"/>
    <cellStyle name="Comma 4 4 7" xfId="10941" xr:uid="{00000000-0005-0000-0000-0000BD2A0000}"/>
    <cellStyle name="Comma 4 4 7 2" xfId="41614" xr:uid="{5311CE50-D015-4EBB-BA84-69F32D411E37}"/>
    <cellStyle name="Comma 4 4 8" xfId="41597" xr:uid="{D50F8F39-D394-4B97-BA21-DAD295CF645A}"/>
    <cellStyle name="Comma 4 4 9" xfId="10942" xr:uid="{00000000-0005-0000-0000-0000BE2A0000}"/>
    <cellStyle name="Comma 4 4 9 2" xfId="41615" xr:uid="{9D8929AA-EACE-4419-87BB-AD9DB4FC84A4}"/>
    <cellStyle name="Comma 4 5" xfId="10943" xr:uid="{00000000-0005-0000-0000-0000BF2A0000}"/>
    <cellStyle name="Comma 4 5 2" xfId="10944" xr:uid="{00000000-0005-0000-0000-0000C02A0000}"/>
    <cellStyle name="Comma 4 5 2 2" xfId="10945" xr:uid="{00000000-0005-0000-0000-0000C12A0000}"/>
    <cellStyle name="Comma 4 5 2 2 2" xfId="41618" xr:uid="{65C1934D-DDEA-42EF-9BBD-507EB4C27D33}"/>
    <cellStyle name="Comma 4 5 2 3" xfId="41617" xr:uid="{C58399EC-6CD0-4221-A3F2-51BD121A19C8}"/>
    <cellStyle name="Comma 4 5 3" xfId="10946" xr:uid="{00000000-0005-0000-0000-0000C22A0000}"/>
    <cellStyle name="Comma 4 5 3 2" xfId="10947" xr:uid="{00000000-0005-0000-0000-0000C32A0000}"/>
    <cellStyle name="Comma 4 5 3 2 2" xfId="41620" xr:uid="{6F588268-E4D8-412B-8F0C-65B70EB0CC9B}"/>
    <cellStyle name="Comma 4 5 3 3" xfId="41619" xr:uid="{9EE2FDE6-1047-4522-BE8B-F0588F0AFCBA}"/>
    <cellStyle name="Comma 4 5 4" xfId="10948" xr:uid="{00000000-0005-0000-0000-0000C42A0000}"/>
    <cellStyle name="Comma 4 5 4 2" xfId="41621" xr:uid="{DA70D1FB-15ED-40A1-A31D-BA453AAC66D0}"/>
    <cellStyle name="Comma 4 5 5" xfId="10949" xr:uid="{00000000-0005-0000-0000-0000C52A0000}"/>
    <cellStyle name="Comma 4 5 5 2" xfId="41622" xr:uid="{CCABE0DB-622C-4079-A4F5-4E9BAFA1B1B8}"/>
    <cellStyle name="Comma 4 5 6" xfId="10950" xr:uid="{00000000-0005-0000-0000-0000C62A0000}"/>
    <cellStyle name="Comma 4 5 6 2" xfId="41623" xr:uid="{B2AD0F04-7F9A-49A8-A35E-52F786BB8D6D}"/>
    <cellStyle name="Comma 4 5 7" xfId="41616" xr:uid="{A3A74FD5-E813-4A2E-9D22-014827BDB4D3}"/>
    <cellStyle name="Comma 4 6" xfId="10951" xr:uid="{00000000-0005-0000-0000-0000C72A0000}"/>
    <cellStyle name="Comma 4 6 2" xfId="10952" xr:uid="{00000000-0005-0000-0000-0000C82A0000}"/>
    <cellStyle name="Comma 4 6 2 2" xfId="10953" xr:uid="{00000000-0005-0000-0000-0000C92A0000}"/>
    <cellStyle name="Comma 4 6 2 2 2" xfId="10954" xr:uid="{00000000-0005-0000-0000-0000CA2A0000}"/>
    <cellStyle name="Comma 4 6 2 2 2 2" xfId="41627" xr:uid="{AC09A665-087E-4E28-B027-8BF1BCE20FFD}"/>
    <cellStyle name="Comma 4 6 2 2 3" xfId="41626" xr:uid="{27A79F50-3293-4EF1-B864-F2BFF6539E34}"/>
    <cellStyle name="Comma 4 6 2 3" xfId="10955" xr:uid="{00000000-0005-0000-0000-0000CB2A0000}"/>
    <cellStyle name="Comma 4 6 2 3 2" xfId="10956" xr:uid="{00000000-0005-0000-0000-0000CC2A0000}"/>
    <cellStyle name="Comma 4 6 2 3 2 2" xfId="41629" xr:uid="{9AD122A7-63D3-42C9-A9BC-EF77FA2CAAE7}"/>
    <cellStyle name="Comma 4 6 2 3 3" xfId="41628" xr:uid="{578A92E6-C745-4C58-A5DC-4835AF39528A}"/>
    <cellStyle name="Comma 4 6 2 4" xfId="10957" xr:uid="{00000000-0005-0000-0000-0000CD2A0000}"/>
    <cellStyle name="Comma 4 6 2 4 2" xfId="41630" xr:uid="{C1E254FE-E751-4A37-95F9-BF706C6F523C}"/>
    <cellStyle name="Comma 4 6 2 5" xfId="10958" xr:uid="{00000000-0005-0000-0000-0000CE2A0000}"/>
    <cellStyle name="Comma 4 6 2 5 2" xfId="41631" xr:uid="{3E509AAC-6DE6-40CA-BA66-092261AE7DE0}"/>
    <cellStyle name="Comma 4 6 2 6" xfId="10959" xr:uid="{00000000-0005-0000-0000-0000CF2A0000}"/>
    <cellStyle name="Comma 4 6 2 6 2" xfId="41632" xr:uid="{68022F79-1024-49D5-B6BC-CB51FDAB04B5}"/>
    <cellStyle name="Comma 4 6 2 7" xfId="41625" xr:uid="{D3E1EA88-6B9D-4C49-B84C-1AAE7E30D059}"/>
    <cellStyle name="Comma 4 6 3" xfId="10960" xr:uid="{00000000-0005-0000-0000-0000D02A0000}"/>
    <cellStyle name="Comma 4 6 3 2" xfId="10961" xr:uid="{00000000-0005-0000-0000-0000D12A0000}"/>
    <cellStyle name="Comma 4 6 3 2 2" xfId="10962" xr:uid="{00000000-0005-0000-0000-0000D22A0000}"/>
    <cellStyle name="Comma 4 6 3 2 2 2" xfId="41635" xr:uid="{EEB01C0D-CE34-4B5D-8515-3711B66C06DB}"/>
    <cellStyle name="Comma 4 6 3 2 3" xfId="41634" xr:uid="{95C18D38-423B-4688-BEC2-59BE3EF0F5F0}"/>
    <cellStyle name="Comma 4 6 3 3" xfId="10963" xr:uid="{00000000-0005-0000-0000-0000D32A0000}"/>
    <cellStyle name="Comma 4 6 3 3 2" xfId="10964" xr:uid="{00000000-0005-0000-0000-0000D42A0000}"/>
    <cellStyle name="Comma 4 6 3 3 2 2" xfId="41637" xr:uid="{5C0E08E9-095E-4A28-9D88-E999F81DDAFD}"/>
    <cellStyle name="Comma 4 6 3 3 3" xfId="41636" xr:uid="{68C2C9F1-6FE2-4CA1-A8C7-907A8314A9FD}"/>
    <cellStyle name="Comma 4 6 3 4" xfId="10965" xr:uid="{00000000-0005-0000-0000-0000D52A0000}"/>
    <cellStyle name="Comma 4 6 3 4 2" xfId="41638" xr:uid="{912D91BE-3A29-466A-95BE-D1E9B7446826}"/>
    <cellStyle name="Comma 4 6 3 5" xfId="10966" xr:uid="{00000000-0005-0000-0000-0000D62A0000}"/>
    <cellStyle name="Comma 4 6 3 5 2" xfId="41639" xr:uid="{5467B81E-68C5-4244-A5B6-88C5740B4C53}"/>
    <cellStyle name="Comma 4 6 3 6" xfId="10967" xr:uid="{00000000-0005-0000-0000-0000D72A0000}"/>
    <cellStyle name="Comma 4 6 3 6 2" xfId="41640" xr:uid="{D2AECC65-1EEE-4DAB-98A0-5E48CFF774BC}"/>
    <cellStyle name="Comma 4 6 3 7" xfId="41633" xr:uid="{079ACA28-C2ED-4972-B1C1-BE748FAE9132}"/>
    <cellStyle name="Comma 4 6 4" xfId="10968" xr:uid="{00000000-0005-0000-0000-0000D82A0000}"/>
    <cellStyle name="Comma 4 6 4 2" xfId="10969" xr:uid="{00000000-0005-0000-0000-0000D92A0000}"/>
    <cellStyle name="Comma 4 6 4 2 2" xfId="41642" xr:uid="{42C74D87-D99C-406F-8D06-CED8DF0500E8}"/>
    <cellStyle name="Comma 4 6 4 3" xfId="41641" xr:uid="{2D1EBC63-6A60-4A04-99E0-8F929C905405}"/>
    <cellStyle name="Comma 4 6 5" xfId="10970" xr:uid="{00000000-0005-0000-0000-0000DA2A0000}"/>
    <cellStyle name="Comma 4 6 5 2" xfId="10971" xr:uid="{00000000-0005-0000-0000-0000DB2A0000}"/>
    <cellStyle name="Comma 4 6 5 2 2" xfId="41644" xr:uid="{EA6F704B-264F-4582-9FA6-D0CDF52926DF}"/>
    <cellStyle name="Comma 4 6 5 3" xfId="41643" xr:uid="{6596A9AA-0218-48E8-A205-C01CFF50CA8D}"/>
    <cellStyle name="Comma 4 6 6" xfId="10972" xr:uid="{00000000-0005-0000-0000-0000DC2A0000}"/>
    <cellStyle name="Comma 4 6 6 2" xfId="41645" xr:uid="{522AE2A7-5D65-4039-97C6-BC200174AE8E}"/>
    <cellStyle name="Comma 4 6 7" xfId="10973" xr:uid="{00000000-0005-0000-0000-0000DD2A0000}"/>
    <cellStyle name="Comma 4 6 7 2" xfId="41646" xr:uid="{C18AECA2-4048-4F8F-B0F9-4D5185C3C2FD}"/>
    <cellStyle name="Comma 4 6 8" xfId="10974" xr:uid="{00000000-0005-0000-0000-0000DE2A0000}"/>
    <cellStyle name="Comma 4 6 8 2" xfId="41647" xr:uid="{4DB676C9-8645-4778-8EFB-61509B6EBE01}"/>
    <cellStyle name="Comma 4 6 9" xfId="41624" xr:uid="{86BE0395-14A0-438B-A2CF-9CBBA0286643}"/>
    <cellStyle name="Comma 4 7" xfId="10975" xr:uid="{00000000-0005-0000-0000-0000DF2A0000}"/>
    <cellStyle name="Comma 4 7 2" xfId="10976" xr:uid="{00000000-0005-0000-0000-0000E02A0000}"/>
    <cellStyle name="Comma 4 7 2 2" xfId="10977" xr:uid="{00000000-0005-0000-0000-0000E12A0000}"/>
    <cellStyle name="Comma 4 7 2 2 2" xfId="41650" xr:uid="{49E0A3FF-541A-44D5-A7A6-C1FD14AA4051}"/>
    <cellStyle name="Comma 4 7 2 3" xfId="41649" xr:uid="{ECD3B117-1D44-4F8C-B4E9-9AE2CCE38453}"/>
    <cellStyle name="Comma 4 7 3" xfId="10978" xr:uid="{00000000-0005-0000-0000-0000E22A0000}"/>
    <cellStyle name="Comma 4 7 3 2" xfId="10979" xr:uid="{00000000-0005-0000-0000-0000E32A0000}"/>
    <cellStyle name="Comma 4 7 3 2 2" xfId="41652" xr:uid="{910E8167-FBC4-499C-AEBA-3D6BC7285D9D}"/>
    <cellStyle name="Comma 4 7 3 3" xfId="41651" xr:uid="{8F6D022C-47E5-4C54-A900-5F71667BABF2}"/>
    <cellStyle name="Comma 4 7 4" xfId="10980" xr:uid="{00000000-0005-0000-0000-0000E42A0000}"/>
    <cellStyle name="Comma 4 7 4 2" xfId="41653" xr:uid="{DB26DE69-E4D3-4C40-A16D-D2BB6E4AE7DF}"/>
    <cellStyle name="Comma 4 7 5" xfId="10981" xr:uid="{00000000-0005-0000-0000-0000E52A0000}"/>
    <cellStyle name="Comma 4 7 5 2" xfId="41654" xr:uid="{040F07C7-9D5D-45E0-8A71-0431FA711344}"/>
    <cellStyle name="Comma 4 7 6" xfId="10982" xr:uid="{00000000-0005-0000-0000-0000E62A0000}"/>
    <cellStyle name="Comma 4 7 6 2" xfId="41655" xr:uid="{3E7F6C08-DAF6-45C5-9300-F014EC632588}"/>
    <cellStyle name="Comma 4 7 7" xfId="41648" xr:uid="{C8B12B0F-5571-4196-A3D1-CF6BC4914161}"/>
    <cellStyle name="Comma 4 8" xfId="10983" xr:uid="{00000000-0005-0000-0000-0000E72A0000}"/>
    <cellStyle name="Comma 4 8 2" xfId="10984" xr:uid="{00000000-0005-0000-0000-0000E82A0000}"/>
    <cellStyle name="Comma 4 8 2 2" xfId="10985" xr:uid="{00000000-0005-0000-0000-0000E92A0000}"/>
    <cellStyle name="Comma 4 8 2 2 2" xfId="41658" xr:uid="{CA305971-BD1F-4ADB-AFFB-3346704F0CA3}"/>
    <cellStyle name="Comma 4 8 2 3" xfId="41657" xr:uid="{C485B034-28E9-4BD4-B72F-85185F39AE6B}"/>
    <cellStyle name="Comma 4 8 3" xfId="10986" xr:uid="{00000000-0005-0000-0000-0000EA2A0000}"/>
    <cellStyle name="Comma 4 8 3 2" xfId="10987" xr:uid="{00000000-0005-0000-0000-0000EB2A0000}"/>
    <cellStyle name="Comma 4 8 3 2 2" xfId="41660" xr:uid="{9790955E-6040-4919-8626-F4159E38D03E}"/>
    <cellStyle name="Comma 4 8 3 3" xfId="41659" xr:uid="{7A6576B0-261C-4280-91C8-24AD8DEE405A}"/>
    <cellStyle name="Comma 4 8 4" xfId="10988" xr:uid="{00000000-0005-0000-0000-0000EC2A0000}"/>
    <cellStyle name="Comma 4 8 4 2" xfId="41661" xr:uid="{3271C196-4542-47DC-8CC7-98A3F4896C37}"/>
    <cellStyle name="Comma 4 8 5" xfId="10989" xr:uid="{00000000-0005-0000-0000-0000ED2A0000}"/>
    <cellStyle name="Comma 4 8 5 2" xfId="10990" xr:uid="{00000000-0005-0000-0000-0000EE2A0000}"/>
    <cellStyle name="Comma 4 8 5 2 2" xfId="41663" xr:uid="{124F4E9C-446E-4502-915B-E1F101150A39}"/>
    <cellStyle name="Comma 4 8 5 3" xfId="41662" xr:uid="{80283A1D-8456-48DA-B9E1-C1D35F73D21E}"/>
    <cellStyle name="Comma 4 8 6" xfId="10991" xr:uid="{00000000-0005-0000-0000-0000EF2A0000}"/>
    <cellStyle name="Comma 4 8 6 2" xfId="41664" xr:uid="{98CB6C12-BFC2-4386-9CED-2122A421504F}"/>
    <cellStyle name="Comma 4 8 7" xfId="41656" xr:uid="{A7A7DB1E-5844-4F4E-B27D-0EFED0546367}"/>
    <cellStyle name="Comma 4 9" xfId="10992" xr:uid="{00000000-0005-0000-0000-0000F02A0000}"/>
    <cellStyle name="Comma 4 9 2" xfId="10993" xr:uid="{00000000-0005-0000-0000-0000F12A0000}"/>
    <cellStyle name="Comma 4 9 2 2" xfId="10994" xr:uid="{00000000-0005-0000-0000-0000F22A0000}"/>
    <cellStyle name="Comma 4 9 2 2 2" xfId="41667" xr:uid="{1EF0BB91-32E4-4776-A23A-E92CF6EF4C06}"/>
    <cellStyle name="Comma 4 9 2 3" xfId="41666" xr:uid="{7F09A673-BB54-442C-ACAB-DBF40A5125A7}"/>
    <cellStyle name="Comma 4 9 3" xfId="10995" xr:uid="{00000000-0005-0000-0000-0000F32A0000}"/>
    <cellStyle name="Comma 4 9 3 2" xfId="10996" xr:uid="{00000000-0005-0000-0000-0000F42A0000}"/>
    <cellStyle name="Comma 4 9 3 2 2" xfId="41669" xr:uid="{223061EA-1A67-498E-A4EB-2AC4D66113B2}"/>
    <cellStyle name="Comma 4 9 3 3" xfId="41668" xr:uid="{0EFA3742-B69A-45D2-BE43-695984CDF445}"/>
    <cellStyle name="Comma 4 9 4" xfId="10997" xr:uid="{00000000-0005-0000-0000-0000F52A0000}"/>
    <cellStyle name="Comma 4 9 4 2" xfId="41670" xr:uid="{EE8817E3-3D43-42D1-B221-523CEB6B9ED1}"/>
    <cellStyle name="Comma 4 9 5" xfId="10998" xr:uid="{00000000-0005-0000-0000-0000F62A0000}"/>
    <cellStyle name="Comma 4 9 5 2" xfId="41671" xr:uid="{54355DF8-AE02-4C73-871C-59F05D4BD956}"/>
    <cellStyle name="Comma 4 9 6" xfId="41665" xr:uid="{EA0E3C31-A74E-43C7-9921-9715D5FAD4A5}"/>
    <cellStyle name="Comma 40" xfId="10999" xr:uid="{00000000-0005-0000-0000-0000F72A0000}"/>
    <cellStyle name="Comma 40 2" xfId="11000" xr:uid="{00000000-0005-0000-0000-0000F82A0000}"/>
    <cellStyle name="Comma 40 2 2" xfId="11001" xr:uid="{00000000-0005-0000-0000-0000F92A0000}"/>
    <cellStyle name="Comma 40 2 2 2" xfId="11002" xr:uid="{00000000-0005-0000-0000-0000FA2A0000}"/>
    <cellStyle name="Comma 40 2 2 2 2" xfId="41675" xr:uid="{D71D1EAD-8947-446A-907D-B9F8B4E16CBB}"/>
    <cellStyle name="Comma 40 2 2 3" xfId="41674" xr:uid="{0FACA03B-5C85-4A89-9C8C-FEC2C54B6622}"/>
    <cellStyle name="Comma 40 2 3" xfId="11003" xr:uid="{00000000-0005-0000-0000-0000FB2A0000}"/>
    <cellStyle name="Comma 40 2 3 2" xfId="11004" xr:uid="{00000000-0005-0000-0000-0000FC2A0000}"/>
    <cellStyle name="Comma 40 2 3 2 2" xfId="41677" xr:uid="{B929C106-6666-4196-91C3-C48FF291EA84}"/>
    <cellStyle name="Comma 40 2 3 3" xfId="41676" xr:uid="{7B1DC09F-45AD-42AC-AB5B-0322F7B7A59D}"/>
    <cellStyle name="Comma 40 2 4" xfId="11005" xr:uid="{00000000-0005-0000-0000-0000FD2A0000}"/>
    <cellStyle name="Comma 40 2 4 2" xfId="41678" xr:uid="{95EB38FA-95EF-401A-8057-A657B3BEBA3F}"/>
    <cellStyle name="Comma 40 2 5" xfId="11006" xr:uid="{00000000-0005-0000-0000-0000FE2A0000}"/>
    <cellStyle name="Comma 40 2 5 2" xfId="41679" xr:uid="{68C64E0A-14D0-478E-AFCF-C0D20666BC8A}"/>
    <cellStyle name="Comma 40 2 6" xfId="11007" xr:uid="{00000000-0005-0000-0000-0000FF2A0000}"/>
    <cellStyle name="Comma 40 2 6 2" xfId="41680" xr:uid="{9937F093-4157-4FAC-917A-5ED3988AD283}"/>
    <cellStyle name="Comma 40 2 7" xfId="41673" xr:uid="{B5C2D79B-C4A5-4DC8-9AED-7687DE5882F7}"/>
    <cellStyle name="Comma 40 3" xfId="11008" xr:uid="{00000000-0005-0000-0000-0000002B0000}"/>
    <cellStyle name="Comma 40 3 2" xfId="11009" xr:uid="{00000000-0005-0000-0000-0000012B0000}"/>
    <cellStyle name="Comma 40 3 2 2" xfId="41682" xr:uid="{C3DB79B5-9AA1-42E4-B9C9-BEB3A1910D2C}"/>
    <cellStyle name="Comma 40 3 3" xfId="41681" xr:uid="{143474F7-0407-45EF-A0F1-D57FFA6924E7}"/>
    <cellStyle name="Comma 40 4" xfId="11010" xr:uid="{00000000-0005-0000-0000-0000022B0000}"/>
    <cellStyle name="Comma 40 4 2" xfId="11011" xr:uid="{00000000-0005-0000-0000-0000032B0000}"/>
    <cellStyle name="Comma 40 4 2 2" xfId="41684" xr:uid="{960185AA-F5AC-40CB-A47C-105B65D2939B}"/>
    <cellStyle name="Comma 40 4 3" xfId="41683" xr:uid="{6194822C-DD23-42D7-8F8D-DA6391840B6D}"/>
    <cellStyle name="Comma 40 5" xfId="11012" xr:uid="{00000000-0005-0000-0000-0000042B0000}"/>
    <cellStyle name="Comma 40 5 2" xfId="41685" xr:uid="{9F072D46-4E7C-4321-B5AA-8A3616D67F96}"/>
    <cellStyle name="Comma 40 6" xfId="11013" xr:uid="{00000000-0005-0000-0000-0000052B0000}"/>
    <cellStyle name="Comma 40 6 2" xfId="11014" xr:uid="{00000000-0005-0000-0000-0000062B0000}"/>
    <cellStyle name="Comma 40 6 2 2" xfId="41687" xr:uid="{174C6087-C1F4-4B7C-B56F-1E0454C6E7C1}"/>
    <cellStyle name="Comma 40 6 3" xfId="41686" xr:uid="{F47E5AAF-C2D9-40FC-AE02-39B648E9884E}"/>
    <cellStyle name="Comma 40 7" xfId="11015" xr:uid="{00000000-0005-0000-0000-0000072B0000}"/>
    <cellStyle name="Comma 40 7 2" xfId="41688" xr:uid="{BD2DA487-494E-4AE1-AF2F-220E5C763483}"/>
    <cellStyle name="Comma 40 8" xfId="41672" xr:uid="{3D604618-A540-46BE-9473-A45B9831EB16}"/>
    <cellStyle name="Comma 41" xfId="11016" xr:uid="{00000000-0005-0000-0000-0000082B0000}"/>
    <cellStyle name="Comma 41 2" xfId="11017" xr:uid="{00000000-0005-0000-0000-0000092B0000}"/>
    <cellStyle name="Comma 41 2 2" xfId="11018" xr:uid="{00000000-0005-0000-0000-00000A2B0000}"/>
    <cellStyle name="Comma 41 2 2 2" xfId="11019" xr:uid="{00000000-0005-0000-0000-00000B2B0000}"/>
    <cellStyle name="Comma 41 2 2 2 2" xfId="41692" xr:uid="{F1A9AB4E-ABD6-427D-8483-2746374CD67B}"/>
    <cellStyle name="Comma 41 2 2 3" xfId="41691" xr:uid="{456FC189-6575-4B57-B400-4C2091041A17}"/>
    <cellStyle name="Comma 41 2 3" xfId="11020" xr:uid="{00000000-0005-0000-0000-00000C2B0000}"/>
    <cellStyle name="Comma 41 2 3 2" xfId="11021" xr:uid="{00000000-0005-0000-0000-00000D2B0000}"/>
    <cellStyle name="Comma 41 2 3 2 2" xfId="41694" xr:uid="{522520BE-F3A6-4323-907F-799035966EE4}"/>
    <cellStyle name="Comma 41 2 3 3" xfId="41693" xr:uid="{376D67CF-79FC-4CC0-BD87-64F93DD12320}"/>
    <cellStyle name="Comma 41 2 4" xfId="11022" xr:uid="{00000000-0005-0000-0000-00000E2B0000}"/>
    <cellStyle name="Comma 41 2 4 2" xfId="41695" xr:uid="{4811A9E3-9F7E-4DB1-B979-F99954C1DC7D}"/>
    <cellStyle name="Comma 41 2 5" xfId="11023" xr:uid="{00000000-0005-0000-0000-00000F2B0000}"/>
    <cellStyle name="Comma 41 2 5 2" xfId="41696" xr:uid="{533A8ECE-E8E5-447C-B42B-9108BD001D43}"/>
    <cellStyle name="Comma 41 2 6" xfId="11024" xr:uid="{00000000-0005-0000-0000-0000102B0000}"/>
    <cellStyle name="Comma 41 2 6 2" xfId="41697" xr:uid="{738EBB18-B60E-49BE-AB7C-835016311E5C}"/>
    <cellStyle name="Comma 41 2 7" xfId="41690" xr:uid="{78CD220F-FC69-4945-92D8-768F9C744D35}"/>
    <cellStyle name="Comma 41 3" xfId="11025" xr:uid="{00000000-0005-0000-0000-0000112B0000}"/>
    <cellStyle name="Comma 41 3 2" xfId="11026" xr:uid="{00000000-0005-0000-0000-0000122B0000}"/>
    <cellStyle name="Comma 41 3 2 2" xfId="41699" xr:uid="{918FCB60-7B8E-4CF6-B157-DDF440BBD353}"/>
    <cellStyle name="Comma 41 3 3" xfId="41698" xr:uid="{83080018-C091-42AE-A451-DE917D8D435B}"/>
    <cellStyle name="Comma 41 4" xfId="11027" xr:uid="{00000000-0005-0000-0000-0000132B0000}"/>
    <cellStyle name="Comma 41 4 2" xfId="11028" xr:uid="{00000000-0005-0000-0000-0000142B0000}"/>
    <cellStyle name="Comma 41 4 2 2" xfId="41701" xr:uid="{C33F67A8-3456-425B-A04C-44C89223AEDF}"/>
    <cellStyle name="Comma 41 4 3" xfId="41700" xr:uid="{8351EFED-DF3E-4430-AA9C-B01CE4F2806D}"/>
    <cellStyle name="Comma 41 5" xfId="11029" xr:uid="{00000000-0005-0000-0000-0000152B0000}"/>
    <cellStyle name="Comma 41 5 2" xfId="41702" xr:uid="{73E31144-860E-4D3F-8E1E-A275B4402AD7}"/>
    <cellStyle name="Comma 41 6" xfId="11030" xr:uid="{00000000-0005-0000-0000-0000162B0000}"/>
    <cellStyle name="Comma 41 6 2" xfId="11031" xr:uid="{00000000-0005-0000-0000-0000172B0000}"/>
    <cellStyle name="Comma 41 6 2 2" xfId="41704" xr:uid="{18BEEB5B-2773-4C5B-B029-D5B8E6A311D1}"/>
    <cellStyle name="Comma 41 6 3" xfId="41703" xr:uid="{DCA518EB-D59B-4972-9133-7D776AB65841}"/>
    <cellStyle name="Comma 41 7" xfId="11032" xr:uid="{00000000-0005-0000-0000-0000182B0000}"/>
    <cellStyle name="Comma 41 7 2" xfId="41705" xr:uid="{C4649DC0-FDF4-4D0D-86FA-2D473D989CB6}"/>
    <cellStyle name="Comma 41 8" xfId="41689" xr:uid="{9084447F-1F87-46A8-ABD9-6F10FA52826B}"/>
    <cellStyle name="Comma 42" xfId="11033" xr:uid="{00000000-0005-0000-0000-0000192B0000}"/>
    <cellStyle name="Comma 42 2" xfId="11034" xr:uid="{00000000-0005-0000-0000-00001A2B0000}"/>
    <cellStyle name="Comma 42 2 2" xfId="11035" xr:uid="{00000000-0005-0000-0000-00001B2B0000}"/>
    <cellStyle name="Comma 42 2 2 2" xfId="11036" xr:uid="{00000000-0005-0000-0000-00001C2B0000}"/>
    <cellStyle name="Comma 42 2 2 2 2" xfId="41709" xr:uid="{111AC18E-D7B4-430A-912E-4833EC5A6300}"/>
    <cellStyle name="Comma 42 2 2 3" xfId="41708" xr:uid="{8DDE4393-7E31-49BE-8503-A0635E2C2123}"/>
    <cellStyle name="Comma 42 2 3" xfId="11037" xr:uid="{00000000-0005-0000-0000-00001D2B0000}"/>
    <cellStyle name="Comma 42 2 3 2" xfId="11038" xr:uid="{00000000-0005-0000-0000-00001E2B0000}"/>
    <cellStyle name="Comma 42 2 3 2 2" xfId="41711" xr:uid="{F40C7C0B-0E51-4092-8EC8-E2D4BD0650DE}"/>
    <cellStyle name="Comma 42 2 3 3" xfId="41710" xr:uid="{4A372C8E-0E4C-480C-AC24-6A97BFABA595}"/>
    <cellStyle name="Comma 42 2 4" xfId="11039" xr:uid="{00000000-0005-0000-0000-00001F2B0000}"/>
    <cellStyle name="Comma 42 2 4 2" xfId="41712" xr:uid="{A63A596D-A7D3-4381-B230-5C4E5998F2E3}"/>
    <cellStyle name="Comma 42 2 5" xfId="11040" xr:uid="{00000000-0005-0000-0000-0000202B0000}"/>
    <cellStyle name="Comma 42 2 5 2" xfId="41713" xr:uid="{1145EF6A-7692-4E05-ADC6-EF30FF0472D9}"/>
    <cellStyle name="Comma 42 2 6" xfId="11041" xr:uid="{00000000-0005-0000-0000-0000212B0000}"/>
    <cellStyle name="Comma 42 2 6 2" xfId="41714" xr:uid="{F2D73243-0F58-480E-8038-BF9B3312E30F}"/>
    <cellStyle name="Comma 42 2 7" xfId="41707" xr:uid="{5903226C-BD3A-4971-8149-FAF70533574C}"/>
    <cellStyle name="Comma 42 3" xfId="11042" xr:uid="{00000000-0005-0000-0000-0000222B0000}"/>
    <cellStyle name="Comma 42 3 2" xfId="11043" xr:uid="{00000000-0005-0000-0000-0000232B0000}"/>
    <cellStyle name="Comma 42 3 2 2" xfId="41716" xr:uid="{AF523A76-225A-4C30-8088-2C922DC5A79A}"/>
    <cellStyle name="Comma 42 3 3" xfId="41715" xr:uid="{B966D22F-BC73-4B63-9EAE-30EF46924C92}"/>
    <cellStyle name="Comma 42 4" xfId="11044" xr:uid="{00000000-0005-0000-0000-0000242B0000}"/>
    <cellStyle name="Comma 42 4 2" xfId="11045" xr:uid="{00000000-0005-0000-0000-0000252B0000}"/>
    <cellStyle name="Comma 42 4 2 2" xfId="41718" xr:uid="{06EFF778-2C23-443D-8124-8F8318DF3BAB}"/>
    <cellStyle name="Comma 42 4 3" xfId="41717" xr:uid="{423A0D2F-3BD2-4B14-978A-07CEE21626ED}"/>
    <cellStyle name="Comma 42 5" xfId="11046" xr:uid="{00000000-0005-0000-0000-0000262B0000}"/>
    <cellStyle name="Comma 42 5 2" xfId="41719" xr:uid="{C39927C9-43F7-4301-A915-BBCBF4552D69}"/>
    <cellStyle name="Comma 42 6" xfId="11047" xr:uid="{00000000-0005-0000-0000-0000272B0000}"/>
    <cellStyle name="Comma 42 6 2" xfId="11048" xr:uid="{00000000-0005-0000-0000-0000282B0000}"/>
    <cellStyle name="Comma 42 6 2 2" xfId="41721" xr:uid="{25251788-DDCD-4C0A-85B2-B9993519E6DE}"/>
    <cellStyle name="Comma 42 6 3" xfId="41720" xr:uid="{4145F4AA-D5BB-4D97-BB45-7A4C00AD9DF4}"/>
    <cellStyle name="Comma 42 7" xfId="11049" xr:uid="{00000000-0005-0000-0000-0000292B0000}"/>
    <cellStyle name="Comma 42 7 2" xfId="41722" xr:uid="{D26237F5-5FF0-4632-81DE-E9B73A0CD4B7}"/>
    <cellStyle name="Comma 42 8" xfId="41706" xr:uid="{7232CB3F-6845-4AB5-B653-AAAD99795158}"/>
    <cellStyle name="Comma 43" xfId="11050" xr:uid="{00000000-0005-0000-0000-00002A2B0000}"/>
    <cellStyle name="Comma 43 2" xfId="11051" xr:uid="{00000000-0005-0000-0000-00002B2B0000}"/>
    <cellStyle name="Comma 43 2 2" xfId="11052" xr:uid="{00000000-0005-0000-0000-00002C2B0000}"/>
    <cellStyle name="Comma 43 2 2 2" xfId="11053" xr:uid="{00000000-0005-0000-0000-00002D2B0000}"/>
    <cellStyle name="Comma 43 2 2 2 2" xfId="41726" xr:uid="{8ECB74D1-D4CA-4506-9190-F0790B7CECD4}"/>
    <cellStyle name="Comma 43 2 2 3" xfId="41725" xr:uid="{946E5CA6-3F37-44DD-ACE0-1BAFBB565EC0}"/>
    <cellStyle name="Comma 43 2 3" xfId="11054" xr:uid="{00000000-0005-0000-0000-00002E2B0000}"/>
    <cellStyle name="Comma 43 2 3 2" xfId="11055" xr:uid="{00000000-0005-0000-0000-00002F2B0000}"/>
    <cellStyle name="Comma 43 2 3 2 2" xfId="41728" xr:uid="{13644AE0-60C2-433C-B634-49DBE0DA0940}"/>
    <cellStyle name="Comma 43 2 3 3" xfId="41727" xr:uid="{B66E5450-7C04-4617-9D67-139431CC6A72}"/>
    <cellStyle name="Comma 43 2 4" xfId="11056" xr:uid="{00000000-0005-0000-0000-0000302B0000}"/>
    <cellStyle name="Comma 43 2 4 2" xfId="41729" xr:uid="{82B89A1B-B3DD-4022-9E7E-351F54AE7DC4}"/>
    <cellStyle name="Comma 43 2 5" xfId="11057" xr:uid="{00000000-0005-0000-0000-0000312B0000}"/>
    <cellStyle name="Comma 43 2 5 2" xfId="41730" xr:uid="{7F0FB33A-05AA-4A59-A75D-FF0AE8A29F2C}"/>
    <cellStyle name="Comma 43 2 6" xfId="11058" xr:uid="{00000000-0005-0000-0000-0000322B0000}"/>
    <cellStyle name="Comma 43 2 6 2" xfId="41731" xr:uid="{09F5B931-BDC0-4FF1-8B0F-4FA67614C438}"/>
    <cellStyle name="Comma 43 2 7" xfId="41724" xr:uid="{73900DBE-2D18-4C0E-AB0A-39E96BCE7535}"/>
    <cellStyle name="Comma 43 3" xfId="11059" xr:uid="{00000000-0005-0000-0000-0000332B0000}"/>
    <cellStyle name="Comma 43 3 2" xfId="11060" xr:uid="{00000000-0005-0000-0000-0000342B0000}"/>
    <cellStyle name="Comma 43 3 2 2" xfId="41733" xr:uid="{58866BB1-A3E9-4C99-A944-93393105D94F}"/>
    <cellStyle name="Comma 43 3 3" xfId="41732" xr:uid="{A27EE3E1-B4D4-487A-B0BA-FB16DC9ECD46}"/>
    <cellStyle name="Comma 43 4" xfId="11061" xr:uid="{00000000-0005-0000-0000-0000352B0000}"/>
    <cellStyle name="Comma 43 4 2" xfId="11062" xr:uid="{00000000-0005-0000-0000-0000362B0000}"/>
    <cellStyle name="Comma 43 4 2 2" xfId="41735" xr:uid="{A3A19D5D-BA9C-490F-B43C-8E80A571EF81}"/>
    <cellStyle name="Comma 43 4 3" xfId="41734" xr:uid="{F4ED4C24-CEC3-43A9-AE30-FE2AB476AD96}"/>
    <cellStyle name="Comma 43 5" xfId="11063" xr:uid="{00000000-0005-0000-0000-0000372B0000}"/>
    <cellStyle name="Comma 43 5 2" xfId="41736" xr:uid="{A2F5CC67-66A3-481F-AB5B-5A68D4C843A6}"/>
    <cellStyle name="Comma 43 6" xfId="11064" xr:uid="{00000000-0005-0000-0000-0000382B0000}"/>
    <cellStyle name="Comma 43 6 2" xfId="11065" xr:uid="{00000000-0005-0000-0000-0000392B0000}"/>
    <cellStyle name="Comma 43 6 2 2" xfId="41738" xr:uid="{7F77218B-9166-4D8C-8418-2BEEA249D7AA}"/>
    <cellStyle name="Comma 43 6 3" xfId="41737" xr:uid="{E45CE063-CE37-4805-80B6-33AB767CC5A1}"/>
    <cellStyle name="Comma 43 7" xfId="11066" xr:uid="{00000000-0005-0000-0000-00003A2B0000}"/>
    <cellStyle name="Comma 43 7 2" xfId="41739" xr:uid="{F13476AD-A706-421E-A8E3-25566E280731}"/>
    <cellStyle name="Comma 43 8" xfId="41723" xr:uid="{A9284B81-EC4C-4AE0-82A9-FE3FBCEC3755}"/>
    <cellStyle name="Comma 44" xfId="11067" xr:uid="{00000000-0005-0000-0000-00003B2B0000}"/>
    <cellStyle name="Comma 44 2" xfId="11068" xr:uid="{00000000-0005-0000-0000-00003C2B0000}"/>
    <cellStyle name="Comma 44 2 2" xfId="11069" xr:uid="{00000000-0005-0000-0000-00003D2B0000}"/>
    <cellStyle name="Comma 44 2 2 2" xfId="11070" xr:uid="{00000000-0005-0000-0000-00003E2B0000}"/>
    <cellStyle name="Comma 44 2 2 2 2" xfId="41743" xr:uid="{093529E7-7A20-4835-A5C8-6278727476C3}"/>
    <cellStyle name="Comma 44 2 2 3" xfId="41742" xr:uid="{DFB7DE14-0826-4C2D-B68F-B5F1DE9094B9}"/>
    <cellStyle name="Comma 44 2 3" xfId="11071" xr:uid="{00000000-0005-0000-0000-00003F2B0000}"/>
    <cellStyle name="Comma 44 2 3 2" xfId="11072" xr:uid="{00000000-0005-0000-0000-0000402B0000}"/>
    <cellStyle name="Comma 44 2 3 2 2" xfId="41745" xr:uid="{21930363-2F54-4AA3-8235-262E0E4DE51F}"/>
    <cellStyle name="Comma 44 2 3 3" xfId="41744" xr:uid="{4B7672DE-36CB-44D3-81CB-B28D060BED8B}"/>
    <cellStyle name="Comma 44 2 4" xfId="11073" xr:uid="{00000000-0005-0000-0000-0000412B0000}"/>
    <cellStyle name="Comma 44 2 4 2" xfId="41746" xr:uid="{C67BBA23-8390-4D03-BD0A-D9DFD4AD8A03}"/>
    <cellStyle name="Comma 44 2 5" xfId="11074" xr:uid="{00000000-0005-0000-0000-0000422B0000}"/>
    <cellStyle name="Comma 44 2 5 2" xfId="41747" xr:uid="{6EA8AD2E-BF2F-47B2-9E93-2C13BA5D07A2}"/>
    <cellStyle name="Comma 44 2 6" xfId="11075" xr:uid="{00000000-0005-0000-0000-0000432B0000}"/>
    <cellStyle name="Comma 44 2 6 2" xfId="41748" xr:uid="{8766F3F5-0F77-4BD4-8029-70B0F2529043}"/>
    <cellStyle name="Comma 44 2 7" xfId="41741" xr:uid="{543B12D9-5408-482D-A79B-74207CA8E385}"/>
    <cellStyle name="Comma 44 3" xfId="11076" xr:uid="{00000000-0005-0000-0000-0000442B0000}"/>
    <cellStyle name="Comma 44 3 2" xfId="11077" xr:uid="{00000000-0005-0000-0000-0000452B0000}"/>
    <cellStyle name="Comma 44 3 2 2" xfId="41750" xr:uid="{623A19D0-E939-452B-B115-5F9DFA580928}"/>
    <cellStyle name="Comma 44 3 3" xfId="41749" xr:uid="{27F561E8-DB3B-440A-8340-7AA91D8C26A3}"/>
    <cellStyle name="Comma 44 4" xfId="11078" xr:uid="{00000000-0005-0000-0000-0000462B0000}"/>
    <cellStyle name="Comma 44 4 2" xfId="11079" xr:uid="{00000000-0005-0000-0000-0000472B0000}"/>
    <cellStyle name="Comma 44 4 2 2" xfId="41752" xr:uid="{77FD4702-AF45-4160-8AF8-EE489A200F97}"/>
    <cellStyle name="Comma 44 4 3" xfId="41751" xr:uid="{83DBB903-BDD5-42EC-BE5F-B107E1B9BCF0}"/>
    <cellStyle name="Comma 44 5" xfId="11080" xr:uid="{00000000-0005-0000-0000-0000482B0000}"/>
    <cellStyle name="Comma 44 5 2" xfId="41753" xr:uid="{5B98A5F0-322D-4FE1-82BC-F6570BFB0CB4}"/>
    <cellStyle name="Comma 44 6" xfId="11081" xr:uid="{00000000-0005-0000-0000-0000492B0000}"/>
    <cellStyle name="Comma 44 6 2" xfId="11082" xr:uid="{00000000-0005-0000-0000-00004A2B0000}"/>
    <cellStyle name="Comma 44 6 2 2" xfId="41755" xr:uid="{0A8D38CB-21AB-43F3-925E-94031F8CD241}"/>
    <cellStyle name="Comma 44 6 3" xfId="41754" xr:uid="{370BCEF8-FBCB-47C0-B622-F5E33336CC01}"/>
    <cellStyle name="Comma 44 7" xfId="11083" xr:uid="{00000000-0005-0000-0000-00004B2B0000}"/>
    <cellStyle name="Comma 44 7 2" xfId="41756" xr:uid="{D374F7C4-5B6D-435C-894C-513A91B8F45A}"/>
    <cellStyle name="Comma 44 8" xfId="41740" xr:uid="{C599E5AE-DC10-42EB-B07F-40D2036F3DFA}"/>
    <cellStyle name="Comma 45" xfId="11084" xr:uid="{00000000-0005-0000-0000-00004C2B0000}"/>
    <cellStyle name="Comma 45 2" xfId="11085" xr:uid="{00000000-0005-0000-0000-00004D2B0000}"/>
    <cellStyle name="Comma 45 2 2" xfId="11086" xr:uid="{00000000-0005-0000-0000-00004E2B0000}"/>
    <cellStyle name="Comma 45 2 2 2" xfId="11087" xr:uid="{00000000-0005-0000-0000-00004F2B0000}"/>
    <cellStyle name="Comma 45 2 2 2 2" xfId="41760" xr:uid="{A00C0213-D82B-4412-8BFC-B4FC86F32E82}"/>
    <cellStyle name="Comma 45 2 2 3" xfId="41759" xr:uid="{D6772E49-F989-4B09-B981-FB76C90BA4A6}"/>
    <cellStyle name="Comma 45 2 3" xfId="11088" xr:uid="{00000000-0005-0000-0000-0000502B0000}"/>
    <cellStyle name="Comma 45 2 3 2" xfId="11089" xr:uid="{00000000-0005-0000-0000-0000512B0000}"/>
    <cellStyle name="Comma 45 2 3 2 2" xfId="41762" xr:uid="{80640843-8F75-4901-A470-84D3BE842ACB}"/>
    <cellStyle name="Comma 45 2 3 3" xfId="41761" xr:uid="{CF75AB43-5233-4921-A7B3-AE5C90D090DC}"/>
    <cellStyle name="Comma 45 2 4" xfId="11090" xr:uid="{00000000-0005-0000-0000-0000522B0000}"/>
    <cellStyle name="Comma 45 2 4 2" xfId="41763" xr:uid="{F5289286-F149-4261-A5C3-AB1CD051ECB8}"/>
    <cellStyle name="Comma 45 2 5" xfId="11091" xr:uid="{00000000-0005-0000-0000-0000532B0000}"/>
    <cellStyle name="Comma 45 2 5 2" xfId="41764" xr:uid="{654AB1F5-FBFC-4FC6-990E-D0F152F10B8E}"/>
    <cellStyle name="Comma 45 2 6" xfId="11092" xr:uid="{00000000-0005-0000-0000-0000542B0000}"/>
    <cellStyle name="Comma 45 2 6 2" xfId="41765" xr:uid="{C04BF973-6752-465D-8630-7D44D573DCBA}"/>
    <cellStyle name="Comma 45 2 7" xfId="41758" xr:uid="{319840E2-22F4-44F1-B435-4A85599C76CF}"/>
    <cellStyle name="Comma 45 3" xfId="11093" xr:uid="{00000000-0005-0000-0000-0000552B0000}"/>
    <cellStyle name="Comma 45 3 2" xfId="11094" xr:uid="{00000000-0005-0000-0000-0000562B0000}"/>
    <cellStyle name="Comma 45 3 2 2" xfId="41767" xr:uid="{3952337D-4964-4BEF-BD78-1745BEB2AFAC}"/>
    <cellStyle name="Comma 45 3 3" xfId="41766" xr:uid="{DF5728B4-2C73-4316-95D9-E0AADD98FE46}"/>
    <cellStyle name="Comma 45 4" xfId="11095" xr:uid="{00000000-0005-0000-0000-0000572B0000}"/>
    <cellStyle name="Comma 45 4 2" xfId="11096" xr:uid="{00000000-0005-0000-0000-0000582B0000}"/>
    <cellStyle name="Comma 45 4 2 2" xfId="41769" xr:uid="{45FF9ACF-D16E-4D82-BDC6-501F77830EBF}"/>
    <cellStyle name="Comma 45 4 3" xfId="41768" xr:uid="{B5C7ADD9-91BE-4914-AAA9-E546A7947B37}"/>
    <cellStyle name="Comma 45 5" xfId="11097" xr:uid="{00000000-0005-0000-0000-0000592B0000}"/>
    <cellStyle name="Comma 45 5 2" xfId="41770" xr:uid="{7FF49D79-56A6-4D71-87E3-BA591749378C}"/>
    <cellStyle name="Comma 45 6" xfId="11098" xr:uid="{00000000-0005-0000-0000-00005A2B0000}"/>
    <cellStyle name="Comma 45 6 2" xfId="11099" xr:uid="{00000000-0005-0000-0000-00005B2B0000}"/>
    <cellStyle name="Comma 45 6 2 2" xfId="41772" xr:uid="{FBFB7447-798F-4F97-AC3C-878FA68DF88D}"/>
    <cellStyle name="Comma 45 6 3" xfId="41771" xr:uid="{FEC57466-F72B-4EC9-8033-11C27A332232}"/>
    <cellStyle name="Comma 45 7" xfId="11100" xr:uid="{00000000-0005-0000-0000-00005C2B0000}"/>
    <cellStyle name="Comma 45 7 2" xfId="41773" xr:uid="{E542FCCA-EB87-4013-9A75-B71D347E1FD3}"/>
    <cellStyle name="Comma 45 8" xfId="41757" xr:uid="{F0AA1DB6-CA18-4D8D-B350-A6322E58FFAD}"/>
    <cellStyle name="Comma 46" xfId="11101" xr:uid="{00000000-0005-0000-0000-00005D2B0000}"/>
    <cellStyle name="Comma 46 2" xfId="11102" xr:uid="{00000000-0005-0000-0000-00005E2B0000}"/>
    <cellStyle name="Comma 46 2 2" xfId="11103" xr:uid="{00000000-0005-0000-0000-00005F2B0000}"/>
    <cellStyle name="Comma 46 2 2 2" xfId="11104" xr:uid="{00000000-0005-0000-0000-0000602B0000}"/>
    <cellStyle name="Comma 46 2 2 2 2" xfId="41777" xr:uid="{DAF73A3A-DCAF-4279-9779-6F3684F709B4}"/>
    <cellStyle name="Comma 46 2 2 3" xfId="41776" xr:uid="{62D68B2B-B2F7-4A5D-A6ED-F4B3F4D169E8}"/>
    <cellStyle name="Comma 46 2 3" xfId="11105" xr:uid="{00000000-0005-0000-0000-0000612B0000}"/>
    <cellStyle name="Comma 46 2 3 2" xfId="11106" xr:uid="{00000000-0005-0000-0000-0000622B0000}"/>
    <cellStyle name="Comma 46 2 3 2 2" xfId="41779" xr:uid="{5CCB308F-7953-4C61-A31D-88D170D50650}"/>
    <cellStyle name="Comma 46 2 3 3" xfId="41778" xr:uid="{A0254303-26C9-4C6E-9B63-8DE37B20FA1C}"/>
    <cellStyle name="Comma 46 2 4" xfId="11107" xr:uid="{00000000-0005-0000-0000-0000632B0000}"/>
    <cellStyle name="Comma 46 2 4 2" xfId="41780" xr:uid="{A96A9774-975A-479E-9B0A-555347D2860B}"/>
    <cellStyle name="Comma 46 2 5" xfId="11108" xr:uid="{00000000-0005-0000-0000-0000642B0000}"/>
    <cellStyle name="Comma 46 2 5 2" xfId="41781" xr:uid="{A93B24B7-DA61-4F53-91B0-694053640DF7}"/>
    <cellStyle name="Comma 46 2 6" xfId="11109" xr:uid="{00000000-0005-0000-0000-0000652B0000}"/>
    <cellStyle name="Comma 46 2 6 2" xfId="41782" xr:uid="{A15B4D2D-1863-4D5E-8266-6E5B8D7DE4EE}"/>
    <cellStyle name="Comma 46 2 7" xfId="41775" xr:uid="{6F04D6CD-8D86-42FD-AD42-76A60F9C6F5E}"/>
    <cellStyle name="Comma 46 3" xfId="11110" xr:uid="{00000000-0005-0000-0000-0000662B0000}"/>
    <cellStyle name="Comma 46 3 2" xfId="11111" xr:uid="{00000000-0005-0000-0000-0000672B0000}"/>
    <cellStyle name="Comma 46 3 2 2" xfId="41784" xr:uid="{3850DA7A-B24B-4F56-B11D-CDA9DAEB9D7E}"/>
    <cellStyle name="Comma 46 3 3" xfId="41783" xr:uid="{46D6BEFD-999D-4EE6-BB64-5E096DF79D9A}"/>
    <cellStyle name="Comma 46 4" xfId="11112" xr:uid="{00000000-0005-0000-0000-0000682B0000}"/>
    <cellStyle name="Comma 46 4 2" xfId="11113" xr:uid="{00000000-0005-0000-0000-0000692B0000}"/>
    <cellStyle name="Comma 46 4 2 2" xfId="41786" xr:uid="{CE0A85BA-93AD-4E3C-A3C3-F0D976EA8FEB}"/>
    <cellStyle name="Comma 46 4 3" xfId="41785" xr:uid="{E46DA17C-BD30-42F8-8482-575AEB92FF24}"/>
    <cellStyle name="Comma 46 5" xfId="11114" xr:uid="{00000000-0005-0000-0000-00006A2B0000}"/>
    <cellStyle name="Comma 46 5 2" xfId="41787" xr:uid="{9EDD965D-C55B-4D92-9E38-9AECDB57583D}"/>
    <cellStyle name="Comma 46 6" xfId="11115" xr:uid="{00000000-0005-0000-0000-00006B2B0000}"/>
    <cellStyle name="Comma 46 6 2" xfId="11116" xr:uid="{00000000-0005-0000-0000-00006C2B0000}"/>
    <cellStyle name="Comma 46 6 2 2" xfId="41789" xr:uid="{009E6D53-72B0-4FE7-9A57-3CF30F35FB13}"/>
    <cellStyle name="Comma 46 6 3" xfId="41788" xr:uid="{0D1A3458-DEC6-4922-8EFE-47036D557B23}"/>
    <cellStyle name="Comma 46 7" xfId="11117" xr:uid="{00000000-0005-0000-0000-00006D2B0000}"/>
    <cellStyle name="Comma 46 7 2" xfId="41790" xr:uid="{404CE302-DEA7-48EB-B7BB-DA59A3CFF21A}"/>
    <cellStyle name="Comma 46 8" xfId="41774" xr:uid="{BB5754DD-DDDF-4126-B11A-2480B9AC002F}"/>
    <cellStyle name="Comma 47" xfId="11118" xr:uid="{00000000-0005-0000-0000-00006E2B0000}"/>
    <cellStyle name="Comma 47 2" xfId="11119" xr:uid="{00000000-0005-0000-0000-00006F2B0000}"/>
    <cellStyle name="Comma 47 2 2" xfId="11120" xr:uid="{00000000-0005-0000-0000-0000702B0000}"/>
    <cellStyle name="Comma 47 2 2 2" xfId="11121" xr:uid="{00000000-0005-0000-0000-0000712B0000}"/>
    <cellStyle name="Comma 47 2 2 2 2" xfId="41794" xr:uid="{BBC38DD2-6207-401B-9D7E-B404A255BBDE}"/>
    <cellStyle name="Comma 47 2 2 3" xfId="41793" xr:uid="{77604698-17E1-4047-8D5F-E825FF857656}"/>
    <cellStyle name="Comma 47 2 3" xfId="11122" xr:uid="{00000000-0005-0000-0000-0000722B0000}"/>
    <cellStyle name="Comma 47 2 3 2" xfId="11123" xr:uid="{00000000-0005-0000-0000-0000732B0000}"/>
    <cellStyle name="Comma 47 2 3 2 2" xfId="41796" xr:uid="{E2F637C4-8D45-4378-867E-0242069D927D}"/>
    <cellStyle name="Comma 47 2 3 3" xfId="41795" xr:uid="{A67FC9AB-DD3B-4AF4-8E62-F7B8EF002FB2}"/>
    <cellStyle name="Comma 47 2 4" xfId="11124" xr:uid="{00000000-0005-0000-0000-0000742B0000}"/>
    <cellStyle name="Comma 47 2 4 2" xfId="41797" xr:uid="{FE57B86C-38B1-4610-817A-70DE666C1F83}"/>
    <cellStyle name="Comma 47 2 5" xfId="11125" xr:uid="{00000000-0005-0000-0000-0000752B0000}"/>
    <cellStyle name="Comma 47 2 5 2" xfId="41798" xr:uid="{440E678F-8904-4B9E-AC35-AC4BE6EA66A3}"/>
    <cellStyle name="Comma 47 2 6" xfId="11126" xr:uid="{00000000-0005-0000-0000-0000762B0000}"/>
    <cellStyle name="Comma 47 2 6 2" xfId="41799" xr:uid="{A41DC5E9-B2DA-4AEF-B6B2-279A494D4054}"/>
    <cellStyle name="Comma 47 2 7" xfId="41792" xr:uid="{32C8A363-8733-4B61-8C45-00FAF6B40EBA}"/>
    <cellStyle name="Comma 47 3" xfId="11127" xr:uid="{00000000-0005-0000-0000-0000772B0000}"/>
    <cellStyle name="Comma 47 3 2" xfId="11128" xr:uid="{00000000-0005-0000-0000-0000782B0000}"/>
    <cellStyle name="Comma 47 3 2 2" xfId="41801" xr:uid="{B85B1C03-8F68-4735-83F0-7DEF545CEDEC}"/>
    <cellStyle name="Comma 47 3 3" xfId="41800" xr:uid="{3B2ACB82-02A8-4CE8-A7D3-ABDF7EBDE45A}"/>
    <cellStyle name="Comma 47 4" xfId="11129" xr:uid="{00000000-0005-0000-0000-0000792B0000}"/>
    <cellStyle name="Comma 47 4 2" xfId="11130" xr:uid="{00000000-0005-0000-0000-00007A2B0000}"/>
    <cellStyle name="Comma 47 4 2 2" xfId="41803" xr:uid="{3950180B-5949-4062-9AC2-EA119A38B11B}"/>
    <cellStyle name="Comma 47 4 3" xfId="41802" xr:uid="{4DB9A78B-2196-4778-9B19-9CD758B41DF9}"/>
    <cellStyle name="Comma 47 5" xfId="11131" xr:uid="{00000000-0005-0000-0000-00007B2B0000}"/>
    <cellStyle name="Comma 47 5 2" xfId="41804" xr:uid="{540A2EA8-E3E8-471A-8F9A-A15C5B55F4FA}"/>
    <cellStyle name="Comma 47 6" xfId="11132" xr:uid="{00000000-0005-0000-0000-00007C2B0000}"/>
    <cellStyle name="Comma 47 6 2" xfId="11133" xr:uid="{00000000-0005-0000-0000-00007D2B0000}"/>
    <cellStyle name="Comma 47 6 2 2" xfId="41806" xr:uid="{F5811882-CD8A-4F4E-AF48-B4C37870DB2C}"/>
    <cellStyle name="Comma 47 6 3" xfId="41805" xr:uid="{218FE0EA-60D3-4C0C-B7B9-D5451EC711D6}"/>
    <cellStyle name="Comma 47 7" xfId="11134" xr:uid="{00000000-0005-0000-0000-00007E2B0000}"/>
    <cellStyle name="Comma 47 7 2" xfId="41807" xr:uid="{F5CF24F5-FDE4-4962-9C88-FDDCC70979B6}"/>
    <cellStyle name="Comma 47 8" xfId="41791" xr:uid="{66008854-B0AD-4CC0-B963-0E8DDDAD9ADD}"/>
    <cellStyle name="Comma 48" xfId="11135" xr:uid="{00000000-0005-0000-0000-00007F2B0000}"/>
    <cellStyle name="Comma 48 2" xfId="11136" xr:uid="{00000000-0005-0000-0000-0000802B0000}"/>
    <cellStyle name="Comma 48 2 2" xfId="11137" xr:uid="{00000000-0005-0000-0000-0000812B0000}"/>
    <cellStyle name="Comma 48 2 2 2" xfId="11138" xr:uid="{00000000-0005-0000-0000-0000822B0000}"/>
    <cellStyle name="Comma 48 2 2 2 2" xfId="41811" xr:uid="{E323AB41-C0C6-4090-AFF2-1251A588298F}"/>
    <cellStyle name="Comma 48 2 2 3" xfId="41810" xr:uid="{E6A9DE14-91BD-4862-A286-1B5C8DA78C35}"/>
    <cellStyle name="Comma 48 2 3" xfId="11139" xr:uid="{00000000-0005-0000-0000-0000832B0000}"/>
    <cellStyle name="Comma 48 2 3 2" xfId="11140" xr:uid="{00000000-0005-0000-0000-0000842B0000}"/>
    <cellStyle name="Comma 48 2 3 2 2" xfId="41813" xr:uid="{EE71CDF1-60D2-4C1C-B243-9248B718010A}"/>
    <cellStyle name="Comma 48 2 3 3" xfId="41812" xr:uid="{FC602661-EAD1-4C33-83A0-1F6A1EB8028E}"/>
    <cellStyle name="Comma 48 2 4" xfId="11141" xr:uid="{00000000-0005-0000-0000-0000852B0000}"/>
    <cellStyle name="Comma 48 2 4 2" xfId="41814" xr:uid="{E79702DE-3942-406A-9A86-0E14C10D1109}"/>
    <cellStyle name="Comma 48 2 5" xfId="11142" xr:uid="{00000000-0005-0000-0000-0000862B0000}"/>
    <cellStyle name="Comma 48 2 5 2" xfId="41815" xr:uid="{8F177393-E702-47E0-A312-8B103DCF6722}"/>
    <cellStyle name="Comma 48 2 6" xfId="11143" xr:uid="{00000000-0005-0000-0000-0000872B0000}"/>
    <cellStyle name="Comma 48 2 6 2" xfId="41816" xr:uid="{8071A3E8-9FB8-4E30-9060-5536A747BE3C}"/>
    <cellStyle name="Comma 48 2 7" xfId="41809" xr:uid="{4EAB6017-5101-4D90-A262-5709A3BB631C}"/>
    <cellStyle name="Comma 48 3" xfId="11144" xr:uid="{00000000-0005-0000-0000-0000882B0000}"/>
    <cellStyle name="Comma 48 3 2" xfId="11145" xr:uid="{00000000-0005-0000-0000-0000892B0000}"/>
    <cellStyle name="Comma 48 3 2 2" xfId="41818" xr:uid="{44FB6A3A-2BE2-4B2E-9181-DF99C698BB77}"/>
    <cellStyle name="Comma 48 3 3" xfId="41817" xr:uid="{7B5AFEFF-97EC-412F-B18F-402A44A55E29}"/>
    <cellStyle name="Comma 48 4" xfId="11146" xr:uid="{00000000-0005-0000-0000-00008A2B0000}"/>
    <cellStyle name="Comma 48 4 2" xfId="11147" xr:uid="{00000000-0005-0000-0000-00008B2B0000}"/>
    <cellStyle name="Comma 48 4 2 2" xfId="41820" xr:uid="{9AA3E9B4-7287-4D03-91B9-A66E4DAD50DF}"/>
    <cellStyle name="Comma 48 4 3" xfId="41819" xr:uid="{277A650C-AF8D-444D-8FAD-DBDD9CD84DFF}"/>
    <cellStyle name="Comma 48 5" xfId="11148" xr:uid="{00000000-0005-0000-0000-00008C2B0000}"/>
    <cellStyle name="Comma 48 5 2" xfId="41821" xr:uid="{5FE542BD-5ED9-4D96-8D80-BBCD790304F4}"/>
    <cellStyle name="Comma 48 6" xfId="11149" xr:uid="{00000000-0005-0000-0000-00008D2B0000}"/>
    <cellStyle name="Comma 48 6 2" xfId="11150" xr:uid="{00000000-0005-0000-0000-00008E2B0000}"/>
    <cellStyle name="Comma 48 6 2 2" xfId="41823" xr:uid="{48ED63D7-AFE8-4940-93C9-DF80DE06A85C}"/>
    <cellStyle name="Comma 48 6 3" xfId="41822" xr:uid="{A91589E3-09E1-43C7-BAE2-BE88DDB2EB6E}"/>
    <cellStyle name="Comma 48 7" xfId="11151" xr:uid="{00000000-0005-0000-0000-00008F2B0000}"/>
    <cellStyle name="Comma 48 7 2" xfId="41824" xr:uid="{7AAEA281-34E5-4178-8C37-E884E746503A}"/>
    <cellStyle name="Comma 48 8" xfId="41808" xr:uid="{F3786545-7EF9-4A95-81F5-8CD272CF7B1E}"/>
    <cellStyle name="Comma 49" xfId="11152" xr:uid="{00000000-0005-0000-0000-0000902B0000}"/>
    <cellStyle name="Comma 49 2" xfId="11153" xr:uid="{00000000-0005-0000-0000-0000912B0000}"/>
    <cellStyle name="Comma 49 2 2" xfId="11154" xr:uid="{00000000-0005-0000-0000-0000922B0000}"/>
    <cellStyle name="Comma 49 2 2 2" xfId="11155" xr:uid="{00000000-0005-0000-0000-0000932B0000}"/>
    <cellStyle name="Comma 49 2 2 2 2" xfId="41828" xr:uid="{64E96A87-5238-4467-9B12-530965CFFF66}"/>
    <cellStyle name="Comma 49 2 2 3" xfId="41827" xr:uid="{4CFC2C7B-875C-4538-A088-44B00B14A569}"/>
    <cellStyle name="Comma 49 2 3" xfId="11156" xr:uid="{00000000-0005-0000-0000-0000942B0000}"/>
    <cellStyle name="Comma 49 2 3 2" xfId="11157" xr:uid="{00000000-0005-0000-0000-0000952B0000}"/>
    <cellStyle name="Comma 49 2 3 2 2" xfId="41830" xr:uid="{0D77F5A0-DBD9-43BD-84EB-D20434ED7780}"/>
    <cellStyle name="Comma 49 2 3 3" xfId="41829" xr:uid="{510F4088-5C88-43B2-9A65-1BCA5A952728}"/>
    <cellStyle name="Comma 49 2 4" xfId="11158" xr:uid="{00000000-0005-0000-0000-0000962B0000}"/>
    <cellStyle name="Comma 49 2 4 2" xfId="41831" xr:uid="{AFF386B7-D007-47D0-9B2B-58AA0F5C0DCC}"/>
    <cellStyle name="Comma 49 2 5" xfId="11159" xr:uid="{00000000-0005-0000-0000-0000972B0000}"/>
    <cellStyle name="Comma 49 2 5 2" xfId="41832" xr:uid="{832843EE-761C-40A7-87D0-73BB6D6C9E84}"/>
    <cellStyle name="Comma 49 2 6" xfId="11160" xr:uid="{00000000-0005-0000-0000-0000982B0000}"/>
    <cellStyle name="Comma 49 2 6 2" xfId="41833" xr:uid="{CB8C356E-780E-4187-803B-A5994BFD0CE4}"/>
    <cellStyle name="Comma 49 2 7" xfId="41826" xr:uid="{F53B39D8-C16F-482A-ADC3-0A8DB1B52202}"/>
    <cellStyle name="Comma 49 3" xfId="11161" xr:uid="{00000000-0005-0000-0000-0000992B0000}"/>
    <cellStyle name="Comma 49 3 2" xfId="11162" xr:uid="{00000000-0005-0000-0000-00009A2B0000}"/>
    <cellStyle name="Comma 49 3 2 2" xfId="41835" xr:uid="{053625E1-C3AE-411D-9C00-3A754D607528}"/>
    <cellStyle name="Comma 49 3 3" xfId="41834" xr:uid="{BDA23A63-5673-4188-9816-93F38329F255}"/>
    <cellStyle name="Comma 49 4" xfId="11163" xr:uid="{00000000-0005-0000-0000-00009B2B0000}"/>
    <cellStyle name="Comma 49 4 2" xfId="11164" xr:uid="{00000000-0005-0000-0000-00009C2B0000}"/>
    <cellStyle name="Comma 49 4 2 2" xfId="41837" xr:uid="{55042E98-D6A2-42A8-BEF7-85EE80D2EC02}"/>
    <cellStyle name="Comma 49 4 3" xfId="41836" xr:uid="{E19A8E3B-E09D-49DC-B83A-F74EA128B1D8}"/>
    <cellStyle name="Comma 49 5" xfId="11165" xr:uid="{00000000-0005-0000-0000-00009D2B0000}"/>
    <cellStyle name="Comma 49 5 2" xfId="41838" xr:uid="{DB731768-B80D-4CF1-A715-68E015925D34}"/>
    <cellStyle name="Comma 49 6" xfId="11166" xr:uid="{00000000-0005-0000-0000-00009E2B0000}"/>
    <cellStyle name="Comma 49 6 2" xfId="11167" xr:uid="{00000000-0005-0000-0000-00009F2B0000}"/>
    <cellStyle name="Comma 49 6 2 2" xfId="41840" xr:uid="{959CC9C2-58AD-4FA0-BE3A-3AD6F014A0F4}"/>
    <cellStyle name="Comma 49 6 3" xfId="41839" xr:uid="{68A17BE4-922A-4FAB-85AB-3C211E7165F9}"/>
    <cellStyle name="Comma 49 7" xfId="11168" xr:uid="{00000000-0005-0000-0000-0000A02B0000}"/>
    <cellStyle name="Comma 49 7 2" xfId="41841" xr:uid="{5CC77A6C-E1AC-4ABE-9813-E03E078C66EF}"/>
    <cellStyle name="Comma 49 8" xfId="41825" xr:uid="{506C31BF-7DA0-4DE0-9B85-AE16BF56CEE9}"/>
    <cellStyle name="Comma 5" xfId="11169" xr:uid="{00000000-0005-0000-0000-0000A12B0000}"/>
    <cellStyle name="Comma 5 10" xfId="11170" xr:uid="{00000000-0005-0000-0000-0000A22B0000}"/>
    <cellStyle name="Comma 5 10 2" xfId="11171" xr:uid="{00000000-0005-0000-0000-0000A32B0000}"/>
    <cellStyle name="Comma 5 10 2 2" xfId="41844" xr:uid="{D8B2431A-2E90-4FD5-92DD-73A2FC33516F}"/>
    <cellStyle name="Comma 5 10 3" xfId="41843" xr:uid="{D1914FB7-8BE0-43D5-AEFD-4E13069089E4}"/>
    <cellStyle name="Comma 5 11" xfId="11172" xr:uid="{00000000-0005-0000-0000-0000A42B0000}"/>
    <cellStyle name="Comma 5 11 2" xfId="11173" xr:uid="{00000000-0005-0000-0000-0000A52B0000}"/>
    <cellStyle name="Comma 5 11 2 2" xfId="41846" xr:uid="{14018570-B96F-487A-BCCC-83A907EFEC43}"/>
    <cellStyle name="Comma 5 11 3" xfId="41845" xr:uid="{C9AF4760-FA54-444A-BDF0-14B6D0178A51}"/>
    <cellStyle name="Comma 5 12" xfId="11174" xr:uid="{00000000-0005-0000-0000-0000A62B0000}"/>
    <cellStyle name="Comma 5 12 2" xfId="11175" xr:uid="{00000000-0005-0000-0000-0000A72B0000}"/>
    <cellStyle name="Comma 5 12 2 2" xfId="41848" xr:uid="{DD66E5D7-6C4B-49AC-8208-098651C2B01D}"/>
    <cellStyle name="Comma 5 12 3" xfId="41847" xr:uid="{B96D8F6D-6601-46D0-9F21-7042A8376088}"/>
    <cellStyle name="Comma 5 13" xfId="11176" xr:uid="{00000000-0005-0000-0000-0000A82B0000}"/>
    <cellStyle name="Comma 5 13 2" xfId="11177" xr:uid="{00000000-0005-0000-0000-0000A92B0000}"/>
    <cellStyle name="Comma 5 13 2 2" xfId="41850" xr:uid="{6E51CC31-7D28-480A-A498-BA8FD753A433}"/>
    <cellStyle name="Comma 5 13 3" xfId="41849" xr:uid="{6E2A7488-363B-448F-8E5C-A0D72A635FB1}"/>
    <cellStyle name="Comma 5 14" xfId="11178" xr:uid="{00000000-0005-0000-0000-0000AA2B0000}"/>
    <cellStyle name="Comma 5 14 2" xfId="11179" xr:uid="{00000000-0005-0000-0000-0000AB2B0000}"/>
    <cellStyle name="Comma 5 14 2 2" xfId="41852" xr:uid="{655465CF-17D3-4748-AA85-94DF8FB39900}"/>
    <cellStyle name="Comma 5 14 3" xfId="41851" xr:uid="{2C9C1FFE-9348-43B3-A2F9-8A262FA6285A}"/>
    <cellStyle name="Comma 5 15" xfId="11180" xr:uid="{00000000-0005-0000-0000-0000AC2B0000}"/>
    <cellStyle name="Comma 5 15 2" xfId="11181" xr:uid="{00000000-0005-0000-0000-0000AD2B0000}"/>
    <cellStyle name="Comma 5 15 2 2" xfId="41854" xr:uid="{52AC29E1-155B-453F-B204-1BCFD97FCF6D}"/>
    <cellStyle name="Comma 5 15 3" xfId="41853" xr:uid="{F03F5DDF-A62A-4A17-BF78-4175F7F20C21}"/>
    <cellStyle name="Comma 5 16" xfId="11182" xr:uid="{00000000-0005-0000-0000-0000AE2B0000}"/>
    <cellStyle name="Comma 5 16 2" xfId="11183" xr:uid="{00000000-0005-0000-0000-0000AF2B0000}"/>
    <cellStyle name="Comma 5 16 2 2" xfId="41856" xr:uid="{F0F67B01-1181-4F2F-A2B5-C7BD04F81E91}"/>
    <cellStyle name="Comma 5 16 3" xfId="41855" xr:uid="{93703CF6-A469-4BA8-AD84-8A9A4FCF0540}"/>
    <cellStyle name="Comma 5 17" xfId="11184" xr:uid="{00000000-0005-0000-0000-0000B02B0000}"/>
    <cellStyle name="Comma 5 17 2" xfId="11185" xr:uid="{00000000-0005-0000-0000-0000B12B0000}"/>
    <cellStyle name="Comma 5 17 2 2" xfId="41858" xr:uid="{8CAEC2DB-CCB8-46BC-968E-5283365ECFB4}"/>
    <cellStyle name="Comma 5 17 3" xfId="41857" xr:uid="{2AC37751-464B-488A-AD9A-9F67D86BC3C0}"/>
    <cellStyle name="Comma 5 18" xfId="11186" xr:uid="{00000000-0005-0000-0000-0000B22B0000}"/>
    <cellStyle name="Comma 5 18 2" xfId="41859" xr:uid="{98F0DF52-B19C-47C5-98F4-38BDAEB2119B}"/>
    <cellStyle name="Comma 5 19" xfId="11187" xr:uid="{00000000-0005-0000-0000-0000B32B0000}"/>
    <cellStyle name="Comma 5 19 2" xfId="41860" xr:uid="{A7CBEB4C-D822-4139-9589-C2BBE99E271F}"/>
    <cellStyle name="Comma 5 2" xfId="11188" xr:uid="{00000000-0005-0000-0000-0000B42B0000}"/>
    <cellStyle name="Comma 5 2 10" xfId="11189" xr:uid="{00000000-0005-0000-0000-0000B52B0000}"/>
    <cellStyle name="Comma 5 2 10 2" xfId="41862" xr:uid="{F4EA228A-73BB-4D6A-8EA3-7EE3AF6766E0}"/>
    <cellStyle name="Comma 5 2 11" xfId="11190" xr:uid="{00000000-0005-0000-0000-0000B62B0000}"/>
    <cellStyle name="Comma 5 2 11 2" xfId="41863" xr:uid="{681D7A84-D155-4728-BA86-D972850C277A}"/>
    <cellStyle name="Comma 5 2 12" xfId="41861" xr:uid="{CF485592-D686-48C1-A474-28CD73CECCA7}"/>
    <cellStyle name="Comma 5 2 2" xfId="11191" xr:uid="{00000000-0005-0000-0000-0000B72B0000}"/>
    <cellStyle name="Comma 5 2 2 2" xfId="11192" xr:uid="{00000000-0005-0000-0000-0000B82B0000}"/>
    <cellStyle name="Comma 5 2 2 2 2" xfId="11193" xr:uid="{00000000-0005-0000-0000-0000B92B0000}"/>
    <cellStyle name="Comma 5 2 2 2 2 2" xfId="41866" xr:uid="{79B787FC-C4EF-4751-8FF3-7353D8EA9C22}"/>
    <cellStyle name="Comma 5 2 2 2 3" xfId="41865" xr:uid="{F822C3BC-A28F-41DF-89E0-DB34FE839DCA}"/>
    <cellStyle name="Comma 5 2 2 3" xfId="11194" xr:uid="{00000000-0005-0000-0000-0000BA2B0000}"/>
    <cellStyle name="Comma 5 2 2 3 2" xfId="41867" xr:uid="{0C0F502B-787E-4EA0-8390-791D2C9521FE}"/>
    <cellStyle name="Comma 5 2 2 4" xfId="11195" xr:uid="{00000000-0005-0000-0000-0000BB2B0000}"/>
    <cellStyle name="Comma 5 2 2 4 2" xfId="41868" xr:uid="{4BAF2F6E-48D5-4518-B887-E55B58B92D52}"/>
    <cellStyle name="Comma 5 2 2 5" xfId="41864" xr:uid="{3F696B11-B992-4609-B1A6-DE228E27C40B}"/>
    <cellStyle name="Comma 5 2 3" xfId="11196" xr:uid="{00000000-0005-0000-0000-0000BC2B0000}"/>
    <cellStyle name="Comma 5 2 3 2" xfId="11197" xr:uid="{00000000-0005-0000-0000-0000BD2B0000}"/>
    <cellStyle name="Comma 5 2 3 2 2" xfId="41870" xr:uid="{30EA787A-C9D8-4B45-8745-9277C54716A1}"/>
    <cellStyle name="Comma 5 2 3 3" xfId="41869" xr:uid="{D92499AE-DF51-4CB2-8312-C4B7BD61D725}"/>
    <cellStyle name="Comma 5 2 4" xfId="11198" xr:uid="{00000000-0005-0000-0000-0000BE2B0000}"/>
    <cellStyle name="Comma 5 2 4 2" xfId="11199" xr:uid="{00000000-0005-0000-0000-0000BF2B0000}"/>
    <cellStyle name="Comma 5 2 4 2 2" xfId="41872" xr:uid="{1C932555-6883-43A5-B548-03F4A7EAADD6}"/>
    <cellStyle name="Comma 5 2 4 3" xfId="41871" xr:uid="{946AA579-EED5-4738-A3AB-2DBF5E6917E3}"/>
    <cellStyle name="Comma 5 2 5" xfId="11200" xr:uid="{00000000-0005-0000-0000-0000C02B0000}"/>
    <cellStyle name="Comma 5 2 5 2" xfId="11201" xr:uid="{00000000-0005-0000-0000-0000C12B0000}"/>
    <cellStyle name="Comma 5 2 5 2 2" xfId="41874" xr:uid="{91509E24-1F59-49A6-81D0-B0C7666C38D4}"/>
    <cellStyle name="Comma 5 2 5 3" xfId="41873" xr:uid="{EB261A13-3E8A-467B-A7C0-4D22DD2AAC8E}"/>
    <cellStyle name="Comma 5 2 6" xfId="11202" xr:uid="{00000000-0005-0000-0000-0000C22B0000}"/>
    <cellStyle name="Comma 5 2 6 2" xfId="11203" xr:uid="{00000000-0005-0000-0000-0000C32B0000}"/>
    <cellStyle name="Comma 5 2 6 2 2" xfId="41876" xr:uid="{22E68D77-B1B7-4E0F-A424-3F844EE0A7BB}"/>
    <cellStyle name="Comma 5 2 6 3" xfId="41875" xr:uid="{339BE7A3-8193-49F0-9C84-F770F967E89C}"/>
    <cellStyle name="Comma 5 2 7" xfId="11204" xr:uid="{00000000-0005-0000-0000-0000C42B0000}"/>
    <cellStyle name="Comma 5 2 7 2" xfId="41877" xr:uid="{DDB95391-05B6-49D4-AA83-1EFE0328F7A9}"/>
    <cellStyle name="Comma 5 2 8" xfId="11205" xr:uid="{00000000-0005-0000-0000-0000C52B0000}"/>
    <cellStyle name="Comma 5 2 8 2" xfId="41878" xr:uid="{CBEA3D20-676D-4068-B8EC-5369CF77AE48}"/>
    <cellStyle name="Comma 5 2 9" xfId="11206" xr:uid="{00000000-0005-0000-0000-0000C62B0000}"/>
    <cellStyle name="Comma 5 2 9 2" xfId="41879" xr:uid="{04F13815-02D5-49D1-A409-A6EC9F594A7F}"/>
    <cellStyle name="Comma 5 20" xfId="11207" xr:uid="{00000000-0005-0000-0000-0000C72B0000}"/>
    <cellStyle name="Comma 5 20 2" xfId="41880" xr:uid="{F93A9372-2578-4C69-8781-93633AB09B3D}"/>
    <cellStyle name="Comma 5 21" xfId="11208" xr:uid="{00000000-0005-0000-0000-0000C82B0000}"/>
    <cellStyle name="Comma 5 21 2" xfId="41881" xr:uid="{6B98A8DA-3407-4BFE-9FE9-31567E5D8B38}"/>
    <cellStyle name="Comma 5 22" xfId="11209" xr:uid="{00000000-0005-0000-0000-0000C92B0000}"/>
    <cellStyle name="Comma 5 22 2" xfId="11210" xr:uid="{00000000-0005-0000-0000-0000CA2B0000}"/>
    <cellStyle name="Comma 5 22 2 2" xfId="41883" xr:uid="{EE911AC3-B78E-49E2-B690-61BB41028F61}"/>
    <cellStyle name="Comma 5 22 3" xfId="41882" xr:uid="{1F843F23-1D89-408F-8B58-86A567405446}"/>
    <cellStyle name="Comma 5 23" xfId="11211" xr:uid="{00000000-0005-0000-0000-0000CB2B0000}"/>
    <cellStyle name="Comma 5 23 2" xfId="41884" xr:uid="{C5542EDA-C931-403E-BC6C-A47589D5C83D}"/>
    <cellStyle name="Comma 5 23 3" xfId="11212" xr:uid="{00000000-0005-0000-0000-0000CC2B0000}"/>
    <cellStyle name="Comma 5 23 3 2" xfId="41885" xr:uid="{3354BE71-768E-40B3-B2F0-F9206C9281E4}"/>
    <cellStyle name="Comma 5 24" xfId="11213" xr:uid="{00000000-0005-0000-0000-0000CD2B0000}"/>
    <cellStyle name="Comma 5 24 2" xfId="41886" xr:uid="{A6502E39-FE7C-4E9E-8179-0D0C10F4C329}"/>
    <cellStyle name="Comma 5 25" xfId="11214" xr:uid="{00000000-0005-0000-0000-0000CE2B0000}"/>
    <cellStyle name="Comma 5 25 2" xfId="41887" xr:uid="{888D6DF6-5411-433F-B6C3-950979288643}"/>
    <cellStyle name="Comma 5 26" xfId="11215" xr:uid="{00000000-0005-0000-0000-0000CF2B0000}"/>
    <cellStyle name="Comma 5 26 2" xfId="41888" xr:uid="{D6138B37-FBE3-4159-90F5-C92212AFBCDA}"/>
    <cellStyle name="Comma 5 27" xfId="11216" xr:uid="{00000000-0005-0000-0000-0000D02B0000}"/>
    <cellStyle name="Comma 5 27 2" xfId="41889" xr:uid="{A561F336-B70D-41E7-BC2A-B10092F7DF54}"/>
    <cellStyle name="Comma 5 28" xfId="11217" xr:uid="{00000000-0005-0000-0000-0000D12B0000}"/>
    <cellStyle name="Comma 5 28 2" xfId="41890" xr:uid="{4059E814-1663-4DEB-A90D-A1DE2F7E0FE0}"/>
    <cellStyle name="Comma 5 29" xfId="11218" xr:uid="{00000000-0005-0000-0000-0000D22B0000}"/>
    <cellStyle name="Comma 5 29 2" xfId="41891" xr:uid="{B7548048-1D50-43FF-9D7B-C85D05CF82B5}"/>
    <cellStyle name="Comma 5 3" xfId="11219" xr:uid="{00000000-0005-0000-0000-0000D32B0000}"/>
    <cellStyle name="Comma 5 3 10" xfId="11220" xr:uid="{00000000-0005-0000-0000-0000D42B0000}"/>
    <cellStyle name="Comma 5 3 10 2" xfId="41893" xr:uid="{8933182C-15EB-4799-A115-3E9C7597A19A}"/>
    <cellStyle name="Comma 5 3 11" xfId="11221" xr:uid="{00000000-0005-0000-0000-0000D52B0000}"/>
    <cellStyle name="Comma 5 3 11 2" xfId="41894" xr:uid="{1A9E2CA1-D354-4878-8564-ACAA0CB72CA1}"/>
    <cellStyle name="Comma 5 3 12" xfId="11222" xr:uid="{00000000-0005-0000-0000-0000D62B0000}"/>
    <cellStyle name="Comma 5 3 12 2" xfId="41895" xr:uid="{E4F4627E-5B5B-423E-8A5F-D0FA170BEBD8}"/>
    <cellStyle name="Comma 5 3 13" xfId="41892" xr:uid="{30A3777C-2948-46DC-A37B-E43E2B704B95}"/>
    <cellStyle name="Comma 5 3 2" xfId="11223" xr:uid="{00000000-0005-0000-0000-0000D72B0000}"/>
    <cellStyle name="Comma 5 3 2 2" xfId="11224" xr:uid="{00000000-0005-0000-0000-0000D82B0000}"/>
    <cellStyle name="Comma 5 3 2 2 2" xfId="11225" xr:uid="{00000000-0005-0000-0000-0000D92B0000}"/>
    <cellStyle name="Comma 5 3 2 2 2 2" xfId="41898" xr:uid="{3140251A-C5BB-4139-9543-5760043655C3}"/>
    <cellStyle name="Comma 5 3 2 2 3" xfId="41897" xr:uid="{5E25CA68-76E6-4EFA-9530-6023EEAB96AA}"/>
    <cellStyle name="Comma 5 3 2 3" xfId="11226" xr:uid="{00000000-0005-0000-0000-0000DA2B0000}"/>
    <cellStyle name="Comma 5 3 2 3 2" xfId="11227" xr:uid="{00000000-0005-0000-0000-0000DB2B0000}"/>
    <cellStyle name="Comma 5 3 2 3 2 2" xfId="41900" xr:uid="{1D4C963C-BC5B-4673-A252-AE75A1742490}"/>
    <cellStyle name="Comma 5 3 2 3 3" xfId="41899" xr:uid="{6FDE0F52-6AF3-4239-B60B-D626DDD94ECA}"/>
    <cellStyle name="Comma 5 3 2 4" xfId="11228" xr:uid="{00000000-0005-0000-0000-0000DC2B0000}"/>
    <cellStyle name="Comma 5 3 2 4 2" xfId="41901" xr:uid="{B0306B5F-0F82-426D-9B5D-EBBB157355CA}"/>
    <cellStyle name="Comma 5 3 2 5" xfId="11229" xr:uid="{00000000-0005-0000-0000-0000DD2B0000}"/>
    <cellStyle name="Comma 5 3 2 5 2" xfId="41902" xr:uid="{F9EF2294-0DDD-4DC8-B928-234FD9568177}"/>
    <cellStyle name="Comma 5 3 2 6" xfId="11230" xr:uid="{00000000-0005-0000-0000-0000DE2B0000}"/>
    <cellStyle name="Comma 5 3 2 6 2" xfId="41903" xr:uid="{82A28892-7504-4E04-9684-051DF9F5A282}"/>
    <cellStyle name="Comma 5 3 2 7" xfId="41896" xr:uid="{6E1FD334-9F0E-4FAB-BB78-FF05B99FD61C}"/>
    <cellStyle name="Comma 5 3 3" xfId="11231" xr:uid="{00000000-0005-0000-0000-0000DF2B0000}"/>
    <cellStyle name="Comma 5 3 3 2" xfId="11232" xr:uid="{00000000-0005-0000-0000-0000E02B0000}"/>
    <cellStyle name="Comma 5 3 3 2 2" xfId="11233" xr:uid="{00000000-0005-0000-0000-0000E12B0000}"/>
    <cellStyle name="Comma 5 3 3 2 2 2" xfId="11234" xr:uid="{00000000-0005-0000-0000-0000E22B0000}"/>
    <cellStyle name="Comma 5 3 3 2 2 2 2" xfId="41907" xr:uid="{80B85F7B-0B04-4806-933A-9CFEBD67D2F7}"/>
    <cellStyle name="Comma 5 3 3 2 2 3" xfId="41906" xr:uid="{2261158B-229D-486A-86E5-2EFD5CBC3C45}"/>
    <cellStyle name="Comma 5 3 3 2 3" xfId="11235" xr:uid="{00000000-0005-0000-0000-0000E32B0000}"/>
    <cellStyle name="Comma 5 3 3 2 3 2" xfId="11236" xr:uid="{00000000-0005-0000-0000-0000E42B0000}"/>
    <cellStyle name="Comma 5 3 3 2 3 2 2" xfId="41909" xr:uid="{8FB124D0-D230-487E-B7E1-179BCDB4575C}"/>
    <cellStyle name="Comma 5 3 3 2 3 3" xfId="41908" xr:uid="{EEF5778F-3C8C-43E3-BBB0-978CC9162B4B}"/>
    <cellStyle name="Comma 5 3 3 2 4" xfId="11237" xr:uid="{00000000-0005-0000-0000-0000E52B0000}"/>
    <cellStyle name="Comma 5 3 3 2 4 2" xfId="41910" xr:uid="{4E02B950-FAA3-4B26-88AD-E0DB20944C1E}"/>
    <cellStyle name="Comma 5 3 3 2 5" xfId="11238" xr:uid="{00000000-0005-0000-0000-0000E62B0000}"/>
    <cellStyle name="Comma 5 3 3 2 5 2" xfId="41911" xr:uid="{7C3B2726-05CB-4CD9-857D-02E143A7C2C9}"/>
    <cellStyle name="Comma 5 3 3 2 6" xfId="11239" xr:uid="{00000000-0005-0000-0000-0000E72B0000}"/>
    <cellStyle name="Comma 5 3 3 2 6 2" xfId="41912" xr:uid="{3DDD6D8E-58AF-414A-964D-DB6C7FCAD341}"/>
    <cellStyle name="Comma 5 3 3 2 7" xfId="41905" xr:uid="{69E1FA1A-7C41-4873-810E-6EF18C1FCCE0}"/>
    <cellStyle name="Comma 5 3 3 3" xfId="11240" xr:uid="{00000000-0005-0000-0000-0000E82B0000}"/>
    <cellStyle name="Comma 5 3 3 3 2" xfId="11241" xr:uid="{00000000-0005-0000-0000-0000E92B0000}"/>
    <cellStyle name="Comma 5 3 3 3 2 2" xfId="41914" xr:uid="{72561DDD-9449-4B39-B8D9-2961A6234B52}"/>
    <cellStyle name="Comma 5 3 3 3 3" xfId="41913" xr:uid="{376A263E-6BDA-41F0-86F9-150C0FDDABA3}"/>
    <cellStyle name="Comma 5 3 3 4" xfId="11242" xr:uid="{00000000-0005-0000-0000-0000EA2B0000}"/>
    <cellStyle name="Comma 5 3 3 4 2" xfId="11243" xr:uid="{00000000-0005-0000-0000-0000EB2B0000}"/>
    <cellStyle name="Comma 5 3 3 4 2 2" xfId="41916" xr:uid="{FFEE241B-A770-4714-AD40-58D9D00142DE}"/>
    <cellStyle name="Comma 5 3 3 4 3" xfId="41915" xr:uid="{6723FE6A-05D5-4A6E-8EA4-68C4DE44E1C7}"/>
    <cellStyle name="Comma 5 3 3 5" xfId="11244" xr:uid="{00000000-0005-0000-0000-0000EC2B0000}"/>
    <cellStyle name="Comma 5 3 3 5 2" xfId="41917" xr:uid="{49DFC771-83E3-46E7-A64E-11E46E866628}"/>
    <cellStyle name="Comma 5 3 3 6" xfId="11245" xr:uid="{00000000-0005-0000-0000-0000ED2B0000}"/>
    <cellStyle name="Comma 5 3 3 6 2" xfId="41918" xr:uid="{8A13691F-9432-4014-863C-B12595FCE0B9}"/>
    <cellStyle name="Comma 5 3 3 7" xfId="11246" xr:uid="{00000000-0005-0000-0000-0000EE2B0000}"/>
    <cellStyle name="Comma 5 3 3 7 2" xfId="41919" xr:uid="{C544ACD3-3276-4A77-9AD2-990CB529FFDA}"/>
    <cellStyle name="Comma 5 3 3 8" xfId="41904" xr:uid="{D4AF2CCF-0FE3-4BD6-93FD-2FBF4ECEE259}"/>
    <cellStyle name="Comma 5 3 4" xfId="11247" xr:uid="{00000000-0005-0000-0000-0000EF2B0000}"/>
    <cellStyle name="Comma 5 3 4 2" xfId="11248" xr:uid="{00000000-0005-0000-0000-0000F02B0000}"/>
    <cellStyle name="Comma 5 3 4 2 2" xfId="11249" xr:uid="{00000000-0005-0000-0000-0000F12B0000}"/>
    <cellStyle name="Comma 5 3 4 2 2 2" xfId="41922" xr:uid="{315F3008-4E0D-40B7-AF25-566285E61C47}"/>
    <cellStyle name="Comma 5 3 4 2 3" xfId="41921" xr:uid="{A7FCB767-0AF3-4F2B-BFB6-388283979D2F}"/>
    <cellStyle name="Comma 5 3 4 3" xfId="11250" xr:uid="{00000000-0005-0000-0000-0000F22B0000}"/>
    <cellStyle name="Comma 5 3 4 3 2" xfId="11251" xr:uid="{00000000-0005-0000-0000-0000F32B0000}"/>
    <cellStyle name="Comma 5 3 4 3 2 2" xfId="41924" xr:uid="{EA2E902C-7F06-4FA4-8A11-A607208044FD}"/>
    <cellStyle name="Comma 5 3 4 3 3" xfId="41923" xr:uid="{EDC75515-339B-42D8-89F2-7CDC7BCDC582}"/>
    <cellStyle name="Comma 5 3 4 4" xfId="11252" xr:uid="{00000000-0005-0000-0000-0000F42B0000}"/>
    <cellStyle name="Comma 5 3 4 4 2" xfId="41925" xr:uid="{B6304C58-4886-4016-B0FB-C1F95334789B}"/>
    <cellStyle name="Comma 5 3 4 5" xfId="11253" xr:uid="{00000000-0005-0000-0000-0000F52B0000}"/>
    <cellStyle name="Comma 5 3 4 5 2" xfId="41926" xr:uid="{C2C8FE25-0AB0-4D73-B1AA-8DEC8A95AA19}"/>
    <cellStyle name="Comma 5 3 4 6" xfId="11254" xr:uid="{00000000-0005-0000-0000-0000F62B0000}"/>
    <cellStyle name="Comma 5 3 4 6 2" xfId="41927" xr:uid="{643D6B6E-B42E-45F7-B41B-690A763E8BDC}"/>
    <cellStyle name="Comma 5 3 4 7" xfId="41920" xr:uid="{CE96BF78-08D9-41E2-9B16-7E0E29BB4520}"/>
    <cellStyle name="Comma 5 3 5" xfId="11255" xr:uid="{00000000-0005-0000-0000-0000F72B0000}"/>
    <cellStyle name="Comma 5 3 5 2" xfId="11256" xr:uid="{00000000-0005-0000-0000-0000F82B0000}"/>
    <cellStyle name="Comma 5 3 5 2 2" xfId="41929" xr:uid="{9A9A6533-1C96-4419-AA6F-2A91C2A18FA9}"/>
    <cellStyle name="Comma 5 3 5 3" xfId="41928" xr:uid="{7D698AD1-E109-4418-87C4-CD94563D8A33}"/>
    <cellStyle name="Comma 5 3 6" xfId="11257" xr:uid="{00000000-0005-0000-0000-0000F92B0000}"/>
    <cellStyle name="Comma 5 3 6 2" xfId="11258" xr:uid="{00000000-0005-0000-0000-0000FA2B0000}"/>
    <cellStyle name="Comma 5 3 6 2 2" xfId="41931" xr:uid="{9BA86BC8-42B6-49D3-ADE3-CFAA59102DF3}"/>
    <cellStyle name="Comma 5 3 6 3" xfId="41930" xr:uid="{1EF690BE-F8FD-41EB-A809-3DA92A11EADD}"/>
    <cellStyle name="Comma 5 3 7" xfId="11259" xr:uid="{00000000-0005-0000-0000-0000FB2B0000}"/>
    <cellStyle name="Comma 5 3 7 2" xfId="11260" xr:uid="{00000000-0005-0000-0000-0000FC2B0000}"/>
    <cellStyle name="Comma 5 3 7 2 2" xfId="41933" xr:uid="{F9F86522-20CB-41FB-B5B0-727E360F4E81}"/>
    <cellStyle name="Comma 5 3 7 3" xfId="41932" xr:uid="{777D7ED5-65E2-4F5D-9FE8-584241E884ED}"/>
    <cellStyle name="Comma 5 3 8" xfId="11261" xr:uid="{00000000-0005-0000-0000-0000FD2B0000}"/>
    <cellStyle name="Comma 5 3 8 2" xfId="11262" xr:uid="{00000000-0005-0000-0000-0000FE2B0000}"/>
    <cellStyle name="Comma 5 3 8 2 2" xfId="41935" xr:uid="{D7EFAF93-9E71-48E5-919E-05F687A9055D}"/>
    <cellStyle name="Comma 5 3 8 3" xfId="41934" xr:uid="{050CDB0A-0D94-4F48-AAAE-46709241316B}"/>
    <cellStyle name="Comma 5 3 9" xfId="11263" xr:uid="{00000000-0005-0000-0000-0000FF2B0000}"/>
    <cellStyle name="Comma 5 3 9 2" xfId="41936" xr:uid="{7461E173-0C75-4549-9A5A-8B06B49991DC}"/>
    <cellStyle name="Comma 5 30" xfId="11264" xr:uid="{00000000-0005-0000-0000-0000002C0000}"/>
    <cellStyle name="Comma 5 30 2" xfId="41937" xr:uid="{EBED18A5-D8F7-41CD-9126-609CC04EE6C8}"/>
    <cellStyle name="Comma 5 31" xfId="41842" xr:uid="{AC63FAE0-2EAC-409B-9A91-C3F004B31D0F}"/>
    <cellStyle name="Comma 5 32" xfId="11265" xr:uid="{00000000-0005-0000-0000-0000012C0000}"/>
    <cellStyle name="Comma 5 32 2" xfId="41938" xr:uid="{3C053879-0B84-4AB1-B445-ABC0984EE33B}"/>
    <cellStyle name="Comma 5 4" xfId="11266" xr:uid="{00000000-0005-0000-0000-0000022C0000}"/>
    <cellStyle name="Comma 5 4 2" xfId="11267" xr:uid="{00000000-0005-0000-0000-0000032C0000}"/>
    <cellStyle name="Comma 5 4 2 2" xfId="11268" xr:uid="{00000000-0005-0000-0000-0000042C0000}"/>
    <cellStyle name="Comma 5 4 2 2 2" xfId="41941" xr:uid="{56DA4A31-62FB-4B03-86A6-0D2087B79A80}"/>
    <cellStyle name="Comma 5 4 2 3" xfId="41940" xr:uid="{B3B080A9-1761-48CA-AFC4-430E0CD7A132}"/>
    <cellStyle name="Comma 5 4 3" xfId="11269" xr:uid="{00000000-0005-0000-0000-0000052C0000}"/>
    <cellStyle name="Comma 5 4 3 2" xfId="11270" xr:uid="{00000000-0005-0000-0000-0000062C0000}"/>
    <cellStyle name="Comma 5 4 3 2 2" xfId="41943" xr:uid="{18508CF4-1F7D-43FD-B158-B90013CD5047}"/>
    <cellStyle name="Comma 5 4 3 3" xfId="41942" xr:uid="{90661F8C-08BE-442E-9B09-3F7870CA0836}"/>
    <cellStyle name="Comma 5 4 4" xfId="11271" xr:uid="{00000000-0005-0000-0000-0000072C0000}"/>
    <cellStyle name="Comma 5 4 4 2" xfId="11272" xr:uid="{00000000-0005-0000-0000-0000082C0000}"/>
    <cellStyle name="Comma 5 4 4 2 2" xfId="41945" xr:uid="{5D68C86F-0C7F-4673-8BE3-898D5BB10791}"/>
    <cellStyle name="Comma 5 4 4 3" xfId="41944" xr:uid="{46B9A46D-CF72-431D-BAA1-604974B3856E}"/>
    <cellStyle name="Comma 5 4 5" xfId="11273" xr:uid="{00000000-0005-0000-0000-0000092C0000}"/>
    <cellStyle name="Comma 5 4 5 2" xfId="41946" xr:uid="{32E19522-942E-41A8-8DEA-59A02FEF3008}"/>
    <cellStyle name="Comma 5 4 6" xfId="41939" xr:uid="{9AE2B21B-72CC-42FD-8915-0118ABA9C444}"/>
    <cellStyle name="Comma 5 4 7" xfId="11274" xr:uid="{00000000-0005-0000-0000-00000A2C0000}"/>
    <cellStyle name="Comma 5 4 7 2" xfId="41947" xr:uid="{57187BA4-5722-4AD4-A492-544544D3D81E}"/>
    <cellStyle name="Comma 5 5" xfId="11275" xr:uid="{00000000-0005-0000-0000-00000B2C0000}"/>
    <cellStyle name="Comma 5 5 2" xfId="11276" xr:uid="{00000000-0005-0000-0000-00000C2C0000}"/>
    <cellStyle name="Comma 5 5 2 2" xfId="11277" xr:uid="{00000000-0005-0000-0000-00000D2C0000}"/>
    <cellStyle name="Comma 5 5 2 2 2" xfId="11278" xr:uid="{00000000-0005-0000-0000-00000E2C0000}"/>
    <cellStyle name="Comma 5 5 2 2 2 2" xfId="41951" xr:uid="{8425B1B0-27E3-4A4E-80F6-5A5E7B7CCDE3}"/>
    <cellStyle name="Comma 5 5 2 2 3" xfId="41950" xr:uid="{CB20BC01-5B37-4628-ABAC-2FD03DF3D366}"/>
    <cellStyle name="Comma 5 5 2 3" xfId="11279" xr:uid="{00000000-0005-0000-0000-00000F2C0000}"/>
    <cellStyle name="Comma 5 5 2 3 2" xfId="11280" xr:uid="{00000000-0005-0000-0000-0000102C0000}"/>
    <cellStyle name="Comma 5 5 2 3 2 2" xfId="41953" xr:uid="{80FEBFE3-0B92-4626-B062-45FB5E9A9E8B}"/>
    <cellStyle name="Comma 5 5 2 3 3" xfId="41952" xr:uid="{73CA5C49-D81D-418B-BB68-48E2A72C4A8D}"/>
    <cellStyle name="Comma 5 5 2 4" xfId="11281" xr:uid="{00000000-0005-0000-0000-0000112C0000}"/>
    <cellStyle name="Comma 5 5 2 4 2" xfId="41954" xr:uid="{14740E46-1C0C-4404-A742-6728D9FD489F}"/>
    <cellStyle name="Comma 5 5 2 5" xfId="11282" xr:uid="{00000000-0005-0000-0000-0000122C0000}"/>
    <cellStyle name="Comma 5 5 2 5 2" xfId="41955" xr:uid="{DD9A8000-7C2F-4FBE-AEC8-CC165FD454DE}"/>
    <cellStyle name="Comma 5 5 2 6" xfId="11283" xr:uid="{00000000-0005-0000-0000-0000132C0000}"/>
    <cellStyle name="Comma 5 5 2 6 2" xfId="41956" xr:uid="{A6F0F2DC-2DEC-44B8-BB9F-0F1ECD3D2D8F}"/>
    <cellStyle name="Comma 5 5 2 7" xfId="41949" xr:uid="{9DDE8549-1020-4370-A59D-5C051694276D}"/>
    <cellStyle name="Comma 5 5 3" xfId="11284" xr:uid="{00000000-0005-0000-0000-0000142C0000}"/>
    <cellStyle name="Comma 5 5 3 2" xfId="11285" xr:uid="{00000000-0005-0000-0000-0000152C0000}"/>
    <cellStyle name="Comma 5 5 3 2 2" xfId="11286" xr:uid="{00000000-0005-0000-0000-0000162C0000}"/>
    <cellStyle name="Comma 5 5 3 2 2 2" xfId="41959" xr:uid="{8C6625C2-835F-4185-B9D3-D2DFB0142B1C}"/>
    <cellStyle name="Comma 5 5 3 2 3" xfId="41958" xr:uid="{FC2B5F05-DE04-49EB-91CE-E870406B87A9}"/>
    <cellStyle name="Comma 5 5 3 3" xfId="11287" xr:uid="{00000000-0005-0000-0000-0000172C0000}"/>
    <cellStyle name="Comma 5 5 3 3 2" xfId="11288" xr:uid="{00000000-0005-0000-0000-0000182C0000}"/>
    <cellStyle name="Comma 5 5 3 3 2 2" xfId="41961" xr:uid="{BC995468-452A-4D6F-B8CF-234139C68B5E}"/>
    <cellStyle name="Comma 5 5 3 3 3" xfId="41960" xr:uid="{CED79904-65C2-437B-BCC0-CC3184946125}"/>
    <cellStyle name="Comma 5 5 3 4" xfId="11289" xr:uid="{00000000-0005-0000-0000-0000192C0000}"/>
    <cellStyle name="Comma 5 5 3 4 2" xfId="41962" xr:uid="{8194FF8C-9B4C-45F3-917D-F2F323F652B5}"/>
    <cellStyle name="Comma 5 5 3 5" xfId="11290" xr:uid="{00000000-0005-0000-0000-00001A2C0000}"/>
    <cellStyle name="Comma 5 5 3 5 2" xfId="41963" xr:uid="{981ACDED-D9EC-40ED-AD01-65E08596D0D7}"/>
    <cellStyle name="Comma 5 5 3 6" xfId="11291" xr:uid="{00000000-0005-0000-0000-00001B2C0000}"/>
    <cellStyle name="Comma 5 5 3 6 2" xfId="41964" xr:uid="{C88F3456-CFD0-427D-81DA-A1A272D43542}"/>
    <cellStyle name="Comma 5 5 3 7" xfId="41957" xr:uid="{C2F3920A-3EB0-4363-A279-E60F2D58AA8C}"/>
    <cellStyle name="Comma 5 5 4" xfId="11292" xr:uid="{00000000-0005-0000-0000-00001C2C0000}"/>
    <cellStyle name="Comma 5 5 4 2" xfId="11293" xr:uid="{00000000-0005-0000-0000-00001D2C0000}"/>
    <cellStyle name="Comma 5 5 4 2 2" xfId="41966" xr:uid="{A1703A36-578D-42BB-839D-8BF8E696A9C8}"/>
    <cellStyle name="Comma 5 5 4 3" xfId="41965" xr:uid="{C0D18C8D-D950-4712-B458-6514DC0E9015}"/>
    <cellStyle name="Comma 5 5 5" xfId="11294" xr:uid="{00000000-0005-0000-0000-00001E2C0000}"/>
    <cellStyle name="Comma 5 5 5 2" xfId="11295" xr:uid="{00000000-0005-0000-0000-00001F2C0000}"/>
    <cellStyle name="Comma 5 5 5 2 2" xfId="41968" xr:uid="{DC1F6AEB-8639-45A5-896F-5EC230C954CD}"/>
    <cellStyle name="Comma 5 5 5 3" xfId="41967" xr:uid="{AB20759E-CD2E-4AFA-8409-9B19207BC7B5}"/>
    <cellStyle name="Comma 5 5 6" xfId="11296" xr:uid="{00000000-0005-0000-0000-0000202C0000}"/>
    <cellStyle name="Comma 5 5 6 2" xfId="41969" xr:uid="{E66D555C-2013-4526-B199-A29DC1163D8D}"/>
    <cellStyle name="Comma 5 5 7" xfId="11297" xr:uid="{00000000-0005-0000-0000-0000212C0000}"/>
    <cellStyle name="Comma 5 5 7 2" xfId="41970" xr:uid="{A4A2B80E-9C18-469D-911E-510E055B069C}"/>
    <cellStyle name="Comma 5 5 8" xfId="11298" xr:uid="{00000000-0005-0000-0000-0000222C0000}"/>
    <cellStyle name="Comma 5 5 8 2" xfId="41971" xr:uid="{06C581E2-2207-46A3-A4E2-A0F369C43646}"/>
    <cellStyle name="Comma 5 5 9" xfId="41948" xr:uid="{03866907-D488-43EA-A0C6-8723071555A2}"/>
    <cellStyle name="Comma 5 6" xfId="11299" xr:uid="{00000000-0005-0000-0000-0000232C0000}"/>
    <cellStyle name="Comma 5 6 2" xfId="11300" xr:uid="{00000000-0005-0000-0000-0000242C0000}"/>
    <cellStyle name="Comma 5 6 2 2" xfId="11301" xr:uid="{00000000-0005-0000-0000-0000252C0000}"/>
    <cellStyle name="Comma 5 6 2 2 2" xfId="41974" xr:uid="{80B87DB7-929C-453E-835D-988587FF881A}"/>
    <cellStyle name="Comma 5 6 2 3" xfId="41973" xr:uid="{C1374083-A2E0-4CD6-8E7F-800CA433D47A}"/>
    <cellStyle name="Comma 5 6 3" xfId="11302" xr:uid="{00000000-0005-0000-0000-0000262C0000}"/>
    <cellStyle name="Comma 5 6 3 2" xfId="11303" xr:uid="{00000000-0005-0000-0000-0000272C0000}"/>
    <cellStyle name="Comma 5 6 3 2 2" xfId="41976" xr:uid="{0B2E38F7-41F4-45A5-8A81-F38EAAA39752}"/>
    <cellStyle name="Comma 5 6 3 3" xfId="41975" xr:uid="{E50701A4-0748-4DD9-93C9-ABD6FE3E2338}"/>
    <cellStyle name="Comma 5 6 4" xfId="11304" xr:uid="{00000000-0005-0000-0000-0000282C0000}"/>
    <cellStyle name="Comma 5 6 4 2" xfId="41977" xr:uid="{BD6818C4-8AE9-4D70-8A09-CFADD4DBBC5A}"/>
    <cellStyle name="Comma 5 6 5" xfId="11305" xr:uid="{00000000-0005-0000-0000-0000292C0000}"/>
    <cellStyle name="Comma 5 6 5 2" xfId="41978" xr:uid="{6C827BED-AEDE-40C0-A512-C9C4A26964D6}"/>
    <cellStyle name="Comma 5 6 6" xfId="11306" xr:uid="{00000000-0005-0000-0000-00002A2C0000}"/>
    <cellStyle name="Comma 5 6 6 2" xfId="41979" xr:uid="{DEEF69FE-103E-47E8-9D8A-48153590FFA8}"/>
    <cellStyle name="Comma 5 6 7" xfId="41972" xr:uid="{A907FFBD-EE64-4C1D-825D-3BB10CE484BA}"/>
    <cellStyle name="Comma 5 7" xfId="11307" xr:uid="{00000000-0005-0000-0000-00002B2C0000}"/>
    <cellStyle name="Comma 5 7 2" xfId="11308" xr:uid="{00000000-0005-0000-0000-00002C2C0000}"/>
    <cellStyle name="Comma 5 7 2 2" xfId="11309" xr:uid="{00000000-0005-0000-0000-00002D2C0000}"/>
    <cellStyle name="Comma 5 7 2 2 2" xfId="41982" xr:uid="{F28F1667-AB6E-464C-A60C-07600FC7B011}"/>
    <cellStyle name="Comma 5 7 2 3" xfId="41981" xr:uid="{FDC9D2C1-23D5-4B59-9343-9268B6BF40E5}"/>
    <cellStyle name="Comma 5 7 3" xfId="11310" xr:uid="{00000000-0005-0000-0000-00002E2C0000}"/>
    <cellStyle name="Comma 5 7 3 2" xfId="11311" xr:uid="{00000000-0005-0000-0000-00002F2C0000}"/>
    <cellStyle name="Comma 5 7 3 2 2" xfId="41984" xr:uid="{913AF78F-1693-4998-9ABC-48A9E707C4DC}"/>
    <cellStyle name="Comma 5 7 3 3" xfId="41983" xr:uid="{CFCCFC94-F64D-4E0D-BA1A-BF5513C24546}"/>
    <cellStyle name="Comma 5 7 4" xfId="11312" xr:uid="{00000000-0005-0000-0000-0000302C0000}"/>
    <cellStyle name="Comma 5 7 4 2" xfId="41985" xr:uid="{77CE9F6F-717A-4CCD-9D4A-47CD5BF2A850}"/>
    <cellStyle name="Comma 5 7 5" xfId="11313" xr:uid="{00000000-0005-0000-0000-0000312C0000}"/>
    <cellStyle name="Comma 5 7 5 2" xfId="41986" xr:uid="{DA035DA1-F7A2-47E5-8263-AE08DB69E4C7}"/>
    <cellStyle name="Comma 5 7 6" xfId="41980" xr:uid="{5B32CBE2-9F30-4301-A1DC-22C396BB6696}"/>
    <cellStyle name="Comma 5 8" xfId="11314" xr:uid="{00000000-0005-0000-0000-0000322C0000}"/>
    <cellStyle name="Comma 5 8 2" xfId="11315" xr:uid="{00000000-0005-0000-0000-0000332C0000}"/>
    <cellStyle name="Comma 5 8 2 2" xfId="11316" xr:uid="{00000000-0005-0000-0000-0000342C0000}"/>
    <cellStyle name="Comma 5 8 2 2 2" xfId="41989" xr:uid="{FAE0386F-3DDC-4880-88FC-2E0F588C6849}"/>
    <cellStyle name="Comma 5 8 2 3" xfId="41988" xr:uid="{93083668-79D8-4979-8B61-05AB671CEF31}"/>
    <cellStyle name="Comma 5 8 3" xfId="11317" xr:uid="{00000000-0005-0000-0000-0000352C0000}"/>
    <cellStyle name="Comma 5 8 3 2" xfId="41990" xr:uid="{806BA471-1232-4087-9CFF-19115437DE25}"/>
    <cellStyle name="Comma 5 8 4" xfId="11318" xr:uid="{00000000-0005-0000-0000-0000362C0000}"/>
    <cellStyle name="Comma 5 8 4 2" xfId="41991" xr:uid="{503384C0-E166-4F2B-91EB-7D65156F4ABD}"/>
    <cellStyle name="Comma 5 8 5" xfId="41987" xr:uid="{A098B6CF-213D-49E5-8DAF-C9D6F0E92459}"/>
    <cellStyle name="Comma 5 9" xfId="11319" xr:uid="{00000000-0005-0000-0000-0000372C0000}"/>
    <cellStyle name="Comma 5 9 2" xfId="11320" xr:uid="{00000000-0005-0000-0000-0000382C0000}"/>
    <cellStyle name="Comma 5 9 2 2" xfId="41993" xr:uid="{C42BB501-8C9E-414B-8065-CFD6DD4507FB}"/>
    <cellStyle name="Comma 5 9 3" xfId="11321" xr:uid="{00000000-0005-0000-0000-0000392C0000}"/>
    <cellStyle name="Comma 5 9 3 2" xfId="41994" xr:uid="{5FA6B3C3-5BF6-40C1-AAE5-C131E9B9FB9B}"/>
    <cellStyle name="Comma 5 9 4" xfId="41992" xr:uid="{8FD40D92-8F21-4B06-A415-F291E72D4AFC}"/>
    <cellStyle name="Comma 50" xfId="11322" xr:uid="{00000000-0005-0000-0000-00003A2C0000}"/>
    <cellStyle name="Comma 50 2" xfId="11323" xr:uid="{00000000-0005-0000-0000-00003B2C0000}"/>
    <cellStyle name="Comma 50 2 2" xfId="11324" xr:uid="{00000000-0005-0000-0000-00003C2C0000}"/>
    <cellStyle name="Comma 50 2 2 2" xfId="11325" xr:uid="{00000000-0005-0000-0000-00003D2C0000}"/>
    <cellStyle name="Comma 50 2 2 2 2" xfId="41998" xr:uid="{3A295043-9A68-4486-B06D-EACBD3D66C0D}"/>
    <cellStyle name="Comma 50 2 2 3" xfId="41997" xr:uid="{2D2557B3-C4B2-4E0F-BBB2-3F81F0291D9F}"/>
    <cellStyle name="Comma 50 2 3" xfId="11326" xr:uid="{00000000-0005-0000-0000-00003E2C0000}"/>
    <cellStyle name="Comma 50 2 3 2" xfId="11327" xr:uid="{00000000-0005-0000-0000-00003F2C0000}"/>
    <cellStyle name="Comma 50 2 3 2 2" xfId="42000" xr:uid="{52B6D2CD-608F-4879-9EF8-8265D5F9FE2F}"/>
    <cellStyle name="Comma 50 2 3 3" xfId="41999" xr:uid="{879BD51E-2187-4EA2-88B8-26A80FB0334B}"/>
    <cellStyle name="Comma 50 2 4" xfId="11328" xr:uid="{00000000-0005-0000-0000-0000402C0000}"/>
    <cellStyle name="Comma 50 2 4 2" xfId="42001" xr:uid="{421576B2-117C-4F4A-9847-100ED50ABA4B}"/>
    <cellStyle name="Comma 50 2 5" xfId="11329" xr:uid="{00000000-0005-0000-0000-0000412C0000}"/>
    <cellStyle name="Comma 50 2 5 2" xfId="42002" xr:uid="{893B4B66-7333-45C4-94F8-655B1D7D231A}"/>
    <cellStyle name="Comma 50 2 6" xfId="11330" xr:uid="{00000000-0005-0000-0000-0000422C0000}"/>
    <cellStyle name="Comma 50 2 6 2" xfId="42003" xr:uid="{B7FF5479-9816-4690-8F8B-AB4EE5D02088}"/>
    <cellStyle name="Comma 50 2 7" xfId="41996" xr:uid="{D84C4830-D332-4FAD-8671-62F0DDEE3867}"/>
    <cellStyle name="Comma 50 3" xfId="11331" xr:uid="{00000000-0005-0000-0000-0000432C0000}"/>
    <cellStyle name="Comma 50 3 2" xfId="11332" xr:uid="{00000000-0005-0000-0000-0000442C0000}"/>
    <cellStyle name="Comma 50 3 2 2" xfId="42005" xr:uid="{8C895DA0-64BC-4427-B3E3-8E2F76CDDA3A}"/>
    <cellStyle name="Comma 50 3 3" xfId="42004" xr:uid="{8762CDE3-EB06-4657-9A74-AB6A7317D487}"/>
    <cellStyle name="Comma 50 4" xfId="11333" xr:uid="{00000000-0005-0000-0000-0000452C0000}"/>
    <cellStyle name="Comma 50 4 2" xfId="11334" xr:uid="{00000000-0005-0000-0000-0000462C0000}"/>
    <cellStyle name="Comma 50 4 2 2" xfId="42007" xr:uid="{1C771961-2590-4B5F-99BA-7633A1C7E447}"/>
    <cellStyle name="Comma 50 4 3" xfId="42006" xr:uid="{954859A7-DEF2-4FA3-BD55-2EF822FF430C}"/>
    <cellStyle name="Comma 50 5" xfId="11335" xr:uid="{00000000-0005-0000-0000-0000472C0000}"/>
    <cellStyle name="Comma 50 5 2" xfId="42008" xr:uid="{97D69E17-E57C-4B63-9016-220C7394E32B}"/>
    <cellStyle name="Comma 50 6" xfId="11336" xr:uid="{00000000-0005-0000-0000-0000482C0000}"/>
    <cellStyle name="Comma 50 6 2" xfId="11337" xr:uid="{00000000-0005-0000-0000-0000492C0000}"/>
    <cellStyle name="Comma 50 6 2 2" xfId="42010" xr:uid="{1E3F29C2-A26A-42EA-8D21-CC887361C764}"/>
    <cellStyle name="Comma 50 6 3" xfId="42009" xr:uid="{69FFEF3D-8029-4A4B-8BAF-689BA3FB787D}"/>
    <cellStyle name="Comma 50 7" xfId="11338" xr:uid="{00000000-0005-0000-0000-00004A2C0000}"/>
    <cellStyle name="Comma 50 7 2" xfId="42011" xr:uid="{A42C6C38-3EC9-4E4D-ABD5-5CE4422E0D36}"/>
    <cellStyle name="Comma 50 8" xfId="41995" xr:uid="{185F5065-D7ED-48FB-8426-F0FBA164E11C}"/>
    <cellStyle name="Comma 51" xfId="11339" xr:uid="{00000000-0005-0000-0000-00004B2C0000}"/>
    <cellStyle name="Comma 51 2" xfId="11340" xr:uid="{00000000-0005-0000-0000-00004C2C0000}"/>
    <cellStyle name="Comma 51 2 2" xfId="11341" xr:uid="{00000000-0005-0000-0000-00004D2C0000}"/>
    <cellStyle name="Comma 51 2 2 2" xfId="11342" xr:uid="{00000000-0005-0000-0000-00004E2C0000}"/>
    <cellStyle name="Comma 51 2 2 2 2" xfId="42015" xr:uid="{F6A68EAA-8BC0-409C-B555-A4FBD2BBF361}"/>
    <cellStyle name="Comma 51 2 2 3" xfId="42014" xr:uid="{1E8BD2EF-8C38-4FE2-9E25-983056B90854}"/>
    <cellStyle name="Comma 51 2 3" xfId="11343" xr:uid="{00000000-0005-0000-0000-00004F2C0000}"/>
    <cellStyle name="Comma 51 2 3 2" xfId="11344" xr:uid="{00000000-0005-0000-0000-0000502C0000}"/>
    <cellStyle name="Comma 51 2 3 2 2" xfId="42017" xr:uid="{B4E2E65E-9555-4D4C-8B4B-9F63222AD00A}"/>
    <cellStyle name="Comma 51 2 3 3" xfId="42016" xr:uid="{2FA7B01A-BB8D-4347-9F48-987B4CCB2C98}"/>
    <cellStyle name="Comma 51 2 4" xfId="11345" xr:uid="{00000000-0005-0000-0000-0000512C0000}"/>
    <cellStyle name="Comma 51 2 4 2" xfId="42018" xr:uid="{970B7A94-52D5-4D03-8C93-C8356816F98D}"/>
    <cellStyle name="Comma 51 2 5" xfId="11346" xr:uid="{00000000-0005-0000-0000-0000522C0000}"/>
    <cellStyle name="Comma 51 2 5 2" xfId="42019" xr:uid="{5828515A-6790-425A-BF43-2DC53A73C818}"/>
    <cellStyle name="Comma 51 2 6" xfId="11347" xr:uid="{00000000-0005-0000-0000-0000532C0000}"/>
    <cellStyle name="Comma 51 2 6 2" xfId="42020" xr:uid="{12AF4556-5E04-41A2-ACD9-DBBA0AF128F1}"/>
    <cellStyle name="Comma 51 2 7" xfId="42013" xr:uid="{6B1E8661-9680-46F2-88B3-BA3881DB371D}"/>
    <cellStyle name="Comma 51 3" xfId="11348" xr:uid="{00000000-0005-0000-0000-0000542C0000}"/>
    <cellStyle name="Comma 51 3 2" xfId="11349" xr:uid="{00000000-0005-0000-0000-0000552C0000}"/>
    <cellStyle name="Comma 51 3 2 2" xfId="42022" xr:uid="{D3F24B6B-02D9-4252-BB5F-AEFCA28BF610}"/>
    <cellStyle name="Comma 51 3 3" xfId="42021" xr:uid="{5FC603BF-C7B3-48F9-AFA7-C155E0EC9C69}"/>
    <cellStyle name="Comma 51 4" xfId="11350" xr:uid="{00000000-0005-0000-0000-0000562C0000}"/>
    <cellStyle name="Comma 51 4 2" xfId="11351" xr:uid="{00000000-0005-0000-0000-0000572C0000}"/>
    <cellStyle name="Comma 51 4 2 2" xfId="42024" xr:uid="{E6B9016B-496A-4896-835A-142A52F36D13}"/>
    <cellStyle name="Comma 51 4 3" xfId="42023" xr:uid="{281704AB-9EDE-4D83-8F27-EF022BF79D49}"/>
    <cellStyle name="Comma 51 5" xfId="11352" xr:uid="{00000000-0005-0000-0000-0000582C0000}"/>
    <cellStyle name="Comma 51 5 2" xfId="42025" xr:uid="{09B1BA54-5803-4C29-BDE9-EE6C719B574F}"/>
    <cellStyle name="Comma 51 6" xfId="11353" xr:uid="{00000000-0005-0000-0000-0000592C0000}"/>
    <cellStyle name="Comma 51 6 2" xfId="11354" xr:uid="{00000000-0005-0000-0000-00005A2C0000}"/>
    <cellStyle name="Comma 51 6 2 2" xfId="42027" xr:uid="{F4ED5C78-18DE-4288-9BE4-15F433641435}"/>
    <cellStyle name="Comma 51 6 3" xfId="42026" xr:uid="{D150CA51-5DD2-4517-B5C3-358E5380295E}"/>
    <cellStyle name="Comma 51 7" xfId="11355" xr:uid="{00000000-0005-0000-0000-00005B2C0000}"/>
    <cellStyle name="Comma 51 7 2" xfId="42028" xr:uid="{C31EF932-481A-461F-A933-981369F32BE7}"/>
    <cellStyle name="Comma 51 8" xfId="42012" xr:uid="{07FB9148-66F6-480F-9BC5-2ABC092F6DE1}"/>
    <cellStyle name="Comma 52" xfId="11356" xr:uid="{00000000-0005-0000-0000-00005C2C0000}"/>
    <cellStyle name="Comma 52 2" xfId="11357" xr:uid="{00000000-0005-0000-0000-00005D2C0000}"/>
    <cellStyle name="Comma 52 2 2" xfId="11358" xr:uid="{00000000-0005-0000-0000-00005E2C0000}"/>
    <cellStyle name="Comma 52 2 2 2" xfId="11359" xr:uid="{00000000-0005-0000-0000-00005F2C0000}"/>
    <cellStyle name="Comma 52 2 2 2 2" xfId="42032" xr:uid="{0723CE5B-FF41-4BB1-BA53-E69243E61816}"/>
    <cellStyle name="Comma 52 2 2 3" xfId="42031" xr:uid="{4289834D-D23C-4DE9-B47E-40257674D4E1}"/>
    <cellStyle name="Comma 52 2 3" xfId="11360" xr:uid="{00000000-0005-0000-0000-0000602C0000}"/>
    <cellStyle name="Comma 52 2 3 2" xfId="11361" xr:uid="{00000000-0005-0000-0000-0000612C0000}"/>
    <cellStyle name="Comma 52 2 3 2 2" xfId="42034" xr:uid="{2AAC7676-56EC-4024-9061-36BD6A431C43}"/>
    <cellStyle name="Comma 52 2 3 3" xfId="42033" xr:uid="{EED9968A-A229-4A0A-8506-9D4C46897F80}"/>
    <cellStyle name="Comma 52 2 4" xfId="11362" xr:uid="{00000000-0005-0000-0000-0000622C0000}"/>
    <cellStyle name="Comma 52 2 4 2" xfId="42035" xr:uid="{D5419827-B876-4F00-B0E6-BFB9E040ED24}"/>
    <cellStyle name="Comma 52 2 5" xfId="11363" xr:uid="{00000000-0005-0000-0000-0000632C0000}"/>
    <cellStyle name="Comma 52 2 5 2" xfId="42036" xr:uid="{E82E9361-791B-4B76-9957-6E24DD4EEA08}"/>
    <cellStyle name="Comma 52 2 6" xfId="11364" xr:uid="{00000000-0005-0000-0000-0000642C0000}"/>
    <cellStyle name="Comma 52 2 6 2" xfId="42037" xr:uid="{9659381A-8001-4FD5-A1C3-B4B4347EFA51}"/>
    <cellStyle name="Comma 52 2 7" xfId="42030" xr:uid="{9F978CEB-0252-4DDF-91B5-9CD5AF2A41BB}"/>
    <cellStyle name="Comma 52 3" xfId="11365" xr:uid="{00000000-0005-0000-0000-0000652C0000}"/>
    <cellStyle name="Comma 52 3 2" xfId="11366" xr:uid="{00000000-0005-0000-0000-0000662C0000}"/>
    <cellStyle name="Comma 52 3 2 2" xfId="42039" xr:uid="{62510304-72AE-4536-B4AA-92935192147F}"/>
    <cellStyle name="Comma 52 3 3" xfId="42038" xr:uid="{3BD9F4CF-62A3-4C39-81FF-6F408363ED0A}"/>
    <cellStyle name="Comma 52 4" xfId="11367" xr:uid="{00000000-0005-0000-0000-0000672C0000}"/>
    <cellStyle name="Comma 52 4 2" xfId="11368" xr:uid="{00000000-0005-0000-0000-0000682C0000}"/>
    <cellStyle name="Comma 52 4 2 2" xfId="42041" xr:uid="{AD11979B-1ACC-49EB-B1EC-7F127F2F8AE4}"/>
    <cellStyle name="Comma 52 4 3" xfId="42040" xr:uid="{90B0B782-D1EC-4C09-B63D-D1F0F737EF68}"/>
    <cellStyle name="Comma 52 5" xfId="11369" xr:uid="{00000000-0005-0000-0000-0000692C0000}"/>
    <cellStyle name="Comma 52 5 2" xfId="42042" xr:uid="{CF96A566-D9C8-485B-8711-2466A566080F}"/>
    <cellStyle name="Comma 52 6" xfId="11370" xr:uid="{00000000-0005-0000-0000-00006A2C0000}"/>
    <cellStyle name="Comma 52 6 2" xfId="11371" xr:uid="{00000000-0005-0000-0000-00006B2C0000}"/>
    <cellStyle name="Comma 52 6 2 2" xfId="42044" xr:uid="{2B6D4382-34E5-4B5A-B6EA-FD227CF5C0D3}"/>
    <cellStyle name="Comma 52 6 3" xfId="42043" xr:uid="{BEF77F0E-511B-47E2-8492-5D936C897CDC}"/>
    <cellStyle name="Comma 52 7" xfId="11372" xr:uid="{00000000-0005-0000-0000-00006C2C0000}"/>
    <cellStyle name="Comma 52 7 2" xfId="42045" xr:uid="{5D60B36C-3952-48BB-B9AB-6F4373746B2B}"/>
    <cellStyle name="Comma 52 8" xfId="42029" xr:uid="{9DA863DB-270F-48AC-B9D6-9F1D171E7B4E}"/>
    <cellStyle name="Comma 53" xfId="11373" xr:uid="{00000000-0005-0000-0000-00006D2C0000}"/>
    <cellStyle name="Comma 53 2" xfId="11374" xr:uid="{00000000-0005-0000-0000-00006E2C0000}"/>
    <cellStyle name="Comma 53 2 2" xfId="11375" xr:uid="{00000000-0005-0000-0000-00006F2C0000}"/>
    <cellStyle name="Comma 53 2 2 2" xfId="11376" xr:uid="{00000000-0005-0000-0000-0000702C0000}"/>
    <cellStyle name="Comma 53 2 2 2 2" xfId="42049" xr:uid="{5FEA1DCC-A09A-40A5-8FFC-00446CDB8DF0}"/>
    <cellStyle name="Comma 53 2 2 3" xfId="42048" xr:uid="{8CC4E0A5-9762-4BE4-8015-0DAF74325E17}"/>
    <cellStyle name="Comma 53 2 3" xfId="11377" xr:uid="{00000000-0005-0000-0000-0000712C0000}"/>
    <cellStyle name="Comma 53 2 3 2" xfId="11378" xr:uid="{00000000-0005-0000-0000-0000722C0000}"/>
    <cellStyle name="Comma 53 2 3 2 2" xfId="42051" xr:uid="{E3044AD0-17F9-43A2-B7DA-DFA01D0EB95B}"/>
    <cellStyle name="Comma 53 2 3 3" xfId="42050" xr:uid="{63FBC358-1E86-4AEF-81A7-D2F1E0364343}"/>
    <cellStyle name="Comma 53 2 4" xfId="11379" xr:uid="{00000000-0005-0000-0000-0000732C0000}"/>
    <cellStyle name="Comma 53 2 4 2" xfId="42052" xr:uid="{FB191191-99E4-4752-BAAA-A1CE11B8E493}"/>
    <cellStyle name="Comma 53 2 5" xfId="11380" xr:uid="{00000000-0005-0000-0000-0000742C0000}"/>
    <cellStyle name="Comma 53 2 5 2" xfId="42053" xr:uid="{7800D552-E12A-4E69-93B0-34B42F8F3A62}"/>
    <cellStyle name="Comma 53 2 6" xfId="11381" xr:uid="{00000000-0005-0000-0000-0000752C0000}"/>
    <cellStyle name="Comma 53 2 6 2" xfId="42054" xr:uid="{4528DBB6-9A4E-434A-9170-AEA5669836D5}"/>
    <cellStyle name="Comma 53 2 7" xfId="42047" xr:uid="{1716DF81-4567-4707-A05D-4CFB809E4F38}"/>
    <cellStyle name="Comma 53 3" xfId="11382" xr:uid="{00000000-0005-0000-0000-0000762C0000}"/>
    <cellStyle name="Comma 53 3 2" xfId="11383" xr:uid="{00000000-0005-0000-0000-0000772C0000}"/>
    <cellStyle name="Comma 53 3 2 2" xfId="42056" xr:uid="{9D2AFD19-07EA-4E89-8D92-26C58B550E97}"/>
    <cellStyle name="Comma 53 3 3" xfId="42055" xr:uid="{FE432EE0-05A4-449E-A594-F40E5ADBD140}"/>
    <cellStyle name="Comma 53 4" xfId="11384" xr:uid="{00000000-0005-0000-0000-0000782C0000}"/>
    <cellStyle name="Comma 53 4 2" xfId="11385" xr:uid="{00000000-0005-0000-0000-0000792C0000}"/>
    <cellStyle name="Comma 53 4 2 2" xfId="42058" xr:uid="{737DC566-41EA-48E3-999B-1B71672AD6AD}"/>
    <cellStyle name="Comma 53 4 3" xfId="42057" xr:uid="{425B8953-B1B7-4DE4-AA7D-5833E1FDA9E0}"/>
    <cellStyle name="Comma 53 5" xfId="11386" xr:uid="{00000000-0005-0000-0000-00007A2C0000}"/>
    <cellStyle name="Comma 53 5 2" xfId="42059" xr:uid="{BE6B268A-6DA1-41AA-9657-858F318A85B9}"/>
    <cellStyle name="Comma 53 6" xfId="11387" xr:uid="{00000000-0005-0000-0000-00007B2C0000}"/>
    <cellStyle name="Comma 53 6 2" xfId="11388" xr:uid="{00000000-0005-0000-0000-00007C2C0000}"/>
    <cellStyle name="Comma 53 6 2 2" xfId="42061" xr:uid="{4095A77F-D101-449A-9964-D63DF7CAD9C0}"/>
    <cellStyle name="Comma 53 6 3" xfId="42060" xr:uid="{B0BB9EDF-D0C4-4180-BBE0-05712F0DAA81}"/>
    <cellStyle name="Comma 53 7" xfId="11389" xr:uid="{00000000-0005-0000-0000-00007D2C0000}"/>
    <cellStyle name="Comma 53 7 2" xfId="42062" xr:uid="{13C11558-615C-4383-A77C-F195926C8B43}"/>
    <cellStyle name="Comma 53 8" xfId="42046" xr:uid="{D63F3CCF-7B76-49D2-9398-10C1414852E2}"/>
    <cellStyle name="Comma 54" xfId="11390" xr:uid="{00000000-0005-0000-0000-00007E2C0000}"/>
    <cellStyle name="Comma 54 2" xfId="11391" xr:uid="{00000000-0005-0000-0000-00007F2C0000}"/>
    <cellStyle name="Comma 54 2 2" xfId="11392" xr:uid="{00000000-0005-0000-0000-0000802C0000}"/>
    <cellStyle name="Comma 54 2 2 2" xfId="11393" xr:uid="{00000000-0005-0000-0000-0000812C0000}"/>
    <cellStyle name="Comma 54 2 2 2 2" xfId="42066" xr:uid="{113F5927-E6C6-47ED-82E9-622534B13098}"/>
    <cellStyle name="Comma 54 2 2 3" xfId="42065" xr:uid="{B07B54A2-8063-468A-BE2F-D69FA1412AAF}"/>
    <cellStyle name="Comma 54 2 3" xfId="11394" xr:uid="{00000000-0005-0000-0000-0000822C0000}"/>
    <cellStyle name="Comma 54 2 3 2" xfId="11395" xr:uid="{00000000-0005-0000-0000-0000832C0000}"/>
    <cellStyle name="Comma 54 2 3 2 2" xfId="42068" xr:uid="{B4DD9229-5B5F-4495-AC40-A8BA2667FA01}"/>
    <cellStyle name="Comma 54 2 3 3" xfId="42067" xr:uid="{39EA5F69-CA9A-412C-9E04-6264A79EA202}"/>
    <cellStyle name="Comma 54 2 4" xfId="11396" xr:uid="{00000000-0005-0000-0000-0000842C0000}"/>
    <cellStyle name="Comma 54 2 4 2" xfId="42069" xr:uid="{FD78C001-C4C8-4CEE-9DA2-ECE27EC7CA22}"/>
    <cellStyle name="Comma 54 2 5" xfId="11397" xr:uid="{00000000-0005-0000-0000-0000852C0000}"/>
    <cellStyle name="Comma 54 2 5 2" xfId="42070" xr:uid="{C06DFFC7-FF23-4C0D-9CDC-CC6569C4F1B4}"/>
    <cellStyle name="Comma 54 2 6" xfId="11398" xr:uid="{00000000-0005-0000-0000-0000862C0000}"/>
    <cellStyle name="Comma 54 2 6 2" xfId="42071" xr:uid="{FDD900ED-B061-43A2-AEEF-83D94C721AAC}"/>
    <cellStyle name="Comma 54 2 7" xfId="42064" xr:uid="{D88FF917-F479-48D9-9203-05E07A67057C}"/>
    <cellStyle name="Comma 54 3" xfId="11399" xr:uid="{00000000-0005-0000-0000-0000872C0000}"/>
    <cellStyle name="Comma 54 3 2" xfId="11400" xr:uid="{00000000-0005-0000-0000-0000882C0000}"/>
    <cellStyle name="Comma 54 3 2 2" xfId="42073" xr:uid="{7EB0D527-F332-4ED7-B72F-914E2685D05F}"/>
    <cellStyle name="Comma 54 3 3" xfId="42072" xr:uid="{168AE230-9E77-4D21-9503-2B714525CD15}"/>
    <cellStyle name="Comma 54 4" xfId="11401" xr:uid="{00000000-0005-0000-0000-0000892C0000}"/>
    <cellStyle name="Comma 54 4 2" xfId="11402" xr:uid="{00000000-0005-0000-0000-00008A2C0000}"/>
    <cellStyle name="Comma 54 4 2 2" xfId="42075" xr:uid="{BF709FD7-BDB3-46F8-8876-2C9B30D8C8BB}"/>
    <cellStyle name="Comma 54 4 3" xfId="42074" xr:uid="{6E6AF492-FCB7-4B14-B27D-7EF2F0CA85DA}"/>
    <cellStyle name="Comma 54 5" xfId="11403" xr:uid="{00000000-0005-0000-0000-00008B2C0000}"/>
    <cellStyle name="Comma 54 5 2" xfId="42076" xr:uid="{24B832C1-4409-42B6-9D11-9CC5F27E51FA}"/>
    <cellStyle name="Comma 54 6" xfId="11404" xr:uid="{00000000-0005-0000-0000-00008C2C0000}"/>
    <cellStyle name="Comma 54 6 2" xfId="11405" xr:uid="{00000000-0005-0000-0000-00008D2C0000}"/>
    <cellStyle name="Comma 54 6 2 2" xfId="42078" xr:uid="{C45D1DBE-7DFF-490C-8775-DC17D0198A62}"/>
    <cellStyle name="Comma 54 6 3" xfId="42077" xr:uid="{3A3BA27B-16B5-4231-A365-EC5A9BEA2E4B}"/>
    <cellStyle name="Comma 54 7" xfId="11406" xr:uid="{00000000-0005-0000-0000-00008E2C0000}"/>
    <cellStyle name="Comma 54 7 2" xfId="42079" xr:uid="{A809F766-9188-434D-8DE6-F9273636BE6D}"/>
    <cellStyle name="Comma 54 8" xfId="42063" xr:uid="{5C1551D3-4156-4191-AD25-00DF7989C07B}"/>
    <cellStyle name="Comma 55" xfId="11407" xr:uid="{00000000-0005-0000-0000-00008F2C0000}"/>
    <cellStyle name="Comma 55 2" xfId="11408" xr:uid="{00000000-0005-0000-0000-0000902C0000}"/>
    <cellStyle name="Comma 55 2 2" xfId="11409" xr:uid="{00000000-0005-0000-0000-0000912C0000}"/>
    <cellStyle name="Comma 55 2 2 2" xfId="11410" xr:uid="{00000000-0005-0000-0000-0000922C0000}"/>
    <cellStyle name="Comma 55 2 2 2 2" xfId="42083" xr:uid="{E46FA63A-3C23-40A5-A9CC-513464A34A1D}"/>
    <cellStyle name="Comma 55 2 2 3" xfId="42082" xr:uid="{3C59C606-CAAD-4782-8B3E-F5F757FE6EA0}"/>
    <cellStyle name="Comma 55 2 3" xfId="11411" xr:uid="{00000000-0005-0000-0000-0000932C0000}"/>
    <cellStyle name="Comma 55 2 3 2" xfId="11412" xr:uid="{00000000-0005-0000-0000-0000942C0000}"/>
    <cellStyle name="Comma 55 2 3 2 2" xfId="42085" xr:uid="{ECA290FA-1364-47D7-AD54-D4F18A9C5C06}"/>
    <cellStyle name="Comma 55 2 3 3" xfId="42084" xr:uid="{7F30677D-41A9-4DF2-BA88-60B844B99A4F}"/>
    <cellStyle name="Comma 55 2 4" xfId="11413" xr:uid="{00000000-0005-0000-0000-0000952C0000}"/>
    <cellStyle name="Comma 55 2 4 2" xfId="42086" xr:uid="{C882E690-D75D-41D8-862A-C7472147EDAB}"/>
    <cellStyle name="Comma 55 2 5" xfId="11414" xr:uid="{00000000-0005-0000-0000-0000962C0000}"/>
    <cellStyle name="Comma 55 2 5 2" xfId="42087" xr:uid="{8F3CEECA-7F59-4413-8EA7-24C2967EE076}"/>
    <cellStyle name="Comma 55 2 6" xfId="11415" xr:uid="{00000000-0005-0000-0000-0000972C0000}"/>
    <cellStyle name="Comma 55 2 6 2" xfId="42088" xr:uid="{FFD9296C-89AE-4554-B82E-3F04FDBBD848}"/>
    <cellStyle name="Comma 55 2 7" xfId="42081" xr:uid="{BD56DE06-7D09-4CB3-B0A7-B0A3682B22F2}"/>
    <cellStyle name="Comma 55 3" xfId="11416" xr:uid="{00000000-0005-0000-0000-0000982C0000}"/>
    <cellStyle name="Comma 55 3 2" xfId="11417" xr:uid="{00000000-0005-0000-0000-0000992C0000}"/>
    <cellStyle name="Comma 55 3 2 2" xfId="42090" xr:uid="{96948F42-E271-48F6-9F89-3C4A530D4177}"/>
    <cellStyle name="Comma 55 3 3" xfId="42089" xr:uid="{7589E31F-5D7E-4398-8482-93BB12940C2B}"/>
    <cellStyle name="Comma 55 4" xfId="11418" xr:uid="{00000000-0005-0000-0000-00009A2C0000}"/>
    <cellStyle name="Comma 55 4 2" xfId="11419" xr:uid="{00000000-0005-0000-0000-00009B2C0000}"/>
    <cellStyle name="Comma 55 4 2 2" xfId="42092" xr:uid="{A51A09CE-406F-47CC-83F1-43514BE82908}"/>
    <cellStyle name="Comma 55 4 3" xfId="42091" xr:uid="{615FBE24-DCE4-42D7-B5C6-E469137CEE5C}"/>
    <cellStyle name="Comma 55 5" xfId="11420" xr:uid="{00000000-0005-0000-0000-00009C2C0000}"/>
    <cellStyle name="Comma 55 5 2" xfId="42093" xr:uid="{1C0BC85D-AA40-40E5-84B9-028468C3BA7E}"/>
    <cellStyle name="Comma 55 6" xfId="11421" xr:uid="{00000000-0005-0000-0000-00009D2C0000}"/>
    <cellStyle name="Comma 55 6 2" xfId="11422" xr:uid="{00000000-0005-0000-0000-00009E2C0000}"/>
    <cellStyle name="Comma 55 6 2 2" xfId="42095" xr:uid="{713E5993-BBF2-4180-8B7A-2CF5B7F7E815}"/>
    <cellStyle name="Comma 55 6 3" xfId="42094" xr:uid="{78E7F31F-03D9-45D9-8160-0F68A29D233B}"/>
    <cellStyle name="Comma 55 7" xfId="11423" xr:uid="{00000000-0005-0000-0000-00009F2C0000}"/>
    <cellStyle name="Comma 55 7 2" xfId="42096" xr:uid="{36693982-7D41-4D18-AB53-45D2EDE163A4}"/>
    <cellStyle name="Comma 55 8" xfId="42080" xr:uid="{F60DD4C6-8C6E-4599-ABB8-6C32C6FB961E}"/>
    <cellStyle name="Comma 56" xfId="11424" xr:uid="{00000000-0005-0000-0000-0000A02C0000}"/>
    <cellStyle name="Comma 56 2" xfId="11425" xr:uid="{00000000-0005-0000-0000-0000A12C0000}"/>
    <cellStyle name="Comma 56 2 2" xfId="11426" xr:uid="{00000000-0005-0000-0000-0000A22C0000}"/>
    <cellStyle name="Comma 56 2 2 2" xfId="11427" xr:uid="{00000000-0005-0000-0000-0000A32C0000}"/>
    <cellStyle name="Comma 56 2 2 2 2" xfId="42100" xr:uid="{0F147464-D6DC-4CC0-9D25-15DB426E1C9F}"/>
    <cellStyle name="Comma 56 2 2 3" xfId="42099" xr:uid="{35BCB74A-FCAE-43B7-A032-2F3D9535971D}"/>
    <cellStyle name="Comma 56 2 3" xfId="11428" xr:uid="{00000000-0005-0000-0000-0000A42C0000}"/>
    <cellStyle name="Comma 56 2 3 2" xfId="11429" xr:uid="{00000000-0005-0000-0000-0000A52C0000}"/>
    <cellStyle name="Comma 56 2 3 2 2" xfId="42102" xr:uid="{4C94D0F2-3F22-43D3-BEBF-39F9393F2EA4}"/>
    <cellStyle name="Comma 56 2 3 3" xfId="42101" xr:uid="{685869C6-80B4-4F95-87B4-26EF916E845B}"/>
    <cellStyle name="Comma 56 2 4" xfId="11430" xr:uid="{00000000-0005-0000-0000-0000A62C0000}"/>
    <cellStyle name="Comma 56 2 4 2" xfId="42103" xr:uid="{CC209596-2A10-4FC2-A21A-956952FB65F5}"/>
    <cellStyle name="Comma 56 2 5" xfId="11431" xr:uid="{00000000-0005-0000-0000-0000A72C0000}"/>
    <cellStyle name="Comma 56 2 5 2" xfId="42104" xr:uid="{B837A066-BC29-4CC4-8B2B-BC980E98C774}"/>
    <cellStyle name="Comma 56 2 6" xfId="11432" xr:uid="{00000000-0005-0000-0000-0000A82C0000}"/>
    <cellStyle name="Comma 56 2 6 2" xfId="42105" xr:uid="{F4E9DF72-05D4-4CFA-B694-101A02AC8FFB}"/>
    <cellStyle name="Comma 56 2 7" xfId="42098" xr:uid="{88B1B2C9-D361-49F7-A759-34B6E6E95ABE}"/>
    <cellStyle name="Comma 56 3" xfId="11433" xr:uid="{00000000-0005-0000-0000-0000A92C0000}"/>
    <cellStyle name="Comma 56 3 2" xfId="11434" xr:uid="{00000000-0005-0000-0000-0000AA2C0000}"/>
    <cellStyle name="Comma 56 3 2 2" xfId="42107" xr:uid="{C1E86D5E-A964-4AD9-BC3F-073FBBBCA40C}"/>
    <cellStyle name="Comma 56 3 3" xfId="42106" xr:uid="{04976A68-E746-4FA8-8094-F95DFD7CF716}"/>
    <cellStyle name="Comma 56 4" xfId="11435" xr:uid="{00000000-0005-0000-0000-0000AB2C0000}"/>
    <cellStyle name="Comma 56 4 2" xfId="11436" xr:uid="{00000000-0005-0000-0000-0000AC2C0000}"/>
    <cellStyle name="Comma 56 4 2 2" xfId="42109" xr:uid="{3E0A27F6-7FB4-4C39-A2EE-4592D87F9A9C}"/>
    <cellStyle name="Comma 56 4 3" xfId="42108" xr:uid="{80D4EDF9-9082-4DD4-AB63-AE53C63EE177}"/>
    <cellStyle name="Comma 56 5" xfId="11437" xr:uid="{00000000-0005-0000-0000-0000AD2C0000}"/>
    <cellStyle name="Comma 56 5 2" xfId="42110" xr:uid="{F80D0634-ED86-47DE-A0FF-3A02A4D86AF4}"/>
    <cellStyle name="Comma 56 6" xfId="11438" xr:uid="{00000000-0005-0000-0000-0000AE2C0000}"/>
    <cellStyle name="Comma 56 6 2" xfId="11439" xr:uid="{00000000-0005-0000-0000-0000AF2C0000}"/>
    <cellStyle name="Comma 56 6 2 2" xfId="42112" xr:uid="{D9455390-2D02-4194-9871-F285619AB58B}"/>
    <cellStyle name="Comma 56 6 3" xfId="42111" xr:uid="{AA25BBC9-FF5A-4D19-88CC-6A80E27A71B6}"/>
    <cellStyle name="Comma 56 7" xfId="11440" xr:uid="{00000000-0005-0000-0000-0000B02C0000}"/>
    <cellStyle name="Comma 56 7 2" xfId="42113" xr:uid="{BCB9D19E-9D65-40A3-BF73-34564255C8DD}"/>
    <cellStyle name="Comma 56 8" xfId="42097" xr:uid="{D4365DD6-8A8B-4381-8702-08BD1FB8A31B}"/>
    <cellStyle name="Comma 57" xfId="11441" xr:uid="{00000000-0005-0000-0000-0000B12C0000}"/>
    <cellStyle name="Comma 57 2" xfId="11442" xr:uid="{00000000-0005-0000-0000-0000B22C0000}"/>
    <cellStyle name="Comma 57 2 2" xfId="11443" xr:uid="{00000000-0005-0000-0000-0000B32C0000}"/>
    <cellStyle name="Comma 57 2 2 2" xfId="11444" xr:uid="{00000000-0005-0000-0000-0000B42C0000}"/>
    <cellStyle name="Comma 57 2 2 2 2" xfId="42117" xr:uid="{C2DB445D-B6AD-4BB4-9D63-8AF2D4A6DE17}"/>
    <cellStyle name="Comma 57 2 2 3" xfId="42116" xr:uid="{5B5E5F24-7598-4439-AB91-2C3128CBAFDD}"/>
    <cellStyle name="Comma 57 2 3" xfId="11445" xr:uid="{00000000-0005-0000-0000-0000B52C0000}"/>
    <cellStyle name="Comma 57 2 3 2" xfId="11446" xr:uid="{00000000-0005-0000-0000-0000B62C0000}"/>
    <cellStyle name="Comma 57 2 3 2 2" xfId="42119" xr:uid="{E3562B93-FF93-4DD2-B83B-A16EF5CA1571}"/>
    <cellStyle name="Comma 57 2 3 3" xfId="42118" xr:uid="{FE089008-1A0A-4A68-A166-F5B1ADEE1DAA}"/>
    <cellStyle name="Comma 57 2 4" xfId="11447" xr:uid="{00000000-0005-0000-0000-0000B72C0000}"/>
    <cellStyle name="Comma 57 2 4 2" xfId="42120" xr:uid="{E4297298-6FE6-4412-A423-50BF9DE3868E}"/>
    <cellStyle name="Comma 57 2 5" xfId="11448" xr:uid="{00000000-0005-0000-0000-0000B82C0000}"/>
    <cellStyle name="Comma 57 2 5 2" xfId="42121" xr:uid="{93117392-CD7B-4553-9BF8-253B84157A4A}"/>
    <cellStyle name="Comma 57 2 6" xfId="11449" xr:uid="{00000000-0005-0000-0000-0000B92C0000}"/>
    <cellStyle name="Comma 57 2 6 2" xfId="42122" xr:uid="{2E4962B3-091D-4088-A303-AA4C0537D3D0}"/>
    <cellStyle name="Comma 57 2 7" xfId="42115" xr:uid="{01935129-61F3-4494-87E9-6FF47A0251F7}"/>
    <cellStyle name="Comma 57 3" xfId="11450" xr:uid="{00000000-0005-0000-0000-0000BA2C0000}"/>
    <cellStyle name="Comma 57 3 2" xfId="11451" xr:uid="{00000000-0005-0000-0000-0000BB2C0000}"/>
    <cellStyle name="Comma 57 3 2 2" xfId="42124" xr:uid="{5E4403DC-8C4C-46BE-A03C-BF3333F7F0BC}"/>
    <cellStyle name="Comma 57 3 3" xfId="42123" xr:uid="{CC71A889-E94A-4E3C-9382-19D488436F2A}"/>
    <cellStyle name="Comma 57 4" xfId="11452" xr:uid="{00000000-0005-0000-0000-0000BC2C0000}"/>
    <cellStyle name="Comma 57 4 2" xfId="11453" xr:uid="{00000000-0005-0000-0000-0000BD2C0000}"/>
    <cellStyle name="Comma 57 4 2 2" xfId="42126" xr:uid="{24A491EC-086B-4032-9B08-EC35E673EBFE}"/>
    <cellStyle name="Comma 57 4 3" xfId="42125" xr:uid="{1E5E732D-8E91-409E-BC04-601D33B80D6D}"/>
    <cellStyle name="Comma 57 5" xfId="11454" xr:uid="{00000000-0005-0000-0000-0000BE2C0000}"/>
    <cellStyle name="Comma 57 5 2" xfId="42127" xr:uid="{E5934105-E38F-4F21-BE29-5B47BF935A55}"/>
    <cellStyle name="Comma 57 6" xfId="11455" xr:uid="{00000000-0005-0000-0000-0000BF2C0000}"/>
    <cellStyle name="Comma 57 6 2" xfId="11456" xr:uid="{00000000-0005-0000-0000-0000C02C0000}"/>
    <cellStyle name="Comma 57 6 2 2" xfId="42129" xr:uid="{35ECEB10-1E8D-4D5F-94E0-C9AEE3E1F450}"/>
    <cellStyle name="Comma 57 6 3" xfId="42128" xr:uid="{D0279AB9-4BDE-46BE-BBCD-1E8EB9AF7395}"/>
    <cellStyle name="Comma 57 7" xfId="11457" xr:uid="{00000000-0005-0000-0000-0000C12C0000}"/>
    <cellStyle name="Comma 57 7 2" xfId="42130" xr:uid="{21D739C9-69E1-4578-A489-52C1E1C5EE05}"/>
    <cellStyle name="Comma 57 8" xfId="42114" xr:uid="{A802A3EB-E99D-4C1B-B263-65795BE0296B}"/>
    <cellStyle name="Comma 58" xfId="11458" xr:uid="{00000000-0005-0000-0000-0000C22C0000}"/>
    <cellStyle name="Comma 58 2" xfId="11459" xr:uid="{00000000-0005-0000-0000-0000C32C0000}"/>
    <cellStyle name="Comma 58 2 2" xfId="11460" xr:uid="{00000000-0005-0000-0000-0000C42C0000}"/>
    <cellStyle name="Comma 58 2 2 2" xfId="11461" xr:uid="{00000000-0005-0000-0000-0000C52C0000}"/>
    <cellStyle name="Comma 58 2 2 2 2" xfId="42134" xr:uid="{6B773BE1-62E3-4087-B607-53BEE5AF0352}"/>
    <cellStyle name="Comma 58 2 2 3" xfId="42133" xr:uid="{C1F5DBC3-3E7A-4C60-8958-ECD6A40F2D7B}"/>
    <cellStyle name="Comma 58 2 3" xfId="11462" xr:uid="{00000000-0005-0000-0000-0000C62C0000}"/>
    <cellStyle name="Comma 58 2 3 2" xfId="11463" xr:uid="{00000000-0005-0000-0000-0000C72C0000}"/>
    <cellStyle name="Comma 58 2 3 2 2" xfId="42136" xr:uid="{D4E25695-B02F-498E-9FB2-753CEEF5D95E}"/>
    <cellStyle name="Comma 58 2 3 3" xfId="42135" xr:uid="{225D065D-C265-40E2-AF61-D12C09498448}"/>
    <cellStyle name="Comma 58 2 4" xfId="11464" xr:uid="{00000000-0005-0000-0000-0000C82C0000}"/>
    <cellStyle name="Comma 58 2 4 2" xfId="42137" xr:uid="{FAE007B7-3141-45CB-8B72-76FC5F695913}"/>
    <cellStyle name="Comma 58 2 5" xfId="11465" xr:uid="{00000000-0005-0000-0000-0000C92C0000}"/>
    <cellStyle name="Comma 58 2 5 2" xfId="42138" xr:uid="{3DA7357A-58ED-410E-89BD-579BBCA26CC2}"/>
    <cellStyle name="Comma 58 2 6" xfId="11466" xr:uid="{00000000-0005-0000-0000-0000CA2C0000}"/>
    <cellStyle name="Comma 58 2 6 2" xfId="42139" xr:uid="{262A8FA5-CCB3-4C6B-9DBB-AEC217552330}"/>
    <cellStyle name="Comma 58 2 7" xfId="42132" xr:uid="{897F3555-06E2-4F26-B6DC-B6FFA50E0B28}"/>
    <cellStyle name="Comma 58 3" xfId="11467" xr:uid="{00000000-0005-0000-0000-0000CB2C0000}"/>
    <cellStyle name="Comma 58 3 2" xfId="11468" xr:uid="{00000000-0005-0000-0000-0000CC2C0000}"/>
    <cellStyle name="Comma 58 3 2 2" xfId="42141" xr:uid="{0CB42422-B9D5-4D93-8E41-A50EA1B74861}"/>
    <cellStyle name="Comma 58 3 3" xfId="42140" xr:uid="{8CDDB8F4-09DF-46BD-95CF-EA3B2E92099D}"/>
    <cellStyle name="Comma 58 4" xfId="11469" xr:uid="{00000000-0005-0000-0000-0000CD2C0000}"/>
    <cellStyle name="Comma 58 4 2" xfId="11470" xr:uid="{00000000-0005-0000-0000-0000CE2C0000}"/>
    <cellStyle name="Comma 58 4 2 2" xfId="42143" xr:uid="{76B11B81-1AD4-44B4-8788-E0537FF9E21D}"/>
    <cellStyle name="Comma 58 4 3" xfId="42142" xr:uid="{D9CACE5B-C966-4BFE-981D-210B544D2C8B}"/>
    <cellStyle name="Comma 58 5" xfId="11471" xr:uid="{00000000-0005-0000-0000-0000CF2C0000}"/>
    <cellStyle name="Comma 58 5 2" xfId="42144" xr:uid="{44E49C0A-E893-40CF-AF7B-F526B196403E}"/>
    <cellStyle name="Comma 58 6" xfId="11472" xr:uid="{00000000-0005-0000-0000-0000D02C0000}"/>
    <cellStyle name="Comma 58 6 2" xfId="11473" xr:uid="{00000000-0005-0000-0000-0000D12C0000}"/>
    <cellStyle name="Comma 58 6 2 2" xfId="42146" xr:uid="{6A895881-19D1-418F-A914-58F4A8D2B0FD}"/>
    <cellStyle name="Comma 58 6 3" xfId="42145" xr:uid="{DA86BE6F-CFD0-4053-B454-01F7226AF1A1}"/>
    <cellStyle name="Comma 58 7" xfId="11474" xr:uid="{00000000-0005-0000-0000-0000D22C0000}"/>
    <cellStyle name="Comma 58 7 2" xfId="42147" xr:uid="{952FFCB8-C76F-4811-B2A4-C2497AC54AD7}"/>
    <cellStyle name="Comma 58 8" xfId="42131" xr:uid="{BD341565-E47C-4997-8656-EC0B1BF86FD1}"/>
    <cellStyle name="Comma 59" xfId="11475" xr:uid="{00000000-0005-0000-0000-0000D32C0000}"/>
    <cellStyle name="Comma 59 2" xfId="11476" xr:uid="{00000000-0005-0000-0000-0000D42C0000}"/>
    <cellStyle name="Comma 59 2 2" xfId="11477" xr:uid="{00000000-0005-0000-0000-0000D52C0000}"/>
    <cellStyle name="Comma 59 2 2 2" xfId="11478" xr:uid="{00000000-0005-0000-0000-0000D62C0000}"/>
    <cellStyle name="Comma 59 2 2 2 2" xfId="42151" xr:uid="{CC27B8B5-BC40-4604-B13D-AB6A2F464F8F}"/>
    <cellStyle name="Comma 59 2 2 3" xfId="42150" xr:uid="{C0FFD426-C1B8-424F-A056-F109BCF9D036}"/>
    <cellStyle name="Comma 59 2 3" xfId="11479" xr:uid="{00000000-0005-0000-0000-0000D72C0000}"/>
    <cellStyle name="Comma 59 2 3 2" xfId="11480" xr:uid="{00000000-0005-0000-0000-0000D82C0000}"/>
    <cellStyle name="Comma 59 2 3 2 2" xfId="42153" xr:uid="{AA803D20-7F22-44C7-87D4-9F9DA048F337}"/>
    <cellStyle name="Comma 59 2 3 3" xfId="42152" xr:uid="{7C1EDECD-6423-4ABF-AE20-B40708376334}"/>
    <cellStyle name="Comma 59 2 4" xfId="11481" xr:uid="{00000000-0005-0000-0000-0000D92C0000}"/>
    <cellStyle name="Comma 59 2 4 2" xfId="42154" xr:uid="{3B5CA34E-408C-4049-B431-8E26D4321BBF}"/>
    <cellStyle name="Comma 59 2 5" xfId="11482" xr:uid="{00000000-0005-0000-0000-0000DA2C0000}"/>
    <cellStyle name="Comma 59 2 5 2" xfId="42155" xr:uid="{FD8FDB0D-6A2A-4FB4-8460-FCEF871DA8F0}"/>
    <cellStyle name="Comma 59 2 6" xfId="11483" xr:uid="{00000000-0005-0000-0000-0000DB2C0000}"/>
    <cellStyle name="Comma 59 2 6 2" xfId="42156" xr:uid="{7E0299F1-394F-4924-BE04-58D2B6555579}"/>
    <cellStyle name="Comma 59 2 7" xfId="42149" xr:uid="{3BC1977D-E19E-4A4F-A99A-1353B87A811A}"/>
    <cellStyle name="Comma 59 3" xfId="11484" xr:uid="{00000000-0005-0000-0000-0000DC2C0000}"/>
    <cellStyle name="Comma 59 3 2" xfId="11485" xr:uid="{00000000-0005-0000-0000-0000DD2C0000}"/>
    <cellStyle name="Comma 59 3 2 2" xfId="42158" xr:uid="{2819A8A7-D1E6-4BA5-A76E-9F27620768C6}"/>
    <cellStyle name="Comma 59 3 3" xfId="42157" xr:uid="{A9460B68-3F0F-46A2-A071-CD5D909C804B}"/>
    <cellStyle name="Comma 59 4" xfId="11486" xr:uid="{00000000-0005-0000-0000-0000DE2C0000}"/>
    <cellStyle name="Comma 59 4 2" xfId="11487" xr:uid="{00000000-0005-0000-0000-0000DF2C0000}"/>
    <cellStyle name="Comma 59 4 2 2" xfId="42160" xr:uid="{007D6549-5DF0-4294-BC0C-EDA795EA2F75}"/>
    <cellStyle name="Comma 59 4 3" xfId="42159" xr:uid="{8287BF10-88F5-4041-83CE-FC5458D3ADB8}"/>
    <cellStyle name="Comma 59 5" xfId="11488" xr:uid="{00000000-0005-0000-0000-0000E02C0000}"/>
    <cellStyle name="Comma 59 5 2" xfId="42161" xr:uid="{36A75F8A-E30C-468A-BEDB-FF3D46E28400}"/>
    <cellStyle name="Comma 59 6" xfId="11489" xr:uid="{00000000-0005-0000-0000-0000E12C0000}"/>
    <cellStyle name="Comma 59 6 2" xfId="11490" xr:uid="{00000000-0005-0000-0000-0000E22C0000}"/>
    <cellStyle name="Comma 59 6 2 2" xfId="42163" xr:uid="{86B85AB6-D7A4-4FC6-9A96-55FFBEF59D92}"/>
    <cellStyle name="Comma 59 6 3" xfId="42162" xr:uid="{FB9D66BF-933B-4F75-ACCD-44162E2B04B5}"/>
    <cellStyle name="Comma 59 7" xfId="11491" xr:uid="{00000000-0005-0000-0000-0000E32C0000}"/>
    <cellStyle name="Comma 59 7 2" xfId="42164" xr:uid="{1A924E58-2CDC-433F-A275-9EBC455A9812}"/>
    <cellStyle name="Comma 59 8" xfId="42148" xr:uid="{9B6483DB-6105-4048-9ED4-7597367F8152}"/>
    <cellStyle name="Comma 6" xfId="11492" xr:uid="{00000000-0005-0000-0000-0000E42C0000}"/>
    <cellStyle name="Comma 6 10" xfId="11493" xr:uid="{00000000-0005-0000-0000-0000E52C0000}"/>
    <cellStyle name="Comma 6 10 2" xfId="11494" xr:uid="{00000000-0005-0000-0000-0000E62C0000}"/>
    <cellStyle name="Comma 6 10 2 2" xfId="42167" xr:uid="{1A43C709-DCD4-46C8-96FA-755B07C82791}"/>
    <cellStyle name="Comma 6 10 3" xfId="42166" xr:uid="{C777F8E2-FCA9-4CFC-83AD-13A484075B14}"/>
    <cellStyle name="Comma 6 11" xfId="11495" xr:uid="{00000000-0005-0000-0000-0000E72C0000}"/>
    <cellStyle name="Comma 6 11 2" xfId="11496" xr:uid="{00000000-0005-0000-0000-0000E82C0000}"/>
    <cellStyle name="Comma 6 11 2 2" xfId="42169" xr:uid="{2C5335C4-8558-45AF-835F-1B4401ABC7CA}"/>
    <cellStyle name="Comma 6 11 3" xfId="42168" xr:uid="{DAC16F61-07BD-42DC-83DD-2F27F99DE06D}"/>
    <cellStyle name="Comma 6 12" xfId="11497" xr:uid="{00000000-0005-0000-0000-0000E92C0000}"/>
    <cellStyle name="Comma 6 12 2" xfId="11498" xr:uid="{00000000-0005-0000-0000-0000EA2C0000}"/>
    <cellStyle name="Comma 6 12 2 2" xfId="42171" xr:uid="{5BE4853A-C4F8-4BDB-AD72-68DACAFC31C8}"/>
    <cellStyle name="Comma 6 12 3" xfId="42170" xr:uid="{3A1500F0-3F40-48D7-B39F-3A2C427DA5ED}"/>
    <cellStyle name="Comma 6 13" xfId="11499" xr:uid="{00000000-0005-0000-0000-0000EB2C0000}"/>
    <cellStyle name="Comma 6 13 2" xfId="11500" xr:uid="{00000000-0005-0000-0000-0000EC2C0000}"/>
    <cellStyle name="Comma 6 13 2 2" xfId="42173" xr:uid="{4B6B081C-8AE2-4328-A5E4-84D676092BE6}"/>
    <cellStyle name="Comma 6 13 3" xfId="42172" xr:uid="{9E394EC1-2523-49FF-87F5-3FA965CFB8C1}"/>
    <cellStyle name="Comma 6 14" xfId="11501" xr:uid="{00000000-0005-0000-0000-0000ED2C0000}"/>
    <cellStyle name="Comma 6 14 2" xfId="11502" xr:uid="{00000000-0005-0000-0000-0000EE2C0000}"/>
    <cellStyle name="Comma 6 14 2 2" xfId="42175" xr:uid="{E6520D18-946A-4D9F-9621-E2BE3EA3D2D6}"/>
    <cellStyle name="Comma 6 14 3" xfId="42174" xr:uid="{61ADAC94-FD65-448E-BB79-C509FA6C2E74}"/>
    <cellStyle name="Comma 6 15" xfId="11503" xr:uid="{00000000-0005-0000-0000-0000EF2C0000}"/>
    <cellStyle name="Comma 6 15 2" xfId="11504" xr:uid="{00000000-0005-0000-0000-0000F02C0000}"/>
    <cellStyle name="Comma 6 15 2 2" xfId="42177" xr:uid="{0C1B58A1-E76B-46B3-BACA-51F826B0D7C3}"/>
    <cellStyle name="Comma 6 15 3" xfId="42176" xr:uid="{5B46C03E-DCA5-4175-89DD-BF1B8CB21388}"/>
    <cellStyle name="Comma 6 16" xfId="11505" xr:uid="{00000000-0005-0000-0000-0000F12C0000}"/>
    <cellStyle name="Comma 6 16 2" xfId="11506" xr:uid="{00000000-0005-0000-0000-0000F22C0000}"/>
    <cellStyle name="Comma 6 16 2 2" xfId="42179" xr:uid="{01DAD67A-FE57-4E38-838F-6B52CFB5C3DB}"/>
    <cellStyle name="Comma 6 16 3" xfId="42178" xr:uid="{73DAA65B-11B3-44CC-BAB5-22978C95B996}"/>
    <cellStyle name="Comma 6 17" xfId="11507" xr:uid="{00000000-0005-0000-0000-0000F32C0000}"/>
    <cellStyle name="Comma 6 17 2" xfId="11508" xr:uid="{00000000-0005-0000-0000-0000F42C0000}"/>
    <cellStyle name="Comma 6 17 2 2" xfId="42181" xr:uid="{CBC14891-0B1B-45DF-856C-771C0F7F60A4}"/>
    <cellStyle name="Comma 6 17 3" xfId="42180" xr:uid="{9343CC10-0BC4-4345-A219-1C8E40D5E1C9}"/>
    <cellStyle name="Comma 6 18" xfId="11509" xr:uid="{00000000-0005-0000-0000-0000F52C0000}"/>
    <cellStyle name="Comma 6 18 2" xfId="42182" xr:uid="{73CE3950-3F66-4188-974C-67B7BF02D9B8}"/>
    <cellStyle name="Comma 6 19" xfId="11510" xr:uid="{00000000-0005-0000-0000-0000F62C0000}"/>
    <cellStyle name="Comma 6 19 2" xfId="42183" xr:uid="{AF38BBBF-B01B-435B-8CA4-E7A1DC9C09F4}"/>
    <cellStyle name="Comma 6 2" xfId="11511" xr:uid="{00000000-0005-0000-0000-0000F72C0000}"/>
    <cellStyle name="Comma 6 2 10" xfId="11512" xr:uid="{00000000-0005-0000-0000-0000F82C0000}"/>
    <cellStyle name="Comma 6 2 10 2" xfId="42185" xr:uid="{166B369F-B905-43C6-8038-292A507DFA74}"/>
    <cellStyle name="Comma 6 2 11" xfId="11513" xr:uid="{00000000-0005-0000-0000-0000F92C0000}"/>
    <cellStyle name="Comma 6 2 11 2" xfId="42186" xr:uid="{D1FAC722-FA26-4954-A560-F2A634A5E10D}"/>
    <cellStyle name="Comma 6 2 12" xfId="42184" xr:uid="{84CD23F3-DFAC-48E9-92AA-C40B5B7B4DAE}"/>
    <cellStyle name="Comma 6 2 2" xfId="11514" xr:uid="{00000000-0005-0000-0000-0000FA2C0000}"/>
    <cellStyle name="Comma 6 2 2 2" xfId="11515" xr:uid="{00000000-0005-0000-0000-0000FB2C0000}"/>
    <cellStyle name="Comma 6 2 2 2 2" xfId="11516" xr:uid="{00000000-0005-0000-0000-0000FC2C0000}"/>
    <cellStyle name="Comma 6 2 2 2 2 2" xfId="42189" xr:uid="{0B0C2661-A03E-4F29-8E1C-0A4593728968}"/>
    <cellStyle name="Comma 6 2 2 2 3" xfId="42188" xr:uid="{D2B5B0F0-ABE7-4C75-93C6-6A197EDFC26F}"/>
    <cellStyle name="Comma 6 2 2 3" xfId="11517" xr:uid="{00000000-0005-0000-0000-0000FD2C0000}"/>
    <cellStyle name="Comma 6 2 2 3 2" xfId="42190" xr:uid="{881F9DF2-2EDF-4761-8928-D15676A57621}"/>
    <cellStyle name="Comma 6 2 2 4" xfId="11518" xr:uid="{00000000-0005-0000-0000-0000FE2C0000}"/>
    <cellStyle name="Comma 6 2 2 4 2" xfId="42191" xr:uid="{6A6DE877-5EA4-483F-B007-1AD2679EF685}"/>
    <cellStyle name="Comma 6 2 2 5" xfId="42187" xr:uid="{895D1A4C-7F53-445E-A6B5-0BA47A886604}"/>
    <cellStyle name="Comma 6 2 3" xfId="11519" xr:uid="{00000000-0005-0000-0000-0000FF2C0000}"/>
    <cellStyle name="Comma 6 2 3 2" xfId="11520" xr:uid="{00000000-0005-0000-0000-0000002D0000}"/>
    <cellStyle name="Comma 6 2 3 2 2" xfId="42193" xr:uid="{0BD064AF-ADDF-44E5-94B2-6AD661944A6F}"/>
    <cellStyle name="Comma 6 2 3 3" xfId="42192" xr:uid="{A82DE8D8-AD85-4E9D-AAF7-997789B0720F}"/>
    <cellStyle name="Comma 6 2 4" xfId="11521" xr:uid="{00000000-0005-0000-0000-0000012D0000}"/>
    <cellStyle name="Comma 6 2 4 2" xfId="11522" xr:uid="{00000000-0005-0000-0000-0000022D0000}"/>
    <cellStyle name="Comma 6 2 4 2 2" xfId="42195" xr:uid="{39DA128D-CB1A-4041-8F6A-B91A5D681A66}"/>
    <cellStyle name="Comma 6 2 4 3" xfId="42194" xr:uid="{41A89CD1-47EB-4760-85AF-C2D40A407900}"/>
    <cellStyle name="Comma 6 2 5" xfId="11523" xr:uid="{00000000-0005-0000-0000-0000032D0000}"/>
    <cellStyle name="Comma 6 2 5 2" xfId="11524" xr:uid="{00000000-0005-0000-0000-0000042D0000}"/>
    <cellStyle name="Comma 6 2 5 2 2" xfId="42197" xr:uid="{99725C3B-1D5B-4AFE-B1D7-1D0FD7A77131}"/>
    <cellStyle name="Comma 6 2 5 3" xfId="42196" xr:uid="{554A940F-7774-432F-A83E-C00623B70CE5}"/>
    <cellStyle name="Comma 6 2 6" xfId="11525" xr:uid="{00000000-0005-0000-0000-0000052D0000}"/>
    <cellStyle name="Comma 6 2 6 2" xfId="11526" xr:uid="{00000000-0005-0000-0000-0000062D0000}"/>
    <cellStyle name="Comma 6 2 6 2 2" xfId="42199" xr:uid="{ACB90D04-DA83-4C22-8295-8BBEDAF1F91C}"/>
    <cellStyle name="Comma 6 2 6 3" xfId="42198" xr:uid="{93DC4590-1ED9-40E6-9EE3-5A4ED2F88416}"/>
    <cellStyle name="Comma 6 2 7" xfId="11527" xr:uid="{00000000-0005-0000-0000-0000072D0000}"/>
    <cellStyle name="Comma 6 2 7 2" xfId="42200" xr:uid="{6757DD16-C0CA-4054-B4A1-64D81CB354C8}"/>
    <cellStyle name="Comma 6 2 8" xfId="11528" xr:uid="{00000000-0005-0000-0000-0000082D0000}"/>
    <cellStyle name="Comma 6 2 8 2" xfId="42201" xr:uid="{8686B669-12B1-4CBD-ADDE-F33B92FA7F7F}"/>
    <cellStyle name="Comma 6 2 9" xfId="11529" xr:uid="{00000000-0005-0000-0000-0000092D0000}"/>
    <cellStyle name="Comma 6 2 9 2" xfId="42202" xr:uid="{A9535F29-D236-4516-AC38-247CC702F15E}"/>
    <cellStyle name="Comma 6 20" xfId="11530" xr:uid="{00000000-0005-0000-0000-00000A2D0000}"/>
    <cellStyle name="Comma 6 20 2" xfId="42203" xr:uid="{3710A6EE-64BE-4DA1-AA2C-64EDF4A6E2EA}"/>
    <cellStyle name="Comma 6 21" xfId="11531" xr:uid="{00000000-0005-0000-0000-00000B2D0000}"/>
    <cellStyle name="Comma 6 21 2" xfId="42204" xr:uid="{E26F5F80-C1CD-4E30-A101-650437F47868}"/>
    <cellStyle name="Comma 6 22" xfId="11532" xr:uid="{00000000-0005-0000-0000-00000C2D0000}"/>
    <cellStyle name="Comma 6 22 2" xfId="11533" xr:uid="{00000000-0005-0000-0000-00000D2D0000}"/>
    <cellStyle name="Comma 6 22 2 2" xfId="42206" xr:uid="{A2D20DB5-FDC1-4850-9E90-07F3E1995686}"/>
    <cellStyle name="Comma 6 22 3" xfId="42205" xr:uid="{5D0F1E10-E34C-48C2-B0E1-39DD43993F86}"/>
    <cellStyle name="Comma 6 23" xfId="11534" xr:uid="{00000000-0005-0000-0000-00000E2D0000}"/>
    <cellStyle name="Comma 6 23 2" xfId="42207" xr:uid="{04DD1116-9EE4-4246-B208-F8A14F0203DB}"/>
    <cellStyle name="Comma 6 23 3" xfId="11535" xr:uid="{00000000-0005-0000-0000-00000F2D0000}"/>
    <cellStyle name="Comma 6 23 3 2" xfId="42208" xr:uid="{DA571798-2300-4DD1-9C4E-E2F1A73FAAFE}"/>
    <cellStyle name="Comma 6 24" xfId="11536" xr:uid="{00000000-0005-0000-0000-0000102D0000}"/>
    <cellStyle name="Comma 6 24 2" xfId="42209" xr:uid="{4BBB5692-8604-46FF-9AB8-F34825FF5C40}"/>
    <cellStyle name="Comma 6 25" xfId="11537" xr:uid="{00000000-0005-0000-0000-0000112D0000}"/>
    <cellStyle name="Comma 6 25 2" xfId="42210" xr:uid="{8EF6122E-E44B-47E2-A256-3239C86409C6}"/>
    <cellStyle name="Comma 6 26" xfId="11538" xr:uid="{00000000-0005-0000-0000-0000122D0000}"/>
    <cellStyle name="Comma 6 26 2" xfId="42211" xr:uid="{01CA565B-9642-4187-91AF-C331F1226458}"/>
    <cellStyle name="Comma 6 27" xfId="11539" xr:uid="{00000000-0005-0000-0000-0000132D0000}"/>
    <cellStyle name="Comma 6 27 2" xfId="42212" xr:uid="{01A6372F-7B1F-42D0-9BEA-FC540275E615}"/>
    <cellStyle name="Comma 6 28" xfId="11540" xr:uid="{00000000-0005-0000-0000-0000142D0000}"/>
    <cellStyle name="Comma 6 28 2" xfId="42213" xr:uid="{491D9357-6EC6-4ACC-8C06-8980ED01591E}"/>
    <cellStyle name="Comma 6 29" xfId="11541" xr:uid="{00000000-0005-0000-0000-0000152D0000}"/>
    <cellStyle name="Comma 6 29 2" xfId="42214" xr:uid="{ED0AE2FF-0E01-4C69-8738-AD4399B1F19A}"/>
    <cellStyle name="Comma 6 3" xfId="11542" xr:uid="{00000000-0005-0000-0000-0000162D0000}"/>
    <cellStyle name="Comma 6 3 10" xfId="11543" xr:uid="{00000000-0005-0000-0000-0000172D0000}"/>
    <cellStyle name="Comma 6 3 10 2" xfId="42216" xr:uid="{C8A3713A-581B-4414-8FC5-B08DCBA9DFB0}"/>
    <cellStyle name="Comma 6 3 11" xfId="11544" xr:uid="{00000000-0005-0000-0000-0000182D0000}"/>
    <cellStyle name="Comma 6 3 11 2" xfId="42217" xr:uid="{BBB43275-182D-41E0-BDA0-43479BC53408}"/>
    <cellStyle name="Comma 6 3 12" xfId="11545" xr:uid="{00000000-0005-0000-0000-0000192D0000}"/>
    <cellStyle name="Comma 6 3 12 2" xfId="42218" xr:uid="{C75A9033-A737-4772-8B7D-35E79589CA41}"/>
    <cellStyle name="Comma 6 3 13" xfId="42215" xr:uid="{BDEA2D81-6302-4F34-89BC-093A922A2D19}"/>
    <cellStyle name="Comma 6 3 2" xfId="11546" xr:uid="{00000000-0005-0000-0000-00001A2D0000}"/>
    <cellStyle name="Comma 6 3 2 2" xfId="11547" xr:uid="{00000000-0005-0000-0000-00001B2D0000}"/>
    <cellStyle name="Comma 6 3 2 2 2" xfId="11548" xr:uid="{00000000-0005-0000-0000-00001C2D0000}"/>
    <cellStyle name="Comma 6 3 2 2 2 2" xfId="42221" xr:uid="{C3212148-2708-4B73-9411-D53B3FFDE5E6}"/>
    <cellStyle name="Comma 6 3 2 2 3" xfId="42220" xr:uid="{01D89474-E76C-42B2-8DED-C5F2CD873477}"/>
    <cellStyle name="Comma 6 3 2 3" xfId="11549" xr:uid="{00000000-0005-0000-0000-00001D2D0000}"/>
    <cellStyle name="Comma 6 3 2 3 2" xfId="11550" xr:uid="{00000000-0005-0000-0000-00001E2D0000}"/>
    <cellStyle name="Comma 6 3 2 3 2 2" xfId="42223" xr:uid="{1D70E867-D803-4AD7-B4E6-65B74ABEA4B1}"/>
    <cellStyle name="Comma 6 3 2 3 3" xfId="42222" xr:uid="{821C69F4-0654-4715-AA9A-6A1F172FFD5A}"/>
    <cellStyle name="Comma 6 3 2 4" xfId="11551" xr:uid="{00000000-0005-0000-0000-00001F2D0000}"/>
    <cellStyle name="Comma 6 3 2 4 2" xfId="42224" xr:uid="{B258F32F-0DE2-48FA-A47E-BE4670BDA62B}"/>
    <cellStyle name="Comma 6 3 2 5" xfId="11552" xr:uid="{00000000-0005-0000-0000-0000202D0000}"/>
    <cellStyle name="Comma 6 3 2 5 2" xfId="11553" xr:uid="{00000000-0005-0000-0000-0000212D0000}"/>
    <cellStyle name="Comma 6 3 2 5 2 2" xfId="42226" xr:uid="{1A493688-0868-47C0-86B7-44CCBE4ACF31}"/>
    <cellStyle name="Comma 6 3 2 5 3" xfId="42225" xr:uid="{9BB9333F-A118-41AF-8D85-612B918F34E8}"/>
    <cellStyle name="Comma 6 3 2 6" xfId="11554" xr:uid="{00000000-0005-0000-0000-0000222D0000}"/>
    <cellStyle name="Comma 6 3 2 6 2" xfId="42227" xr:uid="{107824E0-3CC5-46CE-8469-C258C899022D}"/>
    <cellStyle name="Comma 6 3 2 7" xfId="42219" xr:uid="{795CD750-D1F8-411C-A24E-E599FFDC9A49}"/>
    <cellStyle name="Comma 6 3 3" xfId="11555" xr:uid="{00000000-0005-0000-0000-0000232D0000}"/>
    <cellStyle name="Comma 6 3 3 2" xfId="11556" xr:uid="{00000000-0005-0000-0000-0000242D0000}"/>
    <cellStyle name="Comma 6 3 3 2 2" xfId="11557" xr:uid="{00000000-0005-0000-0000-0000252D0000}"/>
    <cellStyle name="Comma 6 3 3 2 2 2" xfId="11558" xr:uid="{00000000-0005-0000-0000-0000262D0000}"/>
    <cellStyle name="Comma 6 3 3 2 2 2 2" xfId="42231" xr:uid="{F61F157E-BA65-41CE-9834-AA168472876A}"/>
    <cellStyle name="Comma 6 3 3 2 2 3" xfId="42230" xr:uid="{2437FDDE-42B3-4937-BCDC-9605E5A026ED}"/>
    <cellStyle name="Comma 6 3 3 2 3" xfId="11559" xr:uid="{00000000-0005-0000-0000-0000272D0000}"/>
    <cellStyle name="Comma 6 3 3 2 3 2" xfId="11560" xr:uid="{00000000-0005-0000-0000-0000282D0000}"/>
    <cellStyle name="Comma 6 3 3 2 3 2 2" xfId="42233" xr:uid="{55E445BB-3C75-4E93-BBA9-4A1C444BD0F7}"/>
    <cellStyle name="Comma 6 3 3 2 3 3" xfId="42232" xr:uid="{9A239BA5-9EB0-47DC-ABE4-9A3CFF5A7126}"/>
    <cellStyle name="Comma 6 3 3 2 4" xfId="11561" xr:uid="{00000000-0005-0000-0000-0000292D0000}"/>
    <cellStyle name="Comma 6 3 3 2 4 2" xfId="42234" xr:uid="{B9B339F7-783A-464B-AA80-D4BFB61AC5FA}"/>
    <cellStyle name="Comma 6 3 3 2 5" xfId="11562" xr:uid="{00000000-0005-0000-0000-00002A2D0000}"/>
    <cellStyle name="Comma 6 3 3 2 5 2" xfId="42235" xr:uid="{717C7581-86D5-4A27-863C-5A59BCB3ECCB}"/>
    <cellStyle name="Comma 6 3 3 2 6" xfId="11563" xr:uid="{00000000-0005-0000-0000-00002B2D0000}"/>
    <cellStyle name="Comma 6 3 3 2 6 2" xfId="42236" xr:uid="{54F807EF-D052-4E0D-9A0C-D26645171648}"/>
    <cellStyle name="Comma 6 3 3 2 7" xfId="42229" xr:uid="{8E53C78C-EEF0-4986-ABB0-2AF0EE9BECCC}"/>
    <cellStyle name="Comma 6 3 3 3" xfId="11564" xr:uid="{00000000-0005-0000-0000-00002C2D0000}"/>
    <cellStyle name="Comma 6 3 3 3 2" xfId="11565" xr:uid="{00000000-0005-0000-0000-00002D2D0000}"/>
    <cellStyle name="Comma 6 3 3 3 2 2" xfId="42238" xr:uid="{6031756F-DB02-4078-8DBE-5986999C1FC9}"/>
    <cellStyle name="Comma 6 3 3 3 3" xfId="42237" xr:uid="{02C8A0ED-D4D0-49DE-936F-EACE8B36FDCB}"/>
    <cellStyle name="Comma 6 3 3 4" xfId="11566" xr:uid="{00000000-0005-0000-0000-00002E2D0000}"/>
    <cellStyle name="Comma 6 3 3 4 2" xfId="11567" xr:uid="{00000000-0005-0000-0000-00002F2D0000}"/>
    <cellStyle name="Comma 6 3 3 4 2 2" xfId="42240" xr:uid="{EB09048F-70EF-4DE0-B047-61414B4874D7}"/>
    <cellStyle name="Comma 6 3 3 4 3" xfId="42239" xr:uid="{7405DD9E-1D65-43DF-A29F-82623540D6C2}"/>
    <cellStyle name="Comma 6 3 3 5" xfId="11568" xr:uid="{00000000-0005-0000-0000-0000302D0000}"/>
    <cellStyle name="Comma 6 3 3 5 2" xfId="42241" xr:uid="{CE138148-2B9E-4741-9783-AEB35E415F77}"/>
    <cellStyle name="Comma 6 3 3 6" xfId="11569" xr:uid="{00000000-0005-0000-0000-0000312D0000}"/>
    <cellStyle name="Comma 6 3 3 6 2" xfId="42242" xr:uid="{2A4BC686-1063-40B1-B43B-C22310BFCF76}"/>
    <cellStyle name="Comma 6 3 3 7" xfId="11570" xr:uid="{00000000-0005-0000-0000-0000322D0000}"/>
    <cellStyle name="Comma 6 3 3 7 2" xfId="42243" xr:uid="{6C9BFA20-5DB4-4024-9A60-A162EED5C93E}"/>
    <cellStyle name="Comma 6 3 3 8" xfId="42228" xr:uid="{B0D40B3F-31A7-423C-8FE7-08C366C31B92}"/>
    <cellStyle name="Comma 6 3 4" xfId="11571" xr:uid="{00000000-0005-0000-0000-0000332D0000}"/>
    <cellStyle name="Comma 6 3 4 2" xfId="11572" xr:uid="{00000000-0005-0000-0000-0000342D0000}"/>
    <cellStyle name="Comma 6 3 4 2 2" xfId="11573" xr:uid="{00000000-0005-0000-0000-0000352D0000}"/>
    <cellStyle name="Comma 6 3 4 2 2 2" xfId="42246" xr:uid="{06FCC8F3-400C-498D-8C83-5D2877F88AE4}"/>
    <cellStyle name="Comma 6 3 4 2 3" xfId="42245" xr:uid="{4FB2A1BC-2565-4E74-84FB-50B0630AB0DB}"/>
    <cellStyle name="Comma 6 3 4 3" xfId="11574" xr:uid="{00000000-0005-0000-0000-0000362D0000}"/>
    <cellStyle name="Comma 6 3 4 3 2" xfId="11575" xr:uid="{00000000-0005-0000-0000-0000372D0000}"/>
    <cellStyle name="Comma 6 3 4 3 2 2" xfId="42248" xr:uid="{55DF8576-D8FE-4734-BFDE-96103402A731}"/>
    <cellStyle name="Comma 6 3 4 3 3" xfId="42247" xr:uid="{00F77C6A-7566-4A54-AA3C-BC617BFE8090}"/>
    <cellStyle name="Comma 6 3 4 4" xfId="11576" xr:uid="{00000000-0005-0000-0000-0000382D0000}"/>
    <cellStyle name="Comma 6 3 4 4 2" xfId="42249" xr:uid="{F791AFED-BD71-43C4-A51C-E7E3B7327F05}"/>
    <cellStyle name="Comma 6 3 4 5" xfId="11577" xr:uid="{00000000-0005-0000-0000-0000392D0000}"/>
    <cellStyle name="Comma 6 3 4 5 2" xfId="42250" xr:uid="{7DBDBFDB-39B1-40A8-8662-46F503F556FE}"/>
    <cellStyle name="Comma 6 3 4 6" xfId="11578" xr:uid="{00000000-0005-0000-0000-00003A2D0000}"/>
    <cellStyle name="Comma 6 3 4 6 2" xfId="42251" xr:uid="{6585A3EB-B05B-4310-B9CA-A2F21C168E70}"/>
    <cellStyle name="Comma 6 3 4 7" xfId="42244" xr:uid="{02806A18-3F0D-4411-8672-FECBEA7BFEBB}"/>
    <cellStyle name="Comma 6 3 5" xfId="11579" xr:uid="{00000000-0005-0000-0000-00003B2D0000}"/>
    <cellStyle name="Comma 6 3 5 2" xfId="11580" xr:uid="{00000000-0005-0000-0000-00003C2D0000}"/>
    <cellStyle name="Comma 6 3 5 2 2" xfId="42253" xr:uid="{0521BD8E-2C0B-4C17-9605-C307A7F03FC3}"/>
    <cellStyle name="Comma 6 3 5 3" xfId="42252" xr:uid="{E563EF3D-6B10-4A14-9DFF-8F821CEFD6FC}"/>
    <cellStyle name="Comma 6 3 6" xfId="11581" xr:uid="{00000000-0005-0000-0000-00003D2D0000}"/>
    <cellStyle name="Comma 6 3 6 2" xfId="11582" xr:uid="{00000000-0005-0000-0000-00003E2D0000}"/>
    <cellStyle name="Comma 6 3 6 2 2" xfId="42255" xr:uid="{0DF0063C-F32C-4FD5-A73D-4154B46EEB8E}"/>
    <cellStyle name="Comma 6 3 6 3" xfId="42254" xr:uid="{3D34FAF2-D8B7-4B24-90FB-7B07083BBDEE}"/>
    <cellStyle name="Comma 6 3 7" xfId="11583" xr:uid="{00000000-0005-0000-0000-00003F2D0000}"/>
    <cellStyle name="Comma 6 3 7 2" xfId="11584" xr:uid="{00000000-0005-0000-0000-0000402D0000}"/>
    <cellStyle name="Comma 6 3 7 2 2" xfId="42257" xr:uid="{E11BB53B-4B91-42F2-8ECF-282EC9A0D635}"/>
    <cellStyle name="Comma 6 3 7 3" xfId="42256" xr:uid="{745448F8-9DB4-4D8D-A4AC-F47B1BEC43D4}"/>
    <cellStyle name="Comma 6 3 8" xfId="11585" xr:uid="{00000000-0005-0000-0000-0000412D0000}"/>
    <cellStyle name="Comma 6 3 8 2" xfId="11586" xr:uid="{00000000-0005-0000-0000-0000422D0000}"/>
    <cellStyle name="Comma 6 3 8 2 2" xfId="42259" xr:uid="{50067C34-235D-43E2-8465-1DB84183DBD6}"/>
    <cellStyle name="Comma 6 3 8 3" xfId="42258" xr:uid="{772FD043-CDD7-475B-8B2A-5614EBB47324}"/>
    <cellStyle name="Comma 6 3 9" xfId="11587" xr:uid="{00000000-0005-0000-0000-0000432D0000}"/>
    <cellStyle name="Comma 6 3 9 2" xfId="42260" xr:uid="{103DACB1-222F-41A0-B4A7-DEA05C70EBA4}"/>
    <cellStyle name="Comma 6 30" xfId="11588" xr:uid="{00000000-0005-0000-0000-0000442D0000}"/>
    <cellStyle name="Comma 6 30 2" xfId="42261" xr:uid="{0B739BD3-0416-4829-ACDD-28DEDB232792}"/>
    <cellStyle name="Comma 6 31" xfId="42165" xr:uid="{2A2386F2-37A9-429E-AA5B-74FD5826BDCD}"/>
    <cellStyle name="Comma 6 32" xfId="11589" xr:uid="{00000000-0005-0000-0000-0000452D0000}"/>
    <cellStyle name="Comma 6 32 2" xfId="42262" xr:uid="{EACCE760-964A-489F-AAA6-48F8CAD563B0}"/>
    <cellStyle name="Comma 6 4" xfId="11590" xr:uid="{00000000-0005-0000-0000-0000462D0000}"/>
    <cellStyle name="Comma 6 4 2" xfId="11591" xr:uid="{00000000-0005-0000-0000-0000472D0000}"/>
    <cellStyle name="Comma 6 4 2 2" xfId="11592" xr:uid="{00000000-0005-0000-0000-0000482D0000}"/>
    <cellStyle name="Comma 6 4 2 2 2" xfId="42265" xr:uid="{6BCFF631-F169-49CF-8F58-C98B0AE5273B}"/>
    <cellStyle name="Comma 6 4 2 3" xfId="42264" xr:uid="{1B48496C-4151-4DCD-8374-4B01CD434DB8}"/>
    <cellStyle name="Comma 6 4 3" xfId="11593" xr:uid="{00000000-0005-0000-0000-0000492D0000}"/>
    <cellStyle name="Comma 6 4 3 2" xfId="11594" xr:uid="{00000000-0005-0000-0000-00004A2D0000}"/>
    <cellStyle name="Comma 6 4 3 2 2" xfId="42267" xr:uid="{9FF6FBB6-1817-4449-A053-0D0526D2D303}"/>
    <cellStyle name="Comma 6 4 3 3" xfId="42266" xr:uid="{296C6ABB-D02E-4FEE-8BF3-725E68318559}"/>
    <cellStyle name="Comma 6 4 4" xfId="11595" xr:uid="{00000000-0005-0000-0000-00004B2D0000}"/>
    <cellStyle name="Comma 6 4 4 2" xfId="11596" xr:uid="{00000000-0005-0000-0000-00004C2D0000}"/>
    <cellStyle name="Comma 6 4 4 2 2" xfId="42269" xr:uid="{9FA35752-DA03-4495-A734-1281D9027AC6}"/>
    <cellStyle name="Comma 6 4 4 3" xfId="42268" xr:uid="{4C8C32C7-1AEF-4876-A82B-EC9A5440C583}"/>
    <cellStyle name="Comma 6 4 5" xfId="11597" xr:uid="{00000000-0005-0000-0000-00004D2D0000}"/>
    <cellStyle name="Comma 6 4 5 2" xfId="42270" xr:uid="{A3F42845-223C-4B4A-A032-048FF0E3C785}"/>
    <cellStyle name="Comma 6 4 6" xfId="42263" xr:uid="{1C0CEC84-80F2-4BBE-8236-5C46ED3E685E}"/>
    <cellStyle name="Comma 6 4 7" xfId="11598" xr:uid="{00000000-0005-0000-0000-00004E2D0000}"/>
    <cellStyle name="Comma 6 4 7 2" xfId="42271" xr:uid="{8EF1E01D-B157-4160-984B-088048052BB8}"/>
    <cellStyle name="Comma 6 5" xfId="11599" xr:uid="{00000000-0005-0000-0000-00004F2D0000}"/>
    <cellStyle name="Comma 6 5 2" xfId="11600" xr:uid="{00000000-0005-0000-0000-0000502D0000}"/>
    <cellStyle name="Comma 6 5 2 2" xfId="11601" xr:uid="{00000000-0005-0000-0000-0000512D0000}"/>
    <cellStyle name="Comma 6 5 2 2 2" xfId="11602" xr:uid="{00000000-0005-0000-0000-0000522D0000}"/>
    <cellStyle name="Comma 6 5 2 2 2 2" xfId="42275" xr:uid="{DE6CED7A-4A3D-4E31-A84D-ED6FE16CB798}"/>
    <cellStyle name="Comma 6 5 2 2 3" xfId="42274" xr:uid="{D1F9F192-DF11-450E-A0E1-12DF835F095A}"/>
    <cellStyle name="Comma 6 5 2 3" xfId="11603" xr:uid="{00000000-0005-0000-0000-0000532D0000}"/>
    <cellStyle name="Comma 6 5 2 3 2" xfId="11604" xr:uid="{00000000-0005-0000-0000-0000542D0000}"/>
    <cellStyle name="Comma 6 5 2 3 2 2" xfId="42277" xr:uid="{39E41627-25D8-46E3-913C-13CE7A01E32D}"/>
    <cellStyle name="Comma 6 5 2 3 3" xfId="42276" xr:uid="{197C61C7-8DEF-43F3-94B4-692275BD6E5E}"/>
    <cellStyle name="Comma 6 5 2 4" xfId="11605" xr:uid="{00000000-0005-0000-0000-0000552D0000}"/>
    <cellStyle name="Comma 6 5 2 4 2" xfId="42278" xr:uid="{28A7B717-81FC-4ACC-8D7E-DC4B7BD80A02}"/>
    <cellStyle name="Comma 6 5 2 5" xfId="11606" xr:uid="{00000000-0005-0000-0000-0000562D0000}"/>
    <cellStyle name="Comma 6 5 2 5 2" xfId="42279" xr:uid="{1A03A5CB-35C3-4E89-8811-25C751F19336}"/>
    <cellStyle name="Comma 6 5 2 6" xfId="11607" xr:uid="{00000000-0005-0000-0000-0000572D0000}"/>
    <cellStyle name="Comma 6 5 2 6 2" xfId="42280" xr:uid="{B895290D-4CCE-4A6B-9573-8AC0ADC72B62}"/>
    <cellStyle name="Comma 6 5 2 7" xfId="42273" xr:uid="{27383065-A654-4085-8E44-C2A62BEE8690}"/>
    <cellStyle name="Comma 6 5 3" xfId="11608" xr:uid="{00000000-0005-0000-0000-0000582D0000}"/>
    <cellStyle name="Comma 6 5 3 2" xfId="11609" xr:uid="{00000000-0005-0000-0000-0000592D0000}"/>
    <cellStyle name="Comma 6 5 3 2 2" xfId="11610" xr:uid="{00000000-0005-0000-0000-00005A2D0000}"/>
    <cellStyle name="Comma 6 5 3 2 2 2" xfId="42283" xr:uid="{8CBA30AA-AE03-4E31-ACF5-CC1746548913}"/>
    <cellStyle name="Comma 6 5 3 2 3" xfId="42282" xr:uid="{D3DD4CDF-87E6-44CE-951F-A3F6A8902AB9}"/>
    <cellStyle name="Comma 6 5 3 3" xfId="11611" xr:uid="{00000000-0005-0000-0000-00005B2D0000}"/>
    <cellStyle name="Comma 6 5 3 3 2" xfId="11612" xr:uid="{00000000-0005-0000-0000-00005C2D0000}"/>
    <cellStyle name="Comma 6 5 3 3 2 2" xfId="42285" xr:uid="{4CBA4C7F-AD57-4772-A640-D2EE5C6629A2}"/>
    <cellStyle name="Comma 6 5 3 3 3" xfId="42284" xr:uid="{7F594F80-87FF-41DA-912F-BD717629FE2F}"/>
    <cellStyle name="Comma 6 5 3 4" xfId="11613" xr:uid="{00000000-0005-0000-0000-00005D2D0000}"/>
    <cellStyle name="Comma 6 5 3 4 2" xfId="42286" xr:uid="{E0544E12-4E20-478A-951E-ED9450D0910C}"/>
    <cellStyle name="Comma 6 5 3 5" xfId="11614" xr:uid="{00000000-0005-0000-0000-00005E2D0000}"/>
    <cellStyle name="Comma 6 5 3 5 2" xfId="42287" xr:uid="{EE99FA19-3061-4FCF-8A93-91AE2150E95B}"/>
    <cellStyle name="Comma 6 5 3 6" xfId="11615" xr:uid="{00000000-0005-0000-0000-00005F2D0000}"/>
    <cellStyle name="Comma 6 5 3 6 2" xfId="42288" xr:uid="{BACCF3DB-9B0A-4AF2-8B66-937CB7C0C190}"/>
    <cellStyle name="Comma 6 5 3 7" xfId="42281" xr:uid="{70FA3E78-23BE-483E-81A2-383EEEE77ECA}"/>
    <cellStyle name="Comma 6 5 4" xfId="11616" xr:uid="{00000000-0005-0000-0000-0000602D0000}"/>
    <cellStyle name="Comma 6 5 4 2" xfId="11617" xr:uid="{00000000-0005-0000-0000-0000612D0000}"/>
    <cellStyle name="Comma 6 5 4 2 2" xfId="42290" xr:uid="{11B55101-BDFE-4D96-9AAA-98E7F3878C14}"/>
    <cellStyle name="Comma 6 5 4 3" xfId="42289" xr:uid="{AAE46373-2A1E-4CC3-A2B6-986B81B08DE1}"/>
    <cellStyle name="Comma 6 5 5" xfId="11618" xr:uid="{00000000-0005-0000-0000-0000622D0000}"/>
    <cellStyle name="Comma 6 5 5 2" xfId="11619" xr:uid="{00000000-0005-0000-0000-0000632D0000}"/>
    <cellStyle name="Comma 6 5 5 2 2" xfId="42292" xr:uid="{ED5A55BC-F551-4230-B262-3D220487F27D}"/>
    <cellStyle name="Comma 6 5 5 3" xfId="42291" xr:uid="{79A9B19E-188F-4908-844C-6072243A6482}"/>
    <cellStyle name="Comma 6 5 6" xfId="11620" xr:uid="{00000000-0005-0000-0000-0000642D0000}"/>
    <cellStyle name="Comma 6 5 6 2" xfId="42293" xr:uid="{812F9144-97E5-48C4-AB2C-F4F911CDAA2D}"/>
    <cellStyle name="Comma 6 5 7" xfId="11621" xr:uid="{00000000-0005-0000-0000-0000652D0000}"/>
    <cellStyle name="Comma 6 5 7 2" xfId="42294" xr:uid="{862A296A-A5A0-4DE0-A4A0-211350519883}"/>
    <cellStyle name="Comma 6 5 8" xfId="11622" xr:uid="{00000000-0005-0000-0000-0000662D0000}"/>
    <cellStyle name="Comma 6 5 8 2" xfId="42295" xr:uid="{4A9D37C7-19FB-48B4-92ED-C5654C89D1B2}"/>
    <cellStyle name="Comma 6 5 9" xfId="42272" xr:uid="{AA5A921F-5310-4031-A060-FE733BE23D80}"/>
    <cellStyle name="Comma 6 6" xfId="11623" xr:uid="{00000000-0005-0000-0000-0000672D0000}"/>
    <cellStyle name="Comma 6 6 2" xfId="11624" xr:uid="{00000000-0005-0000-0000-0000682D0000}"/>
    <cellStyle name="Comma 6 6 2 2" xfId="11625" xr:uid="{00000000-0005-0000-0000-0000692D0000}"/>
    <cellStyle name="Comma 6 6 2 2 2" xfId="42298" xr:uid="{399D4FB3-609A-4C65-8361-99AD1952F70C}"/>
    <cellStyle name="Comma 6 6 2 3" xfId="42297" xr:uid="{BFE35CFA-4841-4639-92C8-04AAA655BEC2}"/>
    <cellStyle name="Comma 6 6 3" xfId="11626" xr:uid="{00000000-0005-0000-0000-00006A2D0000}"/>
    <cellStyle name="Comma 6 6 3 2" xfId="11627" xr:uid="{00000000-0005-0000-0000-00006B2D0000}"/>
    <cellStyle name="Comma 6 6 3 2 2" xfId="42300" xr:uid="{A061A455-C3F8-494B-8974-9687689B0C17}"/>
    <cellStyle name="Comma 6 6 3 3" xfId="42299" xr:uid="{2B299E76-CCA7-4DDE-9794-3437D5B0A939}"/>
    <cellStyle name="Comma 6 6 4" xfId="11628" xr:uid="{00000000-0005-0000-0000-00006C2D0000}"/>
    <cellStyle name="Comma 6 6 4 2" xfId="42301" xr:uid="{A0F393BE-BE70-434B-9D70-A507DA085F53}"/>
    <cellStyle name="Comma 6 6 5" xfId="11629" xr:uid="{00000000-0005-0000-0000-00006D2D0000}"/>
    <cellStyle name="Comma 6 6 5 2" xfId="42302" xr:uid="{AAA6484F-4EB7-4CBC-BBD2-C0066E4C51F9}"/>
    <cellStyle name="Comma 6 6 6" xfId="11630" xr:uid="{00000000-0005-0000-0000-00006E2D0000}"/>
    <cellStyle name="Comma 6 6 6 2" xfId="42303" xr:uid="{15555D5C-5A25-4D16-B55D-9E2846CA2F6E}"/>
    <cellStyle name="Comma 6 6 7" xfId="42296" xr:uid="{CCCFBB2E-E697-4D1F-A2F3-ACB733E6FAFD}"/>
    <cellStyle name="Comma 6 7" xfId="11631" xr:uid="{00000000-0005-0000-0000-00006F2D0000}"/>
    <cellStyle name="Comma 6 7 2" xfId="11632" xr:uid="{00000000-0005-0000-0000-0000702D0000}"/>
    <cellStyle name="Comma 6 7 2 2" xfId="11633" xr:uid="{00000000-0005-0000-0000-0000712D0000}"/>
    <cellStyle name="Comma 6 7 2 2 2" xfId="42306" xr:uid="{4856A73F-6C9A-49F3-87E8-5CB8E1C5EED2}"/>
    <cellStyle name="Comma 6 7 2 3" xfId="42305" xr:uid="{C541241B-76BA-4B80-832F-E9751E68E55A}"/>
    <cellStyle name="Comma 6 7 3" xfId="11634" xr:uid="{00000000-0005-0000-0000-0000722D0000}"/>
    <cellStyle name="Comma 6 7 3 2" xfId="11635" xr:uid="{00000000-0005-0000-0000-0000732D0000}"/>
    <cellStyle name="Comma 6 7 3 2 2" xfId="42308" xr:uid="{40D83205-51C1-4914-BFF7-BC5080D39515}"/>
    <cellStyle name="Comma 6 7 3 3" xfId="42307" xr:uid="{16F54DDC-4E63-4360-9F3A-431D341BA6A4}"/>
    <cellStyle name="Comma 6 7 4" xfId="11636" xr:uid="{00000000-0005-0000-0000-0000742D0000}"/>
    <cellStyle name="Comma 6 7 4 2" xfId="42309" xr:uid="{1C971685-79C9-4C95-ADE8-216E553A0281}"/>
    <cellStyle name="Comma 6 7 5" xfId="11637" xr:uid="{00000000-0005-0000-0000-0000752D0000}"/>
    <cellStyle name="Comma 6 7 5 2" xfId="42310" xr:uid="{30E128CC-5827-4E0F-8F63-1B3FBA287C46}"/>
    <cellStyle name="Comma 6 7 6" xfId="42304" xr:uid="{A580A384-6D1D-4992-9019-6EAB54ACEC31}"/>
    <cellStyle name="Comma 6 8" xfId="11638" xr:uid="{00000000-0005-0000-0000-0000762D0000}"/>
    <cellStyle name="Comma 6 8 2" xfId="11639" xr:uid="{00000000-0005-0000-0000-0000772D0000}"/>
    <cellStyle name="Comma 6 8 2 2" xfId="11640" xr:uid="{00000000-0005-0000-0000-0000782D0000}"/>
    <cellStyle name="Comma 6 8 2 2 2" xfId="42313" xr:uid="{FABB9C29-14CB-4F8F-887B-83E7A4E0C0E0}"/>
    <cellStyle name="Comma 6 8 2 3" xfId="42312" xr:uid="{491B64D6-C961-4158-A146-74749298EC16}"/>
    <cellStyle name="Comma 6 8 3" xfId="11641" xr:uid="{00000000-0005-0000-0000-0000792D0000}"/>
    <cellStyle name="Comma 6 8 3 2" xfId="42314" xr:uid="{69FECB54-25C7-4328-AE4D-E19E84316D3C}"/>
    <cellStyle name="Comma 6 8 4" xfId="11642" xr:uid="{00000000-0005-0000-0000-00007A2D0000}"/>
    <cellStyle name="Comma 6 8 4 2" xfId="42315" xr:uid="{2FDF1F34-40A2-4D26-8CDE-7F28409D64B9}"/>
    <cellStyle name="Comma 6 8 5" xfId="42311" xr:uid="{2BBBDAEF-95AB-40D5-A669-AB980E5D2B12}"/>
    <cellStyle name="Comma 6 9" xfId="11643" xr:uid="{00000000-0005-0000-0000-00007B2D0000}"/>
    <cellStyle name="Comma 6 9 2" xfId="11644" xr:uid="{00000000-0005-0000-0000-00007C2D0000}"/>
    <cellStyle name="Comma 6 9 2 2" xfId="42317" xr:uid="{BAEFF5A9-39D6-4BC3-A00E-2B4B4B6BD8AC}"/>
    <cellStyle name="Comma 6 9 3" xfId="11645" xr:uid="{00000000-0005-0000-0000-00007D2D0000}"/>
    <cellStyle name="Comma 6 9 3 2" xfId="42318" xr:uid="{B7B71A22-F4F9-4AF7-9044-5B7D44E834F6}"/>
    <cellStyle name="Comma 6 9 4" xfId="42316" xr:uid="{D4AD84F3-F79F-4600-A556-83449B333B51}"/>
    <cellStyle name="Comma 60" xfId="11646" xr:uid="{00000000-0005-0000-0000-00007E2D0000}"/>
    <cellStyle name="Comma 60 2" xfId="11647" xr:uid="{00000000-0005-0000-0000-00007F2D0000}"/>
    <cellStyle name="Comma 60 2 2" xfId="11648" xr:uid="{00000000-0005-0000-0000-0000802D0000}"/>
    <cellStyle name="Comma 60 2 2 2" xfId="11649" xr:uid="{00000000-0005-0000-0000-0000812D0000}"/>
    <cellStyle name="Comma 60 2 2 2 2" xfId="42322" xr:uid="{72143642-59BF-4A10-B5B3-0AAE03309BB0}"/>
    <cellStyle name="Comma 60 2 2 3" xfId="42321" xr:uid="{5A5A3829-D7D1-48B6-8194-7F1CAF2FAABF}"/>
    <cellStyle name="Comma 60 2 3" xfId="11650" xr:uid="{00000000-0005-0000-0000-0000822D0000}"/>
    <cellStyle name="Comma 60 2 3 2" xfId="11651" xr:uid="{00000000-0005-0000-0000-0000832D0000}"/>
    <cellStyle name="Comma 60 2 3 2 2" xfId="42324" xr:uid="{FFBEECAD-5942-46FE-B1FD-E4077662F03F}"/>
    <cellStyle name="Comma 60 2 3 3" xfId="42323" xr:uid="{A6015228-6F0A-4296-9D39-49B234499101}"/>
    <cellStyle name="Comma 60 2 4" xfId="11652" xr:uid="{00000000-0005-0000-0000-0000842D0000}"/>
    <cellStyle name="Comma 60 2 4 2" xfId="42325" xr:uid="{39774ABF-A178-41C3-8B90-8DBD854AB5FF}"/>
    <cellStyle name="Comma 60 2 5" xfId="11653" xr:uid="{00000000-0005-0000-0000-0000852D0000}"/>
    <cellStyle name="Comma 60 2 5 2" xfId="42326" xr:uid="{9A21EE78-80D7-43BC-9583-DE301361F7D3}"/>
    <cellStyle name="Comma 60 2 6" xfId="11654" xr:uid="{00000000-0005-0000-0000-0000862D0000}"/>
    <cellStyle name="Comma 60 2 6 2" xfId="42327" xr:uid="{73E15FCE-6DE7-40D5-BAB2-E0A5E15D2875}"/>
    <cellStyle name="Comma 60 2 7" xfId="42320" xr:uid="{F5EE3355-911F-47A7-BF3F-55018A7D9BF9}"/>
    <cellStyle name="Comma 60 3" xfId="11655" xr:uid="{00000000-0005-0000-0000-0000872D0000}"/>
    <cellStyle name="Comma 60 3 2" xfId="11656" xr:uid="{00000000-0005-0000-0000-0000882D0000}"/>
    <cellStyle name="Comma 60 3 2 2" xfId="42329" xr:uid="{81542297-0B75-4D4C-A0E5-0785E0DDE7B5}"/>
    <cellStyle name="Comma 60 3 3" xfId="42328" xr:uid="{60F97465-B2CF-444E-BC23-1ABC0A1A8D25}"/>
    <cellStyle name="Comma 60 4" xfId="11657" xr:uid="{00000000-0005-0000-0000-0000892D0000}"/>
    <cellStyle name="Comma 60 4 2" xfId="11658" xr:uid="{00000000-0005-0000-0000-00008A2D0000}"/>
    <cellStyle name="Comma 60 4 2 2" xfId="42331" xr:uid="{832BB9CB-AB43-44E0-82C7-7BA7A80CB7E6}"/>
    <cellStyle name="Comma 60 4 3" xfId="42330" xr:uid="{E65A77F4-3D66-4B83-8605-BA3555160C56}"/>
    <cellStyle name="Comma 60 5" xfId="11659" xr:uid="{00000000-0005-0000-0000-00008B2D0000}"/>
    <cellStyle name="Comma 60 5 2" xfId="42332" xr:uid="{87298800-DD47-4813-8021-10B231ACBAD7}"/>
    <cellStyle name="Comma 60 6" xfId="11660" xr:uid="{00000000-0005-0000-0000-00008C2D0000}"/>
    <cellStyle name="Comma 60 6 2" xfId="11661" xr:uid="{00000000-0005-0000-0000-00008D2D0000}"/>
    <cellStyle name="Comma 60 6 2 2" xfId="42334" xr:uid="{0D0F999D-5759-4D03-9460-2A45A37F5F2D}"/>
    <cellStyle name="Comma 60 6 3" xfId="42333" xr:uid="{DF525A7A-7B3D-439D-8E70-7304C9841AED}"/>
    <cellStyle name="Comma 60 7" xfId="11662" xr:uid="{00000000-0005-0000-0000-00008E2D0000}"/>
    <cellStyle name="Comma 60 7 2" xfId="42335" xr:uid="{924CF88E-A1BA-4B39-8010-94994E4A795B}"/>
    <cellStyle name="Comma 60 8" xfId="42319" xr:uid="{17A52AFB-725B-4EB2-BFC4-36C0DAA8619F}"/>
    <cellStyle name="Comma 61" xfId="11663" xr:uid="{00000000-0005-0000-0000-00008F2D0000}"/>
    <cellStyle name="Comma 61 2" xfId="11664" xr:uid="{00000000-0005-0000-0000-0000902D0000}"/>
    <cellStyle name="Comma 61 2 2" xfId="11665" xr:uid="{00000000-0005-0000-0000-0000912D0000}"/>
    <cellStyle name="Comma 61 2 2 2" xfId="11666" xr:uid="{00000000-0005-0000-0000-0000922D0000}"/>
    <cellStyle name="Comma 61 2 2 2 2" xfId="42339" xr:uid="{29967F6D-0304-4043-9647-6BD14F9F8CB5}"/>
    <cellStyle name="Comma 61 2 2 3" xfId="42338" xr:uid="{172A2A39-1598-4E09-9AEB-E4C75B730175}"/>
    <cellStyle name="Comma 61 2 3" xfId="11667" xr:uid="{00000000-0005-0000-0000-0000932D0000}"/>
    <cellStyle name="Comma 61 2 3 2" xfId="11668" xr:uid="{00000000-0005-0000-0000-0000942D0000}"/>
    <cellStyle name="Comma 61 2 3 2 2" xfId="42341" xr:uid="{214F0511-FDF9-4FDA-A84D-2B588E7FAB0A}"/>
    <cellStyle name="Comma 61 2 3 3" xfId="42340" xr:uid="{C92A7B66-41E7-43B0-98F5-E9D471522C75}"/>
    <cellStyle name="Comma 61 2 4" xfId="11669" xr:uid="{00000000-0005-0000-0000-0000952D0000}"/>
    <cellStyle name="Comma 61 2 4 2" xfId="42342" xr:uid="{5D57DEF5-00C7-4F95-A8DF-7056CD2A5A97}"/>
    <cellStyle name="Comma 61 2 5" xfId="11670" xr:uid="{00000000-0005-0000-0000-0000962D0000}"/>
    <cellStyle name="Comma 61 2 5 2" xfId="42343" xr:uid="{60CC5B39-20D3-41F6-8AB6-9642BBCD1B4A}"/>
    <cellStyle name="Comma 61 2 6" xfId="11671" xr:uid="{00000000-0005-0000-0000-0000972D0000}"/>
    <cellStyle name="Comma 61 2 6 2" xfId="42344" xr:uid="{F5154D39-92B2-4700-8CBB-563435E586DE}"/>
    <cellStyle name="Comma 61 2 7" xfId="42337" xr:uid="{2B7E0C6B-AFF5-4ADD-93EE-B5F6068E72AD}"/>
    <cellStyle name="Comma 61 3" xfId="11672" xr:uid="{00000000-0005-0000-0000-0000982D0000}"/>
    <cellStyle name="Comma 61 3 2" xfId="11673" xr:uid="{00000000-0005-0000-0000-0000992D0000}"/>
    <cellStyle name="Comma 61 3 2 2" xfId="42346" xr:uid="{468D5B94-B517-4EDE-8EB7-B02BA3A1BF19}"/>
    <cellStyle name="Comma 61 3 3" xfId="42345" xr:uid="{BF2908CF-60D2-4C1F-9B19-D2E26FC09A5C}"/>
    <cellStyle name="Comma 61 4" xfId="11674" xr:uid="{00000000-0005-0000-0000-00009A2D0000}"/>
    <cellStyle name="Comma 61 4 2" xfId="11675" xr:uid="{00000000-0005-0000-0000-00009B2D0000}"/>
    <cellStyle name="Comma 61 4 2 2" xfId="42348" xr:uid="{798FBE13-F423-462D-B2B1-E2151E57EBA1}"/>
    <cellStyle name="Comma 61 4 3" xfId="42347" xr:uid="{1387874E-02A2-4FB1-B69B-E62519A4E502}"/>
    <cellStyle name="Comma 61 5" xfId="11676" xr:uid="{00000000-0005-0000-0000-00009C2D0000}"/>
    <cellStyle name="Comma 61 5 2" xfId="42349" xr:uid="{FE65B4F6-74CB-4034-A95B-685CA65EAECA}"/>
    <cellStyle name="Comma 61 6" xfId="11677" xr:uid="{00000000-0005-0000-0000-00009D2D0000}"/>
    <cellStyle name="Comma 61 6 2" xfId="11678" xr:uid="{00000000-0005-0000-0000-00009E2D0000}"/>
    <cellStyle name="Comma 61 6 2 2" xfId="42351" xr:uid="{C35C8BAB-D712-4226-BAF7-F4082393C5B1}"/>
    <cellStyle name="Comma 61 6 3" xfId="42350" xr:uid="{233F7318-05DF-4DDC-9426-47851ABCEAEE}"/>
    <cellStyle name="Comma 61 7" xfId="11679" xr:uid="{00000000-0005-0000-0000-00009F2D0000}"/>
    <cellStyle name="Comma 61 7 2" xfId="42352" xr:uid="{49A0C4C6-F856-4E8C-BC16-6D20E27727A0}"/>
    <cellStyle name="Comma 61 8" xfId="42336" xr:uid="{D92ECA1F-21ED-4E59-811B-83B652D7E459}"/>
    <cellStyle name="Comma 62" xfId="11680" xr:uid="{00000000-0005-0000-0000-0000A02D0000}"/>
    <cellStyle name="Comma 62 2" xfId="11681" xr:uid="{00000000-0005-0000-0000-0000A12D0000}"/>
    <cellStyle name="Comma 62 2 2" xfId="11682" xr:uid="{00000000-0005-0000-0000-0000A22D0000}"/>
    <cellStyle name="Comma 62 2 2 2" xfId="11683" xr:uid="{00000000-0005-0000-0000-0000A32D0000}"/>
    <cellStyle name="Comma 62 2 2 2 2" xfId="42356" xr:uid="{634306B5-F69A-478F-9469-D00310E31FBA}"/>
    <cellStyle name="Comma 62 2 2 3" xfId="42355" xr:uid="{25C82BBE-192B-4223-8538-5C0288CC36D2}"/>
    <cellStyle name="Comma 62 2 3" xfId="11684" xr:uid="{00000000-0005-0000-0000-0000A42D0000}"/>
    <cellStyle name="Comma 62 2 3 2" xfId="11685" xr:uid="{00000000-0005-0000-0000-0000A52D0000}"/>
    <cellStyle name="Comma 62 2 3 2 2" xfId="42358" xr:uid="{3CF7F377-C3D2-48F7-A95C-C5FE597792B3}"/>
    <cellStyle name="Comma 62 2 3 3" xfId="42357" xr:uid="{D04B9B59-0635-47C0-9357-74219F666693}"/>
    <cellStyle name="Comma 62 2 4" xfId="11686" xr:uid="{00000000-0005-0000-0000-0000A62D0000}"/>
    <cellStyle name="Comma 62 2 4 2" xfId="42359" xr:uid="{758D0673-AA32-4DED-A6C3-D59581D195BC}"/>
    <cellStyle name="Comma 62 2 5" xfId="11687" xr:uid="{00000000-0005-0000-0000-0000A72D0000}"/>
    <cellStyle name="Comma 62 2 5 2" xfId="42360" xr:uid="{3598F24F-124C-40F0-A628-481B96541268}"/>
    <cellStyle name="Comma 62 2 6" xfId="11688" xr:uid="{00000000-0005-0000-0000-0000A82D0000}"/>
    <cellStyle name="Comma 62 2 6 2" xfId="42361" xr:uid="{C9467779-6E16-4ADD-AF4E-66F475754025}"/>
    <cellStyle name="Comma 62 2 7" xfId="42354" xr:uid="{A7543B73-6D89-419A-A2B0-B986728C24DB}"/>
    <cellStyle name="Comma 62 3" xfId="11689" xr:uid="{00000000-0005-0000-0000-0000A92D0000}"/>
    <cellStyle name="Comma 62 3 2" xfId="11690" xr:uid="{00000000-0005-0000-0000-0000AA2D0000}"/>
    <cellStyle name="Comma 62 3 2 2" xfId="42363" xr:uid="{B12FFB39-3AC2-43C0-BBFD-57D2D8D88311}"/>
    <cellStyle name="Comma 62 3 3" xfId="42362" xr:uid="{8E7CDBE6-AE2E-4CF5-A931-C259560E0FAE}"/>
    <cellStyle name="Comma 62 4" xfId="11691" xr:uid="{00000000-0005-0000-0000-0000AB2D0000}"/>
    <cellStyle name="Comma 62 4 2" xfId="11692" xr:uid="{00000000-0005-0000-0000-0000AC2D0000}"/>
    <cellStyle name="Comma 62 4 2 2" xfId="42365" xr:uid="{B5D5B2E3-3451-4C3C-9AF4-42B2D4881EB8}"/>
    <cellStyle name="Comma 62 4 3" xfId="42364" xr:uid="{5328C6EE-F79E-49D8-B942-DF758BDD6340}"/>
    <cellStyle name="Comma 62 5" xfId="11693" xr:uid="{00000000-0005-0000-0000-0000AD2D0000}"/>
    <cellStyle name="Comma 62 5 2" xfId="42366" xr:uid="{B4424BAF-55F9-4C83-A5F6-F8B8CCC4B0FD}"/>
    <cellStyle name="Comma 62 6" xfId="11694" xr:uid="{00000000-0005-0000-0000-0000AE2D0000}"/>
    <cellStyle name="Comma 62 6 2" xfId="11695" xr:uid="{00000000-0005-0000-0000-0000AF2D0000}"/>
    <cellStyle name="Comma 62 6 2 2" xfId="42368" xr:uid="{6B832878-06E6-496B-9D48-417FE4B21F47}"/>
    <cellStyle name="Comma 62 6 3" xfId="42367" xr:uid="{93D7BA5E-FBD6-4261-AF2A-550FAAF8A483}"/>
    <cellStyle name="Comma 62 7" xfId="11696" xr:uid="{00000000-0005-0000-0000-0000B02D0000}"/>
    <cellStyle name="Comma 62 7 2" xfId="42369" xr:uid="{D8AE382C-0FF1-41B7-81E8-04E9D80994C0}"/>
    <cellStyle name="Comma 62 8" xfId="42353" xr:uid="{EA17AF07-8FD7-48B7-B9EC-66C37B167490}"/>
    <cellStyle name="Comma 63" xfId="11697" xr:uid="{00000000-0005-0000-0000-0000B12D0000}"/>
    <cellStyle name="Comma 63 2" xfId="11698" xr:uid="{00000000-0005-0000-0000-0000B22D0000}"/>
    <cellStyle name="Comma 63 2 2" xfId="11699" xr:uid="{00000000-0005-0000-0000-0000B32D0000}"/>
    <cellStyle name="Comma 63 2 2 2" xfId="11700" xr:uid="{00000000-0005-0000-0000-0000B42D0000}"/>
    <cellStyle name="Comma 63 2 2 2 2" xfId="42373" xr:uid="{DC1F57A9-AA14-457F-8992-5277C91D1377}"/>
    <cellStyle name="Comma 63 2 2 3" xfId="42372" xr:uid="{0E9468EB-8A9E-4A74-9151-E695561E441F}"/>
    <cellStyle name="Comma 63 2 3" xfId="11701" xr:uid="{00000000-0005-0000-0000-0000B52D0000}"/>
    <cellStyle name="Comma 63 2 3 2" xfId="11702" xr:uid="{00000000-0005-0000-0000-0000B62D0000}"/>
    <cellStyle name="Comma 63 2 3 2 2" xfId="42375" xr:uid="{C99B4B5B-454C-49BB-BA07-3BF8FB7A54F2}"/>
    <cellStyle name="Comma 63 2 3 3" xfId="42374" xr:uid="{7BC1BF4E-DE07-409A-BAD7-94696DE203A7}"/>
    <cellStyle name="Comma 63 2 4" xfId="11703" xr:uid="{00000000-0005-0000-0000-0000B72D0000}"/>
    <cellStyle name="Comma 63 2 4 2" xfId="42376" xr:uid="{F0166BD1-DA96-4EF8-B17E-1696B3372FED}"/>
    <cellStyle name="Comma 63 2 5" xfId="11704" xr:uid="{00000000-0005-0000-0000-0000B82D0000}"/>
    <cellStyle name="Comma 63 2 5 2" xfId="42377" xr:uid="{CFCA1DCA-30D1-49B0-976C-65351464F2CD}"/>
    <cellStyle name="Comma 63 2 6" xfId="11705" xr:uid="{00000000-0005-0000-0000-0000B92D0000}"/>
    <cellStyle name="Comma 63 2 6 2" xfId="42378" xr:uid="{FC1BD57A-71F6-4E2D-9D84-4BE6D2D99174}"/>
    <cellStyle name="Comma 63 2 7" xfId="42371" xr:uid="{1AB89D24-D724-429C-A916-6EB7D6CAC012}"/>
    <cellStyle name="Comma 63 3" xfId="11706" xr:uid="{00000000-0005-0000-0000-0000BA2D0000}"/>
    <cellStyle name="Comma 63 3 2" xfId="11707" xr:uid="{00000000-0005-0000-0000-0000BB2D0000}"/>
    <cellStyle name="Comma 63 3 2 2" xfId="42380" xr:uid="{D5A63ADD-8820-4922-BE09-7CEC8E6E26AA}"/>
    <cellStyle name="Comma 63 3 3" xfId="42379" xr:uid="{8E98A350-F55E-4547-8625-22C1F3184B61}"/>
    <cellStyle name="Comma 63 4" xfId="11708" xr:uid="{00000000-0005-0000-0000-0000BC2D0000}"/>
    <cellStyle name="Comma 63 4 2" xfId="11709" xr:uid="{00000000-0005-0000-0000-0000BD2D0000}"/>
    <cellStyle name="Comma 63 4 2 2" xfId="42382" xr:uid="{B7E2EC5D-997A-4766-9EB0-EF4CAC2B5148}"/>
    <cellStyle name="Comma 63 4 3" xfId="42381" xr:uid="{8D69A177-7C25-4E2F-A1B9-58D53ABD0E06}"/>
    <cellStyle name="Comma 63 5" xfId="11710" xr:uid="{00000000-0005-0000-0000-0000BE2D0000}"/>
    <cellStyle name="Comma 63 5 2" xfId="42383" xr:uid="{27B0DC12-9CFF-4607-ACE2-9D5022DC98D5}"/>
    <cellStyle name="Comma 63 6" xfId="11711" xr:uid="{00000000-0005-0000-0000-0000BF2D0000}"/>
    <cellStyle name="Comma 63 6 2" xfId="11712" xr:uid="{00000000-0005-0000-0000-0000C02D0000}"/>
    <cellStyle name="Comma 63 6 2 2" xfId="42385" xr:uid="{95E38E6D-B9F5-41C0-9011-B7D354A7157A}"/>
    <cellStyle name="Comma 63 6 3" xfId="42384" xr:uid="{C5B4E160-E2E2-430E-A12F-F9AB961F7CE4}"/>
    <cellStyle name="Comma 63 7" xfId="11713" xr:uid="{00000000-0005-0000-0000-0000C12D0000}"/>
    <cellStyle name="Comma 63 7 2" xfId="42386" xr:uid="{45670C49-AE9B-431C-9BC1-53BBE21D1696}"/>
    <cellStyle name="Comma 63 8" xfId="42370" xr:uid="{E37D6E80-6C2D-4401-B6EB-8ED5B97EC376}"/>
    <cellStyle name="Comma 64" xfId="11714" xr:uid="{00000000-0005-0000-0000-0000C22D0000}"/>
    <cellStyle name="Comma 64 2" xfId="11715" xr:uid="{00000000-0005-0000-0000-0000C32D0000}"/>
    <cellStyle name="Comma 64 2 2" xfId="11716" xr:uid="{00000000-0005-0000-0000-0000C42D0000}"/>
    <cellStyle name="Comma 64 2 2 2" xfId="11717" xr:uid="{00000000-0005-0000-0000-0000C52D0000}"/>
    <cellStyle name="Comma 64 2 2 2 2" xfId="42390" xr:uid="{5C900F97-27CA-48CA-8208-DB43B2224946}"/>
    <cellStyle name="Comma 64 2 2 3" xfId="42389" xr:uid="{F5935BEB-3FA0-4A11-8A51-E0DA28058787}"/>
    <cellStyle name="Comma 64 2 3" xfId="11718" xr:uid="{00000000-0005-0000-0000-0000C62D0000}"/>
    <cellStyle name="Comma 64 2 3 2" xfId="11719" xr:uid="{00000000-0005-0000-0000-0000C72D0000}"/>
    <cellStyle name="Comma 64 2 3 2 2" xfId="42392" xr:uid="{A7B9CC22-F8CE-4A11-99F9-FACC555BD25F}"/>
    <cellStyle name="Comma 64 2 3 3" xfId="42391" xr:uid="{3552C275-8F9B-4E89-8BA0-EDE0BBAB7F5D}"/>
    <cellStyle name="Comma 64 2 4" xfId="11720" xr:uid="{00000000-0005-0000-0000-0000C82D0000}"/>
    <cellStyle name="Comma 64 2 4 2" xfId="42393" xr:uid="{B9CA1A49-CE71-41E1-9116-0538EB17EC7D}"/>
    <cellStyle name="Comma 64 2 5" xfId="11721" xr:uid="{00000000-0005-0000-0000-0000C92D0000}"/>
    <cellStyle name="Comma 64 2 5 2" xfId="42394" xr:uid="{54FC0012-B349-4003-B634-49B9279F515F}"/>
    <cellStyle name="Comma 64 2 6" xfId="11722" xr:uid="{00000000-0005-0000-0000-0000CA2D0000}"/>
    <cellStyle name="Comma 64 2 6 2" xfId="42395" xr:uid="{FA9F08AA-7BA5-4CDA-864A-2800B73B294E}"/>
    <cellStyle name="Comma 64 2 7" xfId="42388" xr:uid="{2D2E9219-21F9-45DC-8E41-6589441A9904}"/>
    <cellStyle name="Comma 64 3" xfId="11723" xr:uid="{00000000-0005-0000-0000-0000CB2D0000}"/>
    <cellStyle name="Comma 64 3 2" xfId="11724" xr:uid="{00000000-0005-0000-0000-0000CC2D0000}"/>
    <cellStyle name="Comma 64 3 2 2" xfId="42397" xr:uid="{66AA06B6-A011-4722-A60C-3410081989D5}"/>
    <cellStyle name="Comma 64 3 3" xfId="42396" xr:uid="{04F5E43F-AA64-4371-8575-D3D98F098045}"/>
    <cellStyle name="Comma 64 4" xfId="11725" xr:uid="{00000000-0005-0000-0000-0000CD2D0000}"/>
    <cellStyle name="Comma 64 4 2" xfId="11726" xr:uid="{00000000-0005-0000-0000-0000CE2D0000}"/>
    <cellStyle name="Comma 64 4 2 2" xfId="42399" xr:uid="{3423BB7C-EEAA-45D5-8486-488204815EC7}"/>
    <cellStyle name="Comma 64 4 3" xfId="42398" xr:uid="{A5139566-4F08-4E0D-8EEF-48C0270763A1}"/>
    <cellStyle name="Comma 64 5" xfId="11727" xr:uid="{00000000-0005-0000-0000-0000CF2D0000}"/>
    <cellStyle name="Comma 64 5 2" xfId="42400" xr:uid="{9A0FAA0A-13D8-4269-82F9-E6A42C61A522}"/>
    <cellStyle name="Comma 64 6" xfId="11728" xr:uid="{00000000-0005-0000-0000-0000D02D0000}"/>
    <cellStyle name="Comma 64 6 2" xfId="11729" xr:uid="{00000000-0005-0000-0000-0000D12D0000}"/>
    <cellStyle name="Comma 64 6 2 2" xfId="42402" xr:uid="{CE28A8D4-5348-42CC-83EE-7C1978DC96DF}"/>
    <cellStyle name="Comma 64 6 3" xfId="42401" xr:uid="{A2A713DA-69CB-459D-93E5-6AC713DE41E9}"/>
    <cellStyle name="Comma 64 7" xfId="11730" xr:uid="{00000000-0005-0000-0000-0000D22D0000}"/>
    <cellStyle name="Comma 64 7 2" xfId="42403" xr:uid="{08B7A1F5-5633-4950-98B7-9A0D8049AC83}"/>
    <cellStyle name="Comma 64 8" xfId="42387" xr:uid="{DBBB30FB-B11C-458E-809E-66AEA4DB8286}"/>
    <cellStyle name="Comma 65" xfId="11731" xr:uid="{00000000-0005-0000-0000-0000D32D0000}"/>
    <cellStyle name="Comma 65 2" xfId="11732" xr:uid="{00000000-0005-0000-0000-0000D42D0000}"/>
    <cellStyle name="Comma 65 2 2" xfId="11733" xr:uid="{00000000-0005-0000-0000-0000D52D0000}"/>
    <cellStyle name="Comma 65 2 2 2" xfId="11734" xr:uid="{00000000-0005-0000-0000-0000D62D0000}"/>
    <cellStyle name="Comma 65 2 2 2 2" xfId="42407" xr:uid="{1B8A27B4-06D9-487B-A418-9B9AF46A5EEF}"/>
    <cellStyle name="Comma 65 2 2 3" xfId="42406" xr:uid="{09871CAE-5D11-4FB4-91EE-6B1D925E5911}"/>
    <cellStyle name="Comma 65 2 3" xfId="11735" xr:uid="{00000000-0005-0000-0000-0000D72D0000}"/>
    <cellStyle name="Comma 65 2 3 2" xfId="11736" xr:uid="{00000000-0005-0000-0000-0000D82D0000}"/>
    <cellStyle name="Comma 65 2 3 2 2" xfId="42409" xr:uid="{0EF73DFC-10F5-4CDC-B819-D3477EDC79B9}"/>
    <cellStyle name="Comma 65 2 3 3" xfId="42408" xr:uid="{0E3B9DC3-66FC-411F-A347-D804C70CF701}"/>
    <cellStyle name="Comma 65 2 4" xfId="11737" xr:uid="{00000000-0005-0000-0000-0000D92D0000}"/>
    <cellStyle name="Comma 65 2 4 2" xfId="42410" xr:uid="{EB9F1ECF-845B-4DDC-816A-E71BD391953A}"/>
    <cellStyle name="Comma 65 2 5" xfId="11738" xr:uid="{00000000-0005-0000-0000-0000DA2D0000}"/>
    <cellStyle name="Comma 65 2 5 2" xfId="42411" xr:uid="{5A4CFC28-2F3E-4EE2-9810-71BECDED2F50}"/>
    <cellStyle name="Comma 65 2 6" xfId="11739" xr:uid="{00000000-0005-0000-0000-0000DB2D0000}"/>
    <cellStyle name="Comma 65 2 6 2" xfId="42412" xr:uid="{2DBA6838-2EA4-4319-9148-262CF1A1993E}"/>
    <cellStyle name="Comma 65 2 7" xfId="42405" xr:uid="{3F364F96-ED77-4121-8C4D-B49226EEE904}"/>
    <cellStyle name="Comma 65 3" xfId="11740" xr:uid="{00000000-0005-0000-0000-0000DC2D0000}"/>
    <cellStyle name="Comma 65 3 2" xfId="11741" xr:uid="{00000000-0005-0000-0000-0000DD2D0000}"/>
    <cellStyle name="Comma 65 3 2 2" xfId="42414" xr:uid="{FE9CBC92-E192-4A32-BFC6-126126977CED}"/>
    <cellStyle name="Comma 65 3 3" xfId="42413" xr:uid="{00B629F1-6475-421D-AD7E-E667BEE1FF91}"/>
    <cellStyle name="Comma 65 4" xfId="11742" xr:uid="{00000000-0005-0000-0000-0000DE2D0000}"/>
    <cellStyle name="Comma 65 4 2" xfId="11743" xr:uid="{00000000-0005-0000-0000-0000DF2D0000}"/>
    <cellStyle name="Comma 65 4 2 2" xfId="42416" xr:uid="{8BB3808F-FD20-47A7-B8A3-374065F8FC97}"/>
    <cellStyle name="Comma 65 4 3" xfId="42415" xr:uid="{E3A60995-D47C-4697-9E47-864B9F1B360B}"/>
    <cellStyle name="Comma 65 5" xfId="11744" xr:uid="{00000000-0005-0000-0000-0000E02D0000}"/>
    <cellStyle name="Comma 65 5 2" xfId="42417" xr:uid="{9749FCEE-68EB-4771-8B83-D7DFD56BDB06}"/>
    <cellStyle name="Comma 65 6" xfId="11745" xr:uid="{00000000-0005-0000-0000-0000E12D0000}"/>
    <cellStyle name="Comma 65 6 2" xfId="11746" xr:uid="{00000000-0005-0000-0000-0000E22D0000}"/>
    <cellStyle name="Comma 65 6 2 2" xfId="42419" xr:uid="{D50BCA51-B453-46BA-8EDC-4AAFD0FC960B}"/>
    <cellStyle name="Comma 65 6 3" xfId="42418" xr:uid="{C01A822E-0925-4981-B8DD-6FB0D9A8EF4B}"/>
    <cellStyle name="Comma 65 7" xfId="11747" xr:uid="{00000000-0005-0000-0000-0000E32D0000}"/>
    <cellStyle name="Comma 65 7 2" xfId="42420" xr:uid="{C3B3DE7D-FD45-40FB-A93F-1758CF4B1D33}"/>
    <cellStyle name="Comma 65 8" xfId="42404" xr:uid="{CC557A8B-39BA-4CBA-BA62-6401F6E1600D}"/>
    <cellStyle name="Comma 66" xfId="11748" xr:uid="{00000000-0005-0000-0000-0000E42D0000}"/>
    <cellStyle name="Comma 66 2" xfId="11749" xr:uid="{00000000-0005-0000-0000-0000E52D0000}"/>
    <cellStyle name="Comma 66 2 2" xfId="11750" xr:uid="{00000000-0005-0000-0000-0000E62D0000}"/>
    <cellStyle name="Comma 66 2 2 2" xfId="11751" xr:uid="{00000000-0005-0000-0000-0000E72D0000}"/>
    <cellStyle name="Comma 66 2 2 2 2" xfId="42424" xr:uid="{02E88E41-A401-40BA-B97A-CFF4054699CB}"/>
    <cellStyle name="Comma 66 2 2 3" xfId="42423" xr:uid="{E6872359-ECB2-4312-A879-22A0D27036B5}"/>
    <cellStyle name="Comma 66 2 3" xfId="11752" xr:uid="{00000000-0005-0000-0000-0000E82D0000}"/>
    <cellStyle name="Comma 66 2 3 2" xfId="11753" xr:uid="{00000000-0005-0000-0000-0000E92D0000}"/>
    <cellStyle name="Comma 66 2 3 2 2" xfId="42426" xr:uid="{A1EA126A-6DA8-4D80-A9B0-F60E5934A93C}"/>
    <cellStyle name="Comma 66 2 3 3" xfId="42425" xr:uid="{BA204A2F-5907-4CDA-B803-11984A267E23}"/>
    <cellStyle name="Comma 66 2 4" xfId="11754" xr:uid="{00000000-0005-0000-0000-0000EA2D0000}"/>
    <cellStyle name="Comma 66 2 4 2" xfId="42427" xr:uid="{357B9935-E630-45AF-98C6-967E87EF02CE}"/>
    <cellStyle name="Comma 66 2 5" xfId="11755" xr:uid="{00000000-0005-0000-0000-0000EB2D0000}"/>
    <cellStyle name="Comma 66 2 5 2" xfId="42428" xr:uid="{A2FD7A61-0F03-41F3-8DFD-5B181738ED28}"/>
    <cellStyle name="Comma 66 2 6" xfId="11756" xr:uid="{00000000-0005-0000-0000-0000EC2D0000}"/>
    <cellStyle name="Comma 66 2 6 2" xfId="42429" xr:uid="{CD7D1669-2E4E-4787-8C63-21B95050E0B6}"/>
    <cellStyle name="Comma 66 2 7" xfId="42422" xr:uid="{EB6916BC-7670-48FD-9B2D-2B1625B32D83}"/>
    <cellStyle name="Comma 66 3" xfId="11757" xr:uid="{00000000-0005-0000-0000-0000ED2D0000}"/>
    <cellStyle name="Comma 66 3 2" xfId="11758" xr:uid="{00000000-0005-0000-0000-0000EE2D0000}"/>
    <cellStyle name="Comma 66 3 2 2" xfId="42431" xr:uid="{7D459042-37B1-4996-839A-0694273B92DB}"/>
    <cellStyle name="Comma 66 3 3" xfId="42430" xr:uid="{2F05CD08-E529-491A-A0FD-A4BE6C968519}"/>
    <cellStyle name="Comma 66 4" xfId="11759" xr:uid="{00000000-0005-0000-0000-0000EF2D0000}"/>
    <cellStyle name="Comma 66 4 2" xfId="11760" xr:uid="{00000000-0005-0000-0000-0000F02D0000}"/>
    <cellStyle name="Comma 66 4 2 2" xfId="42433" xr:uid="{C480C27A-19CE-4905-8CC4-956EBB7F705C}"/>
    <cellStyle name="Comma 66 4 3" xfId="42432" xr:uid="{C1767E0C-D466-42AB-B5C4-4975D4D51F7F}"/>
    <cellStyle name="Comma 66 5" xfId="11761" xr:uid="{00000000-0005-0000-0000-0000F12D0000}"/>
    <cellStyle name="Comma 66 5 2" xfId="42434" xr:uid="{B134E8C2-CD95-4373-9CC5-E79D6BEF40A7}"/>
    <cellStyle name="Comma 66 6" xfId="11762" xr:uid="{00000000-0005-0000-0000-0000F22D0000}"/>
    <cellStyle name="Comma 66 6 2" xfId="11763" xr:uid="{00000000-0005-0000-0000-0000F32D0000}"/>
    <cellStyle name="Comma 66 6 2 2" xfId="42436" xr:uid="{88B6BE99-7D6F-4061-850F-D98A0316D4AD}"/>
    <cellStyle name="Comma 66 6 3" xfId="42435" xr:uid="{71A60526-878E-4354-B233-B7FEBD47A48D}"/>
    <cellStyle name="Comma 66 7" xfId="11764" xr:uid="{00000000-0005-0000-0000-0000F42D0000}"/>
    <cellStyle name="Comma 66 7 2" xfId="42437" xr:uid="{698187CF-A7FD-4A86-9926-76A87E054368}"/>
    <cellStyle name="Comma 66 8" xfId="42421" xr:uid="{DE8AAB4E-ABAF-4D39-AF3C-BFCBFD5C5431}"/>
    <cellStyle name="Comma 67" xfId="11765" xr:uid="{00000000-0005-0000-0000-0000F52D0000}"/>
    <cellStyle name="Comma 67 2" xfId="11766" xr:uid="{00000000-0005-0000-0000-0000F62D0000}"/>
    <cellStyle name="Comma 67 2 2" xfId="11767" xr:uid="{00000000-0005-0000-0000-0000F72D0000}"/>
    <cellStyle name="Comma 67 2 2 2" xfId="11768" xr:uid="{00000000-0005-0000-0000-0000F82D0000}"/>
    <cellStyle name="Comma 67 2 2 2 2" xfId="42441" xr:uid="{7FEA9553-E8B2-4D52-B18B-300F051BC398}"/>
    <cellStyle name="Comma 67 2 2 3" xfId="42440" xr:uid="{55665E9F-0128-4179-9F4E-16523EDA09B1}"/>
    <cellStyle name="Comma 67 2 3" xfId="11769" xr:uid="{00000000-0005-0000-0000-0000F92D0000}"/>
    <cellStyle name="Comma 67 2 3 2" xfId="11770" xr:uid="{00000000-0005-0000-0000-0000FA2D0000}"/>
    <cellStyle name="Comma 67 2 3 2 2" xfId="42443" xr:uid="{3090A796-3AB4-464F-87A9-3EA3BB8BD9B2}"/>
    <cellStyle name="Comma 67 2 3 3" xfId="42442" xr:uid="{AE06B956-6ED7-4335-B8FA-A1133F40A89E}"/>
    <cellStyle name="Comma 67 2 4" xfId="11771" xr:uid="{00000000-0005-0000-0000-0000FB2D0000}"/>
    <cellStyle name="Comma 67 2 4 2" xfId="42444" xr:uid="{E658C430-37AD-4164-83D3-0D2320E2CD2A}"/>
    <cellStyle name="Comma 67 2 5" xfId="11772" xr:uid="{00000000-0005-0000-0000-0000FC2D0000}"/>
    <cellStyle name="Comma 67 2 5 2" xfId="42445" xr:uid="{77CB327B-21A5-4110-900F-EEA39E5991DD}"/>
    <cellStyle name="Comma 67 2 6" xfId="11773" xr:uid="{00000000-0005-0000-0000-0000FD2D0000}"/>
    <cellStyle name="Comma 67 2 6 2" xfId="42446" xr:uid="{366D07FB-E828-4A9D-959A-94BB93469DC5}"/>
    <cellStyle name="Comma 67 2 7" xfId="42439" xr:uid="{0C730FCF-AC7C-4CED-9E04-39BFCC2ABC23}"/>
    <cellStyle name="Comma 67 3" xfId="11774" xr:uid="{00000000-0005-0000-0000-0000FE2D0000}"/>
    <cellStyle name="Comma 67 3 2" xfId="11775" xr:uid="{00000000-0005-0000-0000-0000FF2D0000}"/>
    <cellStyle name="Comma 67 3 2 2" xfId="42448" xr:uid="{9007C04E-76C2-4CCC-86A9-42C9E4190E58}"/>
    <cellStyle name="Comma 67 3 3" xfId="42447" xr:uid="{FD43F56E-D131-48FB-9B17-4E4C12392E7D}"/>
    <cellStyle name="Comma 67 4" xfId="11776" xr:uid="{00000000-0005-0000-0000-0000002E0000}"/>
    <cellStyle name="Comma 67 4 2" xfId="11777" xr:uid="{00000000-0005-0000-0000-0000012E0000}"/>
    <cellStyle name="Comma 67 4 2 2" xfId="42450" xr:uid="{6FED83D6-AD8E-4E16-B1B3-0B23C49AD833}"/>
    <cellStyle name="Comma 67 4 3" xfId="42449" xr:uid="{457507CD-1553-43FF-A7D8-05E3EC08D674}"/>
    <cellStyle name="Comma 67 5" xfId="11778" xr:uid="{00000000-0005-0000-0000-0000022E0000}"/>
    <cellStyle name="Comma 67 5 2" xfId="42451" xr:uid="{4A65F263-5B7B-465D-8F68-10F473E9C6B6}"/>
    <cellStyle name="Comma 67 6" xfId="11779" xr:uid="{00000000-0005-0000-0000-0000032E0000}"/>
    <cellStyle name="Comma 67 6 2" xfId="11780" xr:uid="{00000000-0005-0000-0000-0000042E0000}"/>
    <cellStyle name="Comma 67 6 2 2" xfId="42453" xr:uid="{CF4C9B35-90F7-4FFB-ADE8-9C770E47DA5B}"/>
    <cellStyle name="Comma 67 6 3" xfId="42452" xr:uid="{B07B0C06-45CC-4A82-A995-BCAB9F944724}"/>
    <cellStyle name="Comma 67 7" xfId="11781" xr:uid="{00000000-0005-0000-0000-0000052E0000}"/>
    <cellStyle name="Comma 67 7 2" xfId="42454" xr:uid="{D2A59B3F-0104-49B5-9D65-FD29AF57772F}"/>
    <cellStyle name="Comma 67 8" xfId="42438" xr:uid="{182354B3-871F-4CA7-9007-6553CFCFB3F9}"/>
    <cellStyle name="Comma 68" xfId="11782" xr:uid="{00000000-0005-0000-0000-0000062E0000}"/>
    <cellStyle name="Comma 68 2" xfId="11783" xr:uid="{00000000-0005-0000-0000-0000072E0000}"/>
    <cellStyle name="Comma 68 2 2" xfId="11784" xr:uid="{00000000-0005-0000-0000-0000082E0000}"/>
    <cellStyle name="Comma 68 2 2 2" xfId="11785" xr:uid="{00000000-0005-0000-0000-0000092E0000}"/>
    <cellStyle name="Comma 68 2 2 2 2" xfId="42458" xr:uid="{66710BED-B1A4-4D25-80A6-FFE23A7BF61D}"/>
    <cellStyle name="Comma 68 2 2 3" xfId="42457" xr:uid="{BC0DEB2B-E5EF-4092-826F-C677D1829BE5}"/>
    <cellStyle name="Comma 68 2 3" xfId="11786" xr:uid="{00000000-0005-0000-0000-00000A2E0000}"/>
    <cellStyle name="Comma 68 2 3 2" xfId="11787" xr:uid="{00000000-0005-0000-0000-00000B2E0000}"/>
    <cellStyle name="Comma 68 2 3 2 2" xfId="42460" xr:uid="{702C919B-E6EE-417E-A6B0-460A796D9BB5}"/>
    <cellStyle name="Comma 68 2 3 3" xfId="42459" xr:uid="{51919497-1D24-4D6A-A16C-30C0F9CCD295}"/>
    <cellStyle name="Comma 68 2 4" xfId="11788" xr:uid="{00000000-0005-0000-0000-00000C2E0000}"/>
    <cellStyle name="Comma 68 2 4 2" xfId="42461" xr:uid="{3DB721FB-5A6A-49C2-BEB3-3E054DBD5131}"/>
    <cellStyle name="Comma 68 2 5" xfId="11789" xr:uid="{00000000-0005-0000-0000-00000D2E0000}"/>
    <cellStyle name="Comma 68 2 5 2" xfId="42462" xr:uid="{CDEF98D2-5649-4DE8-ABB4-1D03EF91E05A}"/>
    <cellStyle name="Comma 68 2 6" xfId="11790" xr:uid="{00000000-0005-0000-0000-00000E2E0000}"/>
    <cellStyle name="Comma 68 2 6 2" xfId="42463" xr:uid="{4DD4BFE3-7C0A-4398-AB17-76CCD76467A3}"/>
    <cellStyle name="Comma 68 2 7" xfId="42456" xr:uid="{3A56375A-93A5-42BC-9B67-DA7CBE609C9B}"/>
    <cellStyle name="Comma 68 3" xfId="11791" xr:uid="{00000000-0005-0000-0000-00000F2E0000}"/>
    <cellStyle name="Comma 68 3 2" xfId="11792" xr:uid="{00000000-0005-0000-0000-0000102E0000}"/>
    <cellStyle name="Comma 68 3 2 2" xfId="42465" xr:uid="{5778511C-0DDE-4500-B754-64463801AB09}"/>
    <cellStyle name="Comma 68 3 3" xfId="42464" xr:uid="{DFC2907E-6E2F-49B9-A0C3-80F8ACA9CA5B}"/>
    <cellStyle name="Comma 68 4" xfId="11793" xr:uid="{00000000-0005-0000-0000-0000112E0000}"/>
    <cellStyle name="Comma 68 4 2" xfId="11794" xr:uid="{00000000-0005-0000-0000-0000122E0000}"/>
    <cellStyle name="Comma 68 4 2 2" xfId="42467" xr:uid="{B4ED895D-B6C2-4F35-B738-43C81F070F84}"/>
    <cellStyle name="Comma 68 4 3" xfId="42466" xr:uid="{D72F60DB-3EF6-4046-8D67-E69355C370EF}"/>
    <cellStyle name="Comma 68 5" xfId="11795" xr:uid="{00000000-0005-0000-0000-0000132E0000}"/>
    <cellStyle name="Comma 68 5 2" xfId="42468" xr:uid="{1BBE7D21-1A3A-4A8E-9650-4A626C03105A}"/>
    <cellStyle name="Comma 68 6" xfId="11796" xr:uid="{00000000-0005-0000-0000-0000142E0000}"/>
    <cellStyle name="Comma 68 6 2" xfId="11797" xr:uid="{00000000-0005-0000-0000-0000152E0000}"/>
    <cellStyle name="Comma 68 6 2 2" xfId="42470" xr:uid="{8C71B38E-4566-4115-BCAC-3ECF1F340402}"/>
    <cellStyle name="Comma 68 6 3" xfId="42469" xr:uid="{D93039FF-71E4-4E79-9230-9E27089DF154}"/>
    <cellStyle name="Comma 68 7" xfId="11798" xr:uid="{00000000-0005-0000-0000-0000162E0000}"/>
    <cellStyle name="Comma 68 7 2" xfId="42471" xr:uid="{218CF1A3-27D8-4E9E-9D83-78903E81DBD7}"/>
    <cellStyle name="Comma 68 8" xfId="42455" xr:uid="{78C3522A-CBEE-4554-B2B6-A862E8F18188}"/>
    <cellStyle name="Comma 69" xfId="11799" xr:uid="{00000000-0005-0000-0000-0000172E0000}"/>
    <cellStyle name="Comma 69 2" xfId="11800" xr:uid="{00000000-0005-0000-0000-0000182E0000}"/>
    <cellStyle name="Comma 69 2 2" xfId="11801" xr:uid="{00000000-0005-0000-0000-0000192E0000}"/>
    <cellStyle name="Comma 69 2 2 2" xfId="11802" xr:uid="{00000000-0005-0000-0000-00001A2E0000}"/>
    <cellStyle name="Comma 69 2 2 2 2" xfId="42475" xr:uid="{85B5E65A-2BDD-47B2-8D5C-1E81D08FBDA0}"/>
    <cellStyle name="Comma 69 2 2 3" xfId="42474" xr:uid="{8EA86F3A-F00E-4CEC-A082-3763C2D66499}"/>
    <cellStyle name="Comma 69 2 3" xfId="11803" xr:uid="{00000000-0005-0000-0000-00001B2E0000}"/>
    <cellStyle name="Comma 69 2 3 2" xfId="11804" xr:uid="{00000000-0005-0000-0000-00001C2E0000}"/>
    <cellStyle name="Comma 69 2 3 2 2" xfId="42477" xr:uid="{8D28C334-5044-4202-9541-0DF6B21FEE3E}"/>
    <cellStyle name="Comma 69 2 3 3" xfId="42476" xr:uid="{AECCC152-98C5-4084-9194-8D513232EE41}"/>
    <cellStyle name="Comma 69 2 4" xfId="11805" xr:uid="{00000000-0005-0000-0000-00001D2E0000}"/>
    <cellStyle name="Comma 69 2 4 2" xfId="42478" xr:uid="{DD7A6F44-D050-4073-99EB-E4E67BBA637C}"/>
    <cellStyle name="Comma 69 2 5" xfId="11806" xr:uid="{00000000-0005-0000-0000-00001E2E0000}"/>
    <cellStyle name="Comma 69 2 5 2" xfId="42479" xr:uid="{D0749D00-C41E-4C33-9B8A-6A4CF44575BD}"/>
    <cellStyle name="Comma 69 2 6" xfId="11807" xr:uid="{00000000-0005-0000-0000-00001F2E0000}"/>
    <cellStyle name="Comma 69 2 6 2" xfId="42480" xr:uid="{72C9AC04-03E1-425F-982B-EBA307BD8CE8}"/>
    <cellStyle name="Comma 69 2 7" xfId="42473" xr:uid="{AFCFCA19-31E0-471F-86BE-2FC8F46D8E02}"/>
    <cellStyle name="Comma 69 3" xfId="11808" xr:uid="{00000000-0005-0000-0000-0000202E0000}"/>
    <cellStyle name="Comma 69 3 2" xfId="11809" xr:uid="{00000000-0005-0000-0000-0000212E0000}"/>
    <cellStyle name="Comma 69 3 2 2" xfId="42482" xr:uid="{0EDE1590-1210-482E-AEC8-4F309C27FF1C}"/>
    <cellStyle name="Comma 69 3 3" xfId="42481" xr:uid="{18F7D9B1-33AE-4145-A5AE-23D6CC2011AC}"/>
    <cellStyle name="Comma 69 4" xfId="11810" xr:uid="{00000000-0005-0000-0000-0000222E0000}"/>
    <cellStyle name="Comma 69 4 2" xfId="11811" xr:uid="{00000000-0005-0000-0000-0000232E0000}"/>
    <cellStyle name="Comma 69 4 2 2" xfId="42484" xr:uid="{10DB4F47-DC6E-4E17-934B-2C2C91B56410}"/>
    <cellStyle name="Comma 69 4 3" xfId="42483" xr:uid="{43367177-227E-4C15-AD51-11C0D7BB7D6E}"/>
    <cellStyle name="Comma 69 5" xfId="11812" xr:uid="{00000000-0005-0000-0000-0000242E0000}"/>
    <cellStyle name="Comma 69 5 2" xfId="42485" xr:uid="{2E7727A9-95DB-4D73-943F-40F6631BA872}"/>
    <cellStyle name="Comma 69 6" xfId="11813" xr:uid="{00000000-0005-0000-0000-0000252E0000}"/>
    <cellStyle name="Comma 69 6 2" xfId="11814" xr:uid="{00000000-0005-0000-0000-0000262E0000}"/>
    <cellStyle name="Comma 69 6 2 2" xfId="42487" xr:uid="{B0FCC28B-6164-4C7B-B757-6519BFEA4F45}"/>
    <cellStyle name="Comma 69 6 3" xfId="42486" xr:uid="{E30EEDB7-2D72-4778-B1E4-36A56E9A9C61}"/>
    <cellStyle name="Comma 69 7" xfId="11815" xr:uid="{00000000-0005-0000-0000-0000272E0000}"/>
    <cellStyle name="Comma 69 7 2" xfId="42488" xr:uid="{C51248A0-D05B-4646-9BE8-DAB12791E956}"/>
    <cellStyle name="Comma 69 8" xfId="42472" xr:uid="{499B8EE3-86B3-4682-8D8A-1B3217CE9436}"/>
    <cellStyle name="Comma 7" xfId="11816" xr:uid="{00000000-0005-0000-0000-0000282E0000}"/>
    <cellStyle name="Comma 7 10" xfId="11817" xr:uid="{00000000-0005-0000-0000-0000292E0000}"/>
    <cellStyle name="Comma 7 10 2" xfId="11818" xr:uid="{00000000-0005-0000-0000-00002A2E0000}"/>
    <cellStyle name="Comma 7 10 2 2" xfId="42491" xr:uid="{9E5E0E91-8622-40A5-894F-24A02F6558D9}"/>
    <cellStyle name="Comma 7 10 3" xfId="42490" xr:uid="{8CF1B6CB-8D21-489E-A4D0-559499F48EE1}"/>
    <cellStyle name="Comma 7 11" xfId="11819" xr:uid="{00000000-0005-0000-0000-00002B2E0000}"/>
    <cellStyle name="Comma 7 11 2" xfId="11820" xr:uid="{00000000-0005-0000-0000-00002C2E0000}"/>
    <cellStyle name="Comma 7 11 2 2" xfId="42493" xr:uid="{293719A5-7EA1-4E8C-86DD-7B0E6D723A95}"/>
    <cellStyle name="Comma 7 11 3" xfId="42492" xr:uid="{60970C5C-32CE-448F-B93C-C42A1F6EC6A3}"/>
    <cellStyle name="Comma 7 12" xfId="11821" xr:uid="{00000000-0005-0000-0000-00002D2E0000}"/>
    <cellStyle name="Comma 7 12 2" xfId="11822" xr:uid="{00000000-0005-0000-0000-00002E2E0000}"/>
    <cellStyle name="Comma 7 12 2 2" xfId="42495" xr:uid="{6C7D9FFD-181C-496D-A4AB-518A075A1B9C}"/>
    <cellStyle name="Comma 7 12 3" xfId="42494" xr:uid="{DA23F1AE-874E-4A07-80E0-8B10F4A65CD6}"/>
    <cellStyle name="Comma 7 13" xfId="11823" xr:uid="{00000000-0005-0000-0000-00002F2E0000}"/>
    <cellStyle name="Comma 7 13 2" xfId="11824" xr:uid="{00000000-0005-0000-0000-0000302E0000}"/>
    <cellStyle name="Comma 7 13 2 2" xfId="42497" xr:uid="{76264AB3-7A25-4099-ACA7-BFFC8876B69E}"/>
    <cellStyle name="Comma 7 13 3" xfId="42496" xr:uid="{45AEBD15-58A0-4EC2-B964-A8A279C6818D}"/>
    <cellStyle name="Comma 7 14" xfId="11825" xr:uid="{00000000-0005-0000-0000-0000312E0000}"/>
    <cellStyle name="Comma 7 14 2" xfId="11826" xr:uid="{00000000-0005-0000-0000-0000322E0000}"/>
    <cellStyle name="Comma 7 14 2 2" xfId="42499" xr:uid="{31477C53-2F90-4412-A6CB-EE8FBBCFCBDA}"/>
    <cellStyle name="Comma 7 14 3" xfId="42498" xr:uid="{8142C7DB-CBC6-4DBB-B418-96767A460836}"/>
    <cellStyle name="Comma 7 15" xfId="11827" xr:uid="{00000000-0005-0000-0000-0000332E0000}"/>
    <cellStyle name="Comma 7 15 2" xfId="11828" xr:uid="{00000000-0005-0000-0000-0000342E0000}"/>
    <cellStyle name="Comma 7 15 2 2" xfId="42501" xr:uid="{D4B3371A-0386-4707-A807-7EAAC5F65847}"/>
    <cellStyle name="Comma 7 15 3" xfId="42500" xr:uid="{7F5AEE29-F677-439F-A392-4ABEFB980F3E}"/>
    <cellStyle name="Comma 7 16" xfId="11829" xr:uid="{00000000-0005-0000-0000-0000352E0000}"/>
    <cellStyle name="Comma 7 16 2" xfId="42502" xr:uid="{493E2833-B0D0-45FB-B557-3DCD7A855103}"/>
    <cellStyle name="Comma 7 17" xfId="11830" xr:uid="{00000000-0005-0000-0000-0000362E0000}"/>
    <cellStyle name="Comma 7 17 2" xfId="42503" xr:uid="{7FA99809-9BD9-453E-A080-5D167AB25F05}"/>
    <cellStyle name="Comma 7 18" xfId="11831" xr:uid="{00000000-0005-0000-0000-0000372E0000}"/>
    <cellStyle name="Comma 7 18 2" xfId="42504" xr:uid="{93590C30-331D-4D6E-896D-D5D22A187463}"/>
    <cellStyle name="Comma 7 19" xfId="11832" xr:uid="{00000000-0005-0000-0000-0000382E0000}"/>
    <cellStyle name="Comma 7 19 2" xfId="42505" xr:uid="{DAB98215-D897-43A4-985E-3A80F11124B7}"/>
    <cellStyle name="Comma 7 2" xfId="11833" xr:uid="{00000000-0005-0000-0000-0000392E0000}"/>
    <cellStyle name="Comma 7 2 10" xfId="42506" xr:uid="{34012712-13A6-4718-B26B-F922280E35AA}"/>
    <cellStyle name="Comma 7 2 2" xfId="11834" xr:uid="{00000000-0005-0000-0000-00003A2E0000}"/>
    <cellStyle name="Comma 7 2 2 2" xfId="11835" xr:uid="{00000000-0005-0000-0000-00003B2E0000}"/>
    <cellStyle name="Comma 7 2 2 2 2" xfId="42508" xr:uid="{DFC7F663-E8EB-4227-A4B6-9081EA61500D}"/>
    <cellStyle name="Comma 7 2 2 3" xfId="42507" xr:uid="{8FB99654-4492-49A6-83DF-49565962BDFC}"/>
    <cellStyle name="Comma 7 2 3" xfId="11836" xr:uid="{00000000-0005-0000-0000-00003C2E0000}"/>
    <cellStyle name="Comma 7 2 3 2" xfId="11837" xr:uid="{00000000-0005-0000-0000-00003D2E0000}"/>
    <cellStyle name="Comma 7 2 3 2 2" xfId="42510" xr:uid="{37A18428-B9C7-446A-8230-1CE535F14811}"/>
    <cellStyle name="Comma 7 2 3 3" xfId="42509" xr:uid="{94AD848D-0EA2-4248-8F4A-2845D487745F}"/>
    <cellStyle name="Comma 7 2 4" xfId="11838" xr:uid="{00000000-0005-0000-0000-00003E2E0000}"/>
    <cellStyle name="Comma 7 2 4 2" xfId="11839" xr:uid="{00000000-0005-0000-0000-00003F2E0000}"/>
    <cellStyle name="Comma 7 2 4 2 2" xfId="42512" xr:uid="{5783391B-5AF8-419B-8489-C378B068EC22}"/>
    <cellStyle name="Comma 7 2 4 3" xfId="42511" xr:uid="{10F8AD6E-4C3D-4653-BB51-98ECB869F414}"/>
    <cellStyle name="Comma 7 2 5" xfId="11840" xr:uid="{00000000-0005-0000-0000-0000402E0000}"/>
    <cellStyle name="Comma 7 2 5 2" xfId="11841" xr:uid="{00000000-0005-0000-0000-0000412E0000}"/>
    <cellStyle name="Comma 7 2 5 2 2" xfId="42514" xr:uid="{2322EE4E-878C-4134-B004-6E3371CB5D73}"/>
    <cellStyle name="Comma 7 2 5 3" xfId="42513" xr:uid="{C8DC579C-A096-4D36-ABCD-ED3C8F7BC140}"/>
    <cellStyle name="Comma 7 2 6" xfId="11842" xr:uid="{00000000-0005-0000-0000-0000422E0000}"/>
    <cellStyle name="Comma 7 2 6 2" xfId="42515" xr:uid="{5908B23F-E6BA-4008-B97F-A2D4F425AE7B}"/>
    <cellStyle name="Comma 7 2 7" xfId="11843" xr:uid="{00000000-0005-0000-0000-0000432E0000}"/>
    <cellStyle name="Comma 7 2 7 2" xfId="42516" xr:uid="{5231A164-3808-46EA-89D6-4A84A71132C9}"/>
    <cellStyle name="Comma 7 2 8" xfId="11844" xr:uid="{00000000-0005-0000-0000-0000442E0000}"/>
    <cellStyle name="Comma 7 2 8 2" xfId="42517" xr:uid="{43893780-11B8-4093-9688-583FCA27EC28}"/>
    <cellStyle name="Comma 7 2 9" xfId="11845" xr:uid="{00000000-0005-0000-0000-0000452E0000}"/>
    <cellStyle name="Comma 7 2 9 2" xfId="42518" xr:uid="{ED0C9D4F-7E4F-44F1-9D79-738A9BBEFE56}"/>
    <cellStyle name="Comma 7 20" xfId="11846" xr:uid="{00000000-0005-0000-0000-0000462E0000}"/>
    <cellStyle name="Comma 7 20 2" xfId="11847" xr:uid="{00000000-0005-0000-0000-0000472E0000}"/>
    <cellStyle name="Comma 7 20 2 2" xfId="42520" xr:uid="{AE880FD7-57D9-4FDC-92B1-5BCA73EC4CA4}"/>
    <cellStyle name="Comma 7 20 3" xfId="42519" xr:uid="{FE7A8195-10AF-4228-A308-FA1838DAF7F3}"/>
    <cellStyle name="Comma 7 21" xfId="11848" xr:uid="{00000000-0005-0000-0000-0000482E0000}"/>
    <cellStyle name="Comma 7 21 2" xfId="42521" xr:uid="{51D3B4B0-5BEA-49C7-A82C-EEB447E091DC}"/>
    <cellStyle name="Comma 7 21 3" xfId="11849" xr:uid="{00000000-0005-0000-0000-0000492E0000}"/>
    <cellStyle name="Comma 7 21 3 2" xfId="42522" xr:uid="{A9763758-F2F3-4B55-871B-F1F61A49A990}"/>
    <cellStyle name="Comma 7 22" xfId="11850" xr:uid="{00000000-0005-0000-0000-00004A2E0000}"/>
    <cellStyle name="Comma 7 22 2" xfId="42523" xr:uid="{3E60F5BE-4F7A-44C4-9CDA-B99134EBAA6E}"/>
    <cellStyle name="Comma 7 23" xfId="11851" xr:uid="{00000000-0005-0000-0000-00004B2E0000}"/>
    <cellStyle name="Comma 7 23 2" xfId="42524" xr:uid="{C0BC5CB9-F9AC-4F3F-8DC5-3DE2058C0C5C}"/>
    <cellStyle name="Comma 7 24" xfId="11852" xr:uid="{00000000-0005-0000-0000-00004C2E0000}"/>
    <cellStyle name="Comma 7 24 2" xfId="42525" xr:uid="{422E55FE-5718-487E-9615-BAE7B0370628}"/>
    <cellStyle name="Comma 7 25" xfId="11853" xr:uid="{00000000-0005-0000-0000-00004D2E0000}"/>
    <cellStyle name="Comma 7 25 2" xfId="42526" xr:uid="{598020E5-E113-4868-A5D8-EBC763AC1021}"/>
    <cellStyle name="Comma 7 26" xfId="11854" xr:uid="{00000000-0005-0000-0000-00004E2E0000}"/>
    <cellStyle name="Comma 7 26 2" xfId="42527" xr:uid="{45EEB82D-DED2-4EDC-894E-CFE3EA6C51D3}"/>
    <cellStyle name="Comma 7 27" xfId="11855" xr:uid="{00000000-0005-0000-0000-00004F2E0000}"/>
    <cellStyle name="Comma 7 27 2" xfId="42528" xr:uid="{70867412-DBA1-4D3C-A350-319181815372}"/>
    <cellStyle name="Comma 7 28" xfId="11856" xr:uid="{00000000-0005-0000-0000-0000502E0000}"/>
    <cellStyle name="Comma 7 28 2" xfId="42529" xr:uid="{16E7B8D4-CA3C-4B6F-AD66-31035242781E}"/>
    <cellStyle name="Comma 7 29" xfId="42489" xr:uid="{55ECEEA0-75D6-4363-B468-A525AA893E6F}"/>
    <cellStyle name="Comma 7 3" xfId="11857" xr:uid="{00000000-0005-0000-0000-0000512E0000}"/>
    <cellStyle name="Comma 7 3 10" xfId="11858" xr:uid="{00000000-0005-0000-0000-0000522E0000}"/>
    <cellStyle name="Comma 7 3 10 2" xfId="42531" xr:uid="{1E201116-30AA-4CD8-AF62-9F14216CA8F8}"/>
    <cellStyle name="Comma 7 3 2" xfId="11859" xr:uid="{00000000-0005-0000-0000-0000532E0000}"/>
    <cellStyle name="Comma 7 3 2 2" xfId="11860" xr:uid="{00000000-0005-0000-0000-0000542E0000}"/>
    <cellStyle name="Comma 7 3 2 2 2" xfId="11861" xr:uid="{00000000-0005-0000-0000-0000552E0000}"/>
    <cellStyle name="Comma 7 3 2 2 2 2" xfId="42534" xr:uid="{2A706007-D7D7-44A0-94C5-E29A2D4DEF5D}"/>
    <cellStyle name="Comma 7 3 2 2 3" xfId="42533" xr:uid="{057530A7-55E8-4AF6-8B12-312F9B9DF72A}"/>
    <cellStyle name="Comma 7 3 2 3" xfId="11862" xr:uid="{00000000-0005-0000-0000-0000562E0000}"/>
    <cellStyle name="Comma 7 3 2 3 2" xfId="11863" xr:uid="{00000000-0005-0000-0000-0000572E0000}"/>
    <cellStyle name="Comma 7 3 2 3 2 2" xfId="42536" xr:uid="{097B618A-3D39-4DDC-977E-F11F8E746ACB}"/>
    <cellStyle name="Comma 7 3 2 3 3" xfId="42535" xr:uid="{4258D013-D165-470B-904D-F6E374C407CB}"/>
    <cellStyle name="Comma 7 3 2 4" xfId="11864" xr:uid="{00000000-0005-0000-0000-0000582E0000}"/>
    <cellStyle name="Comma 7 3 2 4 2" xfId="42537" xr:uid="{412C51FD-6F52-4BF9-BB31-133C9F5F730A}"/>
    <cellStyle name="Comma 7 3 2 5" xfId="11865" xr:uid="{00000000-0005-0000-0000-0000592E0000}"/>
    <cellStyle name="Comma 7 3 2 5 2" xfId="42538" xr:uid="{1E08AC1A-3D58-4D1D-85CD-659AF350A45D}"/>
    <cellStyle name="Comma 7 3 2 6" xfId="11866" xr:uid="{00000000-0005-0000-0000-00005A2E0000}"/>
    <cellStyle name="Comma 7 3 2 6 2" xfId="42539" xr:uid="{A25024C0-1D14-4330-9835-23CE609200C0}"/>
    <cellStyle name="Comma 7 3 2 7" xfId="42532" xr:uid="{EFA5DC22-F9E7-4181-B3C0-4DA00B49D053}"/>
    <cellStyle name="Comma 7 3 3" xfId="11867" xr:uid="{00000000-0005-0000-0000-00005B2E0000}"/>
    <cellStyle name="Comma 7 3 3 2" xfId="11868" xr:uid="{00000000-0005-0000-0000-00005C2E0000}"/>
    <cellStyle name="Comma 7 3 3 2 2" xfId="11869" xr:uid="{00000000-0005-0000-0000-00005D2E0000}"/>
    <cellStyle name="Comma 7 3 3 2 2 2" xfId="11870" xr:uid="{00000000-0005-0000-0000-00005E2E0000}"/>
    <cellStyle name="Comma 7 3 3 2 2 2 2" xfId="42543" xr:uid="{C75992EE-20C1-40EC-A4DD-6D709A8338FE}"/>
    <cellStyle name="Comma 7 3 3 2 2 3" xfId="42542" xr:uid="{B37AB687-5612-49F7-8ECC-CB0ECC475C93}"/>
    <cellStyle name="Comma 7 3 3 2 3" xfId="11871" xr:uid="{00000000-0005-0000-0000-00005F2E0000}"/>
    <cellStyle name="Comma 7 3 3 2 3 2" xfId="11872" xr:uid="{00000000-0005-0000-0000-0000602E0000}"/>
    <cellStyle name="Comma 7 3 3 2 3 2 2" xfId="42545" xr:uid="{6D0829DB-6320-4875-A862-12EF11B98597}"/>
    <cellStyle name="Comma 7 3 3 2 3 3" xfId="42544" xr:uid="{4A7FCAAA-3714-4AB3-81CB-BFC6D450B16E}"/>
    <cellStyle name="Comma 7 3 3 2 4" xfId="11873" xr:uid="{00000000-0005-0000-0000-0000612E0000}"/>
    <cellStyle name="Comma 7 3 3 2 4 2" xfId="42546" xr:uid="{8BE5D648-BA8F-420B-8297-E1B1C541D5D3}"/>
    <cellStyle name="Comma 7 3 3 2 5" xfId="11874" xr:uid="{00000000-0005-0000-0000-0000622E0000}"/>
    <cellStyle name="Comma 7 3 3 2 5 2" xfId="42547" xr:uid="{C1E64111-9C57-4FCD-BCFE-495E0E0E3F01}"/>
    <cellStyle name="Comma 7 3 3 2 6" xfId="11875" xr:uid="{00000000-0005-0000-0000-0000632E0000}"/>
    <cellStyle name="Comma 7 3 3 2 6 2" xfId="42548" xr:uid="{DD37BA3E-F874-4C63-B46A-EA2BA0D7C06F}"/>
    <cellStyle name="Comma 7 3 3 2 7" xfId="42541" xr:uid="{14C19373-532D-41A3-8694-68CA9531934D}"/>
    <cellStyle name="Comma 7 3 3 3" xfId="11876" xr:uid="{00000000-0005-0000-0000-0000642E0000}"/>
    <cellStyle name="Comma 7 3 3 3 2" xfId="11877" xr:uid="{00000000-0005-0000-0000-0000652E0000}"/>
    <cellStyle name="Comma 7 3 3 3 2 2" xfId="42550" xr:uid="{EFB5F818-48A6-4079-ABF6-59ADDCA0F40F}"/>
    <cellStyle name="Comma 7 3 3 3 3" xfId="42549" xr:uid="{5BD4C21E-89A0-4EED-B00D-B36ABB0B5F24}"/>
    <cellStyle name="Comma 7 3 3 4" xfId="11878" xr:uid="{00000000-0005-0000-0000-0000662E0000}"/>
    <cellStyle name="Comma 7 3 3 4 2" xfId="11879" xr:uid="{00000000-0005-0000-0000-0000672E0000}"/>
    <cellStyle name="Comma 7 3 3 4 2 2" xfId="42552" xr:uid="{31EA70B4-5D60-42B6-AE2E-65B867C014D6}"/>
    <cellStyle name="Comma 7 3 3 4 3" xfId="42551" xr:uid="{CCE2664B-3F2C-439F-82F5-0B1B2F1A64E6}"/>
    <cellStyle name="Comma 7 3 3 5" xfId="11880" xr:uid="{00000000-0005-0000-0000-0000682E0000}"/>
    <cellStyle name="Comma 7 3 3 5 2" xfId="42553" xr:uid="{EEC90086-78C1-49CD-B290-E2EB0B379746}"/>
    <cellStyle name="Comma 7 3 3 6" xfId="11881" xr:uid="{00000000-0005-0000-0000-0000692E0000}"/>
    <cellStyle name="Comma 7 3 3 6 2" xfId="42554" xr:uid="{1AEC6378-C257-4F90-8450-2E50B20D8B93}"/>
    <cellStyle name="Comma 7 3 3 7" xfId="11882" xr:uid="{00000000-0005-0000-0000-00006A2E0000}"/>
    <cellStyle name="Comma 7 3 3 7 2" xfId="42555" xr:uid="{F88A409D-6713-4B3B-83C5-1622BCCF6358}"/>
    <cellStyle name="Comma 7 3 3 8" xfId="42540" xr:uid="{895D91EF-299D-4A6E-A970-B32EFA847434}"/>
    <cellStyle name="Comma 7 3 4" xfId="11883" xr:uid="{00000000-0005-0000-0000-00006B2E0000}"/>
    <cellStyle name="Comma 7 3 4 2" xfId="11884" xr:uid="{00000000-0005-0000-0000-00006C2E0000}"/>
    <cellStyle name="Comma 7 3 4 2 2" xfId="11885" xr:uid="{00000000-0005-0000-0000-00006D2E0000}"/>
    <cellStyle name="Comma 7 3 4 2 2 2" xfId="11886" xr:uid="{00000000-0005-0000-0000-00006E2E0000}"/>
    <cellStyle name="Comma 7 3 4 2 2 2 2" xfId="11887" xr:uid="{00000000-0005-0000-0000-00006F2E0000}"/>
    <cellStyle name="Comma 7 3 4 2 2 2 2 2" xfId="42560" xr:uid="{D4AAA25F-773E-4AC3-A9B2-F003B8571127}"/>
    <cellStyle name="Comma 7 3 4 2 2 2 3" xfId="42559" xr:uid="{36018959-3E24-496A-8B91-09D45332E7DB}"/>
    <cellStyle name="Comma 7 3 4 2 2 3" xfId="11888" xr:uid="{00000000-0005-0000-0000-0000702E0000}"/>
    <cellStyle name="Comma 7 3 4 2 2 3 2" xfId="11889" xr:uid="{00000000-0005-0000-0000-0000712E0000}"/>
    <cellStyle name="Comma 7 3 4 2 2 3 2 2" xfId="42562" xr:uid="{414EFCF9-2593-4D32-9894-1EC7FF6DDAB6}"/>
    <cellStyle name="Comma 7 3 4 2 2 3 3" xfId="42561" xr:uid="{06F59F41-8A3B-49D9-AB91-2484E49DF029}"/>
    <cellStyle name="Comma 7 3 4 2 2 4" xfId="11890" xr:uid="{00000000-0005-0000-0000-0000722E0000}"/>
    <cellStyle name="Comma 7 3 4 2 2 4 2" xfId="42563" xr:uid="{D12456F0-E628-440B-94C4-53ACC8CFAE21}"/>
    <cellStyle name="Comma 7 3 4 2 2 5" xfId="11891" xr:uid="{00000000-0005-0000-0000-0000732E0000}"/>
    <cellStyle name="Comma 7 3 4 2 2 5 2" xfId="42564" xr:uid="{837FEA3B-01CF-408A-AEF4-71204183A1B9}"/>
    <cellStyle name="Comma 7 3 4 2 2 6" xfId="11892" xr:uid="{00000000-0005-0000-0000-0000742E0000}"/>
    <cellStyle name="Comma 7 3 4 2 2 6 2" xfId="42565" xr:uid="{57971C30-EF34-46AD-B0DB-19770FA5911F}"/>
    <cellStyle name="Comma 7 3 4 2 2 7" xfId="42558" xr:uid="{FB3A5E53-B6EE-4B5E-87CA-76EF9FC82983}"/>
    <cellStyle name="Comma 7 3 4 2 3" xfId="11893" xr:uid="{00000000-0005-0000-0000-0000752E0000}"/>
    <cellStyle name="Comma 7 3 4 2 3 2" xfId="11894" xr:uid="{00000000-0005-0000-0000-0000762E0000}"/>
    <cellStyle name="Comma 7 3 4 2 3 2 2" xfId="42567" xr:uid="{6C1D6302-731D-460F-AE71-149F2542D78E}"/>
    <cellStyle name="Comma 7 3 4 2 3 3" xfId="42566" xr:uid="{66172EC2-A0E2-4B9A-B785-471B26B0D4F7}"/>
    <cellStyle name="Comma 7 3 4 2 4" xfId="11895" xr:uid="{00000000-0005-0000-0000-0000772E0000}"/>
    <cellStyle name="Comma 7 3 4 2 4 2" xfId="11896" xr:uid="{00000000-0005-0000-0000-0000782E0000}"/>
    <cellStyle name="Comma 7 3 4 2 4 2 2" xfId="42569" xr:uid="{227C2ED5-4E26-4E56-873F-E8ECC79A1C48}"/>
    <cellStyle name="Comma 7 3 4 2 4 3" xfId="42568" xr:uid="{28A98932-EC64-4B59-B0AF-B33CEB47DFF7}"/>
    <cellStyle name="Comma 7 3 4 2 5" xfId="11897" xr:uid="{00000000-0005-0000-0000-0000792E0000}"/>
    <cellStyle name="Comma 7 3 4 2 5 2" xfId="42570" xr:uid="{19DF0202-2020-4FF0-916B-82A400123DBE}"/>
    <cellStyle name="Comma 7 3 4 2 6" xfId="11898" xr:uid="{00000000-0005-0000-0000-00007A2E0000}"/>
    <cellStyle name="Comma 7 3 4 2 6 2" xfId="42571" xr:uid="{6161F91C-1A52-4BC6-BA95-1DB3404ABC3E}"/>
    <cellStyle name="Comma 7 3 4 2 7" xfId="11899" xr:uid="{00000000-0005-0000-0000-00007B2E0000}"/>
    <cellStyle name="Comma 7 3 4 2 7 2" xfId="42572" xr:uid="{8F1B5B91-BFCE-4C20-8534-FCADFE46560A}"/>
    <cellStyle name="Comma 7 3 4 2 8" xfId="42557" xr:uid="{1E35583C-0075-414D-A492-D0A1CFBFD46E}"/>
    <cellStyle name="Comma 7 3 4 3" xfId="11900" xr:uid="{00000000-0005-0000-0000-00007C2E0000}"/>
    <cellStyle name="Comma 7 3 4 3 2" xfId="11901" xr:uid="{00000000-0005-0000-0000-00007D2E0000}"/>
    <cellStyle name="Comma 7 3 4 3 2 2" xfId="11902" xr:uid="{00000000-0005-0000-0000-00007E2E0000}"/>
    <cellStyle name="Comma 7 3 4 3 2 2 2" xfId="42575" xr:uid="{E2A30769-F782-44B3-93E4-4E023E03B696}"/>
    <cellStyle name="Comma 7 3 4 3 2 3" xfId="42574" xr:uid="{E7D6646A-CD42-4FD1-95E2-C62DEC66F3CB}"/>
    <cellStyle name="Comma 7 3 4 3 3" xfId="11903" xr:uid="{00000000-0005-0000-0000-00007F2E0000}"/>
    <cellStyle name="Comma 7 3 4 3 3 2" xfId="11904" xr:uid="{00000000-0005-0000-0000-0000802E0000}"/>
    <cellStyle name="Comma 7 3 4 3 3 2 2" xfId="42577" xr:uid="{284F98CA-087E-42A6-84F8-1C6C821A18E8}"/>
    <cellStyle name="Comma 7 3 4 3 3 3" xfId="42576" xr:uid="{8A835242-894C-4FED-9228-DD3B5B42B1EC}"/>
    <cellStyle name="Comma 7 3 4 3 4" xfId="11905" xr:uid="{00000000-0005-0000-0000-0000812E0000}"/>
    <cellStyle name="Comma 7 3 4 3 4 2" xfId="42578" xr:uid="{50D52E31-4C29-4D32-BC65-64AE68E9ACD2}"/>
    <cellStyle name="Comma 7 3 4 3 5" xfId="11906" xr:uid="{00000000-0005-0000-0000-0000822E0000}"/>
    <cellStyle name="Comma 7 3 4 3 5 2" xfId="42579" xr:uid="{4026CA3C-CF84-4BCB-89E2-B1D72981B770}"/>
    <cellStyle name="Comma 7 3 4 3 6" xfId="11907" xr:uid="{00000000-0005-0000-0000-0000832E0000}"/>
    <cellStyle name="Comma 7 3 4 3 6 2" xfId="42580" xr:uid="{9C4FEA08-3730-41E3-8F45-F9CB1F87D30A}"/>
    <cellStyle name="Comma 7 3 4 3 7" xfId="42573" xr:uid="{10369660-1786-4648-B814-8BF917D35210}"/>
    <cellStyle name="Comma 7 3 4 4" xfId="11908" xr:uid="{00000000-0005-0000-0000-0000842E0000}"/>
    <cellStyle name="Comma 7 3 4 4 2" xfId="11909" xr:uid="{00000000-0005-0000-0000-0000852E0000}"/>
    <cellStyle name="Comma 7 3 4 4 2 2" xfId="42582" xr:uid="{B928431A-C4A6-4AD7-B754-16B81CEA55B4}"/>
    <cellStyle name="Comma 7 3 4 4 3" xfId="42581" xr:uid="{5B605192-2989-4D36-A168-8455959959F3}"/>
    <cellStyle name="Comma 7 3 4 5" xfId="11910" xr:uid="{00000000-0005-0000-0000-0000862E0000}"/>
    <cellStyle name="Comma 7 3 4 5 2" xfId="11911" xr:uid="{00000000-0005-0000-0000-0000872E0000}"/>
    <cellStyle name="Comma 7 3 4 5 2 2" xfId="42584" xr:uid="{B7A43ED8-699B-4C13-B7E5-76F64ABE8CAF}"/>
    <cellStyle name="Comma 7 3 4 5 3" xfId="42583" xr:uid="{250554FC-02B7-4BCC-9C6A-2C5F8D6EE8A2}"/>
    <cellStyle name="Comma 7 3 4 6" xfId="11912" xr:uid="{00000000-0005-0000-0000-0000882E0000}"/>
    <cellStyle name="Comma 7 3 4 6 2" xfId="42585" xr:uid="{43756D87-0AA3-4ED8-91BD-475C9B269798}"/>
    <cellStyle name="Comma 7 3 4 7" xfId="11913" xr:uid="{00000000-0005-0000-0000-0000892E0000}"/>
    <cellStyle name="Comma 7 3 4 7 2" xfId="42586" xr:uid="{74997FFE-EA4B-4478-BD67-0E22FE2159A1}"/>
    <cellStyle name="Comma 7 3 4 8" xfId="11914" xr:uid="{00000000-0005-0000-0000-00008A2E0000}"/>
    <cellStyle name="Comma 7 3 4 8 2" xfId="42587" xr:uid="{631D5B91-3C83-4D24-AFF6-A152C11DCFBD}"/>
    <cellStyle name="Comma 7 3 4 9" xfId="42556" xr:uid="{9480B430-70AB-4244-9650-F3CBC57C74C0}"/>
    <cellStyle name="Comma 7 3 5" xfId="11915" xr:uid="{00000000-0005-0000-0000-00008B2E0000}"/>
    <cellStyle name="Comma 7 3 5 2" xfId="11916" xr:uid="{00000000-0005-0000-0000-00008C2E0000}"/>
    <cellStyle name="Comma 7 3 5 2 2" xfId="42589" xr:uid="{7265A1F8-C176-415D-A186-6019605B55F8}"/>
    <cellStyle name="Comma 7 3 5 3" xfId="42588" xr:uid="{C1371125-596E-4800-BAB4-990FF6CB59DC}"/>
    <cellStyle name="Comma 7 3 6" xfId="11917" xr:uid="{00000000-0005-0000-0000-00008D2E0000}"/>
    <cellStyle name="Comma 7 3 6 2" xfId="11918" xr:uid="{00000000-0005-0000-0000-00008E2E0000}"/>
    <cellStyle name="Comma 7 3 6 2 2" xfId="42591" xr:uid="{11289BE9-AD80-4C1F-A4A0-83AC30E485C8}"/>
    <cellStyle name="Comma 7 3 6 3" xfId="42590" xr:uid="{351BD4B7-C4DA-4EF8-9974-F3842BDCE510}"/>
    <cellStyle name="Comma 7 3 7" xfId="11919" xr:uid="{00000000-0005-0000-0000-00008F2E0000}"/>
    <cellStyle name="Comma 7 3 7 2" xfId="11920" xr:uid="{00000000-0005-0000-0000-0000902E0000}"/>
    <cellStyle name="Comma 7 3 7 2 2" xfId="42593" xr:uid="{331EEF7E-243A-4E49-9F6C-D4DCEA882DCF}"/>
    <cellStyle name="Comma 7 3 7 3" xfId="42592" xr:uid="{BAC7232C-5A9A-4BE6-B7EF-1ED0E32F7DCD}"/>
    <cellStyle name="Comma 7 3 8" xfId="11921" xr:uid="{00000000-0005-0000-0000-0000912E0000}"/>
    <cellStyle name="Comma 7 3 8 2" xfId="42594" xr:uid="{A2A8ABB5-5DE7-4990-9FE0-30BC8D8A5961}"/>
    <cellStyle name="Comma 7 3 9" xfId="42530" xr:uid="{314F3467-1F36-456F-A812-23BD14766A2C}"/>
    <cellStyle name="Comma 7 30" xfId="11922" xr:uid="{00000000-0005-0000-0000-0000922E0000}"/>
    <cellStyle name="Comma 7 30 2" xfId="42595" xr:uid="{2DB43BEE-830B-49BD-A902-52460873D6C9}"/>
    <cellStyle name="Comma 7 4" xfId="11923" xr:uid="{00000000-0005-0000-0000-0000932E0000}"/>
    <cellStyle name="Comma 7 4 2" xfId="11924" xr:uid="{00000000-0005-0000-0000-0000942E0000}"/>
    <cellStyle name="Comma 7 4 2 2" xfId="11925" xr:uid="{00000000-0005-0000-0000-0000952E0000}"/>
    <cellStyle name="Comma 7 4 2 2 2" xfId="42598" xr:uid="{B4098E57-6FE6-48CD-903F-791EEBF9B887}"/>
    <cellStyle name="Comma 7 4 2 3" xfId="42597" xr:uid="{DC6137FE-1C27-4FBA-8B22-3682B67B3D5F}"/>
    <cellStyle name="Comma 7 4 3" xfId="11926" xr:uid="{00000000-0005-0000-0000-0000962E0000}"/>
    <cellStyle name="Comma 7 4 3 2" xfId="11927" xr:uid="{00000000-0005-0000-0000-0000972E0000}"/>
    <cellStyle name="Comma 7 4 3 2 2" xfId="42600" xr:uid="{EA6A8C99-A034-4C5A-9EAC-9D29DAEEFD5E}"/>
    <cellStyle name="Comma 7 4 3 3" xfId="42599" xr:uid="{D5D810B7-FD69-4BE1-98A9-C16FB6DA3C21}"/>
    <cellStyle name="Comma 7 4 4" xfId="11928" xr:uid="{00000000-0005-0000-0000-0000982E0000}"/>
    <cellStyle name="Comma 7 4 4 2" xfId="42601" xr:uid="{D5E152A6-8769-4394-9F18-56456653DCC3}"/>
    <cellStyle name="Comma 7 4 5" xfId="11929" xr:uid="{00000000-0005-0000-0000-0000992E0000}"/>
    <cellStyle name="Comma 7 4 5 2" xfId="42602" xr:uid="{267585E0-7FE7-4992-B46F-6850005CD0F1}"/>
    <cellStyle name="Comma 7 4 6" xfId="11930" xr:uid="{00000000-0005-0000-0000-00009A2E0000}"/>
    <cellStyle name="Comma 7 4 6 2" xfId="42603" xr:uid="{E3F700E1-F9BE-4AB4-A7BA-D91B2FD980A1}"/>
    <cellStyle name="Comma 7 4 7" xfId="42596" xr:uid="{442ECE73-D82F-44C3-A6C7-278B6289E1F4}"/>
    <cellStyle name="Comma 7 5" xfId="11931" xr:uid="{00000000-0005-0000-0000-00009B2E0000}"/>
    <cellStyle name="Comma 7 5 2" xfId="11932" xr:uid="{00000000-0005-0000-0000-00009C2E0000}"/>
    <cellStyle name="Comma 7 5 2 2" xfId="11933" xr:uid="{00000000-0005-0000-0000-00009D2E0000}"/>
    <cellStyle name="Comma 7 5 2 2 2" xfId="11934" xr:uid="{00000000-0005-0000-0000-00009E2E0000}"/>
    <cellStyle name="Comma 7 5 2 2 2 2" xfId="42607" xr:uid="{6601079A-2C4A-45F2-9435-DB9F084BFE87}"/>
    <cellStyle name="Comma 7 5 2 2 3" xfId="42606" xr:uid="{A0078E1D-3A76-4DFE-AD17-FD208F319E28}"/>
    <cellStyle name="Comma 7 5 2 3" xfId="11935" xr:uid="{00000000-0005-0000-0000-00009F2E0000}"/>
    <cellStyle name="Comma 7 5 2 3 2" xfId="11936" xr:uid="{00000000-0005-0000-0000-0000A02E0000}"/>
    <cellStyle name="Comma 7 5 2 3 2 2" xfId="42609" xr:uid="{2792D203-ED17-4E2B-8853-ECD2E6769F1C}"/>
    <cellStyle name="Comma 7 5 2 3 3" xfId="42608" xr:uid="{4A0865F1-3079-4941-B85C-A27E58C67B7E}"/>
    <cellStyle name="Comma 7 5 2 4" xfId="11937" xr:uid="{00000000-0005-0000-0000-0000A12E0000}"/>
    <cellStyle name="Comma 7 5 2 4 2" xfId="42610" xr:uid="{A960047A-CC68-44C4-96B5-CCB896CCF106}"/>
    <cellStyle name="Comma 7 5 2 5" xfId="11938" xr:uid="{00000000-0005-0000-0000-0000A22E0000}"/>
    <cellStyle name="Comma 7 5 2 5 2" xfId="42611" xr:uid="{0E3220BF-616D-4CCF-8E17-10DAED56878B}"/>
    <cellStyle name="Comma 7 5 2 6" xfId="11939" xr:uid="{00000000-0005-0000-0000-0000A32E0000}"/>
    <cellStyle name="Comma 7 5 2 6 2" xfId="42612" xr:uid="{B8A4C46E-5120-4E89-B4FE-ED8194E482AD}"/>
    <cellStyle name="Comma 7 5 2 7" xfId="42605" xr:uid="{BBCA7B6D-C7DF-4424-B4CE-708527A7B67A}"/>
    <cellStyle name="Comma 7 5 3" xfId="11940" xr:uid="{00000000-0005-0000-0000-0000A42E0000}"/>
    <cellStyle name="Comma 7 5 3 2" xfId="11941" xr:uid="{00000000-0005-0000-0000-0000A52E0000}"/>
    <cellStyle name="Comma 7 5 3 2 2" xfId="11942" xr:uid="{00000000-0005-0000-0000-0000A62E0000}"/>
    <cellStyle name="Comma 7 5 3 2 2 2" xfId="42615" xr:uid="{8942DC4F-3BB5-4A53-A718-2C8D1CD11224}"/>
    <cellStyle name="Comma 7 5 3 2 3" xfId="42614" xr:uid="{D7DB1E1E-FD85-4A81-AF40-B2AC18E5EF04}"/>
    <cellStyle name="Comma 7 5 3 3" xfId="11943" xr:uid="{00000000-0005-0000-0000-0000A72E0000}"/>
    <cellStyle name="Comma 7 5 3 3 2" xfId="11944" xr:uid="{00000000-0005-0000-0000-0000A82E0000}"/>
    <cellStyle name="Comma 7 5 3 3 2 2" xfId="42617" xr:uid="{970BF536-B969-467E-B844-4EB9CE0DF576}"/>
    <cellStyle name="Comma 7 5 3 3 3" xfId="42616" xr:uid="{DBEC8DC9-536C-4E90-B596-52C9F39A61B6}"/>
    <cellStyle name="Comma 7 5 3 4" xfId="11945" xr:uid="{00000000-0005-0000-0000-0000A92E0000}"/>
    <cellStyle name="Comma 7 5 3 4 2" xfId="42618" xr:uid="{7E58A33F-CD27-4688-924B-A881AC8A632B}"/>
    <cellStyle name="Comma 7 5 3 5" xfId="11946" xr:uid="{00000000-0005-0000-0000-0000AA2E0000}"/>
    <cellStyle name="Comma 7 5 3 5 2" xfId="42619" xr:uid="{376D7EB9-0277-4D4D-9351-5CDC927745CC}"/>
    <cellStyle name="Comma 7 5 3 6" xfId="11947" xr:uid="{00000000-0005-0000-0000-0000AB2E0000}"/>
    <cellStyle name="Comma 7 5 3 6 2" xfId="42620" xr:uid="{BC1BB9A7-E629-4530-AD1C-B1DD9F34DCE7}"/>
    <cellStyle name="Comma 7 5 3 7" xfId="42613" xr:uid="{D17EE99D-8676-4064-AE6C-2833F0DE4A61}"/>
    <cellStyle name="Comma 7 5 4" xfId="11948" xr:uid="{00000000-0005-0000-0000-0000AC2E0000}"/>
    <cellStyle name="Comma 7 5 4 2" xfId="11949" xr:uid="{00000000-0005-0000-0000-0000AD2E0000}"/>
    <cellStyle name="Comma 7 5 4 2 2" xfId="42622" xr:uid="{4DA0FB7E-D047-46BA-83DB-D0A8C1490168}"/>
    <cellStyle name="Comma 7 5 4 3" xfId="42621" xr:uid="{542A56B2-D258-4906-BC3D-D41138EE7F2B}"/>
    <cellStyle name="Comma 7 5 5" xfId="11950" xr:uid="{00000000-0005-0000-0000-0000AE2E0000}"/>
    <cellStyle name="Comma 7 5 5 2" xfId="11951" xr:uid="{00000000-0005-0000-0000-0000AF2E0000}"/>
    <cellStyle name="Comma 7 5 5 2 2" xfId="42624" xr:uid="{109C2AE4-B8DD-405D-93A0-D6F818F21A2A}"/>
    <cellStyle name="Comma 7 5 5 3" xfId="42623" xr:uid="{99F4F4E6-1710-4080-908E-580E60F6060D}"/>
    <cellStyle name="Comma 7 5 6" xfId="11952" xr:uid="{00000000-0005-0000-0000-0000B02E0000}"/>
    <cellStyle name="Comma 7 5 6 2" xfId="42625" xr:uid="{D5271158-B955-49D4-A2FF-BC9ADDE99123}"/>
    <cellStyle name="Comma 7 5 7" xfId="11953" xr:uid="{00000000-0005-0000-0000-0000B12E0000}"/>
    <cellStyle name="Comma 7 5 7 2" xfId="42626" xr:uid="{F80AD6D8-F0B2-4544-889B-4F099F897D9A}"/>
    <cellStyle name="Comma 7 5 8" xfId="11954" xr:uid="{00000000-0005-0000-0000-0000B22E0000}"/>
    <cellStyle name="Comma 7 5 8 2" xfId="42627" xr:uid="{6D42BC7C-2E3A-4566-81E8-046A72DE6740}"/>
    <cellStyle name="Comma 7 5 9" xfId="42604" xr:uid="{70E791D1-E755-4D73-A690-6E9E6F4E6C80}"/>
    <cellStyle name="Comma 7 6" xfId="11955" xr:uid="{00000000-0005-0000-0000-0000B32E0000}"/>
    <cellStyle name="Comma 7 6 2" xfId="11956" xr:uid="{00000000-0005-0000-0000-0000B42E0000}"/>
    <cellStyle name="Comma 7 6 2 2" xfId="11957" xr:uid="{00000000-0005-0000-0000-0000B52E0000}"/>
    <cellStyle name="Comma 7 6 2 2 2" xfId="42630" xr:uid="{D13A5653-77CB-425F-A750-0B8FF790D1F6}"/>
    <cellStyle name="Comma 7 6 2 3" xfId="42629" xr:uid="{82D98CC0-54AA-4A84-B6BB-3F6BE8786EF7}"/>
    <cellStyle name="Comma 7 6 3" xfId="11958" xr:uid="{00000000-0005-0000-0000-0000B62E0000}"/>
    <cellStyle name="Comma 7 6 3 2" xfId="11959" xr:uid="{00000000-0005-0000-0000-0000B72E0000}"/>
    <cellStyle name="Comma 7 6 3 2 2" xfId="42632" xr:uid="{071F4E28-C8D5-464F-8B96-36F2310C238D}"/>
    <cellStyle name="Comma 7 6 3 3" xfId="42631" xr:uid="{DF571B5D-85E7-4A33-BC49-9A4FDE52E40B}"/>
    <cellStyle name="Comma 7 6 4" xfId="11960" xr:uid="{00000000-0005-0000-0000-0000B82E0000}"/>
    <cellStyle name="Comma 7 6 4 2" xfId="42633" xr:uid="{AA583B01-7828-4781-82AC-5FC64BD1BC00}"/>
    <cellStyle name="Comma 7 6 5" xfId="11961" xr:uid="{00000000-0005-0000-0000-0000B92E0000}"/>
    <cellStyle name="Comma 7 6 5 2" xfId="42634" xr:uid="{33A64C33-63D0-4300-AFC7-4C1B9B0BFB79}"/>
    <cellStyle name="Comma 7 6 6" xfId="11962" xr:uid="{00000000-0005-0000-0000-0000BA2E0000}"/>
    <cellStyle name="Comma 7 6 6 2" xfId="42635" xr:uid="{F65D91BE-21BE-4408-AB54-E751B6D3D831}"/>
    <cellStyle name="Comma 7 6 7" xfId="42628" xr:uid="{548A8791-E425-4A23-9CDE-06D03132D928}"/>
    <cellStyle name="Comma 7 7" xfId="11963" xr:uid="{00000000-0005-0000-0000-0000BB2E0000}"/>
    <cellStyle name="Comma 7 7 2" xfId="11964" xr:uid="{00000000-0005-0000-0000-0000BC2E0000}"/>
    <cellStyle name="Comma 7 7 2 2" xfId="11965" xr:uid="{00000000-0005-0000-0000-0000BD2E0000}"/>
    <cellStyle name="Comma 7 7 2 2 2" xfId="42638" xr:uid="{25E7E4DF-6792-46E3-9F66-DFDBBDF69FFF}"/>
    <cellStyle name="Comma 7 7 2 3" xfId="42637" xr:uid="{3F84DE7C-DE36-4914-B30B-4C0FA09B3DEE}"/>
    <cellStyle name="Comma 7 7 3" xfId="11966" xr:uid="{00000000-0005-0000-0000-0000BE2E0000}"/>
    <cellStyle name="Comma 7 7 3 2" xfId="42639" xr:uid="{0F05F3DA-0884-4072-86BD-F43B010B5968}"/>
    <cellStyle name="Comma 7 7 4" xfId="11967" xr:uid="{00000000-0005-0000-0000-0000BF2E0000}"/>
    <cellStyle name="Comma 7 7 4 2" xfId="42640" xr:uid="{E5075082-8BB2-4738-B3EB-EFDDC0CB57D1}"/>
    <cellStyle name="Comma 7 7 5" xfId="42636" xr:uid="{A5F5A0F0-85DD-4DF9-AEE2-56933317A0C3}"/>
    <cellStyle name="Comma 7 8" xfId="11968" xr:uid="{00000000-0005-0000-0000-0000C02E0000}"/>
    <cellStyle name="Comma 7 8 2" xfId="11969" xr:uid="{00000000-0005-0000-0000-0000C12E0000}"/>
    <cellStyle name="Comma 7 8 2 2" xfId="42642" xr:uid="{3ADCBAE4-7005-406B-B151-9AA8BDCD018F}"/>
    <cellStyle name="Comma 7 8 3" xfId="42641" xr:uid="{BA3FCD09-6CE7-4AEE-9B17-EA4AA6E41C48}"/>
    <cellStyle name="Comma 7 9" xfId="11970" xr:uid="{00000000-0005-0000-0000-0000C22E0000}"/>
    <cellStyle name="Comma 7 9 2" xfId="11971" xr:uid="{00000000-0005-0000-0000-0000C32E0000}"/>
    <cellStyle name="Comma 7 9 2 2" xfId="42644" xr:uid="{CA0AC665-C696-4475-995B-0333ACED2408}"/>
    <cellStyle name="Comma 7 9 3" xfId="42643" xr:uid="{01156F2E-C4FD-4F29-8903-7D35D3B8E410}"/>
    <cellStyle name="Comma 70" xfId="11972" xr:uid="{00000000-0005-0000-0000-0000C42E0000}"/>
    <cellStyle name="Comma 70 2" xfId="11973" xr:uid="{00000000-0005-0000-0000-0000C52E0000}"/>
    <cellStyle name="Comma 70 2 2" xfId="11974" xr:uid="{00000000-0005-0000-0000-0000C62E0000}"/>
    <cellStyle name="Comma 70 2 2 2" xfId="11975" xr:uid="{00000000-0005-0000-0000-0000C72E0000}"/>
    <cellStyle name="Comma 70 2 2 2 2" xfId="42648" xr:uid="{F9C88E24-FF54-4D1A-987C-8DB56CE5D148}"/>
    <cellStyle name="Comma 70 2 2 3" xfId="42647" xr:uid="{C0A264AA-5C4F-47C4-9A29-36F02156B3C0}"/>
    <cellStyle name="Comma 70 2 3" xfId="11976" xr:uid="{00000000-0005-0000-0000-0000C82E0000}"/>
    <cellStyle name="Comma 70 2 3 2" xfId="11977" xr:uid="{00000000-0005-0000-0000-0000C92E0000}"/>
    <cellStyle name="Comma 70 2 3 2 2" xfId="42650" xr:uid="{DF130263-E35F-4BF7-8D95-7671AAD4C965}"/>
    <cellStyle name="Comma 70 2 3 3" xfId="42649" xr:uid="{EDAD4823-5E69-464A-9F9A-D1118A6338C0}"/>
    <cellStyle name="Comma 70 2 4" xfId="11978" xr:uid="{00000000-0005-0000-0000-0000CA2E0000}"/>
    <cellStyle name="Comma 70 2 4 2" xfId="42651" xr:uid="{C678CCC5-C709-4D24-A7F3-33AFB990AD45}"/>
    <cellStyle name="Comma 70 2 5" xfId="11979" xr:uid="{00000000-0005-0000-0000-0000CB2E0000}"/>
    <cellStyle name="Comma 70 2 5 2" xfId="42652" xr:uid="{357BE2C0-116A-41F3-9BF0-25F03CE53FE3}"/>
    <cellStyle name="Comma 70 2 6" xfId="11980" xr:uid="{00000000-0005-0000-0000-0000CC2E0000}"/>
    <cellStyle name="Comma 70 2 6 2" xfId="42653" xr:uid="{3758979F-9E29-4537-BADA-18D20297CF4C}"/>
    <cellStyle name="Comma 70 2 7" xfId="42646" xr:uid="{9EFFE9D0-EA35-4F2C-AFC3-CF16270796A7}"/>
    <cellStyle name="Comma 70 3" xfId="11981" xr:uid="{00000000-0005-0000-0000-0000CD2E0000}"/>
    <cellStyle name="Comma 70 3 2" xfId="11982" xr:uid="{00000000-0005-0000-0000-0000CE2E0000}"/>
    <cellStyle name="Comma 70 3 2 2" xfId="42655" xr:uid="{36831CDF-DF31-473B-9E89-20B0457CFC0A}"/>
    <cellStyle name="Comma 70 3 3" xfId="42654" xr:uid="{E10F2F8D-F21F-4E25-A52E-1B7F9D1CD0C8}"/>
    <cellStyle name="Comma 70 4" xfId="11983" xr:uid="{00000000-0005-0000-0000-0000CF2E0000}"/>
    <cellStyle name="Comma 70 4 2" xfId="11984" xr:uid="{00000000-0005-0000-0000-0000D02E0000}"/>
    <cellStyle name="Comma 70 4 2 2" xfId="42657" xr:uid="{CDA621C1-6B91-471C-81D3-6901FA662BBF}"/>
    <cellStyle name="Comma 70 4 3" xfId="42656" xr:uid="{772C552C-57E0-402B-B04A-3835AD50EA39}"/>
    <cellStyle name="Comma 70 5" xfId="11985" xr:uid="{00000000-0005-0000-0000-0000D12E0000}"/>
    <cellStyle name="Comma 70 5 2" xfId="42658" xr:uid="{A228371D-6B68-4E84-8959-BEED3B5F916F}"/>
    <cellStyle name="Comma 70 6" xfId="11986" xr:uid="{00000000-0005-0000-0000-0000D22E0000}"/>
    <cellStyle name="Comma 70 6 2" xfId="11987" xr:uid="{00000000-0005-0000-0000-0000D32E0000}"/>
    <cellStyle name="Comma 70 6 2 2" xfId="42660" xr:uid="{05B5D0CD-E4DC-45E2-8DDD-0A7EF87346F3}"/>
    <cellStyle name="Comma 70 6 3" xfId="42659" xr:uid="{CADDAC1A-F74A-4884-9B69-37216EA24D22}"/>
    <cellStyle name="Comma 70 7" xfId="11988" xr:uid="{00000000-0005-0000-0000-0000D42E0000}"/>
    <cellStyle name="Comma 70 7 2" xfId="42661" xr:uid="{2EFDC251-10D6-425C-A631-71842CC87DBC}"/>
    <cellStyle name="Comma 70 8" xfId="42645" xr:uid="{AE5DB17E-B5CF-4EBF-9982-809343B022C5}"/>
    <cellStyle name="Comma 71" xfId="11989" xr:uid="{00000000-0005-0000-0000-0000D52E0000}"/>
    <cellStyle name="Comma 71 2" xfId="11990" xr:uid="{00000000-0005-0000-0000-0000D62E0000}"/>
    <cellStyle name="Comma 71 2 2" xfId="11991" xr:uid="{00000000-0005-0000-0000-0000D72E0000}"/>
    <cellStyle name="Comma 71 2 2 2" xfId="11992" xr:uid="{00000000-0005-0000-0000-0000D82E0000}"/>
    <cellStyle name="Comma 71 2 2 2 2" xfId="42665" xr:uid="{6D21F017-2653-40C5-9D52-8081B5CABEC6}"/>
    <cellStyle name="Comma 71 2 2 3" xfId="42664" xr:uid="{CDD14F9F-C023-447C-A6EE-FC9E7B0A5E9D}"/>
    <cellStyle name="Comma 71 2 3" xfId="11993" xr:uid="{00000000-0005-0000-0000-0000D92E0000}"/>
    <cellStyle name="Comma 71 2 3 2" xfId="11994" xr:uid="{00000000-0005-0000-0000-0000DA2E0000}"/>
    <cellStyle name="Comma 71 2 3 2 2" xfId="42667" xr:uid="{35F51093-4BDA-4985-91B3-A1208B29B840}"/>
    <cellStyle name="Comma 71 2 3 3" xfId="42666" xr:uid="{69D8CECC-52EC-41D0-A0D4-7CE6D04ECE15}"/>
    <cellStyle name="Comma 71 2 4" xfId="11995" xr:uid="{00000000-0005-0000-0000-0000DB2E0000}"/>
    <cellStyle name="Comma 71 2 4 2" xfId="42668" xr:uid="{D670D741-D06E-46EA-928C-D7F4610C63B7}"/>
    <cellStyle name="Comma 71 2 5" xfId="11996" xr:uid="{00000000-0005-0000-0000-0000DC2E0000}"/>
    <cellStyle name="Comma 71 2 5 2" xfId="42669" xr:uid="{E0F1DC57-E0EE-44A4-9633-E0718DFF206B}"/>
    <cellStyle name="Comma 71 2 6" xfId="11997" xr:uid="{00000000-0005-0000-0000-0000DD2E0000}"/>
    <cellStyle name="Comma 71 2 6 2" xfId="42670" xr:uid="{046F4148-2C46-4E6D-9B05-EBD63EB52EE8}"/>
    <cellStyle name="Comma 71 2 7" xfId="42663" xr:uid="{5BB693CD-3C11-41C6-B4CA-7013F889DC2B}"/>
    <cellStyle name="Comma 71 3" xfId="11998" xr:uid="{00000000-0005-0000-0000-0000DE2E0000}"/>
    <cellStyle name="Comma 71 3 2" xfId="11999" xr:uid="{00000000-0005-0000-0000-0000DF2E0000}"/>
    <cellStyle name="Comma 71 3 2 2" xfId="42672" xr:uid="{C016D843-C602-471C-8F81-C4572EA15AAA}"/>
    <cellStyle name="Comma 71 3 3" xfId="42671" xr:uid="{690C9A6A-9DC1-4D2D-8D29-965605686111}"/>
    <cellStyle name="Comma 71 4" xfId="12000" xr:uid="{00000000-0005-0000-0000-0000E02E0000}"/>
    <cellStyle name="Comma 71 4 2" xfId="12001" xr:uid="{00000000-0005-0000-0000-0000E12E0000}"/>
    <cellStyle name="Comma 71 4 2 2" xfId="42674" xr:uid="{13CBD4B9-7ED5-4CE6-BC59-DA7067A5ADEA}"/>
    <cellStyle name="Comma 71 4 3" xfId="42673" xr:uid="{4B658DEF-0BE7-4B13-A149-6E69ECCAFC01}"/>
    <cellStyle name="Comma 71 5" xfId="12002" xr:uid="{00000000-0005-0000-0000-0000E22E0000}"/>
    <cellStyle name="Comma 71 5 2" xfId="42675" xr:uid="{BA153CFE-4BF7-44FA-BAC4-42012A7F41D7}"/>
    <cellStyle name="Comma 71 6" xfId="12003" xr:uid="{00000000-0005-0000-0000-0000E32E0000}"/>
    <cellStyle name="Comma 71 6 2" xfId="12004" xr:uid="{00000000-0005-0000-0000-0000E42E0000}"/>
    <cellStyle name="Comma 71 6 2 2" xfId="42677" xr:uid="{9720D881-A816-4337-8B7B-EFD0F1408575}"/>
    <cellStyle name="Comma 71 6 3" xfId="42676" xr:uid="{CD172110-6D57-4D77-9CF4-003CEDD0A1C4}"/>
    <cellStyle name="Comma 71 7" xfId="12005" xr:uid="{00000000-0005-0000-0000-0000E52E0000}"/>
    <cellStyle name="Comma 71 7 2" xfId="42678" xr:uid="{38273D92-46D5-43C1-9939-342F83350BD5}"/>
    <cellStyle name="Comma 71 8" xfId="42662" xr:uid="{EEBD71FD-12B0-4FC5-9131-6D232A5755DE}"/>
    <cellStyle name="Comma 72" xfId="12006" xr:uid="{00000000-0005-0000-0000-0000E62E0000}"/>
    <cellStyle name="Comma 72 2" xfId="12007" xr:uid="{00000000-0005-0000-0000-0000E72E0000}"/>
    <cellStyle name="Comma 72 2 2" xfId="12008" xr:uid="{00000000-0005-0000-0000-0000E82E0000}"/>
    <cellStyle name="Comma 72 2 2 2" xfId="12009" xr:uid="{00000000-0005-0000-0000-0000E92E0000}"/>
    <cellStyle name="Comma 72 2 2 2 2" xfId="42682" xr:uid="{E4891C55-77F2-415C-B1CC-8D6F113EB28C}"/>
    <cellStyle name="Comma 72 2 2 3" xfId="42681" xr:uid="{A9427CBD-5F60-435A-BC90-82088418B870}"/>
    <cellStyle name="Comma 72 2 3" xfId="12010" xr:uid="{00000000-0005-0000-0000-0000EA2E0000}"/>
    <cellStyle name="Comma 72 2 3 2" xfId="12011" xr:uid="{00000000-0005-0000-0000-0000EB2E0000}"/>
    <cellStyle name="Comma 72 2 3 2 2" xfId="42684" xr:uid="{A3484170-3C05-4CF6-9B48-2EF9694E220D}"/>
    <cellStyle name="Comma 72 2 3 3" xfId="42683" xr:uid="{9EE942E7-DD07-4546-93BB-B86DA642D7C3}"/>
    <cellStyle name="Comma 72 2 4" xfId="12012" xr:uid="{00000000-0005-0000-0000-0000EC2E0000}"/>
    <cellStyle name="Comma 72 2 4 2" xfId="42685" xr:uid="{8DFB2C0A-E19E-47D1-A854-FDA2776C2D9C}"/>
    <cellStyle name="Comma 72 2 5" xfId="12013" xr:uid="{00000000-0005-0000-0000-0000ED2E0000}"/>
    <cellStyle name="Comma 72 2 5 2" xfId="42686" xr:uid="{8C153B35-8D6E-4FEB-BA9A-9A591AD2866A}"/>
    <cellStyle name="Comma 72 2 6" xfId="12014" xr:uid="{00000000-0005-0000-0000-0000EE2E0000}"/>
    <cellStyle name="Comma 72 2 6 2" xfId="42687" xr:uid="{E554DDC3-9BB2-43FE-BA1D-80910A987C88}"/>
    <cellStyle name="Comma 72 2 7" xfId="42680" xr:uid="{5E05BC6A-97FB-4ACB-BB46-64980519C2B4}"/>
    <cellStyle name="Comma 72 3" xfId="12015" xr:uid="{00000000-0005-0000-0000-0000EF2E0000}"/>
    <cellStyle name="Comma 72 3 2" xfId="12016" xr:uid="{00000000-0005-0000-0000-0000F02E0000}"/>
    <cellStyle name="Comma 72 3 2 2" xfId="42689" xr:uid="{1B466046-B3D1-4C3A-8DD6-ABA270427692}"/>
    <cellStyle name="Comma 72 3 3" xfId="42688" xr:uid="{7D29EFB5-0C45-4FFB-8DA3-84BBDE5C7ECF}"/>
    <cellStyle name="Comma 72 4" xfId="12017" xr:uid="{00000000-0005-0000-0000-0000F12E0000}"/>
    <cellStyle name="Comma 72 4 2" xfId="12018" xr:uid="{00000000-0005-0000-0000-0000F22E0000}"/>
    <cellStyle name="Comma 72 4 2 2" xfId="42691" xr:uid="{264F3267-4BAC-45F5-88BA-380B5537A5BD}"/>
    <cellStyle name="Comma 72 4 3" xfId="42690" xr:uid="{B7CCE533-C1E2-4911-A567-A8CE0B33BE2D}"/>
    <cellStyle name="Comma 72 5" xfId="12019" xr:uid="{00000000-0005-0000-0000-0000F32E0000}"/>
    <cellStyle name="Comma 72 5 2" xfId="42692" xr:uid="{95822B37-4C67-42E3-A885-5DB53A4F5338}"/>
    <cellStyle name="Comma 72 6" xfId="12020" xr:uid="{00000000-0005-0000-0000-0000F42E0000}"/>
    <cellStyle name="Comma 72 6 2" xfId="12021" xr:uid="{00000000-0005-0000-0000-0000F52E0000}"/>
    <cellStyle name="Comma 72 6 2 2" xfId="42694" xr:uid="{13343CA5-8843-4755-B3FD-0485928271F9}"/>
    <cellStyle name="Comma 72 6 3" xfId="42693" xr:uid="{609F3AEC-EFB5-4017-AA43-0F2482991157}"/>
    <cellStyle name="Comma 72 7" xfId="12022" xr:uid="{00000000-0005-0000-0000-0000F62E0000}"/>
    <cellStyle name="Comma 72 7 2" xfId="42695" xr:uid="{FAB9D26C-A534-4100-BA8A-59C2CD0BAD82}"/>
    <cellStyle name="Comma 72 8" xfId="42679" xr:uid="{B2C2BA6F-7D03-439F-89A9-E359E5161CDB}"/>
    <cellStyle name="Comma 73" xfId="12023" xr:uid="{00000000-0005-0000-0000-0000F72E0000}"/>
    <cellStyle name="Comma 73 2" xfId="12024" xr:uid="{00000000-0005-0000-0000-0000F82E0000}"/>
    <cellStyle name="Comma 73 2 2" xfId="12025" xr:uid="{00000000-0005-0000-0000-0000F92E0000}"/>
    <cellStyle name="Comma 73 2 2 2" xfId="12026" xr:uid="{00000000-0005-0000-0000-0000FA2E0000}"/>
    <cellStyle name="Comma 73 2 2 2 2" xfId="42699" xr:uid="{EA41EB43-4496-4247-9FF8-DFE779D516B7}"/>
    <cellStyle name="Comma 73 2 2 3" xfId="42698" xr:uid="{C94B627D-4FAC-47B3-A820-AC01EA5D8A5E}"/>
    <cellStyle name="Comma 73 2 3" xfId="12027" xr:uid="{00000000-0005-0000-0000-0000FB2E0000}"/>
    <cellStyle name="Comma 73 2 3 2" xfId="12028" xr:uid="{00000000-0005-0000-0000-0000FC2E0000}"/>
    <cellStyle name="Comma 73 2 3 2 2" xfId="42701" xr:uid="{1715406F-E7FA-47D2-9DC2-EF5D19E57A24}"/>
    <cellStyle name="Comma 73 2 3 3" xfId="42700" xr:uid="{1DBD97B0-D11E-4DAA-A12F-5912A25C4789}"/>
    <cellStyle name="Comma 73 2 4" xfId="12029" xr:uid="{00000000-0005-0000-0000-0000FD2E0000}"/>
    <cellStyle name="Comma 73 2 4 2" xfId="42702" xr:uid="{34944BDC-25E4-4EAF-9387-F127FE21884D}"/>
    <cellStyle name="Comma 73 2 5" xfId="12030" xr:uid="{00000000-0005-0000-0000-0000FE2E0000}"/>
    <cellStyle name="Comma 73 2 5 2" xfId="42703" xr:uid="{5921B089-E7A2-4EE1-80D1-7E3BA75D4E92}"/>
    <cellStyle name="Comma 73 2 6" xfId="12031" xr:uid="{00000000-0005-0000-0000-0000FF2E0000}"/>
    <cellStyle name="Comma 73 2 6 2" xfId="42704" xr:uid="{F0B1CF9A-410F-4351-B99D-03E7EBDEDC35}"/>
    <cellStyle name="Comma 73 2 7" xfId="42697" xr:uid="{B3065B5A-5CBC-45F7-A4BC-90976A87CFE4}"/>
    <cellStyle name="Comma 73 3" xfId="12032" xr:uid="{00000000-0005-0000-0000-0000002F0000}"/>
    <cellStyle name="Comma 73 3 2" xfId="12033" xr:uid="{00000000-0005-0000-0000-0000012F0000}"/>
    <cellStyle name="Comma 73 3 2 2" xfId="42706" xr:uid="{03FB601D-FA90-4B29-A6D8-6813E99DFFD4}"/>
    <cellStyle name="Comma 73 3 3" xfId="42705" xr:uid="{92DA86BD-5ED2-482A-A887-83BFCA832EBA}"/>
    <cellStyle name="Comma 73 4" xfId="12034" xr:uid="{00000000-0005-0000-0000-0000022F0000}"/>
    <cellStyle name="Comma 73 4 2" xfId="12035" xr:uid="{00000000-0005-0000-0000-0000032F0000}"/>
    <cellStyle name="Comma 73 4 2 2" xfId="42708" xr:uid="{560CBD5A-05C1-4632-BA15-2239D366954F}"/>
    <cellStyle name="Comma 73 4 3" xfId="42707" xr:uid="{64E52FC0-0EB5-4FD3-98A2-1608253F8290}"/>
    <cellStyle name="Comma 73 5" xfId="12036" xr:uid="{00000000-0005-0000-0000-0000042F0000}"/>
    <cellStyle name="Comma 73 5 2" xfId="42709" xr:uid="{B7093355-1663-483D-93BA-F3E2AEAAF166}"/>
    <cellStyle name="Comma 73 6" xfId="12037" xr:uid="{00000000-0005-0000-0000-0000052F0000}"/>
    <cellStyle name="Comma 73 6 2" xfId="12038" xr:uid="{00000000-0005-0000-0000-0000062F0000}"/>
    <cellStyle name="Comma 73 6 2 2" xfId="42711" xr:uid="{AC6EFBE0-A1E0-46D5-90E7-327F115D3AFC}"/>
    <cellStyle name="Comma 73 6 3" xfId="42710" xr:uid="{64168D26-7640-42F2-9C74-094D4E01E370}"/>
    <cellStyle name="Comma 73 7" xfId="12039" xr:uid="{00000000-0005-0000-0000-0000072F0000}"/>
    <cellStyle name="Comma 73 7 2" xfId="42712" xr:uid="{95664EB2-5FF4-4AA7-A78C-3FC39C02EE8E}"/>
    <cellStyle name="Comma 73 8" xfId="42696" xr:uid="{63CAADCA-EFAD-40E5-B4D9-4D0599D85800}"/>
    <cellStyle name="Comma 74" xfId="12040" xr:uid="{00000000-0005-0000-0000-0000082F0000}"/>
    <cellStyle name="Comma 74 2" xfId="12041" xr:uid="{00000000-0005-0000-0000-0000092F0000}"/>
    <cellStyle name="Comma 74 2 2" xfId="12042" xr:uid="{00000000-0005-0000-0000-00000A2F0000}"/>
    <cellStyle name="Comma 74 2 2 2" xfId="12043" xr:uid="{00000000-0005-0000-0000-00000B2F0000}"/>
    <cellStyle name="Comma 74 2 2 2 2" xfId="42716" xr:uid="{040B1BD2-752C-43CD-9228-ADEC53078191}"/>
    <cellStyle name="Comma 74 2 2 3" xfId="42715" xr:uid="{0FEB0683-C726-418D-A883-FC9E9CE22E8D}"/>
    <cellStyle name="Comma 74 2 3" xfId="12044" xr:uid="{00000000-0005-0000-0000-00000C2F0000}"/>
    <cellStyle name="Comma 74 2 3 2" xfId="12045" xr:uid="{00000000-0005-0000-0000-00000D2F0000}"/>
    <cellStyle name="Comma 74 2 3 2 2" xfId="42718" xr:uid="{8C0E37D1-025C-482D-B687-6680E98BFA78}"/>
    <cellStyle name="Comma 74 2 3 3" xfId="42717" xr:uid="{43301D67-9B1B-4E7D-A65E-CD454910CA6E}"/>
    <cellStyle name="Comma 74 2 4" xfId="12046" xr:uid="{00000000-0005-0000-0000-00000E2F0000}"/>
    <cellStyle name="Comma 74 2 4 2" xfId="42719" xr:uid="{C4EBF225-BB63-4A01-AA38-3B351C977A12}"/>
    <cellStyle name="Comma 74 2 5" xfId="12047" xr:uid="{00000000-0005-0000-0000-00000F2F0000}"/>
    <cellStyle name="Comma 74 2 5 2" xfId="42720" xr:uid="{1C05B73E-067C-4F65-813C-C0C02B772D32}"/>
    <cellStyle name="Comma 74 2 6" xfId="12048" xr:uid="{00000000-0005-0000-0000-0000102F0000}"/>
    <cellStyle name="Comma 74 2 6 2" xfId="42721" xr:uid="{1C8F271A-BB34-4CB4-853E-6755C8147F07}"/>
    <cellStyle name="Comma 74 2 7" xfId="42714" xr:uid="{01B9E254-37E2-4B60-B230-A12A1BA181AB}"/>
    <cellStyle name="Comma 74 3" xfId="12049" xr:uid="{00000000-0005-0000-0000-0000112F0000}"/>
    <cellStyle name="Comma 74 3 2" xfId="12050" xr:uid="{00000000-0005-0000-0000-0000122F0000}"/>
    <cellStyle name="Comma 74 3 2 2" xfId="42723" xr:uid="{26616B3B-217E-4561-B34D-421CE8F1EF8D}"/>
    <cellStyle name="Comma 74 3 3" xfId="42722" xr:uid="{244A1B4E-442F-4C36-9149-262D102C16CB}"/>
    <cellStyle name="Comma 74 4" xfId="12051" xr:uid="{00000000-0005-0000-0000-0000132F0000}"/>
    <cellStyle name="Comma 74 4 2" xfId="12052" xr:uid="{00000000-0005-0000-0000-0000142F0000}"/>
    <cellStyle name="Comma 74 4 2 2" xfId="42725" xr:uid="{653CC90C-9E9B-4B89-9113-034367832D42}"/>
    <cellStyle name="Comma 74 4 3" xfId="42724" xr:uid="{79F0D72B-F3C7-4AC2-97E9-DB8FE9C9FC61}"/>
    <cellStyle name="Comma 74 5" xfId="12053" xr:uid="{00000000-0005-0000-0000-0000152F0000}"/>
    <cellStyle name="Comma 74 5 2" xfId="42726" xr:uid="{550B47C4-5E5F-4362-9277-2831CF4C67A1}"/>
    <cellStyle name="Comma 74 6" xfId="12054" xr:uid="{00000000-0005-0000-0000-0000162F0000}"/>
    <cellStyle name="Comma 74 6 2" xfId="12055" xr:uid="{00000000-0005-0000-0000-0000172F0000}"/>
    <cellStyle name="Comma 74 6 2 2" xfId="42728" xr:uid="{CD470C08-AFC4-4949-871E-1E423F286C87}"/>
    <cellStyle name="Comma 74 6 3" xfId="42727" xr:uid="{1A554C7D-769C-4C7D-B136-E82BBF62E6F9}"/>
    <cellStyle name="Comma 74 7" xfId="12056" xr:uid="{00000000-0005-0000-0000-0000182F0000}"/>
    <cellStyle name="Comma 74 7 2" xfId="42729" xr:uid="{2894B358-837F-4DC6-9938-45050CD05FE7}"/>
    <cellStyle name="Comma 74 8" xfId="42713" xr:uid="{8DA4F010-9B86-4D54-BE5E-6705EA3616FA}"/>
    <cellStyle name="Comma 75" xfId="12057" xr:uid="{00000000-0005-0000-0000-0000192F0000}"/>
    <cellStyle name="Comma 75 2" xfId="12058" xr:uid="{00000000-0005-0000-0000-00001A2F0000}"/>
    <cellStyle name="Comma 75 2 2" xfId="12059" xr:uid="{00000000-0005-0000-0000-00001B2F0000}"/>
    <cellStyle name="Comma 75 2 2 2" xfId="12060" xr:uid="{00000000-0005-0000-0000-00001C2F0000}"/>
    <cellStyle name="Comma 75 2 2 2 2" xfId="42733" xr:uid="{A5627D20-0959-47A7-B120-548F3E3BA274}"/>
    <cellStyle name="Comma 75 2 2 3" xfId="42732" xr:uid="{B1E1659A-F170-4843-8ED4-21F84D34429C}"/>
    <cellStyle name="Comma 75 2 3" xfId="12061" xr:uid="{00000000-0005-0000-0000-00001D2F0000}"/>
    <cellStyle name="Comma 75 2 3 2" xfId="12062" xr:uid="{00000000-0005-0000-0000-00001E2F0000}"/>
    <cellStyle name="Comma 75 2 3 2 2" xfId="42735" xr:uid="{1DFD01C5-0896-4570-B45E-CAA475C326A4}"/>
    <cellStyle name="Comma 75 2 3 3" xfId="42734" xr:uid="{EDC8DAAA-AFBF-4ACE-8F60-044C568E7E34}"/>
    <cellStyle name="Comma 75 2 4" xfId="12063" xr:uid="{00000000-0005-0000-0000-00001F2F0000}"/>
    <cellStyle name="Comma 75 2 4 2" xfId="42736" xr:uid="{A9E6A24A-9E2A-415A-BFDF-428AEF5DCDB0}"/>
    <cellStyle name="Comma 75 2 5" xfId="12064" xr:uid="{00000000-0005-0000-0000-0000202F0000}"/>
    <cellStyle name="Comma 75 2 5 2" xfId="42737" xr:uid="{ED593E93-2EB3-4596-8D91-C61073C44225}"/>
    <cellStyle name="Comma 75 2 6" xfId="12065" xr:uid="{00000000-0005-0000-0000-0000212F0000}"/>
    <cellStyle name="Comma 75 2 6 2" xfId="42738" xr:uid="{10CF8E51-2786-4DD6-BD56-2701AC31A1FD}"/>
    <cellStyle name="Comma 75 2 7" xfId="42731" xr:uid="{393CD4C5-D329-430F-9FCA-D245AA71A34F}"/>
    <cellStyle name="Comma 75 3" xfId="12066" xr:uid="{00000000-0005-0000-0000-0000222F0000}"/>
    <cellStyle name="Comma 75 3 2" xfId="12067" xr:uid="{00000000-0005-0000-0000-0000232F0000}"/>
    <cellStyle name="Comma 75 3 2 2" xfId="42740" xr:uid="{96CB09EC-31BB-4CCC-BFAB-65A294E28715}"/>
    <cellStyle name="Comma 75 3 3" xfId="42739" xr:uid="{A808CCE4-6156-46AE-9292-1B03585EAF41}"/>
    <cellStyle name="Comma 75 4" xfId="12068" xr:uid="{00000000-0005-0000-0000-0000242F0000}"/>
    <cellStyle name="Comma 75 4 2" xfId="12069" xr:uid="{00000000-0005-0000-0000-0000252F0000}"/>
    <cellStyle name="Comma 75 4 2 2" xfId="42742" xr:uid="{780D894C-C1D1-46E8-A855-336A551FD7B2}"/>
    <cellStyle name="Comma 75 4 3" xfId="42741" xr:uid="{1D45ADFB-29A4-4007-AFEC-3CC71EC163B0}"/>
    <cellStyle name="Comma 75 5" xfId="12070" xr:uid="{00000000-0005-0000-0000-0000262F0000}"/>
    <cellStyle name="Comma 75 5 2" xfId="42743" xr:uid="{895968FF-E9B0-4094-9975-B94E49C42AF4}"/>
    <cellStyle name="Comma 75 6" xfId="12071" xr:uid="{00000000-0005-0000-0000-0000272F0000}"/>
    <cellStyle name="Comma 75 6 2" xfId="12072" xr:uid="{00000000-0005-0000-0000-0000282F0000}"/>
    <cellStyle name="Comma 75 6 2 2" xfId="42745" xr:uid="{4FFA5E04-A6C7-4D94-A4BF-DADBC191E02B}"/>
    <cellStyle name="Comma 75 6 3" xfId="42744" xr:uid="{822C2ABB-3629-431C-9904-7E55A91FD473}"/>
    <cellStyle name="Comma 75 7" xfId="12073" xr:uid="{00000000-0005-0000-0000-0000292F0000}"/>
    <cellStyle name="Comma 75 7 2" xfId="42746" xr:uid="{0449CEAD-770B-448E-973B-B5998415F6F2}"/>
    <cellStyle name="Comma 75 8" xfId="42730" xr:uid="{7D97CD81-12F1-4BC4-AB0A-0103EE779D11}"/>
    <cellStyle name="Comma 76" xfId="12074" xr:uid="{00000000-0005-0000-0000-00002A2F0000}"/>
    <cellStyle name="Comma 76 2" xfId="12075" xr:uid="{00000000-0005-0000-0000-00002B2F0000}"/>
    <cellStyle name="Comma 76 2 2" xfId="12076" xr:uid="{00000000-0005-0000-0000-00002C2F0000}"/>
    <cellStyle name="Comma 76 2 2 2" xfId="12077" xr:uid="{00000000-0005-0000-0000-00002D2F0000}"/>
    <cellStyle name="Comma 76 2 2 2 2" xfId="42750" xr:uid="{3A92C940-36D0-4B8F-A5CA-44242BBBDF05}"/>
    <cellStyle name="Comma 76 2 2 3" xfId="42749" xr:uid="{A8690A8F-307A-4372-B734-73DCE9DE2AD7}"/>
    <cellStyle name="Comma 76 2 3" xfId="12078" xr:uid="{00000000-0005-0000-0000-00002E2F0000}"/>
    <cellStyle name="Comma 76 2 3 2" xfId="12079" xr:uid="{00000000-0005-0000-0000-00002F2F0000}"/>
    <cellStyle name="Comma 76 2 3 2 2" xfId="42752" xr:uid="{F3E2C93D-DE40-499E-8187-909AC91FD3D9}"/>
    <cellStyle name="Comma 76 2 3 3" xfId="42751" xr:uid="{28B8F6DA-3A4E-4A2A-84D1-8AE5DC98E4F8}"/>
    <cellStyle name="Comma 76 2 4" xfId="12080" xr:uid="{00000000-0005-0000-0000-0000302F0000}"/>
    <cellStyle name="Comma 76 2 4 2" xfId="42753" xr:uid="{C080BC97-FB76-490E-B23E-6B530E029DA1}"/>
    <cellStyle name="Comma 76 2 5" xfId="12081" xr:uid="{00000000-0005-0000-0000-0000312F0000}"/>
    <cellStyle name="Comma 76 2 5 2" xfId="42754" xr:uid="{8D243741-6EF6-4EEF-ADCE-5E1F889B4C6A}"/>
    <cellStyle name="Comma 76 2 6" xfId="12082" xr:uid="{00000000-0005-0000-0000-0000322F0000}"/>
    <cellStyle name="Comma 76 2 6 2" xfId="42755" xr:uid="{7FA28816-2604-4FA5-A29F-7E4F47F82ADE}"/>
    <cellStyle name="Comma 76 2 7" xfId="42748" xr:uid="{573D0052-C7DB-4714-A6A5-D4B38B9EBBBD}"/>
    <cellStyle name="Comma 76 3" xfId="12083" xr:uid="{00000000-0005-0000-0000-0000332F0000}"/>
    <cellStyle name="Comma 76 3 2" xfId="12084" xr:uid="{00000000-0005-0000-0000-0000342F0000}"/>
    <cellStyle name="Comma 76 3 2 2" xfId="42757" xr:uid="{61251934-8D35-40B9-9B68-2C4AE8CADEB1}"/>
    <cellStyle name="Comma 76 3 3" xfId="42756" xr:uid="{64E7E317-64FC-471A-BE70-C70B84E63639}"/>
    <cellStyle name="Comma 76 4" xfId="12085" xr:uid="{00000000-0005-0000-0000-0000352F0000}"/>
    <cellStyle name="Comma 76 4 2" xfId="12086" xr:uid="{00000000-0005-0000-0000-0000362F0000}"/>
    <cellStyle name="Comma 76 4 2 2" xfId="42759" xr:uid="{90F5ECCA-8E8A-4DBD-BAC6-EC1C74059CBC}"/>
    <cellStyle name="Comma 76 4 3" xfId="42758" xr:uid="{459E0F58-85EA-4513-9F5F-5332CF92F3C5}"/>
    <cellStyle name="Comma 76 5" xfId="12087" xr:uid="{00000000-0005-0000-0000-0000372F0000}"/>
    <cellStyle name="Comma 76 5 2" xfId="42760" xr:uid="{F6C4FD34-C139-49E2-9E07-302D6848BE6B}"/>
    <cellStyle name="Comma 76 6" xfId="12088" xr:uid="{00000000-0005-0000-0000-0000382F0000}"/>
    <cellStyle name="Comma 76 6 2" xfId="12089" xr:uid="{00000000-0005-0000-0000-0000392F0000}"/>
    <cellStyle name="Comma 76 6 2 2" xfId="42762" xr:uid="{FB9D764F-F2A5-4207-A322-D716B723DE72}"/>
    <cellStyle name="Comma 76 6 3" xfId="42761" xr:uid="{30640D42-643F-4F07-A245-9644FFB4B722}"/>
    <cellStyle name="Comma 76 7" xfId="12090" xr:uid="{00000000-0005-0000-0000-00003A2F0000}"/>
    <cellStyle name="Comma 76 7 2" xfId="42763" xr:uid="{72ABC3DC-A78A-4C45-A3C9-34545AF1C345}"/>
    <cellStyle name="Comma 76 8" xfId="42747" xr:uid="{0D930922-E091-4852-9BF6-2776B4F9CD89}"/>
    <cellStyle name="Comma 77" xfId="12091" xr:uid="{00000000-0005-0000-0000-00003B2F0000}"/>
    <cellStyle name="Comma 77 2" xfId="12092" xr:uid="{00000000-0005-0000-0000-00003C2F0000}"/>
    <cellStyle name="Comma 77 2 2" xfId="12093" xr:uid="{00000000-0005-0000-0000-00003D2F0000}"/>
    <cellStyle name="Comma 77 2 2 2" xfId="12094" xr:uid="{00000000-0005-0000-0000-00003E2F0000}"/>
    <cellStyle name="Comma 77 2 2 2 2" xfId="42767" xr:uid="{FE478E6B-FD2F-4DE8-A402-CB5F4C4FBC55}"/>
    <cellStyle name="Comma 77 2 2 3" xfId="42766" xr:uid="{A2C8CBAC-1144-47E0-A415-341F67026DDE}"/>
    <cellStyle name="Comma 77 2 3" xfId="12095" xr:uid="{00000000-0005-0000-0000-00003F2F0000}"/>
    <cellStyle name="Comma 77 2 3 2" xfId="12096" xr:uid="{00000000-0005-0000-0000-0000402F0000}"/>
    <cellStyle name="Comma 77 2 3 2 2" xfId="42769" xr:uid="{26C4C132-0EB8-4C94-B186-A4A9A0FEA29D}"/>
    <cellStyle name="Comma 77 2 3 3" xfId="42768" xr:uid="{D523FC17-3C6B-4B09-983E-189B1B553158}"/>
    <cellStyle name="Comma 77 2 4" xfId="12097" xr:uid="{00000000-0005-0000-0000-0000412F0000}"/>
    <cellStyle name="Comma 77 2 4 2" xfId="42770" xr:uid="{F2A8C7E5-0F58-4841-8517-8F2029D69F10}"/>
    <cellStyle name="Comma 77 2 5" xfId="12098" xr:uid="{00000000-0005-0000-0000-0000422F0000}"/>
    <cellStyle name="Comma 77 2 5 2" xfId="42771" xr:uid="{920807FC-EBA3-45AA-91C3-6D02067A1EDE}"/>
    <cellStyle name="Comma 77 2 6" xfId="12099" xr:uid="{00000000-0005-0000-0000-0000432F0000}"/>
    <cellStyle name="Comma 77 2 6 2" xfId="42772" xr:uid="{805DC7CC-4E49-4AC3-9477-31146BDC4F7B}"/>
    <cellStyle name="Comma 77 2 7" xfId="42765" xr:uid="{02D720B8-3D69-467D-8F5C-95EBFAB150F9}"/>
    <cellStyle name="Comma 77 3" xfId="12100" xr:uid="{00000000-0005-0000-0000-0000442F0000}"/>
    <cellStyle name="Comma 77 3 2" xfId="12101" xr:uid="{00000000-0005-0000-0000-0000452F0000}"/>
    <cellStyle name="Comma 77 3 2 2" xfId="42774" xr:uid="{41841F4E-0916-462D-8674-F106C42490DB}"/>
    <cellStyle name="Comma 77 3 3" xfId="42773" xr:uid="{652668E7-2C6F-409B-AFFA-74FC4F83E289}"/>
    <cellStyle name="Comma 77 4" xfId="12102" xr:uid="{00000000-0005-0000-0000-0000462F0000}"/>
    <cellStyle name="Comma 77 4 2" xfId="12103" xr:uid="{00000000-0005-0000-0000-0000472F0000}"/>
    <cellStyle name="Comma 77 4 2 2" xfId="42776" xr:uid="{0634EAFD-796C-4064-B44C-E96D24B3F306}"/>
    <cellStyle name="Comma 77 4 3" xfId="42775" xr:uid="{E350C286-B44F-48C2-ABC8-D9C887FB6666}"/>
    <cellStyle name="Comma 77 5" xfId="12104" xr:uid="{00000000-0005-0000-0000-0000482F0000}"/>
    <cellStyle name="Comma 77 5 2" xfId="42777" xr:uid="{0DDE8003-540F-48F7-A65F-D1473ACDF61D}"/>
    <cellStyle name="Comma 77 6" xfId="12105" xr:uid="{00000000-0005-0000-0000-0000492F0000}"/>
    <cellStyle name="Comma 77 6 2" xfId="12106" xr:uid="{00000000-0005-0000-0000-00004A2F0000}"/>
    <cellStyle name="Comma 77 6 2 2" xfId="42779" xr:uid="{C6F53CB0-9EE0-4300-82C8-8E6C1D392984}"/>
    <cellStyle name="Comma 77 6 3" xfId="42778" xr:uid="{528FC667-F3F9-4B36-A15F-4C7C054B6BFB}"/>
    <cellStyle name="Comma 77 7" xfId="12107" xr:uid="{00000000-0005-0000-0000-00004B2F0000}"/>
    <cellStyle name="Comma 77 7 2" xfId="42780" xr:uid="{40D30A51-C08F-45FB-AB9E-EB97DAC82F7A}"/>
    <cellStyle name="Comma 77 8" xfId="42764" xr:uid="{1FA7D468-D890-4E62-8F56-1213CD9BC9D2}"/>
    <cellStyle name="Comma 78" xfId="12108" xr:uid="{00000000-0005-0000-0000-00004C2F0000}"/>
    <cellStyle name="Comma 78 2" xfId="12109" xr:uid="{00000000-0005-0000-0000-00004D2F0000}"/>
    <cellStyle name="Comma 78 2 2" xfId="12110" xr:uid="{00000000-0005-0000-0000-00004E2F0000}"/>
    <cellStyle name="Comma 78 2 2 2" xfId="12111" xr:uid="{00000000-0005-0000-0000-00004F2F0000}"/>
    <cellStyle name="Comma 78 2 2 2 2" xfId="42784" xr:uid="{CBFC013B-39BC-4106-9580-C57D337BC31A}"/>
    <cellStyle name="Comma 78 2 2 3" xfId="42783" xr:uid="{77FBC9EB-BC0A-446C-ACF8-7F2A221ABA20}"/>
    <cellStyle name="Comma 78 2 3" xfId="12112" xr:uid="{00000000-0005-0000-0000-0000502F0000}"/>
    <cellStyle name="Comma 78 2 3 2" xfId="12113" xr:uid="{00000000-0005-0000-0000-0000512F0000}"/>
    <cellStyle name="Comma 78 2 3 2 2" xfId="42786" xr:uid="{2698AC0C-9EBB-41EC-A0CD-E74832A83628}"/>
    <cellStyle name="Comma 78 2 3 3" xfId="42785" xr:uid="{2F3586B8-2FEE-4101-A30A-7678570C61E6}"/>
    <cellStyle name="Comma 78 2 4" xfId="12114" xr:uid="{00000000-0005-0000-0000-0000522F0000}"/>
    <cellStyle name="Comma 78 2 4 2" xfId="42787" xr:uid="{8C007BA3-BE89-4013-88C7-DE338FC0F971}"/>
    <cellStyle name="Comma 78 2 5" xfId="12115" xr:uid="{00000000-0005-0000-0000-0000532F0000}"/>
    <cellStyle name="Comma 78 2 5 2" xfId="42788" xr:uid="{C718DF71-5555-4311-9A82-68748F973842}"/>
    <cellStyle name="Comma 78 2 6" xfId="12116" xr:uid="{00000000-0005-0000-0000-0000542F0000}"/>
    <cellStyle name="Comma 78 2 6 2" xfId="42789" xr:uid="{833EDFAE-0A09-4CD4-8EAF-D247B77075F9}"/>
    <cellStyle name="Comma 78 2 7" xfId="42782" xr:uid="{F4E72E74-AF0C-4C98-9076-86D274B83CE0}"/>
    <cellStyle name="Comma 78 3" xfId="12117" xr:uid="{00000000-0005-0000-0000-0000552F0000}"/>
    <cellStyle name="Comma 78 3 2" xfId="12118" xr:uid="{00000000-0005-0000-0000-0000562F0000}"/>
    <cellStyle name="Comma 78 3 2 2" xfId="42791" xr:uid="{E353DCBD-AF89-4606-8BEA-79A76731EF5D}"/>
    <cellStyle name="Comma 78 3 3" xfId="42790" xr:uid="{42F3E80A-C4B5-4F10-8B59-9EA09758FC77}"/>
    <cellStyle name="Comma 78 4" xfId="12119" xr:uid="{00000000-0005-0000-0000-0000572F0000}"/>
    <cellStyle name="Comma 78 4 2" xfId="12120" xr:uid="{00000000-0005-0000-0000-0000582F0000}"/>
    <cellStyle name="Comma 78 4 2 2" xfId="42793" xr:uid="{1E41BB2D-65C7-44BD-A1A1-2082C88A8012}"/>
    <cellStyle name="Comma 78 4 3" xfId="42792" xr:uid="{4D293B6A-36A2-4076-8DB1-DF66302387F9}"/>
    <cellStyle name="Comma 78 5" xfId="12121" xr:uid="{00000000-0005-0000-0000-0000592F0000}"/>
    <cellStyle name="Comma 78 5 2" xfId="42794" xr:uid="{FF7FE738-8A33-418B-A997-20A2CC4C8239}"/>
    <cellStyle name="Comma 78 6" xfId="12122" xr:uid="{00000000-0005-0000-0000-00005A2F0000}"/>
    <cellStyle name="Comma 78 6 2" xfId="12123" xr:uid="{00000000-0005-0000-0000-00005B2F0000}"/>
    <cellStyle name="Comma 78 6 2 2" xfId="42796" xr:uid="{07C735BB-2A4D-4D28-B9C6-7D6B9BACCB9F}"/>
    <cellStyle name="Comma 78 6 3" xfId="42795" xr:uid="{27EE88CB-AC39-4143-905B-27EA474D3A38}"/>
    <cellStyle name="Comma 78 7" xfId="12124" xr:uid="{00000000-0005-0000-0000-00005C2F0000}"/>
    <cellStyle name="Comma 78 7 2" xfId="42797" xr:uid="{8A5435C4-0B08-47D5-B681-7D7320A266A3}"/>
    <cellStyle name="Comma 78 8" xfId="42781" xr:uid="{2EBD352C-CFD0-4715-B625-A375A0756DD3}"/>
    <cellStyle name="Comma 79" xfId="12125" xr:uid="{00000000-0005-0000-0000-00005D2F0000}"/>
    <cellStyle name="Comma 79 2" xfId="12126" xr:uid="{00000000-0005-0000-0000-00005E2F0000}"/>
    <cellStyle name="Comma 79 2 2" xfId="12127" xr:uid="{00000000-0005-0000-0000-00005F2F0000}"/>
    <cellStyle name="Comma 79 2 2 2" xfId="12128" xr:uid="{00000000-0005-0000-0000-0000602F0000}"/>
    <cellStyle name="Comma 79 2 2 2 2" xfId="42801" xr:uid="{57B9E8E9-5E01-4C04-96EF-05D59A8E457B}"/>
    <cellStyle name="Comma 79 2 2 3" xfId="42800" xr:uid="{391322B7-9EA2-40E7-9862-0A621F51324C}"/>
    <cellStyle name="Comma 79 2 3" xfId="12129" xr:uid="{00000000-0005-0000-0000-0000612F0000}"/>
    <cellStyle name="Comma 79 2 3 2" xfId="12130" xr:uid="{00000000-0005-0000-0000-0000622F0000}"/>
    <cellStyle name="Comma 79 2 3 2 2" xfId="42803" xr:uid="{35798360-B139-4015-9C17-3EF6373E6E38}"/>
    <cellStyle name="Comma 79 2 3 3" xfId="42802" xr:uid="{4E5EB476-66EE-4FE5-92D9-2AE3C1F7A95E}"/>
    <cellStyle name="Comma 79 2 4" xfId="12131" xr:uid="{00000000-0005-0000-0000-0000632F0000}"/>
    <cellStyle name="Comma 79 2 4 2" xfId="42804" xr:uid="{56A30095-1EED-4189-A398-BF1A95BC3270}"/>
    <cellStyle name="Comma 79 2 5" xfId="12132" xr:uid="{00000000-0005-0000-0000-0000642F0000}"/>
    <cellStyle name="Comma 79 2 5 2" xfId="42805" xr:uid="{83F4E379-3D5A-438C-99AE-A2B638F633ED}"/>
    <cellStyle name="Comma 79 2 6" xfId="12133" xr:uid="{00000000-0005-0000-0000-0000652F0000}"/>
    <cellStyle name="Comma 79 2 6 2" xfId="42806" xr:uid="{0AA87568-E05A-450B-ACAE-D5BF4B11D663}"/>
    <cellStyle name="Comma 79 2 7" xfId="42799" xr:uid="{1D1010DB-CB9B-4353-AC5E-F1B3E3D04546}"/>
    <cellStyle name="Comma 79 3" xfId="12134" xr:uid="{00000000-0005-0000-0000-0000662F0000}"/>
    <cellStyle name="Comma 79 3 2" xfId="12135" xr:uid="{00000000-0005-0000-0000-0000672F0000}"/>
    <cellStyle name="Comma 79 3 2 2" xfId="42808" xr:uid="{2CD79DE8-46D8-438E-A924-A8185A48852D}"/>
    <cellStyle name="Comma 79 3 3" xfId="42807" xr:uid="{7FA1633D-3A02-4EB6-8CD4-3EAB31B28015}"/>
    <cellStyle name="Comma 79 4" xfId="12136" xr:uid="{00000000-0005-0000-0000-0000682F0000}"/>
    <cellStyle name="Comma 79 4 2" xfId="12137" xr:uid="{00000000-0005-0000-0000-0000692F0000}"/>
    <cellStyle name="Comma 79 4 2 2" xfId="42810" xr:uid="{AC80415D-EFB6-417C-B653-898A166BE916}"/>
    <cellStyle name="Comma 79 4 3" xfId="42809" xr:uid="{658632EF-8A12-48E8-91F6-E510F0DECA74}"/>
    <cellStyle name="Comma 79 5" xfId="12138" xr:uid="{00000000-0005-0000-0000-00006A2F0000}"/>
    <cellStyle name="Comma 79 5 2" xfId="42811" xr:uid="{B0D293BF-1549-4D3F-9D22-5F9EFC442C47}"/>
    <cellStyle name="Comma 79 6" xfId="12139" xr:uid="{00000000-0005-0000-0000-00006B2F0000}"/>
    <cellStyle name="Comma 79 6 2" xfId="12140" xr:uid="{00000000-0005-0000-0000-00006C2F0000}"/>
    <cellStyle name="Comma 79 6 2 2" xfId="42813" xr:uid="{62C3F13B-1F6D-40F2-BDB6-29508BED334F}"/>
    <cellStyle name="Comma 79 6 3" xfId="42812" xr:uid="{20390366-C022-4968-8DBD-6DB19DAABB8C}"/>
    <cellStyle name="Comma 79 7" xfId="12141" xr:uid="{00000000-0005-0000-0000-00006D2F0000}"/>
    <cellStyle name="Comma 79 7 2" xfId="42814" xr:uid="{9DFEDB20-C86D-41A8-BE45-B95A513D2E78}"/>
    <cellStyle name="Comma 79 8" xfId="42798" xr:uid="{F463A14F-17D7-457A-86B5-831292E2E8A6}"/>
    <cellStyle name="Comma 8" xfId="12142" xr:uid="{00000000-0005-0000-0000-00006E2F0000}"/>
    <cellStyle name="Comma 8 10" xfId="12143" xr:uid="{00000000-0005-0000-0000-00006F2F0000}"/>
    <cellStyle name="Comma 8 10 2" xfId="12144" xr:uid="{00000000-0005-0000-0000-0000702F0000}"/>
    <cellStyle name="Comma 8 10 2 2" xfId="42817" xr:uid="{D9282ED1-35DE-4150-845F-E6D796595B04}"/>
    <cellStyle name="Comma 8 10 3" xfId="42816" xr:uid="{6E7CE5A8-AE8A-4CE0-A408-A79563514E38}"/>
    <cellStyle name="Comma 8 11" xfId="12145" xr:uid="{00000000-0005-0000-0000-0000712F0000}"/>
    <cellStyle name="Comma 8 11 2" xfId="12146" xr:uid="{00000000-0005-0000-0000-0000722F0000}"/>
    <cellStyle name="Comma 8 11 2 2" xfId="42819" xr:uid="{318A68B2-38C6-4EE8-9F80-D25DB1786D0D}"/>
    <cellStyle name="Comma 8 11 3" xfId="42818" xr:uid="{99DFE8EF-3A38-4303-97A4-CE57FC4F8F65}"/>
    <cellStyle name="Comma 8 12" xfId="12147" xr:uid="{00000000-0005-0000-0000-0000732F0000}"/>
    <cellStyle name="Comma 8 12 2" xfId="12148" xr:uid="{00000000-0005-0000-0000-0000742F0000}"/>
    <cellStyle name="Comma 8 12 2 2" xfId="42821" xr:uid="{31B07CAC-D27F-4303-82C8-0F75376B81B2}"/>
    <cellStyle name="Comma 8 12 3" xfId="42820" xr:uid="{21EA6C69-72BC-4A93-A40E-17C3B71E622F}"/>
    <cellStyle name="Comma 8 13" xfId="12149" xr:uid="{00000000-0005-0000-0000-0000752F0000}"/>
    <cellStyle name="Comma 8 13 2" xfId="12150" xr:uid="{00000000-0005-0000-0000-0000762F0000}"/>
    <cellStyle name="Comma 8 13 2 2" xfId="42823" xr:uid="{7519FAE0-F005-48C4-A3B2-7EE8EC20F1C2}"/>
    <cellStyle name="Comma 8 13 3" xfId="42822" xr:uid="{0EF1B6CC-7481-4C74-847F-4FDC7F0F9BD3}"/>
    <cellStyle name="Comma 8 14" xfId="12151" xr:uid="{00000000-0005-0000-0000-0000772F0000}"/>
    <cellStyle name="Comma 8 14 2" xfId="42824" xr:uid="{5AF77482-BC9C-4CC5-B021-B5A618CCA431}"/>
    <cellStyle name="Comma 8 15" xfId="12152" xr:uid="{00000000-0005-0000-0000-0000782F0000}"/>
    <cellStyle name="Comma 8 15 2" xfId="42825" xr:uid="{5601DC87-1983-4C64-B381-60C4CCE87B2B}"/>
    <cellStyle name="Comma 8 16" xfId="12153" xr:uid="{00000000-0005-0000-0000-0000792F0000}"/>
    <cellStyle name="Comma 8 16 2" xfId="42826" xr:uid="{D430B6C9-360F-421A-938B-CA43AAED4710}"/>
    <cellStyle name="Comma 8 17" xfId="12154" xr:uid="{00000000-0005-0000-0000-00007A2F0000}"/>
    <cellStyle name="Comma 8 17 2" xfId="42827" xr:uid="{54E25746-0D91-4873-B743-75CEE8F6FFF1}"/>
    <cellStyle name="Comma 8 18" xfId="12155" xr:uid="{00000000-0005-0000-0000-00007B2F0000}"/>
    <cellStyle name="Comma 8 18 2" xfId="12156" xr:uid="{00000000-0005-0000-0000-00007C2F0000}"/>
    <cellStyle name="Comma 8 18 2 2" xfId="42829" xr:uid="{A1C6AA61-FD4F-4BE7-9658-3975C095A501}"/>
    <cellStyle name="Comma 8 18 3" xfId="42828" xr:uid="{556EB123-036F-4787-AA52-A51337861750}"/>
    <cellStyle name="Comma 8 19" xfId="12157" xr:uid="{00000000-0005-0000-0000-00007D2F0000}"/>
    <cellStyle name="Comma 8 19 2" xfId="42830" xr:uid="{EE2155CC-2AD8-46A0-B1A8-D3856F0E5C6E}"/>
    <cellStyle name="Comma 8 19 3" xfId="12158" xr:uid="{00000000-0005-0000-0000-00007E2F0000}"/>
    <cellStyle name="Comma 8 19 3 2" xfId="42831" xr:uid="{399B5F39-724B-499A-A5CA-9FD38797F4B9}"/>
    <cellStyle name="Comma 8 2" xfId="12159" xr:uid="{00000000-0005-0000-0000-00007F2F0000}"/>
    <cellStyle name="Comma 8 2 2" xfId="12160" xr:uid="{00000000-0005-0000-0000-0000802F0000}"/>
    <cellStyle name="Comma 8 2 2 2" xfId="12161" xr:uid="{00000000-0005-0000-0000-0000812F0000}"/>
    <cellStyle name="Comma 8 2 2 2 2" xfId="42834" xr:uid="{EF89CA5D-ED69-40D4-A8CE-B59FB80BCF0F}"/>
    <cellStyle name="Comma 8 2 2 3" xfId="42833" xr:uid="{D0377F94-3F5F-45E4-88B6-5C5A25466C25}"/>
    <cellStyle name="Comma 8 2 3" xfId="12162" xr:uid="{00000000-0005-0000-0000-0000822F0000}"/>
    <cellStyle name="Comma 8 2 3 2" xfId="12163" xr:uid="{00000000-0005-0000-0000-0000832F0000}"/>
    <cellStyle name="Comma 8 2 3 2 2" xfId="42836" xr:uid="{A6025488-6D21-48B0-8422-F547369AABE5}"/>
    <cellStyle name="Comma 8 2 3 3" xfId="42835" xr:uid="{ECAEEB16-BCC2-40D7-96D5-8E58802A93CA}"/>
    <cellStyle name="Comma 8 2 4" xfId="12164" xr:uid="{00000000-0005-0000-0000-0000842F0000}"/>
    <cellStyle name="Comma 8 2 4 2" xfId="42837" xr:uid="{7DFA5629-F91B-44F5-9AEE-E05561978E77}"/>
    <cellStyle name="Comma 8 2 5" xfId="12165" xr:uid="{00000000-0005-0000-0000-0000852F0000}"/>
    <cellStyle name="Comma 8 2 5 2" xfId="42838" xr:uid="{F5EF1230-D80B-4C14-B0B9-B5F7BDA411D0}"/>
    <cellStyle name="Comma 8 2 6" xfId="12166" xr:uid="{00000000-0005-0000-0000-0000862F0000}"/>
    <cellStyle name="Comma 8 2 6 2" xfId="42839" xr:uid="{23B1F537-3E41-4623-B8D0-A03CF8298EFF}"/>
    <cellStyle name="Comma 8 2 7" xfId="42832" xr:uid="{328C3CFA-2395-439D-9450-302288C7166C}"/>
    <cellStyle name="Comma 8 2 8" xfId="12167" xr:uid="{00000000-0005-0000-0000-0000872F0000}"/>
    <cellStyle name="Comma 8 2 8 2" xfId="42840" xr:uid="{716944B4-148B-4B7D-BA4B-AE0A5DD9C4FA}"/>
    <cellStyle name="Comma 8 20" xfId="12168" xr:uid="{00000000-0005-0000-0000-0000882F0000}"/>
    <cellStyle name="Comma 8 20 2" xfId="42841" xr:uid="{31383D7B-C427-482F-8D9A-53D23B49AE1B}"/>
    <cellStyle name="Comma 8 21" xfId="12169" xr:uid="{00000000-0005-0000-0000-0000892F0000}"/>
    <cellStyle name="Comma 8 21 2" xfId="42842" xr:uid="{6DF69DC1-249C-4635-9635-9AD6879BC7BD}"/>
    <cellStyle name="Comma 8 22" xfId="12170" xr:uid="{00000000-0005-0000-0000-00008A2F0000}"/>
    <cellStyle name="Comma 8 22 2" xfId="42843" xr:uid="{517F4450-F3FA-42B3-A0D9-D645A4A4DB0F}"/>
    <cellStyle name="Comma 8 23" xfId="42815" xr:uid="{A5E419AC-F18F-4945-84C4-219C32E1A3B8}"/>
    <cellStyle name="Comma 8 24" xfId="12171" xr:uid="{00000000-0005-0000-0000-00008B2F0000}"/>
    <cellStyle name="Comma 8 24 2" xfId="42844" xr:uid="{E037CBAC-489A-4F89-8EFD-D95C0BB7AAF4}"/>
    <cellStyle name="Comma 8 3" xfId="12172" xr:uid="{00000000-0005-0000-0000-00008C2F0000}"/>
    <cellStyle name="Comma 8 3 10" xfId="42845" xr:uid="{50485F37-4E85-4272-BB6E-D39410D27F97}"/>
    <cellStyle name="Comma 8 3 2" xfId="12173" xr:uid="{00000000-0005-0000-0000-00008D2F0000}"/>
    <cellStyle name="Comma 8 3 2 2" xfId="12174" xr:uid="{00000000-0005-0000-0000-00008E2F0000}"/>
    <cellStyle name="Comma 8 3 2 2 2" xfId="12175" xr:uid="{00000000-0005-0000-0000-00008F2F0000}"/>
    <cellStyle name="Comma 8 3 2 2 2 2" xfId="42848" xr:uid="{A10E49AB-1F51-466C-BF72-7B5AF625FAC8}"/>
    <cellStyle name="Comma 8 3 2 2 3" xfId="42847" xr:uid="{03BD5B93-4A8B-45F5-A747-58C5F968052A}"/>
    <cellStyle name="Comma 8 3 2 3" xfId="12176" xr:uid="{00000000-0005-0000-0000-0000902F0000}"/>
    <cellStyle name="Comma 8 3 2 3 2" xfId="12177" xr:uid="{00000000-0005-0000-0000-0000912F0000}"/>
    <cellStyle name="Comma 8 3 2 3 2 2" xfId="42850" xr:uid="{535B0769-599C-43CD-8364-2DB69ECC229E}"/>
    <cellStyle name="Comma 8 3 2 3 3" xfId="42849" xr:uid="{FC746C0D-01D4-4F66-889C-F4D8BDB0962C}"/>
    <cellStyle name="Comma 8 3 2 4" xfId="12178" xr:uid="{00000000-0005-0000-0000-0000922F0000}"/>
    <cellStyle name="Comma 8 3 2 4 2" xfId="42851" xr:uid="{D6954E52-9294-4EBE-B2B9-B277ADE69863}"/>
    <cellStyle name="Comma 8 3 2 5" xfId="12179" xr:uid="{00000000-0005-0000-0000-0000932F0000}"/>
    <cellStyle name="Comma 8 3 2 5 2" xfId="42852" xr:uid="{E100D062-6BA4-480A-9B60-7F2941A643F2}"/>
    <cellStyle name="Comma 8 3 2 6" xfId="12180" xr:uid="{00000000-0005-0000-0000-0000942F0000}"/>
    <cellStyle name="Comma 8 3 2 6 2" xfId="42853" xr:uid="{2AAB958A-EF97-45C8-80AD-0CF33100A5A8}"/>
    <cellStyle name="Comma 8 3 2 7" xfId="42846" xr:uid="{D51C8963-6CDC-4227-86E7-EAA17106D97C}"/>
    <cellStyle name="Comma 8 3 3" xfId="12181" xr:uid="{00000000-0005-0000-0000-0000952F0000}"/>
    <cellStyle name="Comma 8 3 3 2" xfId="12182" xr:uid="{00000000-0005-0000-0000-0000962F0000}"/>
    <cellStyle name="Comma 8 3 3 2 2" xfId="12183" xr:uid="{00000000-0005-0000-0000-0000972F0000}"/>
    <cellStyle name="Comma 8 3 3 2 2 2" xfId="12184" xr:uid="{00000000-0005-0000-0000-0000982F0000}"/>
    <cellStyle name="Comma 8 3 3 2 2 2 2" xfId="42857" xr:uid="{70F931B0-594E-4BA8-AD82-5B3C41ED5B07}"/>
    <cellStyle name="Comma 8 3 3 2 2 3" xfId="42856" xr:uid="{4F8C49D5-895F-4D47-830A-411E556FB7B7}"/>
    <cellStyle name="Comma 8 3 3 2 3" xfId="12185" xr:uid="{00000000-0005-0000-0000-0000992F0000}"/>
    <cellStyle name="Comma 8 3 3 2 3 2" xfId="12186" xr:uid="{00000000-0005-0000-0000-00009A2F0000}"/>
    <cellStyle name="Comma 8 3 3 2 3 2 2" xfId="42859" xr:uid="{F84FA2B5-134A-4CD5-A88B-D00486DD4B01}"/>
    <cellStyle name="Comma 8 3 3 2 3 3" xfId="42858" xr:uid="{F28882D7-16FD-4F02-956C-9F945785F70E}"/>
    <cellStyle name="Comma 8 3 3 2 4" xfId="12187" xr:uid="{00000000-0005-0000-0000-00009B2F0000}"/>
    <cellStyle name="Comma 8 3 3 2 4 2" xfId="42860" xr:uid="{DDD04C15-F6E9-4A22-A45D-5A7ACE966A7A}"/>
    <cellStyle name="Comma 8 3 3 2 5" xfId="12188" xr:uid="{00000000-0005-0000-0000-00009C2F0000}"/>
    <cellStyle name="Comma 8 3 3 2 5 2" xfId="42861" xr:uid="{87592405-6F5B-4356-88C0-BF5E4238E4E2}"/>
    <cellStyle name="Comma 8 3 3 2 6" xfId="12189" xr:uid="{00000000-0005-0000-0000-00009D2F0000}"/>
    <cellStyle name="Comma 8 3 3 2 6 2" xfId="42862" xr:uid="{0B7C8F01-5323-4EC3-A043-A37957BFFC63}"/>
    <cellStyle name="Comma 8 3 3 2 7" xfId="42855" xr:uid="{D7F17F3B-6A46-46A1-A81F-60C661B60F5D}"/>
    <cellStyle name="Comma 8 3 3 3" xfId="12190" xr:uid="{00000000-0005-0000-0000-00009E2F0000}"/>
    <cellStyle name="Comma 8 3 3 3 2" xfId="12191" xr:uid="{00000000-0005-0000-0000-00009F2F0000}"/>
    <cellStyle name="Comma 8 3 3 3 2 2" xfId="42864" xr:uid="{14D79414-CD79-4650-A6AF-B11A5A4C607B}"/>
    <cellStyle name="Comma 8 3 3 3 3" xfId="42863" xr:uid="{8E372139-5280-440D-A24D-9CDB5416E676}"/>
    <cellStyle name="Comma 8 3 3 4" xfId="12192" xr:uid="{00000000-0005-0000-0000-0000A02F0000}"/>
    <cellStyle name="Comma 8 3 3 4 2" xfId="12193" xr:uid="{00000000-0005-0000-0000-0000A12F0000}"/>
    <cellStyle name="Comma 8 3 3 4 2 2" xfId="42866" xr:uid="{495E3E45-E2A0-4708-87DF-E9FCDE9E0078}"/>
    <cellStyle name="Comma 8 3 3 4 3" xfId="42865" xr:uid="{26DC9CF7-48B0-4E55-B3F1-AD6B6828AFC2}"/>
    <cellStyle name="Comma 8 3 3 5" xfId="12194" xr:uid="{00000000-0005-0000-0000-0000A22F0000}"/>
    <cellStyle name="Comma 8 3 3 5 2" xfId="42867" xr:uid="{06FC40E1-4384-4E1B-AD32-EFE39C31D175}"/>
    <cellStyle name="Comma 8 3 3 6" xfId="12195" xr:uid="{00000000-0005-0000-0000-0000A32F0000}"/>
    <cellStyle name="Comma 8 3 3 6 2" xfId="42868" xr:uid="{1FEF09DF-847C-4DCC-AE4A-2DE60DF10C43}"/>
    <cellStyle name="Comma 8 3 3 7" xfId="12196" xr:uid="{00000000-0005-0000-0000-0000A42F0000}"/>
    <cellStyle name="Comma 8 3 3 7 2" xfId="42869" xr:uid="{D5D0B421-48BA-4C43-8326-12222EA3E4A2}"/>
    <cellStyle name="Comma 8 3 3 8" xfId="42854" xr:uid="{254C5CAE-D804-43D7-BDEA-CB84A4604B8C}"/>
    <cellStyle name="Comma 8 3 4" xfId="12197" xr:uid="{00000000-0005-0000-0000-0000A52F0000}"/>
    <cellStyle name="Comma 8 3 4 2" xfId="12198" xr:uid="{00000000-0005-0000-0000-0000A62F0000}"/>
    <cellStyle name="Comma 8 3 4 2 2" xfId="12199" xr:uid="{00000000-0005-0000-0000-0000A72F0000}"/>
    <cellStyle name="Comma 8 3 4 2 2 2" xfId="42872" xr:uid="{88E617AC-4DDE-4518-AA87-E6DD4CEDC23E}"/>
    <cellStyle name="Comma 8 3 4 2 3" xfId="42871" xr:uid="{3D398AC4-8E82-47B4-A406-DB90A6E14567}"/>
    <cellStyle name="Comma 8 3 4 3" xfId="12200" xr:uid="{00000000-0005-0000-0000-0000A82F0000}"/>
    <cellStyle name="Comma 8 3 4 3 2" xfId="12201" xr:uid="{00000000-0005-0000-0000-0000A92F0000}"/>
    <cellStyle name="Comma 8 3 4 3 2 2" xfId="42874" xr:uid="{3C9FC126-17DF-4446-943A-06B59A879B41}"/>
    <cellStyle name="Comma 8 3 4 3 3" xfId="42873" xr:uid="{54D643B1-B5A0-4535-80E9-AF7C3D85A18B}"/>
    <cellStyle name="Comma 8 3 4 4" xfId="12202" xr:uid="{00000000-0005-0000-0000-0000AA2F0000}"/>
    <cellStyle name="Comma 8 3 4 4 2" xfId="42875" xr:uid="{BC290808-8D83-41E0-9FD9-CFE0700C40F0}"/>
    <cellStyle name="Comma 8 3 4 5" xfId="12203" xr:uid="{00000000-0005-0000-0000-0000AB2F0000}"/>
    <cellStyle name="Comma 8 3 4 5 2" xfId="42876" xr:uid="{C7AABDF1-CE1E-4DB6-8EA4-2829CACA4172}"/>
    <cellStyle name="Comma 8 3 4 6" xfId="12204" xr:uid="{00000000-0005-0000-0000-0000AC2F0000}"/>
    <cellStyle name="Comma 8 3 4 6 2" xfId="42877" xr:uid="{C09B6D5A-7B09-4CA5-B2F8-6CE3F212A0A0}"/>
    <cellStyle name="Comma 8 3 4 7" xfId="42870" xr:uid="{DDB68A9A-23C0-4290-B8AD-B01F39B7152B}"/>
    <cellStyle name="Comma 8 3 5" xfId="12205" xr:uid="{00000000-0005-0000-0000-0000AD2F0000}"/>
    <cellStyle name="Comma 8 3 5 2" xfId="12206" xr:uid="{00000000-0005-0000-0000-0000AE2F0000}"/>
    <cellStyle name="Comma 8 3 5 2 2" xfId="42879" xr:uid="{E65B6A25-31A0-44C1-A747-5DFA04A952E0}"/>
    <cellStyle name="Comma 8 3 5 3" xfId="42878" xr:uid="{A11307E2-072C-4D09-B802-67DFB9CFC98A}"/>
    <cellStyle name="Comma 8 3 6" xfId="12207" xr:uid="{00000000-0005-0000-0000-0000AF2F0000}"/>
    <cellStyle name="Comma 8 3 6 2" xfId="12208" xr:uid="{00000000-0005-0000-0000-0000B02F0000}"/>
    <cellStyle name="Comma 8 3 6 2 2" xfId="42881" xr:uid="{3B16B165-1D8F-4583-92F0-560531B525D4}"/>
    <cellStyle name="Comma 8 3 6 3" xfId="42880" xr:uid="{6A4B907A-82AC-40FE-86C4-6131597EAF64}"/>
    <cellStyle name="Comma 8 3 7" xfId="12209" xr:uid="{00000000-0005-0000-0000-0000B12F0000}"/>
    <cellStyle name="Comma 8 3 7 2" xfId="42882" xr:uid="{D43A0AB1-608E-47F8-901D-62B45EB1EDC4}"/>
    <cellStyle name="Comma 8 3 8" xfId="12210" xr:uid="{00000000-0005-0000-0000-0000B22F0000}"/>
    <cellStyle name="Comma 8 3 8 2" xfId="42883" xr:uid="{0CFDAE0F-2161-4C2B-A18F-3914204A152D}"/>
    <cellStyle name="Comma 8 3 9" xfId="12211" xr:uid="{00000000-0005-0000-0000-0000B32F0000}"/>
    <cellStyle name="Comma 8 3 9 2" xfId="42884" xr:uid="{A308D93A-35FC-478B-91DE-9BFAB19F75ED}"/>
    <cellStyle name="Comma 8 4" xfId="12212" xr:uid="{00000000-0005-0000-0000-0000B42F0000}"/>
    <cellStyle name="Comma 8 4 2" xfId="12213" xr:uid="{00000000-0005-0000-0000-0000B52F0000}"/>
    <cellStyle name="Comma 8 4 2 2" xfId="12214" xr:uid="{00000000-0005-0000-0000-0000B62F0000}"/>
    <cellStyle name="Comma 8 4 2 2 2" xfId="42887" xr:uid="{C37E1C3F-A5D8-4BDC-82DB-9516AC6BDF3B}"/>
    <cellStyle name="Comma 8 4 2 3" xfId="42886" xr:uid="{74238B9A-D5F3-4E44-B446-B20BA1E4BA0E}"/>
    <cellStyle name="Comma 8 4 3" xfId="12215" xr:uid="{00000000-0005-0000-0000-0000B72F0000}"/>
    <cellStyle name="Comma 8 4 3 2" xfId="12216" xr:uid="{00000000-0005-0000-0000-0000B82F0000}"/>
    <cellStyle name="Comma 8 4 3 2 2" xfId="42889" xr:uid="{0E397D6E-4E20-4EF7-966A-2F016157D369}"/>
    <cellStyle name="Comma 8 4 3 3" xfId="42888" xr:uid="{83460C1B-D63D-4ACF-933C-D7BB2DB8D458}"/>
    <cellStyle name="Comma 8 4 4" xfId="12217" xr:uid="{00000000-0005-0000-0000-0000B92F0000}"/>
    <cellStyle name="Comma 8 4 4 2" xfId="42890" xr:uid="{DA5FAD89-DB07-4B02-9BAF-EAEAF1C8E3D5}"/>
    <cellStyle name="Comma 8 4 5" xfId="12218" xr:uid="{00000000-0005-0000-0000-0000BA2F0000}"/>
    <cellStyle name="Comma 8 4 5 2" xfId="42891" xr:uid="{8C080A80-4149-480B-B214-C81F7142BBBE}"/>
    <cellStyle name="Comma 8 4 6" xfId="12219" xr:uid="{00000000-0005-0000-0000-0000BB2F0000}"/>
    <cellStyle name="Comma 8 4 6 2" xfId="42892" xr:uid="{76463535-19E3-49A6-A7EE-BFFFFDF3E7F1}"/>
    <cellStyle name="Comma 8 4 7" xfId="42885" xr:uid="{D08D308B-17E7-46C2-BBAB-FCE8B1F275ED}"/>
    <cellStyle name="Comma 8 5" xfId="12220" xr:uid="{00000000-0005-0000-0000-0000BC2F0000}"/>
    <cellStyle name="Comma 8 5 2" xfId="12221" xr:uid="{00000000-0005-0000-0000-0000BD2F0000}"/>
    <cellStyle name="Comma 8 5 2 2" xfId="12222" xr:uid="{00000000-0005-0000-0000-0000BE2F0000}"/>
    <cellStyle name="Comma 8 5 2 2 2" xfId="12223" xr:uid="{00000000-0005-0000-0000-0000BF2F0000}"/>
    <cellStyle name="Comma 8 5 2 2 2 2" xfId="42896" xr:uid="{34E7D385-7347-4211-B78F-32204E3A5DA1}"/>
    <cellStyle name="Comma 8 5 2 2 3" xfId="42895" xr:uid="{5CD8C96E-5165-4B48-A564-F540C4B5440F}"/>
    <cellStyle name="Comma 8 5 2 3" xfId="12224" xr:uid="{00000000-0005-0000-0000-0000C02F0000}"/>
    <cellStyle name="Comma 8 5 2 3 2" xfId="12225" xr:uid="{00000000-0005-0000-0000-0000C12F0000}"/>
    <cellStyle name="Comma 8 5 2 3 2 2" xfId="42898" xr:uid="{F195266B-B694-4CBD-8D5C-2AB403451E8F}"/>
    <cellStyle name="Comma 8 5 2 3 3" xfId="42897" xr:uid="{85B0F021-BA25-45B2-B4B3-DB20D79A7E75}"/>
    <cellStyle name="Comma 8 5 2 4" xfId="12226" xr:uid="{00000000-0005-0000-0000-0000C22F0000}"/>
    <cellStyle name="Comma 8 5 2 4 2" xfId="42899" xr:uid="{32CA319B-09AA-45A9-9454-C0BFEA9BB4C3}"/>
    <cellStyle name="Comma 8 5 2 5" xfId="12227" xr:uid="{00000000-0005-0000-0000-0000C32F0000}"/>
    <cellStyle name="Comma 8 5 2 5 2" xfId="42900" xr:uid="{36574C81-7E49-45A4-B401-6179CEB35732}"/>
    <cellStyle name="Comma 8 5 2 6" xfId="12228" xr:uid="{00000000-0005-0000-0000-0000C42F0000}"/>
    <cellStyle name="Comma 8 5 2 6 2" xfId="42901" xr:uid="{595CFC18-31FD-41EC-B891-FEA5C6DB3A73}"/>
    <cellStyle name="Comma 8 5 2 7" xfId="42894" xr:uid="{C0192CDC-95FA-4B6D-84F9-05164AA48C7A}"/>
    <cellStyle name="Comma 8 5 3" xfId="12229" xr:uid="{00000000-0005-0000-0000-0000C52F0000}"/>
    <cellStyle name="Comma 8 5 3 2" xfId="12230" xr:uid="{00000000-0005-0000-0000-0000C62F0000}"/>
    <cellStyle name="Comma 8 5 3 2 2" xfId="12231" xr:uid="{00000000-0005-0000-0000-0000C72F0000}"/>
    <cellStyle name="Comma 8 5 3 2 2 2" xfId="42904" xr:uid="{0280F623-F126-456D-8A3A-2225B6BB005D}"/>
    <cellStyle name="Comma 8 5 3 2 3" xfId="42903" xr:uid="{9AFC9509-B871-450A-9E9D-A8C689B88B33}"/>
    <cellStyle name="Comma 8 5 3 3" xfId="12232" xr:uid="{00000000-0005-0000-0000-0000C82F0000}"/>
    <cellStyle name="Comma 8 5 3 3 2" xfId="12233" xr:uid="{00000000-0005-0000-0000-0000C92F0000}"/>
    <cellStyle name="Comma 8 5 3 3 2 2" xfId="42906" xr:uid="{BD08DEE6-07FE-44CE-BECD-B6C7835E7138}"/>
    <cellStyle name="Comma 8 5 3 3 3" xfId="42905" xr:uid="{A83ABDAE-340C-40D2-BC6D-2B6BDB24A46F}"/>
    <cellStyle name="Comma 8 5 3 4" xfId="12234" xr:uid="{00000000-0005-0000-0000-0000CA2F0000}"/>
    <cellStyle name="Comma 8 5 3 4 2" xfId="42907" xr:uid="{99676984-802D-4D7A-BDBE-9A2D6F6B5AA5}"/>
    <cellStyle name="Comma 8 5 3 5" xfId="12235" xr:uid="{00000000-0005-0000-0000-0000CB2F0000}"/>
    <cellStyle name="Comma 8 5 3 5 2" xfId="42908" xr:uid="{9A69BAAA-B8A3-4A32-B0A5-5BBA5EA6AB51}"/>
    <cellStyle name="Comma 8 5 3 6" xfId="12236" xr:uid="{00000000-0005-0000-0000-0000CC2F0000}"/>
    <cellStyle name="Comma 8 5 3 6 2" xfId="42909" xr:uid="{DCF05E45-5CB2-4293-889E-3901C6763877}"/>
    <cellStyle name="Comma 8 5 3 7" xfId="42902" xr:uid="{CAE814FB-1A3C-4B50-B767-484ABCBFD011}"/>
    <cellStyle name="Comma 8 5 4" xfId="12237" xr:uid="{00000000-0005-0000-0000-0000CD2F0000}"/>
    <cellStyle name="Comma 8 5 4 2" xfId="12238" xr:uid="{00000000-0005-0000-0000-0000CE2F0000}"/>
    <cellStyle name="Comma 8 5 4 2 2" xfId="42911" xr:uid="{3F3FBE0B-F4C5-48AF-81AA-3591D4D59FDF}"/>
    <cellStyle name="Comma 8 5 4 3" xfId="42910" xr:uid="{4C73911E-7BFA-4532-9F85-788A7C9293FA}"/>
    <cellStyle name="Comma 8 5 5" xfId="12239" xr:uid="{00000000-0005-0000-0000-0000CF2F0000}"/>
    <cellStyle name="Comma 8 5 5 2" xfId="12240" xr:uid="{00000000-0005-0000-0000-0000D02F0000}"/>
    <cellStyle name="Comma 8 5 5 2 2" xfId="42913" xr:uid="{B3F2BD8A-43DE-496E-A7D9-8DE3F9FB6405}"/>
    <cellStyle name="Comma 8 5 5 3" xfId="42912" xr:uid="{F0F6D303-9EE1-435C-8C71-819A334A1B73}"/>
    <cellStyle name="Comma 8 5 6" xfId="12241" xr:uid="{00000000-0005-0000-0000-0000D12F0000}"/>
    <cellStyle name="Comma 8 5 6 2" xfId="42914" xr:uid="{FF2117E9-2A49-4420-B7F5-CFDBA64CDDB6}"/>
    <cellStyle name="Comma 8 5 7" xfId="12242" xr:uid="{00000000-0005-0000-0000-0000D22F0000}"/>
    <cellStyle name="Comma 8 5 7 2" xfId="42915" xr:uid="{0F0EDE63-DEFF-4D7E-83F3-0B0DDBA61576}"/>
    <cellStyle name="Comma 8 5 8" xfId="12243" xr:uid="{00000000-0005-0000-0000-0000D32F0000}"/>
    <cellStyle name="Comma 8 5 8 2" xfId="42916" xr:uid="{9908515F-A69C-4EFF-B8E4-D08E3EE4480A}"/>
    <cellStyle name="Comma 8 5 9" xfId="42893" xr:uid="{17C9FE79-35AC-4877-BD19-ACC63A7EA628}"/>
    <cellStyle name="Comma 8 6" xfId="12244" xr:uid="{00000000-0005-0000-0000-0000D42F0000}"/>
    <cellStyle name="Comma 8 6 2" xfId="12245" xr:uid="{00000000-0005-0000-0000-0000D52F0000}"/>
    <cellStyle name="Comma 8 6 2 2" xfId="12246" xr:uid="{00000000-0005-0000-0000-0000D62F0000}"/>
    <cellStyle name="Comma 8 6 2 2 2" xfId="42919" xr:uid="{E5A4A452-765C-4996-A871-FE7DA8E44054}"/>
    <cellStyle name="Comma 8 6 2 3" xfId="42918" xr:uid="{1076149E-4C36-4BA0-A45C-16720C92CF60}"/>
    <cellStyle name="Comma 8 6 3" xfId="12247" xr:uid="{00000000-0005-0000-0000-0000D72F0000}"/>
    <cellStyle name="Comma 8 6 3 2" xfId="12248" xr:uid="{00000000-0005-0000-0000-0000D82F0000}"/>
    <cellStyle name="Comma 8 6 3 2 2" xfId="42921" xr:uid="{F7FAEC80-C8A5-42BA-91A7-D47D01781414}"/>
    <cellStyle name="Comma 8 6 3 3" xfId="42920" xr:uid="{D7FA0D18-BD19-405D-ABD1-97A0A670215C}"/>
    <cellStyle name="Comma 8 6 4" xfId="12249" xr:uid="{00000000-0005-0000-0000-0000D92F0000}"/>
    <cellStyle name="Comma 8 6 4 2" xfId="42922" xr:uid="{8AA76F9C-EEBD-4AE7-84D7-10D4F5C77597}"/>
    <cellStyle name="Comma 8 6 5" xfId="12250" xr:uid="{00000000-0005-0000-0000-0000DA2F0000}"/>
    <cellStyle name="Comma 8 6 5 2" xfId="42923" xr:uid="{9EC7126D-A903-45B1-A725-64CD91E86C59}"/>
    <cellStyle name="Comma 8 6 6" xfId="12251" xr:uid="{00000000-0005-0000-0000-0000DB2F0000}"/>
    <cellStyle name="Comma 8 6 6 2" xfId="42924" xr:uid="{D2B62C72-6D87-47E7-8A49-DE4E31606121}"/>
    <cellStyle name="Comma 8 6 7" xfId="42917" xr:uid="{2D32AC52-9E50-424E-A78C-436E84486C8E}"/>
    <cellStyle name="Comma 8 7" xfId="12252" xr:uid="{00000000-0005-0000-0000-0000DC2F0000}"/>
    <cellStyle name="Comma 8 7 2" xfId="12253" xr:uid="{00000000-0005-0000-0000-0000DD2F0000}"/>
    <cellStyle name="Comma 8 7 2 2" xfId="12254" xr:uid="{00000000-0005-0000-0000-0000DE2F0000}"/>
    <cellStyle name="Comma 8 7 2 2 2" xfId="42927" xr:uid="{1B4EDDF9-9865-4A09-BFD0-451F8D09D4CB}"/>
    <cellStyle name="Comma 8 7 2 3" xfId="42926" xr:uid="{EB285A5B-671A-4C19-8F17-06A78F1E72E5}"/>
    <cellStyle name="Comma 8 7 3" xfId="12255" xr:uid="{00000000-0005-0000-0000-0000DF2F0000}"/>
    <cellStyle name="Comma 8 7 3 2" xfId="42928" xr:uid="{9ECB79FD-2EAC-4D48-A842-285BBD7F7E67}"/>
    <cellStyle name="Comma 8 7 4" xfId="12256" xr:uid="{00000000-0005-0000-0000-0000E02F0000}"/>
    <cellStyle name="Comma 8 7 4 2" xfId="42929" xr:uid="{B2A8AC34-8526-41E5-A01C-1488B91B844D}"/>
    <cellStyle name="Comma 8 7 5" xfId="42925" xr:uid="{F51B0EB7-E8BF-44FF-A98B-F5F06609437F}"/>
    <cellStyle name="Comma 8 8" xfId="12257" xr:uid="{00000000-0005-0000-0000-0000E12F0000}"/>
    <cellStyle name="Comma 8 8 2" xfId="12258" xr:uid="{00000000-0005-0000-0000-0000E22F0000}"/>
    <cellStyle name="Comma 8 8 2 2" xfId="42931" xr:uid="{A00BC6FE-EC1A-4EC2-8AF2-3AD0CB2AC1B8}"/>
    <cellStyle name="Comma 8 8 3" xfId="42930" xr:uid="{2768B2A0-5187-4D49-924E-150D99753201}"/>
    <cellStyle name="Comma 8 9" xfId="12259" xr:uid="{00000000-0005-0000-0000-0000E32F0000}"/>
    <cellStyle name="Comma 8 9 2" xfId="12260" xr:uid="{00000000-0005-0000-0000-0000E42F0000}"/>
    <cellStyle name="Comma 8 9 2 2" xfId="42933" xr:uid="{C447CF55-22B9-49FE-9E65-92065793D7F3}"/>
    <cellStyle name="Comma 8 9 3" xfId="42932" xr:uid="{09AC851C-47BF-4F5E-955E-86325084FCB4}"/>
    <cellStyle name="Comma 80" xfId="12261" xr:uid="{00000000-0005-0000-0000-0000E52F0000}"/>
    <cellStyle name="Comma 80 2" xfId="12262" xr:uid="{00000000-0005-0000-0000-0000E62F0000}"/>
    <cellStyle name="Comma 80 2 2" xfId="12263" xr:uid="{00000000-0005-0000-0000-0000E72F0000}"/>
    <cellStyle name="Comma 80 2 2 2" xfId="12264" xr:uid="{00000000-0005-0000-0000-0000E82F0000}"/>
    <cellStyle name="Comma 80 2 2 2 2" xfId="42937" xr:uid="{E58F035B-DD3E-48C0-B04B-5DDAA7BA29A4}"/>
    <cellStyle name="Comma 80 2 2 3" xfId="42936" xr:uid="{9D9A8238-8AD3-489F-AA6C-3B96172E1620}"/>
    <cellStyle name="Comma 80 2 3" xfId="12265" xr:uid="{00000000-0005-0000-0000-0000E92F0000}"/>
    <cellStyle name="Comma 80 2 3 2" xfId="12266" xr:uid="{00000000-0005-0000-0000-0000EA2F0000}"/>
    <cellStyle name="Comma 80 2 3 2 2" xfId="42939" xr:uid="{63F96116-43B5-4375-ADA4-A51163649D68}"/>
    <cellStyle name="Comma 80 2 3 3" xfId="42938" xr:uid="{31437BB6-1781-428D-9D55-F55364064026}"/>
    <cellStyle name="Comma 80 2 4" xfId="12267" xr:uid="{00000000-0005-0000-0000-0000EB2F0000}"/>
    <cellStyle name="Comma 80 2 4 2" xfId="42940" xr:uid="{8DCD440E-A951-49C7-AD8D-F993FE57D82C}"/>
    <cellStyle name="Comma 80 2 5" xfId="12268" xr:uid="{00000000-0005-0000-0000-0000EC2F0000}"/>
    <cellStyle name="Comma 80 2 5 2" xfId="42941" xr:uid="{0EC047F5-FA1E-4BC6-A618-81743CB81088}"/>
    <cellStyle name="Comma 80 2 6" xfId="12269" xr:uid="{00000000-0005-0000-0000-0000ED2F0000}"/>
    <cellStyle name="Comma 80 2 6 2" xfId="42942" xr:uid="{A6D1B1F6-8B30-41D4-AFD9-775CA6470BFE}"/>
    <cellStyle name="Comma 80 2 7" xfId="42935" xr:uid="{33F938BE-4997-4735-B7BB-DA71820B954D}"/>
    <cellStyle name="Comma 80 3" xfId="12270" xr:uid="{00000000-0005-0000-0000-0000EE2F0000}"/>
    <cellStyle name="Comma 80 3 2" xfId="12271" xr:uid="{00000000-0005-0000-0000-0000EF2F0000}"/>
    <cellStyle name="Comma 80 3 2 2" xfId="42944" xr:uid="{8462FCDC-5A2D-463A-A8F7-60F00513605B}"/>
    <cellStyle name="Comma 80 3 3" xfId="42943" xr:uid="{C4969735-F83F-4565-A75E-D152463F2C34}"/>
    <cellStyle name="Comma 80 4" xfId="12272" xr:uid="{00000000-0005-0000-0000-0000F02F0000}"/>
    <cellStyle name="Comma 80 4 2" xfId="12273" xr:uid="{00000000-0005-0000-0000-0000F12F0000}"/>
    <cellStyle name="Comma 80 4 2 2" xfId="42946" xr:uid="{3C11D560-3D7C-4D57-B502-2ED5A7274690}"/>
    <cellStyle name="Comma 80 4 3" xfId="42945" xr:uid="{29A2BE92-0DEF-4ADD-AEF1-216CE41244A3}"/>
    <cellStyle name="Comma 80 5" xfId="12274" xr:uid="{00000000-0005-0000-0000-0000F22F0000}"/>
    <cellStyle name="Comma 80 5 2" xfId="42947" xr:uid="{5A66A3FD-6DF0-472B-9040-B6F3A6F6FC14}"/>
    <cellStyle name="Comma 80 6" xfId="12275" xr:uid="{00000000-0005-0000-0000-0000F32F0000}"/>
    <cellStyle name="Comma 80 6 2" xfId="12276" xr:uid="{00000000-0005-0000-0000-0000F42F0000}"/>
    <cellStyle name="Comma 80 6 2 2" xfId="42949" xr:uid="{FF2E217B-C583-4312-9716-D2B3060F058E}"/>
    <cellStyle name="Comma 80 6 3" xfId="42948" xr:uid="{5E6AC765-091B-425E-86C4-3D72DEEA81AF}"/>
    <cellStyle name="Comma 80 7" xfId="12277" xr:uid="{00000000-0005-0000-0000-0000F52F0000}"/>
    <cellStyle name="Comma 80 7 2" xfId="42950" xr:uid="{F9F28675-8F02-48FD-A781-9106B28CC344}"/>
    <cellStyle name="Comma 80 8" xfId="42934" xr:uid="{D241A69F-CE4F-48C5-8EF6-36BE7384CDE5}"/>
    <cellStyle name="Comma 81" xfId="12278" xr:uid="{00000000-0005-0000-0000-0000F62F0000}"/>
    <cellStyle name="Comma 81 2" xfId="12279" xr:uid="{00000000-0005-0000-0000-0000F72F0000}"/>
    <cellStyle name="Comma 81 2 2" xfId="12280" xr:uid="{00000000-0005-0000-0000-0000F82F0000}"/>
    <cellStyle name="Comma 81 2 2 2" xfId="12281" xr:uid="{00000000-0005-0000-0000-0000F92F0000}"/>
    <cellStyle name="Comma 81 2 2 2 2" xfId="42954" xr:uid="{BD54C5F8-6D77-42A0-B74C-805371AC92CD}"/>
    <cellStyle name="Comma 81 2 2 3" xfId="42953" xr:uid="{AA11FAE5-D2CD-4C67-93E1-C001812170E1}"/>
    <cellStyle name="Comma 81 2 3" xfId="12282" xr:uid="{00000000-0005-0000-0000-0000FA2F0000}"/>
    <cellStyle name="Comma 81 2 3 2" xfId="12283" xr:uid="{00000000-0005-0000-0000-0000FB2F0000}"/>
    <cellStyle name="Comma 81 2 3 2 2" xfId="42956" xr:uid="{622D2A00-9475-4C77-BC60-A38A89AD75B1}"/>
    <cellStyle name="Comma 81 2 3 3" xfId="42955" xr:uid="{2C85F033-8642-410D-B087-77D3EE19B066}"/>
    <cellStyle name="Comma 81 2 4" xfId="12284" xr:uid="{00000000-0005-0000-0000-0000FC2F0000}"/>
    <cellStyle name="Comma 81 2 4 2" xfId="42957" xr:uid="{A2057B08-256B-4251-AC97-4F529EDEDBE6}"/>
    <cellStyle name="Comma 81 2 5" xfId="12285" xr:uid="{00000000-0005-0000-0000-0000FD2F0000}"/>
    <cellStyle name="Comma 81 2 5 2" xfId="42958" xr:uid="{381DF57D-6621-4927-8077-6287AC580381}"/>
    <cellStyle name="Comma 81 2 6" xfId="12286" xr:uid="{00000000-0005-0000-0000-0000FE2F0000}"/>
    <cellStyle name="Comma 81 2 6 2" xfId="42959" xr:uid="{82FAAF93-F368-4BF1-B9E1-53FE725AF98F}"/>
    <cellStyle name="Comma 81 2 7" xfId="42952" xr:uid="{C3C8609F-E51C-4FE2-904D-600E14C1DF3F}"/>
    <cellStyle name="Comma 81 3" xfId="12287" xr:uid="{00000000-0005-0000-0000-0000FF2F0000}"/>
    <cellStyle name="Comma 81 3 2" xfId="12288" xr:uid="{00000000-0005-0000-0000-000000300000}"/>
    <cellStyle name="Comma 81 3 2 2" xfId="42961" xr:uid="{A4CA630E-7EF6-4040-96D3-C22F3D7BE6CF}"/>
    <cellStyle name="Comma 81 3 3" xfId="42960" xr:uid="{E6404728-09FE-4F6E-9607-12A1F0BB6C9A}"/>
    <cellStyle name="Comma 81 4" xfId="12289" xr:uid="{00000000-0005-0000-0000-000001300000}"/>
    <cellStyle name="Comma 81 4 2" xfId="12290" xr:uid="{00000000-0005-0000-0000-000002300000}"/>
    <cellStyle name="Comma 81 4 2 2" xfId="42963" xr:uid="{7C62BA13-B29B-44E4-8663-798B98608494}"/>
    <cellStyle name="Comma 81 4 3" xfId="42962" xr:uid="{B90F9E02-9551-48B7-9CD2-3D55525660DA}"/>
    <cellStyle name="Comma 81 5" xfId="12291" xr:uid="{00000000-0005-0000-0000-000003300000}"/>
    <cellStyle name="Comma 81 5 2" xfId="42964" xr:uid="{50BF205D-4AD1-493C-8789-646E0C65D9D4}"/>
    <cellStyle name="Comma 81 6" xfId="12292" xr:uid="{00000000-0005-0000-0000-000004300000}"/>
    <cellStyle name="Comma 81 6 2" xfId="12293" xr:uid="{00000000-0005-0000-0000-000005300000}"/>
    <cellStyle name="Comma 81 6 2 2" xfId="42966" xr:uid="{E60B90CF-95D2-421B-A304-FC6191C9128F}"/>
    <cellStyle name="Comma 81 6 3" xfId="42965" xr:uid="{E542C445-6AD6-44F1-A6F6-42D1BDC13C37}"/>
    <cellStyle name="Comma 81 7" xfId="12294" xr:uid="{00000000-0005-0000-0000-000006300000}"/>
    <cellStyle name="Comma 81 7 2" xfId="42967" xr:uid="{D9081DC7-AD37-4FF0-A837-F6B9EE87F0CB}"/>
    <cellStyle name="Comma 81 8" xfId="42951" xr:uid="{B354A497-9E63-4B43-8C28-19B0B1A1C03E}"/>
    <cellStyle name="Comma 82" xfId="12295" xr:uid="{00000000-0005-0000-0000-000007300000}"/>
    <cellStyle name="Comma 82 2" xfId="12296" xr:uid="{00000000-0005-0000-0000-000008300000}"/>
    <cellStyle name="Comma 82 2 2" xfId="12297" xr:uid="{00000000-0005-0000-0000-000009300000}"/>
    <cellStyle name="Comma 82 2 2 2" xfId="12298" xr:uid="{00000000-0005-0000-0000-00000A300000}"/>
    <cellStyle name="Comma 82 2 2 2 2" xfId="42971" xr:uid="{F30E1934-42EB-40C2-B01C-A59FD8B3B93F}"/>
    <cellStyle name="Comma 82 2 2 3" xfId="42970" xr:uid="{A1CE11C1-770C-40FD-9D35-18A35DEC845E}"/>
    <cellStyle name="Comma 82 2 3" xfId="12299" xr:uid="{00000000-0005-0000-0000-00000B300000}"/>
    <cellStyle name="Comma 82 2 3 2" xfId="12300" xr:uid="{00000000-0005-0000-0000-00000C300000}"/>
    <cellStyle name="Comma 82 2 3 2 2" xfId="42973" xr:uid="{7DAD16D0-9DB4-4704-8AC5-9FAA48A15BED}"/>
    <cellStyle name="Comma 82 2 3 3" xfId="42972" xr:uid="{45A2938D-F5B5-4B25-9766-1031FAB2C79B}"/>
    <cellStyle name="Comma 82 2 4" xfId="12301" xr:uid="{00000000-0005-0000-0000-00000D300000}"/>
    <cellStyle name="Comma 82 2 4 2" xfId="42974" xr:uid="{6AFD3C70-0374-4FCC-B7F8-7808CAE1EFA9}"/>
    <cellStyle name="Comma 82 2 5" xfId="12302" xr:uid="{00000000-0005-0000-0000-00000E300000}"/>
    <cellStyle name="Comma 82 2 5 2" xfId="42975" xr:uid="{F890AA71-06F8-4460-9A25-AF3AAB1C11B9}"/>
    <cellStyle name="Comma 82 2 6" xfId="12303" xr:uid="{00000000-0005-0000-0000-00000F300000}"/>
    <cellStyle name="Comma 82 2 6 2" xfId="42976" xr:uid="{D949E140-1435-4C66-AC36-EB889D450314}"/>
    <cellStyle name="Comma 82 2 7" xfId="42969" xr:uid="{588F31F5-9132-4451-AE9C-25D8EC3C603E}"/>
    <cellStyle name="Comma 82 3" xfId="12304" xr:uid="{00000000-0005-0000-0000-000010300000}"/>
    <cellStyle name="Comma 82 3 2" xfId="12305" xr:uid="{00000000-0005-0000-0000-000011300000}"/>
    <cellStyle name="Comma 82 3 2 2" xfId="42978" xr:uid="{43C78211-0FBA-403F-9D42-A267212157B2}"/>
    <cellStyle name="Comma 82 3 3" xfId="42977" xr:uid="{904AB789-61D3-4D16-9099-D2949779F27A}"/>
    <cellStyle name="Comma 82 4" xfId="12306" xr:uid="{00000000-0005-0000-0000-000012300000}"/>
    <cellStyle name="Comma 82 4 2" xfId="12307" xr:uid="{00000000-0005-0000-0000-000013300000}"/>
    <cellStyle name="Comma 82 4 2 2" xfId="42980" xr:uid="{31D18DD2-7A87-4BC0-9518-D8810919EE15}"/>
    <cellStyle name="Comma 82 4 3" xfId="42979" xr:uid="{5F2158A5-8B7A-4335-BC80-99435AA240C5}"/>
    <cellStyle name="Comma 82 5" xfId="12308" xr:uid="{00000000-0005-0000-0000-000014300000}"/>
    <cellStyle name="Comma 82 5 2" xfId="42981" xr:uid="{E8BA107A-2F4B-4874-BB95-9A3BB863FE8C}"/>
    <cellStyle name="Comma 82 6" xfId="12309" xr:uid="{00000000-0005-0000-0000-000015300000}"/>
    <cellStyle name="Comma 82 6 2" xfId="12310" xr:uid="{00000000-0005-0000-0000-000016300000}"/>
    <cellStyle name="Comma 82 6 2 2" xfId="42983" xr:uid="{B2648B0D-44D5-4DED-82E0-F8BDFFDD8212}"/>
    <cellStyle name="Comma 82 6 3" xfId="42982" xr:uid="{C2D6C0CA-9659-416F-96CE-528D798FA95E}"/>
    <cellStyle name="Comma 82 7" xfId="12311" xr:uid="{00000000-0005-0000-0000-000017300000}"/>
    <cellStyle name="Comma 82 7 2" xfId="42984" xr:uid="{6A4E2ECA-55FA-4D37-9760-DDE657623F3B}"/>
    <cellStyle name="Comma 82 8" xfId="42968" xr:uid="{5CFDB59F-5D60-47E8-B635-B34BC42383E7}"/>
    <cellStyle name="Comma 83" xfId="12312" xr:uid="{00000000-0005-0000-0000-000018300000}"/>
    <cellStyle name="Comma 83 2" xfId="12313" xr:uid="{00000000-0005-0000-0000-000019300000}"/>
    <cellStyle name="Comma 83 2 2" xfId="12314" xr:uid="{00000000-0005-0000-0000-00001A300000}"/>
    <cellStyle name="Comma 83 2 2 2" xfId="12315" xr:uid="{00000000-0005-0000-0000-00001B300000}"/>
    <cellStyle name="Comma 83 2 2 2 2" xfId="42988" xr:uid="{C4FB49A3-A812-4BB8-B2FF-77DA8394DF10}"/>
    <cellStyle name="Comma 83 2 2 3" xfId="42987" xr:uid="{8273856C-46AE-4B47-AA10-70EE5C2C1F4B}"/>
    <cellStyle name="Comma 83 2 3" xfId="12316" xr:uid="{00000000-0005-0000-0000-00001C300000}"/>
    <cellStyle name="Comma 83 2 3 2" xfId="12317" xr:uid="{00000000-0005-0000-0000-00001D300000}"/>
    <cellStyle name="Comma 83 2 3 2 2" xfId="42990" xr:uid="{CFF9B7B3-2EEB-4EAC-9E8B-8536519C9C65}"/>
    <cellStyle name="Comma 83 2 3 3" xfId="42989" xr:uid="{C84F49E2-2E5F-4C7A-A791-A97EF18CDFE4}"/>
    <cellStyle name="Comma 83 2 4" xfId="12318" xr:uid="{00000000-0005-0000-0000-00001E300000}"/>
    <cellStyle name="Comma 83 2 4 2" xfId="42991" xr:uid="{8948ACA6-06FD-4BF0-94D3-849D3C04A18B}"/>
    <cellStyle name="Comma 83 2 5" xfId="12319" xr:uid="{00000000-0005-0000-0000-00001F300000}"/>
    <cellStyle name="Comma 83 2 5 2" xfId="42992" xr:uid="{F0F13EF5-9902-4910-8F8E-40E8DEF514E6}"/>
    <cellStyle name="Comma 83 2 6" xfId="12320" xr:uid="{00000000-0005-0000-0000-000020300000}"/>
    <cellStyle name="Comma 83 2 6 2" xfId="42993" xr:uid="{427508D7-7056-4D44-A789-10CE28DA494F}"/>
    <cellStyle name="Comma 83 2 7" xfId="42986" xr:uid="{26FFBCEE-47AF-4FF1-B741-D9EC4D20BA45}"/>
    <cellStyle name="Comma 83 3" xfId="12321" xr:uid="{00000000-0005-0000-0000-000021300000}"/>
    <cellStyle name="Comma 83 3 2" xfId="12322" xr:uid="{00000000-0005-0000-0000-000022300000}"/>
    <cellStyle name="Comma 83 3 2 2" xfId="42995" xr:uid="{FFDD6101-6542-4126-B4D4-A6442B98166F}"/>
    <cellStyle name="Comma 83 3 3" xfId="42994" xr:uid="{0849865E-EE7F-4C8A-B457-C615D1B825F4}"/>
    <cellStyle name="Comma 83 4" xfId="12323" xr:uid="{00000000-0005-0000-0000-000023300000}"/>
    <cellStyle name="Comma 83 4 2" xfId="12324" xr:uid="{00000000-0005-0000-0000-000024300000}"/>
    <cellStyle name="Comma 83 4 2 2" xfId="42997" xr:uid="{50336AE8-7E6E-4E8D-8FC2-F45DB59D2645}"/>
    <cellStyle name="Comma 83 4 3" xfId="42996" xr:uid="{73AB51B7-57A7-4247-99D8-EC5D05C4C5FE}"/>
    <cellStyle name="Comma 83 5" xfId="12325" xr:uid="{00000000-0005-0000-0000-000025300000}"/>
    <cellStyle name="Comma 83 5 2" xfId="42998" xr:uid="{6E7D7F3E-9BDA-4AA8-83CB-8DC3CE007C71}"/>
    <cellStyle name="Comma 83 6" xfId="12326" xr:uid="{00000000-0005-0000-0000-000026300000}"/>
    <cellStyle name="Comma 83 6 2" xfId="12327" xr:uid="{00000000-0005-0000-0000-000027300000}"/>
    <cellStyle name="Comma 83 6 2 2" xfId="43000" xr:uid="{D681DA5C-4392-44FD-BD53-86DD1EFFD3A0}"/>
    <cellStyle name="Comma 83 6 3" xfId="42999" xr:uid="{FA96E6B9-C446-4163-B49F-9EDD402A7D74}"/>
    <cellStyle name="Comma 83 7" xfId="12328" xr:uid="{00000000-0005-0000-0000-000028300000}"/>
    <cellStyle name="Comma 83 7 2" xfId="43001" xr:uid="{AF107CFF-48B7-478D-9DE9-90E45BAA4F6E}"/>
    <cellStyle name="Comma 83 8" xfId="42985" xr:uid="{EABFFE26-9FF5-4B2C-AC83-579AA44168C1}"/>
    <cellStyle name="Comma 84" xfId="12329" xr:uid="{00000000-0005-0000-0000-000029300000}"/>
    <cellStyle name="Comma 84 2" xfId="12330" xr:uid="{00000000-0005-0000-0000-00002A300000}"/>
    <cellStyle name="Comma 84 2 2" xfId="12331" xr:uid="{00000000-0005-0000-0000-00002B300000}"/>
    <cellStyle name="Comma 84 2 2 2" xfId="12332" xr:uid="{00000000-0005-0000-0000-00002C300000}"/>
    <cellStyle name="Comma 84 2 2 2 2" xfId="43005" xr:uid="{E39FCFD4-BEC5-4B88-989C-930104B52E30}"/>
    <cellStyle name="Comma 84 2 2 3" xfId="43004" xr:uid="{9DCF2C21-DEFC-4CB0-BC91-FD4DD8604652}"/>
    <cellStyle name="Comma 84 2 3" xfId="12333" xr:uid="{00000000-0005-0000-0000-00002D300000}"/>
    <cellStyle name="Comma 84 2 3 2" xfId="12334" xr:uid="{00000000-0005-0000-0000-00002E300000}"/>
    <cellStyle name="Comma 84 2 3 2 2" xfId="43007" xr:uid="{2653BA44-9BA1-46A1-A57E-6E70F03ED32A}"/>
    <cellStyle name="Comma 84 2 3 3" xfId="43006" xr:uid="{EC12541E-5AE8-4E98-8D1E-0C0FE359EE25}"/>
    <cellStyle name="Comma 84 2 4" xfId="12335" xr:uid="{00000000-0005-0000-0000-00002F300000}"/>
    <cellStyle name="Comma 84 2 4 2" xfId="43008" xr:uid="{41C05300-A2DB-4563-A92C-26013B145413}"/>
    <cellStyle name="Comma 84 2 5" xfId="12336" xr:uid="{00000000-0005-0000-0000-000030300000}"/>
    <cellStyle name="Comma 84 2 5 2" xfId="43009" xr:uid="{9E783324-AC11-43C2-91BE-5E7FB6DF0695}"/>
    <cellStyle name="Comma 84 2 6" xfId="12337" xr:uid="{00000000-0005-0000-0000-000031300000}"/>
    <cellStyle name="Comma 84 2 6 2" xfId="43010" xr:uid="{3976997F-87B1-49D3-B022-EDBC1908ED43}"/>
    <cellStyle name="Comma 84 2 7" xfId="43003" xr:uid="{1F0CC18B-68A7-4525-B92F-C6AFEC4A0BA2}"/>
    <cellStyle name="Comma 84 3" xfId="12338" xr:uid="{00000000-0005-0000-0000-000032300000}"/>
    <cellStyle name="Comma 84 3 2" xfId="12339" xr:uid="{00000000-0005-0000-0000-000033300000}"/>
    <cellStyle name="Comma 84 3 2 2" xfId="43012" xr:uid="{4A9CE228-3AB7-4211-B63F-60DC3E6F0498}"/>
    <cellStyle name="Comma 84 3 3" xfId="43011" xr:uid="{AC36F0C8-EBD8-4176-8D41-E29C095FC8B8}"/>
    <cellStyle name="Comma 84 4" xfId="12340" xr:uid="{00000000-0005-0000-0000-000034300000}"/>
    <cellStyle name="Comma 84 4 2" xfId="12341" xr:uid="{00000000-0005-0000-0000-000035300000}"/>
    <cellStyle name="Comma 84 4 2 2" xfId="43014" xr:uid="{1EBA3850-A2EF-4255-BF39-1EE870ACC1E3}"/>
    <cellStyle name="Comma 84 4 3" xfId="43013" xr:uid="{9990D706-C317-48BA-851C-72D88A7178A8}"/>
    <cellStyle name="Comma 84 5" xfId="12342" xr:uid="{00000000-0005-0000-0000-000036300000}"/>
    <cellStyle name="Comma 84 5 2" xfId="43015" xr:uid="{C36F6234-6B60-45C4-AC37-06ACB030B003}"/>
    <cellStyle name="Comma 84 6" xfId="12343" xr:uid="{00000000-0005-0000-0000-000037300000}"/>
    <cellStyle name="Comma 84 6 2" xfId="12344" xr:uid="{00000000-0005-0000-0000-000038300000}"/>
    <cellStyle name="Comma 84 6 2 2" xfId="43017" xr:uid="{059291BA-2BCE-4CD3-B3F2-E2063456F413}"/>
    <cellStyle name="Comma 84 6 3" xfId="43016" xr:uid="{3A73F1FC-964A-4030-8DD5-AF45875AF1FE}"/>
    <cellStyle name="Comma 84 7" xfId="12345" xr:uid="{00000000-0005-0000-0000-000039300000}"/>
    <cellStyle name="Comma 84 7 2" xfId="43018" xr:uid="{C585CF4D-A9BD-4A88-A272-7C7DDC89D3C3}"/>
    <cellStyle name="Comma 84 8" xfId="43002" xr:uid="{32B04833-5FDB-4662-9BCA-BF45CD18DE37}"/>
    <cellStyle name="Comma 85" xfId="12346" xr:uid="{00000000-0005-0000-0000-00003A300000}"/>
    <cellStyle name="Comma 85 2" xfId="12347" xr:uid="{00000000-0005-0000-0000-00003B300000}"/>
    <cellStyle name="Comma 85 2 2" xfId="12348" xr:uid="{00000000-0005-0000-0000-00003C300000}"/>
    <cellStyle name="Comma 85 2 2 2" xfId="12349" xr:uid="{00000000-0005-0000-0000-00003D300000}"/>
    <cellStyle name="Comma 85 2 2 2 2" xfId="43022" xr:uid="{F63492BE-5488-410E-AD3D-DF9ED2BB8DE5}"/>
    <cellStyle name="Comma 85 2 2 3" xfId="43021" xr:uid="{C9B202B3-969F-45DC-9C70-0CDDFEFEAA61}"/>
    <cellStyle name="Comma 85 2 3" xfId="12350" xr:uid="{00000000-0005-0000-0000-00003E300000}"/>
    <cellStyle name="Comma 85 2 3 2" xfId="12351" xr:uid="{00000000-0005-0000-0000-00003F300000}"/>
    <cellStyle name="Comma 85 2 3 2 2" xfId="43024" xr:uid="{E3B566BA-5D23-4EE2-A692-E686EFFEAED4}"/>
    <cellStyle name="Comma 85 2 3 3" xfId="43023" xr:uid="{C5939FCA-3A45-40C3-A2C0-1D03460278A4}"/>
    <cellStyle name="Comma 85 2 4" xfId="12352" xr:uid="{00000000-0005-0000-0000-000040300000}"/>
    <cellStyle name="Comma 85 2 4 2" xfId="43025" xr:uid="{F59E987D-C470-47EA-86A1-FF7019A61A65}"/>
    <cellStyle name="Comma 85 2 5" xfId="12353" xr:uid="{00000000-0005-0000-0000-000041300000}"/>
    <cellStyle name="Comma 85 2 5 2" xfId="43026" xr:uid="{0E7FFDD2-1CDB-4381-96D4-28AF72183619}"/>
    <cellStyle name="Comma 85 2 6" xfId="12354" xr:uid="{00000000-0005-0000-0000-000042300000}"/>
    <cellStyle name="Comma 85 2 6 2" xfId="43027" xr:uid="{0EE3E8BF-D894-4B03-A654-F2033AD49467}"/>
    <cellStyle name="Comma 85 2 7" xfId="43020" xr:uid="{9DD0D83A-FB29-4BD1-A787-8BBBA6918204}"/>
    <cellStyle name="Comma 85 3" xfId="12355" xr:uid="{00000000-0005-0000-0000-000043300000}"/>
    <cellStyle name="Comma 85 3 2" xfId="12356" xr:uid="{00000000-0005-0000-0000-000044300000}"/>
    <cellStyle name="Comma 85 3 2 2" xfId="43029" xr:uid="{C56BF12D-7790-437B-80B3-4C89ADEA82CD}"/>
    <cellStyle name="Comma 85 3 3" xfId="43028" xr:uid="{145A0035-0EF8-4F5B-AB1D-8A6E3D0B41C7}"/>
    <cellStyle name="Comma 85 4" xfId="12357" xr:uid="{00000000-0005-0000-0000-000045300000}"/>
    <cellStyle name="Comma 85 4 2" xfId="12358" xr:uid="{00000000-0005-0000-0000-000046300000}"/>
    <cellStyle name="Comma 85 4 2 2" xfId="43031" xr:uid="{874E304A-1EBB-404A-96B4-09F625ECCEFB}"/>
    <cellStyle name="Comma 85 4 3" xfId="43030" xr:uid="{09262C0C-83E6-46E7-A0CF-A93914DC71C1}"/>
    <cellStyle name="Comma 85 5" xfId="12359" xr:uid="{00000000-0005-0000-0000-000047300000}"/>
    <cellStyle name="Comma 85 5 2" xfId="43032" xr:uid="{6156CC8D-6A14-4A7C-B0F2-CB189782F739}"/>
    <cellStyle name="Comma 85 6" xfId="12360" xr:uid="{00000000-0005-0000-0000-000048300000}"/>
    <cellStyle name="Comma 85 6 2" xfId="12361" xr:uid="{00000000-0005-0000-0000-000049300000}"/>
    <cellStyle name="Comma 85 6 2 2" xfId="43034" xr:uid="{90630704-536A-4CC6-844C-2C09F98166B9}"/>
    <cellStyle name="Comma 85 6 3" xfId="43033" xr:uid="{365C0C7F-8C2E-45F5-92B6-416E856DA5A0}"/>
    <cellStyle name="Comma 85 7" xfId="12362" xr:uid="{00000000-0005-0000-0000-00004A300000}"/>
    <cellStyle name="Comma 85 7 2" xfId="43035" xr:uid="{9E07E117-0B03-4DCD-B666-E8E3B2B3D612}"/>
    <cellStyle name="Comma 85 8" xfId="43019" xr:uid="{6163AB79-8A3A-4814-9D25-A31363D4CB76}"/>
    <cellStyle name="Comma 86" xfId="12363" xr:uid="{00000000-0005-0000-0000-00004B300000}"/>
    <cellStyle name="Comma 86 2" xfId="12364" xr:uid="{00000000-0005-0000-0000-00004C300000}"/>
    <cellStyle name="Comma 86 2 2" xfId="12365" xr:uid="{00000000-0005-0000-0000-00004D300000}"/>
    <cellStyle name="Comma 86 2 2 2" xfId="12366" xr:uid="{00000000-0005-0000-0000-00004E300000}"/>
    <cellStyle name="Comma 86 2 2 2 2" xfId="43039" xr:uid="{21768815-B189-4689-8DED-5B1230C9974E}"/>
    <cellStyle name="Comma 86 2 2 3" xfId="43038" xr:uid="{72F0041C-A19C-421D-BC3A-1226E498AE59}"/>
    <cellStyle name="Comma 86 2 3" xfId="12367" xr:uid="{00000000-0005-0000-0000-00004F300000}"/>
    <cellStyle name="Comma 86 2 3 2" xfId="12368" xr:uid="{00000000-0005-0000-0000-000050300000}"/>
    <cellStyle name="Comma 86 2 3 2 2" xfId="43041" xr:uid="{C5BD75EC-B900-4BC0-9CB1-D540D6AA4187}"/>
    <cellStyle name="Comma 86 2 3 3" xfId="43040" xr:uid="{D26CEC3F-0854-47D6-A080-92B3E195EEB7}"/>
    <cellStyle name="Comma 86 2 4" xfId="12369" xr:uid="{00000000-0005-0000-0000-000051300000}"/>
    <cellStyle name="Comma 86 2 4 2" xfId="43042" xr:uid="{7F890859-B759-4355-B059-928C63BB1059}"/>
    <cellStyle name="Comma 86 2 5" xfId="12370" xr:uid="{00000000-0005-0000-0000-000052300000}"/>
    <cellStyle name="Comma 86 2 5 2" xfId="43043" xr:uid="{1A045CCE-8AD9-432A-998B-F8113D09F498}"/>
    <cellStyle name="Comma 86 2 6" xfId="12371" xr:uid="{00000000-0005-0000-0000-000053300000}"/>
    <cellStyle name="Comma 86 2 6 2" xfId="43044" xr:uid="{19BEC001-DE64-4479-A42C-93B81532FD88}"/>
    <cellStyle name="Comma 86 2 7" xfId="43037" xr:uid="{65697E64-EE19-4C9D-825E-B335F67941EF}"/>
    <cellStyle name="Comma 86 3" xfId="12372" xr:uid="{00000000-0005-0000-0000-000054300000}"/>
    <cellStyle name="Comma 86 3 2" xfId="12373" xr:uid="{00000000-0005-0000-0000-000055300000}"/>
    <cellStyle name="Comma 86 3 2 2" xfId="43046" xr:uid="{8E28085F-160E-44B4-9567-CE53EF1CCABC}"/>
    <cellStyle name="Comma 86 3 3" xfId="43045" xr:uid="{62B0ECF1-9CEE-4F31-9A82-DBC6D273210C}"/>
    <cellStyle name="Comma 86 4" xfId="12374" xr:uid="{00000000-0005-0000-0000-000056300000}"/>
    <cellStyle name="Comma 86 4 2" xfId="12375" xr:uid="{00000000-0005-0000-0000-000057300000}"/>
    <cellStyle name="Comma 86 4 2 2" xfId="43048" xr:uid="{840B5715-51F2-48BB-94A5-E523C70BFA8E}"/>
    <cellStyle name="Comma 86 4 3" xfId="43047" xr:uid="{80C0D0A1-2A9C-4488-A3F7-F9EA6F80571A}"/>
    <cellStyle name="Comma 86 5" xfId="12376" xr:uid="{00000000-0005-0000-0000-000058300000}"/>
    <cellStyle name="Comma 86 5 2" xfId="43049" xr:uid="{4CC1F386-CEA4-448E-8D8A-58A913FF1151}"/>
    <cellStyle name="Comma 86 6" xfId="12377" xr:uid="{00000000-0005-0000-0000-000059300000}"/>
    <cellStyle name="Comma 86 6 2" xfId="12378" xr:uid="{00000000-0005-0000-0000-00005A300000}"/>
    <cellStyle name="Comma 86 6 2 2" xfId="43051" xr:uid="{FA9683EB-A312-4271-98B1-371C33B3145F}"/>
    <cellStyle name="Comma 86 6 3" xfId="43050" xr:uid="{2DBE3E1F-D717-4CFB-BE55-E35649056D35}"/>
    <cellStyle name="Comma 86 7" xfId="12379" xr:uid="{00000000-0005-0000-0000-00005B300000}"/>
    <cellStyle name="Comma 86 7 2" xfId="43052" xr:uid="{DFA78B7A-0DA4-4F94-AB5A-107CA81B6EF4}"/>
    <cellStyle name="Comma 86 8" xfId="43036" xr:uid="{1FED8BCE-93CA-44B7-8A22-C118F2D0B53C}"/>
    <cellStyle name="Comma 87" xfId="12380" xr:uid="{00000000-0005-0000-0000-00005C300000}"/>
    <cellStyle name="Comma 87 2" xfId="12381" xr:uid="{00000000-0005-0000-0000-00005D300000}"/>
    <cellStyle name="Comma 87 2 2" xfId="12382" xr:uid="{00000000-0005-0000-0000-00005E300000}"/>
    <cellStyle name="Comma 87 2 2 2" xfId="12383" xr:uid="{00000000-0005-0000-0000-00005F300000}"/>
    <cellStyle name="Comma 87 2 2 2 2" xfId="43056" xr:uid="{9D17AFB6-705B-4E92-9E6E-D2185F7FACB1}"/>
    <cellStyle name="Comma 87 2 2 3" xfId="43055" xr:uid="{E2F1F76D-B6D1-489D-8B0D-23E89C02F708}"/>
    <cellStyle name="Comma 87 2 3" xfId="12384" xr:uid="{00000000-0005-0000-0000-000060300000}"/>
    <cellStyle name="Comma 87 2 3 2" xfId="12385" xr:uid="{00000000-0005-0000-0000-000061300000}"/>
    <cellStyle name="Comma 87 2 3 2 2" xfId="43058" xr:uid="{6B6FAB05-7A46-4F7D-9EDD-083A84AEA373}"/>
    <cellStyle name="Comma 87 2 3 3" xfId="43057" xr:uid="{01390260-B249-4F3C-AA75-BB3FCA1B655D}"/>
    <cellStyle name="Comma 87 2 4" xfId="12386" xr:uid="{00000000-0005-0000-0000-000062300000}"/>
    <cellStyle name="Comma 87 2 4 2" xfId="43059" xr:uid="{729BCB1B-AD71-4F6E-A3B2-74879C6B9654}"/>
    <cellStyle name="Comma 87 2 5" xfId="12387" xr:uid="{00000000-0005-0000-0000-000063300000}"/>
    <cellStyle name="Comma 87 2 5 2" xfId="43060" xr:uid="{BEC5DA4E-96E7-4FF3-85F4-66FD282D4320}"/>
    <cellStyle name="Comma 87 2 6" xfId="12388" xr:uid="{00000000-0005-0000-0000-000064300000}"/>
    <cellStyle name="Comma 87 2 6 2" xfId="43061" xr:uid="{AAA66B78-2BF4-4687-8401-1ADDEDCB04F5}"/>
    <cellStyle name="Comma 87 2 7" xfId="43054" xr:uid="{369F0B23-0F09-477B-8FEB-CC8978FE2875}"/>
    <cellStyle name="Comma 87 3" xfId="12389" xr:uid="{00000000-0005-0000-0000-000065300000}"/>
    <cellStyle name="Comma 87 3 2" xfId="12390" xr:uid="{00000000-0005-0000-0000-000066300000}"/>
    <cellStyle name="Comma 87 3 2 2" xfId="43063" xr:uid="{ADECFA75-52BE-4C15-8854-20641632F0A8}"/>
    <cellStyle name="Comma 87 3 3" xfId="43062" xr:uid="{41714FD4-C749-48DD-AFEE-08277B41C166}"/>
    <cellStyle name="Comma 87 4" xfId="12391" xr:uid="{00000000-0005-0000-0000-000067300000}"/>
    <cellStyle name="Comma 87 4 2" xfId="12392" xr:uid="{00000000-0005-0000-0000-000068300000}"/>
    <cellStyle name="Comma 87 4 2 2" xfId="43065" xr:uid="{DB55F372-EB01-4F8E-8F1F-6C29010C32AE}"/>
    <cellStyle name="Comma 87 4 3" xfId="43064" xr:uid="{A19124BA-5210-4CAE-AA26-141846E63D33}"/>
    <cellStyle name="Comma 87 5" xfId="12393" xr:uid="{00000000-0005-0000-0000-000069300000}"/>
    <cellStyle name="Comma 87 5 2" xfId="43066" xr:uid="{9629BC6B-929A-4D26-AFBC-B3F433425EB6}"/>
    <cellStyle name="Comma 87 6" xfId="12394" xr:uid="{00000000-0005-0000-0000-00006A300000}"/>
    <cellStyle name="Comma 87 6 2" xfId="12395" xr:uid="{00000000-0005-0000-0000-00006B300000}"/>
    <cellStyle name="Comma 87 6 2 2" xfId="43068" xr:uid="{D81B4BB4-7FDF-4C13-97B3-069120217DE2}"/>
    <cellStyle name="Comma 87 6 3" xfId="43067" xr:uid="{C6962C65-A218-4522-82FA-3CBD7B3E1213}"/>
    <cellStyle name="Comma 87 7" xfId="12396" xr:uid="{00000000-0005-0000-0000-00006C300000}"/>
    <cellStyle name="Comma 87 7 2" xfId="43069" xr:uid="{7EDEFD0C-EBF4-460B-BB5D-7B5B59A09D73}"/>
    <cellStyle name="Comma 87 8" xfId="43053" xr:uid="{A9315BE6-1C92-47EF-84DE-626AF4D0BEC4}"/>
    <cellStyle name="Comma 88" xfId="12397" xr:uid="{00000000-0005-0000-0000-00006D300000}"/>
    <cellStyle name="Comma 88 2" xfId="12398" xr:uid="{00000000-0005-0000-0000-00006E300000}"/>
    <cellStyle name="Comma 88 2 2" xfId="12399" xr:uid="{00000000-0005-0000-0000-00006F300000}"/>
    <cellStyle name="Comma 88 2 2 2" xfId="12400" xr:uid="{00000000-0005-0000-0000-000070300000}"/>
    <cellStyle name="Comma 88 2 2 2 2" xfId="43073" xr:uid="{C195ACB3-B18C-4DA3-94AA-EFFC5222DFA4}"/>
    <cellStyle name="Comma 88 2 2 3" xfId="43072" xr:uid="{484B08FC-C488-4A76-BD49-231CB3858CF0}"/>
    <cellStyle name="Comma 88 2 3" xfId="12401" xr:uid="{00000000-0005-0000-0000-000071300000}"/>
    <cellStyle name="Comma 88 2 3 2" xfId="12402" xr:uid="{00000000-0005-0000-0000-000072300000}"/>
    <cellStyle name="Comma 88 2 3 2 2" xfId="43075" xr:uid="{ABFE1A48-AF0B-45BF-9A7E-1050257C33C9}"/>
    <cellStyle name="Comma 88 2 3 3" xfId="43074" xr:uid="{D817E2F7-C64E-48D2-A0BB-6EFADFD9367F}"/>
    <cellStyle name="Comma 88 2 4" xfId="12403" xr:uid="{00000000-0005-0000-0000-000073300000}"/>
    <cellStyle name="Comma 88 2 4 2" xfId="43076" xr:uid="{C05CBD37-33C1-4974-AA14-6A8CE53C1A2E}"/>
    <cellStyle name="Comma 88 2 5" xfId="12404" xr:uid="{00000000-0005-0000-0000-000074300000}"/>
    <cellStyle name="Comma 88 2 5 2" xfId="43077" xr:uid="{9773646F-7E77-4B13-86DC-F46BB589EB3C}"/>
    <cellStyle name="Comma 88 2 6" xfId="12405" xr:uid="{00000000-0005-0000-0000-000075300000}"/>
    <cellStyle name="Comma 88 2 6 2" xfId="43078" xr:uid="{FD0CAB89-A656-47E6-BF68-ECEA4D353F9C}"/>
    <cellStyle name="Comma 88 2 7" xfId="43071" xr:uid="{19701460-A1C4-46FE-B1DE-960BBB3789D0}"/>
    <cellStyle name="Comma 88 3" xfId="12406" xr:uid="{00000000-0005-0000-0000-000076300000}"/>
    <cellStyle name="Comma 88 3 2" xfId="12407" xr:uid="{00000000-0005-0000-0000-000077300000}"/>
    <cellStyle name="Comma 88 3 2 2" xfId="43080" xr:uid="{9865AC6A-AE3A-40C4-9AC3-D1A7018C2442}"/>
    <cellStyle name="Comma 88 3 3" xfId="43079" xr:uid="{BB7B947C-B396-48C8-9AAB-DFE6A12EE7CF}"/>
    <cellStyle name="Comma 88 4" xfId="12408" xr:uid="{00000000-0005-0000-0000-000078300000}"/>
    <cellStyle name="Comma 88 4 2" xfId="12409" xr:uid="{00000000-0005-0000-0000-000079300000}"/>
    <cellStyle name="Comma 88 4 2 2" xfId="43082" xr:uid="{4CE17CD7-651F-49CD-90F4-5C80A669C2A2}"/>
    <cellStyle name="Comma 88 4 3" xfId="43081" xr:uid="{6E19FC08-E5D5-4F71-8DF7-D60579E348E1}"/>
    <cellStyle name="Comma 88 5" xfId="12410" xr:uid="{00000000-0005-0000-0000-00007A300000}"/>
    <cellStyle name="Comma 88 5 2" xfId="43083" xr:uid="{9BCCCB73-4F46-4650-B525-63588FFE7E89}"/>
    <cellStyle name="Comma 88 6" xfId="12411" xr:uid="{00000000-0005-0000-0000-00007B300000}"/>
    <cellStyle name="Comma 88 6 2" xfId="12412" xr:uid="{00000000-0005-0000-0000-00007C300000}"/>
    <cellStyle name="Comma 88 6 2 2" xfId="43085" xr:uid="{95BF9A05-6FAB-4FEB-A1DB-165BA023BBC1}"/>
    <cellStyle name="Comma 88 6 3" xfId="43084" xr:uid="{D6911C21-8213-4D58-93CC-97DF02C1E315}"/>
    <cellStyle name="Comma 88 7" xfId="12413" xr:uid="{00000000-0005-0000-0000-00007D300000}"/>
    <cellStyle name="Comma 88 7 2" xfId="43086" xr:uid="{3C589D68-832D-41AC-A995-84CE77EA958E}"/>
    <cellStyle name="Comma 88 8" xfId="43070" xr:uid="{15C1BF9E-559F-407D-96C0-129EFF8A044C}"/>
    <cellStyle name="Comma 89" xfId="12414" xr:uid="{00000000-0005-0000-0000-00007E300000}"/>
    <cellStyle name="Comma 89 2" xfId="12415" xr:uid="{00000000-0005-0000-0000-00007F300000}"/>
    <cellStyle name="Comma 89 2 2" xfId="12416" xr:uid="{00000000-0005-0000-0000-000080300000}"/>
    <cellStyle name="Comma 89 2 2 2" xfId="12417" xr:uid="{00000000-0005-0000-0000-000081300000}"/>
    <cellStyle name="Comma 89 2 2 2 2" xfId="43090" xr:uid="{C91E7628-3641-4406-A8B3-16CEED748BA6}"/>
    <cellStyle name="Comma 89 2 2 3" xfId="43089" xr:uid="{0CEB96E9-D873-4BAC-9DFF-1109B154F05A}"/>
    <cellStyle name="Comma 89 2 3" xfId="12418" xr:uid="{00000000-0005-0000-0000-000082300000}"/>
    <cellStyle name="Comma 89 2 3 2" xfId="12419" xr:uid="{00000000-0005-0000-0000-000083300000}"/>
    <cellStyle name="Comma 89 2 3 2 2" xfId="43092" xr:uid="{DC8973B5-6FF8-4C25-9869-F16AA8E47D32}"/>
    <cellStyle name="Comma 89 2 3 3" xfId="43091" xr:uid="{251F555D-80D7-4B2A-9E59-4EBA30F29452}"/>
    <cellStyle name="Comma 89 2 4" xfId="12420" xr:uid="{00000000-0005-0000-0000-000084300000}"/>
    <cellStyle name="Comma 89 2 4 2" xfId="43093" xr:uid="{BB8E5EBA-8841-4E30-9649-761C961385AD}"/>
    <cellStyle name="Comma 89 2 5" xfId="12421" xr:uid="{00000000-0005-0000-0000-000085300000}"/>
    <cellStyle name="Comma 89 2 5 2" xfId="43094" xr:uid="{DFCC08F0-29C0-4B84-9783-0A04F2D8D949}"/>
    <cellStyle name="Comma 89 2 6" xfId="12422" xr:uid="{00000000-0005-0000-0000-000086300000}"/>
    <cellStyle name="Comma 89 2 6 2" xfId="43095" xr:uid="{145E0086-FCDC-4726-B421-780D95369974}"/>
    <cellStyle name="Comma 89 2 7" xfId="43088" xr:uid="{46A4AA57-77F1-4A5E-987A-5BFF011D007D}"/>
    <cellStyle name="Comma 89 3" xfId="12423" xr:uid="{00000000-0005-0000-0000-000087300000}"/>
    <cellStyle name="Comma 89 3 2" xfId="12424" xr:uid="{00000000-0005-0000-0000-000088300000}"/>
    <cellStyle name="Comma 89 3 2 2" xfId="43097" xr:uid="{B8CE76A4-F6C9-4034-8D69-AB29FCA03CDA}"/>
    <cellStyle name="Comma 89 3 3" xfId="43096" xr:uid="{B2997E76-AC87-4DB3-9179-C89A4013D3FC}"/>
    <cellStyle name="Comma 89 4" xfId="12425" xr:uid="{00000000-0005-0000-0000-000089300000}"/>
    <cellStyle name="Comma 89 4 2" xfId="12426" xr:uid="{00000000-0005-0000-0000-00008A300000}"/>
    <cellStyle name="Comma 89 4 2 2" xfId="43099" xr:uid="{48924E12-851F-424B-8529-808DAA0E5972}"/>
    <cellStyle name="Comma 89 4 3" xfId="43098" xr:uid="{F05DCD17-B9EC-42C6-A45A-B0E182A669B9}"/>
    <cellStyle name="Comma 89 5" xfId="12427" xr:uid="{00000000-0005-0000-0000-00008B300000}"/>
    <cellStyle name="Comma 89 5 2" xfId="43100" xr:uid="{21EA1C38-65F9-4272-B47C-1E9BB8FE9B76}"/>
    <cellStyle name="Comma 89 6" xfId="12428" xr:uid="{00000000-0005-0000-0000-00008C300000}"/>
    <cellStyle name="Comma 89 6 2" xfId="12429" xr:uid="{00000000-0005-0000-0000-00008D300000}"/>
    <cellStyle name="Comma 89 6 2 2" xfId="43102" xr:uid="{55A61694-272D-460D-99F7-93C7077CEDC5}"/>
    <cellStyle name="Comma 89 6 3" xfId="43101" xr:uid="{48228381-C8D1-41ED-8997-D2510D135EBA}"/>
    <cellStyle name="Comma 89 7" xfId="12430" xr:uid="{00000000-0005-0000-0000-00008E300000}"/>
    <cellStyle name="Comma 89 7 2" xfId="43103" xr:uid="{2C4C3823-3D15-4D6A-BCF8-A70FBC8A8F68}"/>
    <cellStyle name="Comma 89 8" xfId="43087" xr:uid="{B5C9F0A4-AFE4-4CF4-865F-CDE45CCA65A3}"/>
    <cellStyle name="Comma 9" xfId="12431" xr:uid="{00000000-0005-0000-0000-00008F300000}"/>
    <cellStyle name="Comma 9 10" xfId="12432" xr:uid="{00000000-0005-0000-0000-000090300000}"/>
    <cellStyle name="Comma 9 10 2" xfId="43105" xr:uid="{E5DD46C8-909F-4DEC-8B46-CFC53469A7EB}"/>
    <cellStyle name="Comma 9 11" xfId="12433" xr:uid="{00000000-0005-0000-0000-000091300000}"/>
    <cellStyle name="Comma 9 11 2" xfId="43106" xr:uid="{AFF1A907-020C-49D9-B1ED-762AAB34870D}"/>
    <cellStyle name="Comma 9 12" xfId="12434" xr:uid="{00000000-0005-0000-0000-000092300000}"/>
    <cellStyle name="Comma 9 12 2" xfId="43107" xr:uid="{66CDCFC7-28FF-4212-8848-2091296E73ED}"/>
    <cellStyle name="Comma 9 13" xfId="12435" xr:uid="{00000000-0005-0000-0000-000093300000}"/>
    <cellStyle name="Comma 9 13 2" xfId="12436" xr:uid="{00000000-0005-0000-0000-000094300000}"/>
    <cellStyle name="Comma 9 13 2 2" xfId="43109" xr:uid="{67CEF26E-84E3-4D1A-9CA0-D100087BC911}"/>
    <cellStyle name="Comma 9 13 3" xfId="43108" xr:uid="{F55111FC-A55B-446F-A420-C327F29E5862}"/>
    <cellStyle name="Comma 9 14" xfId="12437" xr:uid="{00000000-0005-0000-0000-000095300000}"/>
    <cellStyle name="Comma 9 14 2" xfId="43110" xr:uid="{3FDABFA7-AF78-409E-9C3B-A48C426EA933}"/>
    <cellStyle name="Comma 9 14 3" xfId="12438" xr:uid="{00000000-0005-0000-0000-000096300000}"/>
    <cellStyle name="Comma 9 14 3 2" xfId="43111" xr:uid="{01D86312-524A-4794-AEBB-B1E3F60642C4}"/>
    <cellStyle name="Comma 9 15" xfId="12439" xr:uid="{00000000-0005-0000-0000-000097300000}"/>
    <cellStyle name="Comma 9 15 2" xfId="43112" xr:uid="{06DFC6C0-2E04-4FBD-9DA2-18B84FEAC254}"/>
    <cellStyle name="Comma 9 16" xfId="12440" xr:uid="{00000000-0005-0000-0000-000098300000}"/>
    <cellStyle name="Comma 9 16 2" xfId="43113" xr:uid="{12527F1D-0404-43EC-9EB7-07FCE6B2C729}"/>
    <cellStyle name="Comma 9 17" xfId="43104" xr:uid="{22029124-B025-48BC-94D6-5B5717DBFBDB}"/>
    <cellStyle name="Comma 9 18" xfId="12441" xr:uid="{00000000-0005-0000-0000-000099300000}"/>
    <cellStyle name="Comma 9 18 2" xfId="43114" xr:uid="{96E0D3EF-987F-4679-9BA1-A522FB84CF2F}"/>
    <cellStyle name="Comma 9 2" xfId="12442" xr:uid="{00000000-0005-0000-0000-00009A300000}"/>
    <cellStyle name="Comma 9 2 2" xfId="12443" xr:uid="{00000000-0005-0000-0000-00009B300000}"/>
    <cellStyle name="Comma 9 2 2 2" xfId="12444" xr:uid="{00000000-0005-0000-0000-00009C300000}"/>
    <cellStyle name="Comma 9 2 2 2 2" xfId="43117" xr:uid="{14D59BD7-6CD2-468C-B8FC-CE3511DA97E9}"/>
    <cellStyle name="Comma 9 2 2 3" xfId="43116" xr:uid="{C489BB2C-7E27-4415-933C-EF7F3862A570}"/>
    <cellStyle name="Comma 9 2 3" xfId="12445" xr:uid="{00000000-0005-0000-0000-00009D300000}"/>
    <cellStyle name="Comma 9 2 3 2" xfId="12446" xr:uid="{00000000-0005-0000-0000-00009E300000}"/>
    <cellStyle name="Comma 9 2 3 2 2" xfId="43119" xr:uid="{EAAD385F-419F-451D-BA6B-7E6548655019}"/>
    <cellStyle name="Comma 9 2 3 3" xfId="43118" xr:uid="{30E88897-163E-4C6E-91F9-86BB13747EF5}"/>
    <cellStyle name="Comma 9 2 4" xfId="12447" xr:uid="{00000000-0005-0000-0000-00009F300000}"/>
    <cellStyle name="Comma 9 2 4 2" xfId="43120" xr:uid="{7F6D7D93-3DED-48AD-B2B5-D1264491E637}"/>
    <cellStyle name="Comma 9 2 5" xfId="12448" xr:uid="{00000000-0005-0000-0000-0000A0300000}"/>
    <cellStyle name="Comma 9 2 5 2" xfId="43121" xr:uid="{43022553-2B9E-41B0-A3AD-1F1A65F49736}"/>
    <cellStyle name="Comma 9 2 6" xfId="12449" xr:uid="{00000000-0005-0000-0000-0000A1300000}"/>
    <cellStyle name="Comma 9 2 6 2" xfId="43122" xr:uid="{99C81670-785F-4C2B-A134-55651DD7D71C}"/>
    <cellStyle name="Comma 9 2 7" xfId="43115" xr:uid="{56FCBAC1-0CCB-4EE1-AD0E-A777194A3D11}"/>
    <cellStyle name="Comma 9 3" xfId="12450" xr:uid="{00000000-0005-0000-0000-0000A2300000}"/>
    <cellStyle name="Comma 9 3 2" xfId="12451" xr:uid="{00000000-0005-0000-0000-0000A3300000}"/>
    <cellStyle name="Comma 9 3 2 2" xfId="43124" xr:uid="{A19D3D25-6A31-40EE-8036-872D1AB4D4A3}"/>
    <cellStyle name="Comma 9 3 3" xfId="43123" xr:uid="{99294067-865B-4532-9A6E-D484B99B8725}"/>
    <cellStyle name="Comma 9 4" xfId="12452" xr:uid="{00000000-0005-0000-0000-0000A4300000}"/>
    <cellStyle name="Comma 9 4 2" xfId="12453" xr:uid="{00000000-0005-0000-0000-0000A5300000}"/>
    <cellStyle name="Comma 9 4 2 2" xfId="43126" xr:uid="{FF7EA4EA-7260-4F08-A946-767F375B97E1}"/>
    <cellStyle name="Comma 9 4 3" xfId="43125" xr:uid="{D4D124F1-AD55-4D6F-88E2-6EEE198DE92C}"/>
    <cellStyle name="Comma 9 5" xfId="12454" xr:uid="{00000000-0005-0000-0000-0000A6300000}"/>
    <cellStyle name="Comma 9 5 2" xfId="12455" xr:uid="{00000000-0005-0000-0000-0000A7300000}"/>
    <cellStyle name="Comma 9 5 2 2" xfId="43128" xr:uid="{9E19C386-EBC1-40EA-9565-0F8B50AE704A}"/>
    <cellStyle name="Comma 9 5 3" xfId="43127" xr:uid="{D5420CFB-E701-466A-8024-0DEC890303CF}"/>
    <cellStyle name="Comma 9 6" xfId="12456" xr:uid="{00000000-0005-0000-0000-0000A8300000}"/>
    <cellStyle name="Comma 9 6 2" xfId="12457" xr:uid="{00000000-0005-0000-0000-0000A9300000}"/>
    <cellStyle name="Comma 9 6 2 2" xfId="43130" xr:uid="{EFF72151-81FF-41D0-9519-64688B527F73}"/>
    <cellStyle name="Comma 9 6 3" xfId="43129" xr:uid="{E824BFC1-0C31-4E97-B49C-68D060892421}"/>
    <cellStyle name="Comma 9 7" xfId="12458" xr:uid="{00000000-0005-0000-0000-0000AA300000}"/>
    <cellStyle name="Comma 9 7 2" xfId="12459" xr:uid="{00000000-0005-0000-0000-0000AB300000}"/>
    <cellStyle name="Comma 9 7 2 2" xfId="43132" xr:uid="{5A495438-3010-4410-AF95-FF2072520248}"/>
    <cellStyle name="Comma 9 7 3" xfId="43131" xr:uid="{55A8269A-B0D9-4DB9-AE50-C196895178C0}"/>
    <cellStyle name="Comma 9 8" xfId="12460" xr:uid="{00000000-0005-0000-0000-0000AC300000}"/>
    <cellStyle name="Comma 9 8 2" xfId="12461" xr:uid="{00000000-0005-0000-0000-0000AD300000}"/>
    <cellStyle name="Comma 9 8 2 2" xfId="43134" xr:uid="{31E9D965-8014-421E-8B63-9F9924782228}"/>
    <cellStyle name="Comma 9 8 3" xfId="43133" xr:uid="{2B987970-1C6D-4F62-9A53-EC3FE29DE7AB}"/>
    <cellStyle name="Comma 9 9" xfId="12462" xr:uid="{00000000-0005-0000-0000-0000AE300000}"/>
    <cellStyle name="Comma 9 9 2" xfId="43135" xr:uid="{FF6E458E-80E2-45E8-988A-5446E24F67F7}"/>
    <cellStyle name="Comma 90" xfId="12463" xr:uid="{00000000-0005-0000-0000-0000AF300000}"/>
    <cellStyle name="Comma 90 2" xfId="12464" xr:uid="{00000000-0005-0000-0000-0000B0300000}"/>
    <cellStyle name="Comma 90 2 2" xfId="12465" xr:uid="{00000000-0005-0000-0000-0000B1300000}"/>
    <cellStyle name="Comma 90 2 2 2" xfId="12466" xr:uid="{00000000-0005-0000-0000-0000B2300000}"/>
    <cellStyle name="Comma 90 2 2 2 2" xfId="43139" xr:uid="{A67E62B8-4E73-4423-95EA-34F49BEAD39F}"/>
    <cellStyle name="Comma 90 2 2 3" xfId="43138" xr:uid="{CB164C17-4E0E-407B-BD4F-0A987C6A9B45}"/>
    <cellStyle name="Comma 90 2 3" xfId="12467" xr:uid="{00000000-0005-0000-0000-0000B3300000}"/>
    <cellStyle name="Comma 90 2 3 2" xfId="12468" xr:uid="{00000000-0005-0000-0000-0000B4300000}"/>
    <cellStyle name="Comma 90 2 3 2 2" xfId="43141" xr:uid="{5F795EAF-EBEA-474A-BFF2-51B7E9231CB2}"/>
    <cellStyle name="Comma 90 2 3 3" xfId="43140" xr:uid="{5EE0D514-7FC6-4C7A-AE5B-2480D86A8A22}"/>
    <cellStyle name="Comma 90 2 4" xfId="12469" xr:uid="{00000000-0005-0000-0000-0000B5300000}"/>
    <cellStyle name="Comma 90 2 4 2" xfId="43142" xr:uid="{E2EDAA24-B6FC-4BCD-AD03-D9B84D548480}"/>
    <cellStyle name="Comma 90 2 5" xfId="12470" xr:uid="{00000000-0005-0000-0000-0000B6300000}"/>
    <cellStyle name="Comma 90 2 5 2" xfId="43143" xr:uid="{C42F78D2-0DC3-4AE8-8EF7-211E71805DE2}"/>
    <cellStyle name="Comma 90 2 6" xfId="12471" xr:uid="{00000000-0005-0000-0000-0000B7300000}"/>
    <cellStyle name="Comma 90 2 6 2" xfId="43144" xr:uid="{A04BFB23-5A4F-46ED-ABF1-741B56FBFB49}"/>
    <cellStyle name="Comma 90 2 7" xfId="43137" xr:uid="{6B154DD7-943D-4330-9D4E-ACAD2310C8FB}"/>
    <cellStyle name="Comma 90 3" xfId="12472" xr:uid="{00000000-0005-0000-0000-0000B8300000}"/>
    <cellStyle name="Comma 90 3 2" xfId="12473" xr:uid="{00000000-0005-0000-0000-0000B9300000}"/>
    <cellStyle name="Comma 90 3 2 2" xfId="43146" xr:uid="{C42EF5A5-B37F-4ABB-8C3F-4CBCCB978F7D}"/>
    <cellStyle name="Comma 90 3 3" xfId="43145" xr:uid="{985481D2-107C-4807-B63B-B3A9F95AEE89}"/>
    <cellStyle name="Comma 90 4" xfId="12474" xr:uid="{00000000-0005-0000-0000-0000BA300000}"/>
    <cellStyle name="Comma 90 4 2" xfId="12475" xr:uid="{00000000-0005-0000-0000-0000BB300000}"/>
    <cellStyle name="Comma 90 4 2 2" xfId="43148" xr:uid="{A62F2BFC-7DBD-4B17-81FD-8BDFE1D79272}"/>
    <cellStyle name="Comma 90 4 3" xfId="43147" xr:uid="{55FDC53C-2848-4B1C-AB61-7D5CEE26645C}"/>
    <cellStyle name="Comma 90 5" xfId="12476" xr:uid="{00000000-0005-0000-0000-0000BC300000}"/>
    <cellStyle name="Comma 90 5 2" xfId="43149" xr:uid="{BF584E9F-BE4F-4C50-8253-5DA3C71AD80A}"/>
    <cellStyle name="Comma 90 6" xfId="12477" xr:uid="{00000000-0005-0000-0000-0000BD300000}"/>
    <cellStyle name="Comma 90 6 2" xfId="12478" xr:uid="{00000000-0005-0000-0000-0000BE300000}"/>
    <cellStyle name="Comma 90 6 2 2" xfId="43151" xr:uid="{BE07D83D-6AA6-478D-B1DC-8D30FAC8BCCD}"/>
    <cellStyle name="Comma 90 6 3" xfId="43150" xr:uid="{3D862BF5-5E95-46EE-8B75-7C4CF234AC4A}"/>
    <cellStyle name="Comma 90 7" xfId="12479" xr:uid="{00000000-0005-0000-0000-0000BF300000}"/>
    <cellStyle name="Comma 90 7 2" xfId="43152" xr:uid="{C8588CCC-E818-41B4-BCB5-65BB6EA9D7E7}"/>
    <cellStyle name="Comma 90 8" xfId="43136" xr:uid="{C1FBBBAC-B0B8-479D-A420-9A223F25D4BB}"/>
    <cellStyle name="Comma 91" xfId="12480" xr:uid="{00000000-0005-0000-0000-0000C0300000}"/>
    <cellStyle name="Comma 91 2" xfId="12481" xr:uid="{00000000-0005-0000-0000-0000C1300000}"/>
    <cellStyle name="Comma 91 2 2" xfId="12482" xr:uid="{00000000-0005-0000-0000-0000C2300000}"/>
    <cellStyle name="Comma 91 2 2 2" xfId="12483" xr:uid="{00000000-0005-0000-0000-0000C3300000}"/>
    <cellStyle name="Comma 91 2 2 2 2" xfId="43156" xr:uid="{7406F5C8-2460-464A-B9D3-10405C61DC56}"/>
    <cellStyle name="Comma 91 2 2 3" xfId="43155" xr:uid="{4DE99B28-D45A-4007-8096-374D7FF5939C}"/>
    <cellStyle name="Comma 91 2 3" xfId="12484" xr:uid="{00000000-0005-0000-0000-0000C4300000}"/>
    <cellStyle name="Comma 91 2 3 2" xfId="12485" xr:uid="{00000000-0005-0000-0000-0000C5300000}"/>
    <cellStyle name="Comma 91 2 3 2 2" xfId="43158" xr:uid="{C71E1EC5-B5DA-4CE8-971B-69B7BA745FB1}"/>
    <cellStyle name="Comma 91 2 3 3" xfId="43157" xr:uid="{4F22D477-76B9-4FBD-8D52-C55825D1CBB9}"/>
    <cellStyle name="Comma 91 2 4" xfId="12486" xr:uid="{00000000-0005-0000-0000-0000C6300000}"/>
    <cellStyle name="Comma 91 2 4 2" xfId="43159" xr:uid="{15D4D894-8CE0-4CFE-A071-9EC6776DD155}"/>
    <cellStyle name="Comma 91 2 5" xfId="12487" xr:uid="{00000000-0005-0000-0000-0000C7300000}"/>
    <cellStyle name="Comma 91 2 5 2" xfId="43160" xr:uid="{BE75E768-9CE5-49AC-9D50-ED20CFF950FC}"/>
    <cellStyle name="Comma 91 2 6" xfId="12488" xr:uid="{00000000-0005-0000-0000-0000C8300000}"/>
    <cellStyle name="Comma 91 2 6 2" xfId="43161" xr:uid="{FFE33A51-5E71-4019-AE75-254A0CA7398F}"/>
    <cellStyle name="Comma 91 2 7" xfId="43154" xr:uid="{5A9C6243-C00A-4D49-BE7F-6BF35DB7855D}"/>
    <cellStyle name="Comma 91 3" xfId="12489" xr:uid="{00000000-0005-0000-0000-0000C9300000}"/>
    <cellStyle name="Comma 91 3 2" xfId="12490" xr:uid="{00000000-0005-0000-0000-0000CA300000}"/>
    <cellStyle name="Comma 91 3 2 2" xfId="43163" xr:uid="{BCCF391E-8181-4A1D-8FA9-8360F4EAAF69}"/>
    <cellStyle name="Comma 91 3 3" xfId="43162" xr:uid="{A9B45D13-E522-4A45-AED0-87E806FC1698}"/>
    <cellStyle name="Comma 91 4" xfId="12491" xr:uid="{00000000-0005-0000-0000-0000CB300000}"/>
    <cellStyle name="Comma 91 4 2" xfId="12492" xr:uid="{00000000-0005-0000-0000-0000CC300000}"/>
    <cellStyle name="Comma 91 4 2 2" xfId="43165" xr:uid="{566EE988-B913-4182-88F6-551BBE3735C5}"/>
    <cellStyle name="Comma 91 4 3" xfId="43164" xr:uid="{88E53407-5840-44BD-8C51-C030F48903FE}"/>
    <cellStyle name="Comma 91 5" xfId="12493" xr:uid="{00000000-0005-0000-0000-0000CD300000}"/>
    <cellStyle name="Comma 91 5 2" xfId="43166" xr:uid="{351DBC81-ADF1-41AF-9954-9216E5AC51E7}"/>
    <cellStyle name="Comma 91 6" xfId="12494" xr:uid="{00000000-0005-0000-0000-0000CE300000}"/>
    <cellStyle name="Comma 91 6 2" xfId="12495" xr:uid="{00000000-0005-0000-0000-0000CF300000}"/>
    <cellStyle name="Comma 91 6 2 2" xfId="43168" xr:uid="{30DFE340-902C-4150-844B-14ACB497163A}"/>
    <cellStyle name="Comma 91 6 3" xfId="43167" xr:uid="{168D9808-D17E-4B51-8E09-45521B272A95}"/>
    <cellStyle name="Comma 91 7" xfId="12496" xr:uid="{00000000-0005-0000-0000-0000D0300000}"/>
    <cellStyle name="Comma 91 7 2" xfId="43169" xr:uid="{32BC3D64-0421-4462-A565-7F8D26F0C232}"/>
    <cellStyle name="Comma 91 8" xfId="43153" xr:uid="{13B6D0BD-C1BE-40EB-A8F5-157ED26F2C78}"/>
    <cellStyle name="Comma 92" xfId="12497" xr:uid="{00000000-0005-0000-0000-0000D1300000}"/>
    <cellStyle name="Comma 92 2" xfId="12498" xr:uid="{00000000-0005-0000-0000-0000D2300000}"/>
    <cellStyle name="Comma 92 2 2" xfId="12499" xr:uid="{00000000-0005-0000-0000-0000D3300000}"/>
    <cellStyle name="Comma 92 2 2 2" xfId="12500" xr:uid="{00000000-0005-0000-0000-0000D4300000}"/>
    <cellStyle name="Comma 92 2 2 2 2" xfId="43173" xr:uid="{CE6B6FFA-AB07-4343-BE28-EAC1C0ED421B}"/>
    <cellStyle name="Comma 92 2 2 3" xfId="43172" xr:uid="{6BB50B4A-3B23-4CD3-9204-4BA7D15C1D98}"/>
    <cellStyle name="Comma 92 2 3" xfId="12501" xr:uid="{00000000-0005-0000-0000-0000D5300000}"/>
    <cellStyle name="Comma 92 2 3 2" xfId="12502" xr:uid="{00000000-0005-0000-0000-0000D6300000}"/>
    <cellStyle name="Comma 92 2 3 2 2" xfId="43175" xr:uid="{4C916C97-70CD-429D-BF8C-32A183377E7F}"/>
    <cellStyle name="Comma 92 2 3 3" xfId="43174" xr:uid="{A3850566-5883-4AE0-9E9E-251FA4F20E4E}"/>
    <cellStyle name="Comma 92 2 4" xfId="12503" xr:uid="{00000000-0005-0000-0000-0000D7300000}"/>
    <cellStyle name="Comma 92 2 4 2" xfId="43176" xr:uid="{40768358-9D61-415E-8952-F2C88BF31A27}"/>
    <cellStyle name="Comma 92 2 5" xfId="12504" xr:uid="{00000000-0005-0000-0000-0000D8300000}"/>
    <cellStyle name="Comma 92 2 5 2" xfId="43177" xr:uid="{C4095941-F746-4A98-9F05-5AB290CC10F5}"/>
    <cellStyle name="Comma 92 2 6" xfId="12505" xr:uid="{00000000-0005-0000-0000-0000D9300000}"/>
    <cellStyle name="Comma 92 2 6 2" xfId="43178" xr:uid="{2DF9A3BE-185D-4734-A426-229340A0BD7B}"/>
    <cellStyle name="Comma 92 2 7" xfId="43171" xr:uid="{EA9E6ADC-C404-4CFE-903B-FAD8E7E1FC74}"/>
    <cellStyle name="Comma 92 3" xfId="12506" xr:uid="{00000000-0005-0000-0000-0000DA300000}"/>
    <cellStyle name="Comma 92 3 2" xfId="12507" xr:uid="{00000000-0005-0000-0000-0000DB300000}"/>
    <cellStyle name="Comma 92 3 2 2" xfId="43180" xr:uid="{F28230EC-F34F-4FCB-A262-6D19BA90FE02}"/>
    <cellStyle name="Comma 92 3 3" xfId="43179" xr:uid="{E2C9D4C0-0F4A-4488-9ADB-B1DD56E7148E}"/>
    <cellStyle name="Comma 92 4" xfId="12508" xr:uid="{00000000-0005-0000-0000-0000DC300000}"/>
    <cellStyle name="Comma 92 4 2" xfId="12509" xr:uid="{00000000-0005-0000-0000-0000DD300000}"/>
    <cellStyle name="Comma 92 4 2 2" xfId="43182" xr:uid="{CD831352-64F9-4975-BF17-DFCADA8BC3F1}"/>
    <cellStyle name="Comma 92 4 3" xfId="43181" xr:uid="{00934C12-F23C-4D0A-B1D6-E2546C44EE9D}"/>
    <cellStyle name="Comma 92 5" xfId="12510" xr:uid="{00000000-0005-0000-0000-0000DE300000}"/>
    <cellStyle name="Comma 92 5 2" xfId="43183" xr:uid="{84A6ADDD-A9F8-4862-AC17-5BC28E45AAC4}"/>
    <cellStyle name="Comma 92 6" xfId="12511" xr:uid="{00000000-0005-0000-0000-0000DF300000}"/>
    <cellStyle name="Comma 92 6 2" xfId="12512" xr:uid="{00000000-0005-0000-0000-0000E0300000}"/>
    <cellStyle name="Comma 92 6 2 2" xfId="43185" xr:uid="{F0909626-E883-453B-A33A-BE0888FFAAFA}"/>
    <cellStyle name="Comma 92 6 3" xfId="43184" xr:uid="{85DD0788-C787-400D-9BEB-D471075D9840}"/>
    <cellStyle name="Comma 92 7" xfId="12513" xr:uid="{00000000-0005-0000-0000-0000E1300000}"/>
    <cellStyle name="Comma 92 7 2" xfId="43186" xr:uid="{3461CC25-6DAA-4164-B871-0923EE292A28}"/>
    <cellStyle name="Comma 92 8" xfId="43170" xr:uid="{65D9CEDE-2125-4088-B293-DFF959E70240}"/>
    <cellStyle name="Comma 93" xfId="12514" xr:uid="{00000000-0005-0000-0000-0000E2300000}"/>
    <cellStyle name="Comma 93 2" xfId="12515" xr:uid="{00000000-0005-0000-0000-0000E3300000}"/>
    <cellStyle name="Comma 93 2 2" xfId="12516" xr:uid="{00000000-0005-0000-0000-0000E4300000}"/>
    <cellStyle name="Comma 93 2 2 2" xfId="12517" xr:uid="{00000000-0005-0000-0000-0000E5300000}"/>
    <cellStyle name="Comma 93 2 2 2 2" xfId="43190" xr:uid="{44EC8ED4-536C-4D14-9D79-7CB3F462BED8}"/>
    <cellStyle name="Comma 93 2 2 3" xfId="43189" xr:uid="{43E3C253-67F5-4C91-9E61-B4458767AC4A}"/>
    <cellStyle name="Comma 93 2 3" xfId="12518" xr:uid="{00000000-0005-0000-0000-0000E6300000}"/>
    <cellStyle name="Comma 93 2 3 2" xfId="12519" xr:uid="{00000000-0005-0000-0000-0000E7300000}"/>
    <cellStyle name="Comma 93 2 3 2 2" xfId="43192" xr:uid="{5D95A2F2-A618-4BF4-921D-6602B10141BA}"/>
    <cellStyle name="Comma 93 2 3 3" xfId="43191" xr:uid="{3EE24E8F-4C42-4922-9290-D435EE5A477E}"/>
    <cellStyle name="Comma 93 2 4" xfId="12520" xr:uid="{00000000-0005-0000-0000-0000E8300000}"/>
    <cellStyle name="Comma 93 2 4 2" xfId="43193" xr:uid="{0FC5FB96-0CC5-4A76-AEE0-BBD7305CC2F5}"/>
    <cellStyle name="Comma 93 2 5" xfId="12521" xr:uid="{00000000-0005-0000-0000-0000E9300000}"/>
    <cellStyle name="Comma 93 2 5 2" xfId="43194" xr:uid="{2336B55F-61C5-4C9E-84A3-04AF144BD154}"/>
    <cellStyle name="Comma 93 2 6" xfId="12522" xr:uid="{00000000-0005-0000-0000-0000EA300000}"/>
    <cellStyle name="Comma 93 2 6 2" xfId="43195" xr:uid="{A047680F-9485-403E-A524-C29E21AB6741}"/>
    <cellStyle name="Comma 93 2 7" xfId="43188" xr:uid="{EEBCC883-FAE6-40E6-A49D-AADC51F6D0D9}"/>
    <cellStyle name="Comma 93 3" xfId="12523" xr:uid="{00000000-0005-0000-0000-0000EB300000}"/>
    <cellStyle name="Comma 93 3 2" xfId="12524" xr:uid="{00000000-0005-0000-0000-0000EC300000}"/>
    <cellStyle name="Comma 93 3 2 2" xfId="43197" xr:uid="{6D090B21-2062-4603-83D0-9D2681AE5285}"/>
    <cellStyle name="Comma 93 3 3" xfId="43196" xr:uid="{5002B7E3-DC09-48E6-BF39-9AF7C67A49AC}"/>
    <cellStyle name="Comma 93 4" xfId="12525" xr:uid="{00000000-0005-0000-0000-0000ED300000}"/>
    <cellStyle name="Comma 93 4 2" xfId="12526" xr:uid="{00000000-0005-0000-0000-0000EE300000}"/>
    <cellStyle name="Comma 93 4 2 2" xfId="43199" xr:uid="{3325D65B-01F9-4105-BABA-11E11093F108}"/>
    <cellStyle name="Comma 93 4 3" xfId="43198" xr:uid="{792B360E-E680-42FB-A219-E1C48908CD13}"/>
    <cellStyle name="Comma 93 5" xfId="12527" xr:uid="{00000000-0005-0000-0000-0000EF300000}"/>
    <cellStyle name="Comma 93 5 2" xfId="43200" xr:uid="{C8E32CA7-5BB4-43CE-BD44-9DF4560623EE}"/>
    <cellStyle name="Comma 93 6" xfId="12528" xr:uid="{00000000-0005-0000-0000-0000F0300000}"/>
    <cellStyle name="Comma 93 6 2" xfId="12529" xr:uid="{00000000-0005-0000-0000-0000F1300000}"/>
    <cellStyle name="Comma 93 6 2 2" xfId="43202" xr:uid="{3DC9B435-CA3B-4747-B95C-53AB0462A06E}"/>
    <cellStyle name="Comma 93 6 3" xfId="43201" xr:uid="{72B2CBF2-37B3-40BD-B885-764147B1D0C9}"/>
    <cellStyle name="Comma 93 7" xfId="12530" xr:uid="{00000000-0005-0000-0000-0000F2300000}"/>
    <cellStyle name="Comma 93 7 2" xfId="43203" xr:uid="{92A90327-F6A6-461B-8DE7-FEB0B1D25B6E}"/>
    <cellStyle name="Comma 93 8" xfId="43187" xr:uid="{7CFB495B-9692-4C5F-94B7-5642A790A383}"/>
    <cellStyle name="Comma 94" xfId="12531" xr:uid="{00000000-0005-0000-0000-0000F3300000}"/>
    <cellStyle name="Comma 94 2" xfId="12532" xr:uid="{00000000-0005-0000-0000-0000F4300000}"/>
    <cellStyle name="Comma 94 2 2" xfId="12533" xr:uid="{00000000-0005-0000-0000-0000F5300000}"/>
    <cellStyle name="Comma 94 2 2 2" xfId="12534" xr:uid="{00000000-0005-0000-0000-0000F6300000}"/>
    <cellStyle name="Comma 94 2 2 2 2" xfId="43207" xr:uid="{FB71F8ED-1896-47A8-8787-BA576EC1EA98}"/>
    <cellStyle name="Comma 94 2 2 3" xfId="43206" xr:uid="{B2D84CAB-A1A9-4820-AF97-6A944E24F2E2}"/>
    <cellStyle name="Comma 94 2 3" xfId="12535" xr:uid="{00000000-0005-0000-0000-0000F7300000}"/>
    <cellStyle name="Comma 94 2 3 2" xfId="12536" xr:uid="{00000000-0005-0000-0000-0000F8300000}"/>
    <cellStyle name="Comma 94 2 3 2 2" xfId="43209" xr:uid="{63CFC191-31BE-4388-BA81-9A01370490A6}"/>
    <cellStyle name="Comma 94 2 3 3" xfId="43208" xr:uid="{D47276FC-852A-4476-83C7-3ED18C613D7D}"/>
    <cellStyle name="Comma 94 2 4" xfId="12537" xr:uid="{00000000-0005-0000-0000-0000F9300000}"/>
    <cellStyle name="Comma 94 2 4 2" xfId="43210" xr:uid="{2C6E81D3-85F9-4960-9250-6C5DD052ACB7}"/>
    <cellStyle name="Comma 94 2 5" xfId="12538" xr:uid="{00000000-0005-0000-0000-0000FA300000}"/>
    <cellStyle name="Comma 94 2 5 2" xfId="43211" xr:uid="{727E4BC1-3C57-4B7C-B2B4-09599C25D819}"/>
    <cellStyle name="Comma 94 2 6" xfId="12539" xr:uid="{00000000-0005-0000-0000-0000FB300000}"/>
    <cellStyle name="Comma 94 2 6 2" xfId="43212" xr:uid="{391B9CFE-41B2-400A-8A8A-BB96E3732429}"/>
    <cellStyle name="Comma 94 2 7" xfId="43205" xr:uid="{D401126A-413A-4AE4-9840-72359CF96945}"/>
    <cellStyle name="Comma 94 3" xfId="12540" xr:uid="{00000000-0005-0000-0000-0000FC300000}"/>
    <cellStyle name="Comma 94 3 2" xfId="12541" xr:uid="{00000000-0005-0000-0000-0000FD300000}"/>
    <cellStyle name="Comma 94 3 2 2" xfId="43214" xr:uid="{DB0460A6-F30D-486C-9D28-26D6902C34FB}"/>
    <cellStyle name="Comma 94 3 3" xfId="43213" xr:uid="{6F83C53F-ECED-4968-974C-BE87273F7048}"/>
    <cellStyle name="Comma 94 4" xfId="12542" xr:uid="{00000000-0005-0000-0000-0000FE300000}"/>
    <cellStyle name="Comma 94 4 2" xfId="12543" xr:uid="{00000000-0005-0000-0000-0000FF300000}"/>
    <cellStyle name="Comma 94 4 2 2" xfId="43216" xr:uid="{E247A759-00C0-4250-8BBD-41C0A88CF7BE}"/>
    <cellStyle name="Comma 94 4 3" xfId="43215" xr:uid="{5A391AE7-570B-4F4A-AD1A-D99455ABA0DC}"/>
    <cellStyle name="Comma 94 5" xfId="12544" xr:uid="{00000000-0005-0000-0000-000000310000}"/>
    <cellStyle name="Comma 94 5 2" xfId="43217" xr:uid="{E39D3CC1-E0B3-493E-92E3-7E685964BABA}"/>
    <cellStyle name="Comma 94 6" xfId="12545" xr:uid="{00000000-0005-0000-0000-000001310000}"/>
    <cellStyle name="Comma 94 6 2" xfId="12546" xr:uid="{00000000-0005-0000-0000-000002310000}"/>
    <cellStyle name="Comma 94 6 2 2" xfId="43219" xr:uid="{84DF4982-DA00-4F05-AB68-DA702AD75AD5}"/>
    <cellStyle name="Comma 94 6 3" xfId="43218" xr:uid="{F0486ABB-4734-45CC-972B-D50C940C95C4}"/>
    <cellStyle name="Comma 94 7" xfId="12547" xr:uid="{00000000-0005-0000-0000-000003310000}"/>
    <cellStyle name="Comma 94 7 2" xfId="43220" xr:uid="{31100166-DB4E-443D-B49C-5FF1AF655E8F}"/>
    <cellStyle name="Comma 94 8" xfId="43204" xr:uid="{326EAAC1-F034-4238-B7A6-77D0B8F73E0E}"/>
    <cellStyle name="Comma 95" xfId="12548" xr:uid="{00000000-0005-0000-0000-000004310000}"/>
    <cellStyle name="Comma 95 2" xfId="12549" xr:uid="{00000000-0005-0000-0000-000005310000}"/>
    <cellStyle name="Comma 95 2 2" xfId="12550" xr:uid="{00000000-0005-0000-0000-000006310000}"/>
    <cellStyle name="Comma 95 2 2 2" xfId="12551" xr:uid="{00000000-0005-0000-0000-000007310000}"/>
    <cellStyle name="Comma 95 2 2 2 2" xfId="43224" xr:uid="{50C78297-DA99-40ED-98CB-C4D734F5C2DB}"/>
    <cellStyle name="Comma 95 2 2 3" xfId="43223" xr:uid="{97BBD16A-1B10-4550-9221-195F791BAB3B}"/>
    <cellStyle name="Comma 95 2 3" xfId="12552" xr:uid="{00000000-0005-0000-0000-000008310000}"/>
    <cellStyle name="Comma 95 2 3 2" xfId="12553" xr:uid="{00000000-0005-0000-0000-000009310000}"/>
    <cellStyle name="Comma 95 2 3 2 2" xfId="43226" xr:uid="{A531E099-820A-4F49-BE6F-D8A2E458AD25}"/>
    <cellStyle name="Comma 95 2 3 3" xfId="43225" xr:uid="{1A8647FC-50E5-48A5-B295-8FEB4F1CA535}"/>
    <cellStyle name="Comma 95 2 4" xfId="12554" xr:uid="{00000000-0005-0000-0000-00000A310000}"/>
    <cellStyle name="Comma 95 2 4 2" xfId="43227" xr:uid="{006271C8-AE57-44CC-B2EA-896C772FE291}"/>
    <cellStyle name="Comma 95 2 5" xfId="12555" xr:uid="{00000000-0005-0000-0000-00000B310000}"/>
    <cellStyle name="Comma 95 2 5 2" xfId="43228" xr:uid="{75641521-371E-4FCD-A191-BBDC523E2125}"/>
    <cellStyle name="Comma 95 2 6" xfId="12556" xr:uid="{00000000-0005-0000-0000-00000C310000}"/>
    <cellStyle name="Comma 95 2 6 2" xfId="43229" xr:uid="{14A59D8A-8356-404F-A32D-0713AC016638}"/>
    <cellStyle name="Comma 95 2 7" xfId="43222" xr:uid="{5CD4516C-D7F1-4E61-9F3A-F182EFFEDFF4}"/>
    <cellStyle name="Comma 95 3" xfId="12557" xr:uid="{00000000-0005-0000-0000-00000D310000}"/>
    <cellStyle name="Comma 95 3 2" xfId="12558" xr:uid="{00000000-0005-0000-0000-00000E310000}"/>
    <cellStyle name="Comma 95 3 2 2" xfId="43231" xr:uid="{32B2912A-0971-4A41-A929-87696FB0A8B5}"/>
    <cellStyle name="Comma 95 3 3" xfId="43230" xr:uid="{BEE820EB-587E-411D-8E90-73F36C15CFC7}"/>
    <cellStyle name="Comma 95 4" xfId="12559" xr:uid="{00000000-0005-0000-0000-00000F310000}"/>
    <cellStyle name="Comma 95 4 2" xfId="12560" xr:uid="{00000000-0005-0000-0000-000010310000}"/>
    <cellStyle name="Comma 95 4 2 2" xfId="43233" xr:uid="{FDCDBFC2-0C7A-41FC-9997-01FB8EF88680}"/>
    <cellStyle name="Comma 95 4 3" xfId="43232" xr:uid="{AD819F0C-8A82-4E9C-9A98-F995B9A885EA}"/>
    <cellStyle name="Comma 95 5" xfId="12561" xr:uid="{00000000-0005-0000-0000-000011310000}"/>
    <cellStyle name="Comma 95 5 2" xfId="43234" xr:uid="{0C71BB1A-F726-483D-A22F-F45D8AA7911F}"/>
    <cellStyle name="Comma 95 6" xfId="12562" xr:uid="{00000000-0005-0000-0000-000012310000}"/>
    <cellStyle name="Comma 95 6 2" xfId="12563" xr:uid="{00000000-0005-0000-0000-000013310000}"/>
    <cellStyle name="Comma 95 6 2 2" xfId="43236" xr:uid="{93CACB4F-4F42-4925-A6BF-B62584E76E3A}"/>
    <cellStyle name="Comma 95 6 3" xfId="43235" xr:uid="{8E142C24-72AB-422D-A785-2B0F35443906}"/>
    <cellStyle name="Comma 95 7" xfId="12564" xr:uid="{00000000-0005-0000-0000-000014310000}"/>
    <cellStyle name="Comma 95 7 2" xfId="43237" xr:uid="{030736FC-E174-411C-9401-8241A760D5CE}"/>
    <cellStyle name="Comma 95 8" xfId="43221" xr:uid="{D5D4CDC8-D100-4DFF-BCEB-63A95CA624CD}"/>
    <cellStyle name="Comma 96" xfId="12565" xr:uid="{00000000-0005-0000-0000-000015310000}"/>
    <cellStyle name="Comma 96 2" xfId="12566" xr:uid="{00000000-0005-0000-0000-000016310000}"/>
    <cellStyle name="Comma 96 2 2" xfId="12567" xr:uid="{00000000-0005-0000-0000-000017310000}"/>
    <cellStyle name="Comma 96 2 2 2" xfId="12568" xr:uid="{00000000-0005-0000-0000-000018310000}"/>
    <cellStyle name="Comma 96 2 2 2 2" xfId="43241" xr:uid="{326CE873-A2E7-4CDC-B8B4-76562839DFDA}"/>
    <cellStyle name="Comma 96 2 2 3" xfId="43240" xr:uid="{9083B7EB-4D4C-4E4B-BA1F-A4FE03F9A689}"/>
    <cellStyle name="Comma 96 2 3" xfId="12569" xr:uid="{00000000-0005-0000-0000-000019310000}"/>
    <cellStyle name="Comma 96 2 3 2" xfId="12570" xr:uid="{00000000-0005-0000-0000-00001A310000}"/>
    <cellStyle name="Comma 96 2 3 2 2" xfId="43243" xr:uid="{12A8B14F-D4D3-4195-8B8D-AA9AA1294B05}"/>
    <cellStyle name="Comma 96 2 3 3" xfId="43242" xr:uid="{B77247C6-8964-4A34-AABA-0CDDD852D7EB}"/>
    <cellStyle name="Comma 96 2 4" xfId="12571" xr:uid="{00000000-0005-0000-0000-00001B310000}"/>
    <cellStyle name="Comma 96 2 4 2" xfId="43244" xr:uid="{AA7E2240-3A00-4ABB-897D-8F63D512569F}"/>
    <cellStyle name="Comma 96 2 5" xfId="12572" xr:uid="{00000000-0005-0000-0000-00001C310000}"/>
    <cellStyle name="Comma 96 2 5 2" xfId="43245" xr:uid="{A7A29721-85F8-4785-8BA8-A558FC290B16}"/>
    <cellStyle name="Comma 96 2 6" xfId="12573" xr:uid="{00000000-0005-0000-0000-00001D310000}"/>
    <cellStyle name="Comma 96 2 6 2" xfId="43246" xr:uid="{1F8EEEE6-08C3-4B01-B7AB-A1D112D09D44}"/>
    <cellStyle name="Comma 96 2 7" xfId="43239" xr:uid="{5F77AED5-2AC2-411C-85DA-F83C21B653E3}"/>
    <cellStyle name="Comma 96 3" xfId="12574" xr:uid="{00000000-0005-0000-0000-00001E310000}"/>
    <cellStyle name="Comma 96 3 2" xfId="12575" xr:uid="{00000000-0005-0000-0000-00001F310000}"/>
    <cellStyle name="Comma 96 3 2 2" xfId="43248" xr:uid="{D61BEFFE-36D0-4D07-85FB-12BA6F37F8A8}"/>
    <cellStyle name="Comma 96 3 3" xfId="43247" xr:uid="{BCF7314B-659D-4468-A5C0-0FAD1ACF2E98}"/>
    <cellStyle name="Comma 96 4" xfId="12576" xr:uid="{00000000-0005-0000-0000-000020310000}"/>
    <cellStyle name="Comma 96 4 2" xfId="12577" xr:uid="{00000000-0005-0000-0000-000021310000}"/>
    <cellStyle name="Comma 96 4 2 2" xfId="43250" xr:uid="{5E8A11B7-A44C-4AE4-AE09-3FB1455FF4FE}"/>
    <cellStyle name="Comma 96 4 3" xfId="43249" xr:uid="{001AE796-8097-4280-ADCB-B125053397DD}"/>
    <cellStyle name="Comma 96 5" xfId="12578" xr:uid="{00000000-0005-0000-0000-000022310000}"/>
    <cellStyle name="Comma 96 5 2" xfId="43251" xr:uid="{EFA410E3-37AA-43B6-AC91-E21A5AC3F952}"/>
    <cellStyle name="Comma 96 6" xfId="12579" xr:uid="{00000000-0005-0000-0000-000023310000}"/>
    <cellStyle name="Comma 96 6 2" xfId="12580" xr:uid="{00000000-0005-0000-0000-000024310000}"/>
    <cellStyle name="Comma 96 6 2 2" xfId="43253" xr:uid="{86C9FC07-A420-4135-9EF6-53B4DA91D5DE}"/>
    <cellStyle name="Comma 96 6 3" xfId="43252" xr:uid="{952178F9-E375-4A24-B87E-3D28237FBC10}"/>
    <cellStyle name="Comma 96 7" xfId="12581" xr:uid="{00000000-0005-0000-0000-000025310000}"/>
    <cellStyle name="Comma 96 7 2" xfId="43254" xr:uid="{98D12AD3-5A57-4210-AA1D-DB97025B3C43}"/>
    <cellStyle name="Comma 96 8" xfId="43238" xr:uid="{25DFE58B-C6E6-42B6-9EAD-8D470F0F1897}"/>
    <cellStyle name="Comma 97" xfId="12582" xr:uid="{00000000-0005-0000-0000-000026310000}"/>
    <cellStyle name="Comma 97 2" xfId="12583" xr:uid="{00000000-0005-0000-0000-000027310000}"/>
    <cellStyle name="Comma 97 2 2" xfId="12584" xr:uid="{00000000-0005-0000-0000-000028310000}"/>
    <cellStyle name="Comma 97 2 2 2" xfId="12585" xr:uid="{00000000-0005-0000-0000-000029310000}"/>
    <cellStyle name="Comma 97 2 2 2 2" xfId="43258" xr:uid="{CFB72DE5-7C7B-4949-B2BA-CA0D6F187191}"/>
    <cellStyle name="Comma 97 2 2 3" xfId="43257" xr:uid="{B2006202-564E-433D-BB6C-A704C4AFB648}"/>
    <cellStyle name="Comma 97 2 3" xfId="12586" xr:uid="{00000000-0005-0000-0000-00002A310000}"/>
    <cellStyle name="Comma 97 2 3 2" xfId="12587" xr:uid="{00000000-0005-0000-0000-00002B310000}"/>
    <cellStyle name="Comma 97 2 3 2 2" xfId="43260" xr:uid="{07843414-BD56-4909-8CAB-CC444905473C}"/>
    <cellStyle name="Comma 97 2 3 3" xfId="43259" xr:uid="{95D75584-9A9D-47F6-AE4B-307794EAF033}"/>
    <cellStyle name="Comma 97 2 4" xfId="12588" xr:uid="{00000000-0005-0000-0000-00002C310000}"/>
    <cellStyle name="Comma 97 2 4 2" xfId="43261" xr:uid="{6AE108E7-1584-43B8-8E41-98993CE4D433}"/>
    <cellStyle name="Comma 97 2 5" xfId="12589" xr:uid="{00000000-0005-0000-0000-00002D310000}"/>
    <cellStyle name="Comma 97 2 5 2" xfId="43262" xr:uid="{9C854BA1-E087-4CCC-AE2C-519D13D27CB7}"/>
    <cellStyle name="Comma 97 2 6" xfId="12590" xr:uid="{00000000-0005-0000-0000-00002E310000}"/>
    <cellStyle name="Comma 97 2 6 2" xfId="43263" xr:uid="{6A389472-D307-4BF4-AB6F-98829AD225E3}"/>
    <cellStyle name="Comma 97 2 7" xfId="43256" xr:uid="{DAE99EAE-0B72-4DB1-8E9D-26EBF45367FE}"/>
    <cellStyle name="Comma 97 3" xfId="12591" xr:uid="{00000000-0005-0000-0000-00002F310000}"/>
    <cellStyle name="Comma 97 3 2" xfId="12592" xr:uid="{00000000-0005-0000-0000-000030310000}"/>
    <cellStyle name="Comma 97 3 2 2" xfId="43265" xr:uid="{0BFCCAC7-12D3-4CB5-A72A-54A9F054F503}"/>
    <cellStyle name="Comma 97 3 3" xfId="43264" xr:uid="{C6B2231F-99B9-48EE-A827-F3C5D77B457F}"/>
    <cellStyle name="Comma 97 4" xfId="12593" xr:uid="{00000000-0005-0000-0000-000031310000}"/>
    <cellStyle name="Comma 97 4 2" xfId="12594" xr:uid="{00000000-0005-0000-0000-000032310000}"/>
    <cellStyle name="Comma 97 4 2 2" xfId="43267" xr:uid="{1E32190D-7CC9-4F3E-A8E0-07F6A745A657}"/>
    <cellStyle name="Comma 97 4 3" xfId="43266" xr:uid="{34C14608-5232-47D4-84DA-FD8438D8794C}"/>
    <cellStyle name="Comma 97 5" xfId="12595" xr:uid="{00000000-0005-0000-0000-000033310000}"/>
    <cellStyle name="Comma 97 5 2" xfId="43268" xr:uid="{82B375BB-BC35-49C2-B34E-C1AD6B0904C6}"/>
    <cellStyle name="Comma 97 6" xfId="12596" xr:uid="{00000000-0005-0000-0000-000034310000}"/>
    <cellStyle name="Comma 97 6 2" xfId="12597" xr:uid="{00000000-0005-0000-0000-000035310000}"/>
    <cellStyle name="Comma 97 6 2 2" xfId="43270" xr:uid="{F292AF03-A073-4674-AAB2-E8AA1EDE6734}"/>
    <cellStyle name="Comma 97 6 3" xfId="43269" xr:uid="{727BD0E9-11A6-4B72-B4E4-38113840A69F}"/>
    <cellStyle name="Comma 97 7" xfId="12598" xr:uid="{00000000-0005-0000-0000-000036310000}"/>
    <cellStyle name="Comma 97 7 2" xfId="43271" xr:uid="{D8EEBA9F-D2DA-47AD-8D90-6C9298EB2244}"/>
    <cellStyle name="Comma 97 8" xfId="43255" xr:uid="{F2304D65-E893-40C5-835A-8E8F961FB65E}"/>
    <cellStyle name="Comma 98" xfId="12599" xr:uid="{00000000-0005-0000-0000-000037310000}"/>
    <cellStyle name="Comma 98 2" xfId="12600" xr:uid="{00000000-0005-0000-0000-000038310000}"/>
    <cellStyle name="Comma 98 2 2" xfId="12601" xr:uid="{00000000-0005-0000-0000-000039310000}"/>
    <cellStyle name="Comma 98 2 2 2" xfId="12602" xr:uid="{00000000-0005-0000-0000-00003A310000}"/>
    <cellStyle name="Comma 98 2 2 2 2" xfId="43275" xr:uid="{372AA2B8-BDFF-48E7-B815-87C9C48DC382}"/>
    <cellStyle name="Comma 98 2 2 3" xfId="43274" xr:uid="{F476ADEF-C6BB-48D2-A965-00152DCACDF6}"/>
    <cellStyle name="Comma 98 2 3" xfId="12603" xr:uid="{00000000-0005-0000-0000-00003B310000}"/>
    <cellStyle name="Comma 98 2 3 2" xfId="12604" xr:uid="{00000000-0005-0000-0000-00003C310000}"/>
    <cellStyle name="Comma 98 2 3 2 2" xfId="43277" xr:uid="{9396120F-8FA1-4F6F-A421-BDBD6C396E44}"/>
    <cellStyle name="Comma 98 2 3 3" xfId="43276" xr:uid="{5A89B878-940F-45F2-8D84-014941FAD983}"/>
    <cellStyle name="Comma 98 2 4" xfId="12605" xr:uid="{00000000-0005-0000-0000-00003D310000}"/>
    <cellStyle name="Comma 98 2 4 2" xfId="43278" xr:uid="{8C33B69D-8C93-4039-A798-1DB7FB95C0DD}"/>
    <cellStyle name="Comma 98 2 5" xfId="12606" xr:uid="{00000000-0005-0000-0000-00003E310000}"/>
    <cellStyle name="Comma 98 2 5 2" xfId="43279" xr:uid="{8325E4F1-6B0F-4FCE-92A1-015624D83C07}"/>
    <cellStyle name="Comma 98 2 6" xfId="12607" xr:uid="{00000000-0005-0000-0000-00003F310000}"/>
    <cellStyle name="Comma 98 2 6 2" xfId="43280" xr:uid="{385CD370-8EE8-4CDC-A75D-ACDFBF0FC28C}"/>
    <cellStyle name="Comma 98 2 7" xfId="43273" xr:uid="{9E52D74D-ECEF-413A-AB5F-80D94D541ACE}"/>
    <cellStyle name="Comma 98 3" xfId="12608" xr:uid="{00000000-0005-0000-0000-000040310000}"/>
    <cellStyle name="Comma 98 3 2" xfId="12609" xr:uid="{00000000-0005-0000-0000-000041310000}"/>
    <cellStyle name="Comma 98 3 2 2" xfId="43282" xr:uid="{214984F3-B04E-4302-8B33-514DB1D96FED}"/>
    <cellStyle name="Comma 98 3 3" xfId="43281" xr:uid="{381CAE46-D151-44EC-B0CD-20267F565FBF}"/>
    <cellStyle name="Comma 98 4" xfId="12610" xr:uid="{00000000-0005-0000-0000-000042310000}"/>
    <cellStyle name="Comma 98 4 2" xfId="12611" xr:uid="{00000000-0005-0000-0000-000043310000}"/>
    <cellStyle name="Comma 98 4 2 2" xfId="43284" xr:uid="{AE299DD8-93E4-454F-B4F2-596A387ABD89}"/>
    <cellStyle name="Comma 98 4 3" xfId="43283" xr:uid="{2B00E1EB-F77C-4A98-A01B-F33648001501}"/>
    <cellStyle name="Comma 98 5" xfId="12612" xr:uid="{00000000-0005-0000-0000-000044310000}"/>
    <cellStyle name="Comma 98 5 2" xfId="43285" xr:uid="{05B1792F-6642-4CA5-BDD8-FC759877DCF5}"/>
    <cellStyle name="Comma 98 6" xfId="12613" xr:uid="{00000000-0005-0000-0000-000045310000}"/>
    <cellStyle name="Comma 98 6 2" xfId="12614" xr:uid="{00000000-0005-0000-0000-000046310000}"/>
    <cellStyle name="Comma 98 6 2 2" xfId="43287" xr:uid="{A459950C-F173-43A0-B34E-56D7E264A17B}"/>
    <cellStyle name="Comma 98 6 3" xfId="43286" xr:uid="{19FDD836-730F-4D9C-86A5-E9AAB352103E}"/>
    <cellStyle name="Comma 98 7" xfId="12615" xr:uid="{00000000-0005-0000-0000-000047310000}"/>
    <cellStyle name="Comma 98 7 2" xfId="43288" xr:uid="{98A9FB4A-444B-4DC5-B782-93A465EE0990}"/>
    <cellStyle name="Comma 98 8" xfId="43272" xr:uid="{00FE8A37-5EAC-4F65-90A4-D7E240B13E16}"/>
    <cellStyle name="Comma 99" xfId="12616" xr:uid="{00000000-0005-0000-0000-000048310000}"/>
    <cellStyle name="Comma 99 2" xfId="12617" xr:uid="{00000000-0005-0000-0000-000049310000}"/>
    <cellStyle name="Comma 99 2 2" xfId="12618" xr:uid="{00000000-0005-0000-0000-00004A310000}"/>
    <cellStyle name="Comma 99 2 2 2" xfId="12619" xr:uid="{00000000-0005-0000-0000-00004B310000}"/>
    <cellStyle name="Comma 99 2 2 2 2" xfId="43292" xr:uid="{D4B4D917-E76D-4E0C-B1DE-2774ADC90733}"/>
    <cellStyle name="Comma 99 2 2 3" xfId="43291" xr:uid="{F7D989F1-0F8F-4417-9462-D574BA7A1F24}"/>
    <cellStyle name="Comma 99 2 3" xfId="12620" xr:uid="{00000000-0005-0000-0000-00004C310000}"/>
    <cellStyle name="Comma 99 2 3 2" xfId="12621" xr:uid="{00000000-0005-0000-0000-00004D310000}"/>
    <cellStyle name="Comma 99 2 3 2 2" xfId="43294" xr:uid="{D62FCEF1-6374-4DC6-B692-051106D280DC}"/>
    <cellStyle name="Comma 99 2 3 3" xfId="43293" xr:uid="{909581B8-7DB7-4F52-992A-49DB7391AB7C}"/>
    <cellStyle name="Comma 99 2 4" xfId="12622" xr:uid="{00000000-0005-0000-0000-00004E310000}"/>
    <cellStyle name="Comma 99 2 4 2" xfId="43295" xr:uid="{FF0DC92F-A0A8-4766-889A-174AAF8CD79E}"/>
    <cellStyle name="Comma 99 2 5" xfId="12623" xr:uid="{00000000-0005-0000-0000-00004F310000}"/>
    <cellStyle name="Comma 99 2 5 2" xfId="43296" xr:uid="{813E002B-D3F9-41BF-AFC3-9BFFE91607C4}"/>
    <cellStyle name="Comma 99 2 6" xfId="12624" xr:uid="{00000000-0005-0000-0000-000050310000}"/>
    <cellStyle name="Comma 99 2 6 2" xfId="43297" xr:uid="{A1843D0A-69EB-450D-A1EA-D6FF7338FFBF}"/>
    <cellStyle name="Comma 99 2 7" xfId="43290" xr:uid="{81B1B007-C67D-42AD-B376-506FBE0AAD6D}"/>
    <cellStyle name="Comma 99 3" xfId="12625" xr:uid="{00000000-0005-0000-0000-000051310000}"/>
    <cellStyle name="Comma 99 3 2" xfId="12626" xr:uid="{00000000-0005-0000-0000-000052310000}"/>
    <cellStyle name="Comma 99 3 2 2" xfId="43299" xr:uid="{C8F8F4CE-8FD3-411E-8804-C75E8CC73650}"/>
    <cellStyle name="Comma 99 3 3" xfId="43298" xr:uid="{748B8035-6949-4224-B0A1-56A81DE1883A}"/>
    <cellStyle name="Comma 99 4" xfId="12627" xr:uid="{00000000-0005-0000-0000-000053310000}"/>
    <cellStyle name="Comma 99 4 2" xfId="12628" xr:uid="{00000000-0005-0000-0000-000054310000}"/>
    <cellStyle name="Comma 99 4 2 2" xfId="43301" xr:uid="{CB43DFA9-C24E-4571-8754-5F365D76F9F6}"/>
    <cellStyle name="Comma 99 4 3" xfId="43300" xr:uid="{7B91A7B7-5304-464A-BFE6-2A41C28BE8C6}"/>
    <cellStyle name="Comma 99 5" xfId="12629" xr:uid="{00000000-0005-0000-0000-000055310000}"/>
    <cellStyle name="Comma 99 5 2" xfId="43302" xr:uid="{ABF49A09-1C3F-42BD-8CE1-C20A629EDB0B}"/>
    <cellStyle name="Comma 99 6" xfId="12630" xr:uid="{00000000-0005-0000-0000-000056310000}"/>
    <cellStyle name="Comma 99 6 2" xfId="12631" xr:uid="{00000000-0005-0000-0000-000057310000}"/>
    <cellStyle name="Comma 99 6 2 2" xfId="43304" xr:uid="{9CADBA72-5FA7-43F1-9AA4-1B632F2EE6CD}"/>
    <cellStyle name="Comma 99 6 3" xfId="43303" xr:uid="{2D441BF0-A0B8-459D-A027-C47440718B2E}"/>
    <cellStyle name="Comma 99 7" xfId="12632" xr:uid="{00000000-0005-0000-0000-000058310000}"/>
    <cellStyle name="Comma 99 7 2" xfId="43305" xr:uid="{32A70D20-622E-447C-8AD7-6425CF13086B}"/>
    <cellStyle name="Comma 99 8" xfId="43289" xr:uid="{49C9E3D0-A495-4D0F-B9E4-D5D0FB184063}"/>
    <cellStyle name="Comma*" xfId="12633" xr:uid="{00000000-0005-0000-0000-000059310000}"/>
    <cellStyle name="Comma* 2" xfId="12634" xr:uid="{00000000-0005-0000-0000-00005A310000}"/>
    <cellStyle name="Comma* 2 2" xfId="43307" xr:uid="{D248D44B-8FEE-4ADC-AF2E-F95918673213}"/>
    <cellStyle name="Comma* 3" xfId="43306" xr:uid="{9C2875D4-933D-4357-A9C3-705222A2D5CD}"/>
    <cellStyle name="Comma, 0 Decimal" xfId="12635" xr:uid="{00000000-0005-0000-0000-00005B310000}"/>
    <cellStyle name="Comma, 0 Decimal 2" xfId="12636" xr:uid="{00000000-0005-0000-0000-00005C310000}"/>
    <cellStyle name="Comma, 0 Decimal 2 2" xfId="43309" xr:uid="{EE10E78E-2C48-40E1-8AD4-2B043738F4EE}"/>
    <cellStyle name="Comma, 0 Decimal 3" xfId="43308" xr:uid="{084AC0E5-C90E-4834-9387-AAE919596E33}"/>
    <cellStyle name="comma[0]" xfId="12637" xr:uid="{00000000-0005-0000-0000-00005D310000}"/>
    <cellStyle name="comma[0] 2" xfId="43310" xr:uid="{B6156CA0-5832-4FCE-A67D-2E90FA9D3B85}"/>
    <cellStyle name="Comma0" xfId="12638" xr:uid="{00000000-0005-0000-0000-00005E310000}"/>
    <cellStyle name="Comma0 2" xfId="12639" xr:uid="{00000000-0005-0000-0000-00005F310000}"/>
    <cellStyle name="Comma0 2 2" xfId="43312" xr:uid="{C1760821-452B-4FCA-B36E-365D5DE91B2C}"/>
    <cellStyle name="Comma0 3" xfId="43311" xr:uid="{537BD56C-B4D7-4BB3-8E70-C77A8A5DEB29}"/>
    <cellStyle name="Commentaire" xfId="12640" xr:uid="{00000000-0005-0000-0000-000060310000}"/>
    <cellStyle name="Commentaire 2" xfId="12641" xr:uid="{00000000-0005-0000-0000-000061310000}"/>
    <cellStyle name="Commentaire 2 2" xfId="43314" xr:uid="{9F06C23C-93B5-444E-9413-837A354D2752}"/>
    <cellStyle name="Commentaire 3" xfId="43313" xr:uid="{60317CFD-92A1-4216-AB8F-92C987A172A0}"/>
    <cellStyle name="CompanyName" xfId="12642" xr:uid="{00000000-0005-0000-0000-000062310000}"/>
    <cellStyle name="CompanyName 2" xfId="12643" xr:uid="{00000000-0005-0000-0000-000063310000}"/>
    <cellStyle name="CompanyName 2 2" xfId="43316" xr:uid="{D5CE372F-7135-4958-9BB7-316287CF8468}"/>
    <cellStyle name="CompanyName 3" xfId="43315" xr:uid="{CB8E3934-4ECD-4701-80AB-EB6F7952A04E}"/>
    <cellStyle name="Copied" xfId="12644" xr:uid="{00000000-0005-0000-0000-000064310000}"/>
    <cellStyle name="Copied 2" xfId="12645" xr:uid="{00000000-0005-0000-0000-000065310000}"/>
    <cellStyle name="Copied 2 2" xfId="43318" xr:uid="{DD290628-589D-4911-A97B-73D1C175AF20}"/>
    <cellStyle name="Copied 3" xfId="43317" xr:uid="{CBBAAAAA-55CE-4F7A-BC22-F2B5D8426054}"/>
    <cellStyle name="Copy0_" xfId="12646" xr:uid="{00000000-0005-0000-0000-000066310000}"/>
    <cellStyle name="Copy1_" xfId="12647" xr:uid="{00000000-0005-0000-0000-000067310000}"/>
    <cellStyle name="Copy2_" xfId="12648" xr:uid="{00000000-0005-0000-0000-000068310000}"/>
    <cellStyle name="CRMBoldStyle" xfId="12649" xr:uid="{00000000-0005-0000-0000-000069310000}"/>
    <cellStyle name="CRMBoldStyle 2" xfId="43319" xr:uid="{5606F45F-FE9A-4167-9A5B-84E4426CDBD7}"/>
    <cellStyle name="CRMBottomBorderStyle" xfId="12650" xr:uid="{00000000-0005-0000-0000-00006A310000}"/>
    <cellStyle name="CRMBottomBorderStyle 2" xfId="12651" xr:uid="{00000000-0005-0000-0000-00006B310000}"/>
    <cellStyle name="CRMBottomBorderStyle 2 2" xfId="12652" xr:uid="{00000000-0005-0000-0000-00006C310000}"/>
    <cellStyle name="CRMBottomBorderStyle 2 2 2" xfId="43322" xr:uid="{A140332E-8AB8-4D52-960F-86E6C528EB94}"/>
    <cellStyle name="CRMBottomBorderStyle 2 3" xfId="43321" xr:uid="{1912D8E3-7699-4B70-AE14-03E269BBCEFD}"/>
    <cellStyle name="CRMBottomBorderStyle 3" xfId="12653" xr:uid="{00000000-0005-0000-0000-00006D310000}"/>
    <cellStyle name="CRMBottomBorderStyle 3 2" xfId="43323" xr:uid="{E701C062-3989-4DB3-92D0-F7EB17270F1C}"/>
    <cellStyle name="CRMBottomBorderStyle 4" xfId="12654" xr:uid="{00000000-0005-0000-0000-00006E310000}"/>
    <cellStyle name="CRMBottomBorderStyle 5" xfId="43320" xr:uid="{4A6BE6F4-BD86-41A3-B09D-5391A7CDAC6C}"/>
    <cellStyle name="CRMTopBorderStyle" xfId="12655" xr:uid="{00000000-0005-0000-0000-00006F310000}"/>
    <cellStyle name="CRMTopBorderStyle 2" xfId="12656" xr:uid="{00000000-0005-0000-0000-000070310000}"/>
    <cellStyle name="CRMTopBorderStyle 2 2" xfId="43325" xr:uid="{0A58F714-C18B-4182-BED2-F5EFD5AD7711}"/>
    <cellStyle name="CRMTopBorderStyle 3" xfId="12657" xr:uid="{00000000-0005-0000-0000-000071310000}"/>
    <cellStyle name="CRMTopBorderStyle 3 2" xfId="43326" xr:uid="{4A03AC4A-90C2-457C-B8CE-A50A91E4EFA4}"/>
    <cellStyle name="CRMTopBorderStyle 4" xfId="43324" xr:uid="{BC9812FA-6C12-4DDE-A817-838290BDA65C}"/>
    <cellStyle name="Currency" xfId="12658" xr:uid="{00000000-0005-0000-0000-000072310000}"/>
    <cellStyle name="Currency [0]" xfId="12659" xr:uid="{00000000-0005-0000-0000-000073310000}"/>
    <cellStyle name="Currency [0] 10" xfId="12660" xr:uid="{00000000-0005-0000-0000-000074310000}"/>
    <cellStyle name="Currency [0] 10 2" xfId="12661" xr:uid="{00000000-0005-0000-0000-000075310000}"/>
    <cellStyle name="Currency [0] 10 2 2" xfId="43330" xr:uid="{1CF2BE41-242F-4115-81DE-7A496AC0442F}"/>
    <cellStyle name="Currency [0] 10 3" xfId="43329" xr:uid="{263062E7-49F9-4A1E-9507-5FC7010B9A7E}"/>
    <cellStyle name="Currency [0] 11" xfId="12662" xr:uid="{00000000-0005-0000-0000-000076310000}"/>
    <cellStyle name="Currency [0] 11 2" xfId="12663" xr:uid="{00000000-0005-0000-0000-000077310000}"/>
    <cellStyle name="Currency [0] 11 2 2" xfId="43332" xr:uid="{6D16FF04-C154-427A-89BA-4C1989A6DEA0}"/>
    <cellStyle name="Currency [0] 11 3" xfId="43331" xr:uid="{C5F4B74F-61A9-4377-984E-2E8FB6C01532}"/>
    <cellStyle name="Currency [0] 12" xfId="12664" xr:uid="{00000000-0005-0000-0000-000078310000}"/>
    <cellStyle name="Currency [0] 12 2" xfId="12665" xr:uid="{00000000-0005-0000-0000-000079310000}"/>
    <cellStyle name="Currency [0] 12 2 2" xfId="43334" xr:uid="{6ED2A9F2-B915-4A7B-A617-C05FECF7087D}"/>
    <cellStyle name="Currency [0] 12 3" xfId="43333" xr:uid="{88BB7BE3-A785-4772-A7FC-CE0725A66CDC}"/>
    <cellStyle name="Currency [0] 13" xfId="12666" xr:uid="{00000000-0005-0000-0000-00007A310000}"/>
    <cellStyle name="Currency [0] 13 2" xfId="12667" xr:uid="{00000000-0005-0000-0000-00007B310000}"/>
    <cellStyle name="Currency [0] 13 2 2" xfId="43336" xr:uid="{1F32A528-C2C3-4D96-9F3D-8D9414662555}"/>
    <cellStyle name="Currency [0] 13 3" xfId="43335" xr:uid="{95DB9EA0-3E8F-4930-9221-1E09D3EDDDD7}"/>
    <cellStyle name="Currency [0] 14" xfId="12668" xr:uid="{00000000-0005-0000-0000-00007C310000}"/>
    <cellStyle name="Currency [0] 14 2" xfId="12669" xr:uid="{00000000-0005-0000-0000-00007D310000}"/>
    <cellStyle name="Currency [0] 14 2 2" xfId="43338" xr:uid="{BBA826D2-2C34-494E-B386-154817F53F06}"/>
    <cellStyle name="Currency [0] 14 3" xfId="43337" xr:uid="{2482A6DA-3819-4B60-B2F8-4467E3A05829}"/>
    <cellStyle name="Currency [0] 15" xfId="12670" xr:uid="{00000000-0005-0000-0000-00007E310000}"/>
    <cellStyle name="Currency [0] 15 2" xfId="12671" xr:uid="{00000000-0005-0000-0000-00007F310000}"/>
    <cellStyle name="Currency [0] 15 2 2" xfId="43340" xr:uid="{E160FCE1-D254-438C-A27A-B1418B6C8CEB}"/>
    <cellStyle name="Currency [0] 15 3" xfId="43339" xr:uid="{017ABD00-5D62-4BBC-B8A0-14F3AC7E1E0B}"/>
    <cellStyle name="Currency [0] 16" xfId="12672" xr:uid="{00000000-0005-0000-0000-000080310000}"/>
    <cellStyle name="Currency [0] 16 2" xfId="12673" xr:uid="{00000000-0005-0000-0000-000081310000}"/>
    <cellStyle name="Currency [0] 16 2 2" xfId="43342" xr:uid="{147529F5-3CEB-4E81-B879-0889F7703473}"/>
    <cellStyle name="Currency [0] 16 3" xfId="43341" xr:uid="{DA323AA6-D122-4154-8369-94E1C085B356}"/>
    <cellStyle name="Currency [0] 17" xfId="12674" xr:uid="{00000000-0005-0000-0000-000082310000}"/>
    <cellStyle name="Currency [0] 17 2" xfId="12675" xr:uid="{00000000-0005-0000-0000-000083310000}"/>
    <cellStyle name="Currency [0] 17 2 2" xfId="43344" xr:uid="{6DFA94C0-42F2-47CC-843F-134FDD7B08EE}"/>
    <cellStyle name="Currency [0] 17 3" xfId="43343" xr:uid="{DF09F11C-2E33-4FB8-8E1C-428AE0B46AD1}"/>
    <cellStyle name="Currency [0] 18" xfId="12676" xr:uid="{00000000-0005-0000-0000-000084310000}"/>
    <cellStyle name="Currency [0] 18 2" xfId="12677" xr:uid="{00000000-0005-0000-0000-000085310000}"/>
    <cellStyle name="Currency [0] 18 2 2" xfId="43346" xr:uid="{17E38F6B-3496-4182-B23A-AC3FE8CBD864}"/>
    <cellStyle name="Currency [0] 18 3" xfId="43345" xr:uid="{AD59B969-B955-4797-B782-2DC49343CD54}"/>
    <cellStyle name="Currency [0] 19" xfId="12678" xr:uid="{00000000-0005-0000-0000-000086310000}"/>
    <cellStyle name="Currency [0] 19 2" xfId="12679" xr:uid="{00000000-0005-0000-0000-000087310000}"/>
    <cellStyle name="Currency [0] 19 2 2" xfId="43348" xr:uid="{4B3156A9-AFFB-47EC-9696-669D7AFB44CB}"/>
    <cellStyle name="Currency [0] 19 3" xfId="43347" xr:uid="{5ECEB8EB-5968-4437-9462-47D60BF20790}"/>
    <cellStyle name="Currency [0] 2" xfId="12680" xr:uid="{00000000-0005-0000-0000-000088310000}"/>
    <cellStyle name="Currency [0] 2 10" xfId="12681" xr:uid="{00000000-0005-0000-0000-000089310000}"/>
    <cellStyle name="Currency [0] 2 10 2" xfId="12682" xr:uid="{00000000-0005-0000-0000-00008A310000}"/>
    <cellStyle name="Currency [0] 2 10 2 2" xfId="43351" xr:uid="{672D9472-4016-498A-B2B8-BA8A8BA9A905}"/>
    <cellStyle name="Currency [0] 2 10 3" xfId="43350" xr:uid="{720AB532-F293-439F-A0A0-C311A0B1048D}"/>
    <cellStyle name="Currency [0] 2 11" xfId="12683" xr:uid="{00000000-0005-0000-0000-00008B310000}"/>
    <cellStyle name="Currency [0] 2 11 2" xfId="12684" xr:uid="{00000000-0005-0000-0000-00008C310000}"/>
    <cellStyle name="Currency [0] 2 11 2 2" xfId="43353" xr:uid="{6E413F6E-3E87-41F8-80F5-B4BDA6542E30}"/>
    <cellStyle name="Currency [0] 2 11 3" xfId="43352" xr:uid="{4BE1803E-66C8-4D99-9023-533958B67263}"/>
    <cellStyle name="Currency [0] 2 12" xfId="12685" xr:uid="{00000000-0005-0000-0000-00008D310000}"/>
    <cellStyle name="Currency [0] 2 12 2" xfId="12686" xr:uid="{00000000-0005-0000-0000-00008E310000}"/>
    <cellStyle name="Currency [0] 2 12 2 2" xfId="43355" xr:uid="{DDB6BD03-2DF6-4AC8-BCC3-9CD2990DB3D5}"/>
    <cellStyle name="Currency [0] 2 12 3" xfId="43354" xr:uid="{3BC0F09C-9FFF-4D0D-AFAB-C0ED9A463C11}"/>
    <cellStyle name="Currency [0] 2 13" xfId="12687" xr:uid="{00000000-0005-0000-0000-00008F310000}"/>
    <cellStyle name="Currency [0] 2 13 2" xfId="12688" xr:uid="{00000000-0005-0000-0000-000090310000}"/>
    <cellStyle name="Currency [0] 2 13 2 2" xfId="43357" xr:uid="{CCB7C272-34C0-489F-9292-B4EF96D67006}"/>
    <cellStyle name="Currency [0] 2 13 3" xfId="43356" xr:uid="{C2AAB49F-01D9-44AE-A777-8DB0EDE6E636}"/>
    <cellStyle name="Currency [0] 2 14" xfId="12689" xr:uid="{00000000-0005-0000-0000-000091310000}"/>
    <cellStyle name="Currency [0] 2 14 2" xfId="12690" xr:uid="{00000000-0005-0000-0000-000092310000}"/>
    <cellStyle name="Currency [0] 2 14 2 2" xfId="43359" xr:uid="{2B051BD3-D833-4F24-A7EB-1AD0BE9C2D7B}"/>
    <cellStyle name="Currency [0] 2 14 3" xfId="43358" xr:uid="{AAB271C4-1AC6-4017-950A-3016F215505B}"/>
    <cellStyle name="Currency [0] 2 15" xfId="12691" xr:uid="{00000000-0005-0000-0000-000093310000}"/>
    <cellStyle name="Currency [0] 2 15 2" xfId="12692" xr:uid="{00000000-0005-0000-0000-000094310000}"/>
    <cellStyle name="Currency [0] 2 15 2 2" xfId="43361" xr:uid="{52F8C8F9-644A-49A3-9D13-C98B52050716}"/>
    <cellStyle name="Currency [0] 2 15 3" xfId="43360" xr:uid="{95C74424-9A1F-4C0A-814D-5F20DE8134F4}"/>
    <cellStyle name="Currency [0] 2 16" xfId="12693" xr:uid="{00000000-0005-0000-0000-000095310000}"/>
    <cellStyle name="Currency [0] 2 16 2" xfId="12694" xr:uid="{00000000-0005-0000-0000-000096310000}"/>
    <cellStyle name="Currency [0] 2 16 2 2" xfId="43363" xr:uid="{6830184B-57BC-4F23-B20A-5FE9CA12E395}"/>
    <cellStyle name="Currency [0] 2 16 3" xfId="43362" xr:uid="{BEAF6F06-6BF6-41F2-9347-F199C174FF76}"/>
    <cellStyle name="Currency [0] 2 17" xfId="12695" xr:uid="{00000000-0005-0000-0000-000097310000}"/>
    <cellStyle name="Currency [0] 2 17 2" xfId="12696" xr:uid="{00000000-0005-0000-0000-000098310000}"/>
    <cellStyle name="Currency [0] 2 17 2 2" xfId="43365" xr:uid="{B6667E8C-46EC-4F8F-89B3-0694C46F53E1}"/>
    <cellStyle name="Currency [0] 2 17 3" xfId="43364" xr:uid="{3EFD6E6E-6E00-4274-8531-482B88C54BCA}"/>
    <cellStyle name="Currency [0] 2 18" xfId="12697" xr:uid="{00000000-0005-0000-0000-000099310000}"/>
    <cellStyle name="Currency [0] 2 18 2" xfId="43366" xr:uid="{19C2DD9B-F48A-42F2-9645-969733B32ED1}"/>
    <cellStyle name="Currency [0] 2 19" xfId="12698" xr:uid="{00000000-0005-0000-0000-00009A310000}"/>
    <cellStyle name="Currency [0] 2 19 2" xfId="43367" xr:uid="{BE935427-F0C6-4B8A-9D1D-B1967929FB92}"/>
    <cellStyle name="Currency [0] 2 2" xfId="12699" xr:uid="{00000000-0005-0000-0000-00009B310000}"/>
    <cellStyle name="Currency [0] 2 2 10" xfId="12700" xr:uid="{00000000-0005-0000-0000-00009C310000}"/>
    <cellStyle name="Currency [0] 2 2 10 2" xfId="12701" xr:uid="{00000000-0005-0000-0000-00009D310000}"/>
    <cellStyle name="Currency [0] 2 2 10 2 2" xfId="43370" xr:uid="{2D13855E-92CD-4DAE-B4E9-364FF7FCCF3F}"/>
    <cellStyle name="Currency [0] 2 2 10 3" xfId="43369" xr:uid="{EB0ED902-9F10-481A-BE5D-B60C2A3759A0}"/>
    <cellStyle name="Currency [0] 2 2 11" xfId="12702" xr:uid="{00000000-0005-0000-0000-00009E310000}"/>
    <cellStyle name="Currency [0] 2 2 11 2" xfId="12703" xr:uid="{00000000-0005-0000-0000-00009F310000}"/>
    <cellStyle name="Currency [0] 2 2 11 2 2" xfId="43372" xr:uid="{7ED77CE1-29C5-41A9-9C08-C528AA5D92C8}"/>
    <cellStyle name="Currency [0] 2 2 11 3" xfId="43371" xr:uid="{FD7A232E-30BE-48AD-8C93-C27BE6792969}"/>
    <cellStyle name="Currency [0] 2 2 12" xfId="12704" xr:uid="{00000000-0005-0000-0000-0000A0310000}"/>
    <cellStyle name="Currency [0] 2 2 12 2" xfId="12705" xr:uid="{00000000-0005-0000-0000-0000A1310000}"/>
    <cellStyle name="Currency [0] 2 2 12 2 2" xfId="43374" xr:uid="{3B315BD8-59B3-4257-BE84-7D849F41497D}"/>
    <cellStyle name="Currency [0] 2 2 12 3" xfId="43373" xr:uid="{A67B9285-4BDB-4B1A-9830-BD4668FCCA49}"/>
    <cellStyle name="Currency [0] 2 2 13" xfId="12706" xr:uid="{00000000-0005-0000-0000-0000A2310000}"/>
    <cellStyle name="Currency [0] 2 2 13 2" xfId="12707" xr:uid="{00000000-0005-0000-0000-0000A3310000}"/>
    <cellStyle name="Currency [0] 2 2 13 2 2" xfId="43376" xr:uid="{14C5F16E-6A4E-45D4-B7F7-D1F71EFD1BE8}"/>
    <cellStyle name="Currency [0] 2 2 13 3" xfId="43375" xr:uid="{1D3C27FE-C0B4-4E5F-BD2F-5806F5A15EFD}"/>
    <cellStyle name="Currency [0] 2 2 14" xfId="12708" xr:uid="{00000000-0005-0000-0000-0000A4310000}"/>
    <cellStyle name="Currency [0] 2 2 14 2" xfId="12709" xr:uid="{00000000-0005-0000-0000-0000A5310000}"/>
    <cellStyle name="Currency [0] 2 2 14 2 2" xfId="43378" xr:uid="{2F86260C-F65F-4795-A1D1-14459450C9D7}"/>
    <cellStyle name="Currency [0] 2 2 14 3" xfId="43377" xr:uid="{0E158313-7F1F-4879-A926-FE7C910E3529}"/>
    <cellStyle name="Currency [0] 2 2 15" xfId="12710" xr:uid="{00000000-0005-0000-0000-0000A6310000}"/>
    <cellStyle name="Currency [0] 2 2 15 2" xfId="43379" xr:uid="{7415592A-9E0B-4FF6-91E6-BFE3EE9E8E09}"/>
    <cellStyle name="Currency [0] 2 2 16" xfId="12711" xr:uid="{00000000-0005-0000-0000-0000A7310000}"/>
    <cellStyle name="Currency [0] 2 2 16 2" xfId="43380" xr:uid="{4F60B040-A4A6-4E2E-9A6C-C696A3748A82}"/>
    <cellStyle name="Currency [0] 2 2 17" xfId="12712" xr:uid="{00000000-0005-0000-0000-0000A8310000}"/>
    <cellStyle name="Currency [0] 2 2 17 2" xfId="43381" xr:uid="{77826A0B-6E30-4A1A-8EB3-59F27CA364D4}"/>
    <cellStyle name="Currency [0] 2 2 18" xfId="12713" xr:uid="{00000000-0005-0000-0000-0000A9310000}"/>
    <cellStyle name="Currency [0] 2 2 18 2" xfId="43382" xr:uid="{F44EC5BF-5D6C-4185-AF2F-4AC6AEE82BE8}"/>
    <cellStyle name="Currency [0] 2 2 19" xfId="12714" xr:uid="{00000000-0005-0000-0000-0000AA310000}"/>
    <cellStyle name="Currency [0] 2 2 19 2" xfId="12715" xr:uid="{00000000-0005-0000-0000-0000AB310000}"/>
    <cellStyle name="Currency [0] 2 2 19 2 2" xfId="43384" xr:uid="{20F820F5-8FD9-4813-8C29-165E47BA22D1}"/>
    <cellStyle name="Currency [0] 2 2 19 3" xfId="43383" xr:uid="{35FF52C5-3031-4FA1-AF70-70B5D22CB7AE}"/>
    <cellStyle name="Currency [0] 2 2 2" xfId="12716" xr:uid="{00000000-0005-0000-0000-0000AC310000}"/>
    <cellStyle name="Currency [0] 2 2 2 10" xfId="43385" xr:uid="{40EA16FF-E926-4EA5-AB75-498D9706A5B7}"/>
    <cellStyle name="Currency [0] 2 2 2 2" xfId="12717" xr:uid="{00000000-0005-0000-0000-0000AD310000}"/>
    <cellStyle name="Currency [0] 2 2 2 2 2" xfId="12718" xr:uid="{00000000-0005-0000-0000-0000AE310000}"/>
    <cellStyle name="Currency [0] 2 2 2 2 2 2" xfId="12719" xr:uid="{00000000-0005-0000-0000-0000AF310000}"/>
    <cellStyle name="Currency [0] 2 2 2 2 2 2 2" xfId="43388" xr:uid="{D87CA40A-4E5D-4D7B-9B4D-691FEAE219C5}"/>
    <cellStyle name="Currency [0] 2 2 2 2 2 3" xfId="43387" xr:uid="{921BE12F-ADE7-4258-8CD3-33ED11CF00F4}"/>
    <cellStyle name="Currency [0] 2 2 2 2 3" xfId="12720" xr:uid="{00000000-0005-0000-0000-0000B0310000}"/>
    <cellStyle name="Currency [0] 2 2 2 2 3 2" xfId="43389" xr:uid="{D887E407-B0CC-4DF9-93F7-91F7FDDD0AA6}"/>
    <cellStyle name="Currency [0] 2 2 2 2 4" xfId="12721" xr:uid="{00000000-0005-0000-0000-0000B1310000}"/>
    <cellStyle name="Currency [0] 2 2 2 2 4 2" xfId="43390" xr:uid="{F13D4C12-D627-4EE2-838C-3C33F578E16C}"/>
    <cellStyle name="Currency [0] 2 2 2 2 5" xfId="43386" xr:uid="{2D6BC56E-F751-44A2-8689-1BA0BD4FE88F}"/>
    <cellStyle name="Currency [0] 2 2 2 3" xfId="12722" xr:uid="{00000000-0005-0000-0000-0000B2310000}"/>
    <cellStyle name="Currency [0] 2 2 2 3 2" xfId="12723" xr:uid="{00000000-0005-0000-0000-0000B3310000}"/>
    <cellStyle name="Currency [0] 2 2 2 3 2 2" xfId="43392" xr:uid="{F581EE51-5192-4D80-9AFB-34D5FC8CA75A}"/>
    <cellStyle name="Currency [0] 2 2 2 3 3" xfId="43391" xr:uid="{3CCB813E-5612-472A-B542-1915137EE5D3}"/>
    <cellStyle name="Currency [0] 2 2 2 4" xfId="12724" xr:uid="{00000000-0005-0000-0000-0000B4310000}"/>
    <cellStyle name="Currency [0] 2 2 2 4 2" xfId="12725" xr:uid="{00000000-0005-0000-0000-0000B5310000}"/>
    <cellStyle name="Currency [0] 2 2 2 4 2 2" xfId="43394" xr:uid="{386119C4-5524-406F-8609-85E13F4CEC64}"/>
    <cellStyle name="Currency [0] 2 2 2 4 3" xfId="43393" xr:uid="{8745F3D7-C679-482F-B0D7-376FCD2C0DD3}"/>
    <cellStyle name="Currency [0] 2 2 2 5" xfId="12726" xr:uid="{00000000-0005-0000-0000-0000B6310000}"/>
    <cellStyle name="Currency [0] 2 2 2 5 2" xfId="12727" xr:uid="{00000000-0005-0000-0000-0000B7310000}"/>
    <cellStyle name="Currency [0] 2 2 2 5 2 2" xfId="43396" xr:uid="{A9202F75-4179-416D-A26D-8615AE8D9A8A}"/>
    <cellStyle name="Currency [0] 2 2 2 5 3" xfId="43395" xr:uid="{A628F7CB-A408-4D10-98A8-49E03B0A494B}"/>
    <cellStyle name="Currency [0] 2 2 2 6" xfId="12728" xr:uid="{00000000-0005-0000-0000-0000B8310000}"/>
    <cellStyle name="Currency [0] 2 2 2 6 2" xfId="43397" xr:uid="{6C368663-7C1A-4519-86E7-2E9E94238B9C}"/>
    <cellStyle name="Currency [0] 2 2 2 7" xfId="12729" xr:uid="{00000000-0005-0000-0000-0000B9310000}"/>
    <cellStyle name="Currency [0] 2 2 2 7 2" xfId="43398" xr:uid="{B538445B-79AF-45F1-96A2-21D67C5CEF73}"/>
    <cellStyle name="Currency [0] 2 2 2 8" xfId="12730" xr:uid="{00000000-0005-0000-0000-0000BA310000}"/>
    <cellStyle name="Currency [0] 2 2 2 8 2" xfId="43399" xr:uid="{491EFE30-91B7-44B7-B037-7A09A4AFEB5D}"/>
    <cellStyle name="Currency [0] 2 2 2 9" xfId="12731" xr:uid="{00000000-0005-0000-0000-0000BB310000}"/>
    <cellStyle name="Currency [0] 2 2 2 9 2" xfId="43400" xr:uid="{14513532-83B1-4697-94D5-BCE448FD6872}"/>
    <cellStyle name="Currency [0] 2 2 20" xfId="12732" xr:uid="{00000000-0005-0000-0000-0000BC310000}"/>
    <cellStyle name="Currency [0] 2 2 20 2" xfId="43401" xr:uid="{28A8D35F-FC56-40BE-A816-69F551CB1EB9}"/>
    <cellStyle name="Currency [0] 2 2 20 3" xfId="12733" xr:uid="{00000000-0005-0000-0000-0000BD310000}"/>
    <cellStyle name="Currency [0] 2 2 20 3 2" xfId="43402" xr:uid="{44D3AB9D-BFBB-4BD0-B8A6-F74E74A475B0}"/>
    <cellStyle name="Currency [0] 2 2 21" xfId="12734" xr:uid="{00000000-0005-0000-0000-0000BE310000}"/>
    <cellStyle name="Currency [0] 2 2 21 2" xfId="43403" xr:uid="{D83D295E-86EA-425D-BBBD-D2A962D4F69C}"/>
    <cellStyle name="Currency [0] 2 2 22" xfId="12735" xr:uid="{00000000-0005-0000-0000-0000BF310000}"/>
    <cellStyle name="Currency [0] 2 2 22 2" xfId="43404" xr:uid="{1D021F7B-7340-4A51-A4FE-BA3BEE501A1A}"/>
    <cellStyle name="Currency [0] 2 2 23" xfId="12736" xr:uid="{00000000-0005-0000-0000-0000C0310000}"/>
    <cellStyle name="Currency [0] 2 2 23 2" xfId="43405" xr:uid="{7C81B264-3AA2-4A8B-AF41-FEE3D0F5EEAD}"/>
    <cellStyle name="Currency [0] 2 2 24" xfId="12737" xr:uid="{00000000-0005-0000-0000-0000C1310000}"/>
    <cellStyle name="Currency [0] 2 2 24 2" xfId="43406" xr:uid="{8B65D21A-1992-4311-9469-01A2463EB56B}"/>
    <cellStyle name="Currency [0] 2 2 25" xfId="12738" xr:uid="{00000000-0005-0000-0000-0000C2310000}"/>
    <cellStyle name="Currency [0] 2 2 25 2" xfId="43407" xr:uid="{2C533025-CB2B-47A3-82A0-64AEE18311C6}"/>
    <cellStyle name="Currency [0] 2 2 26" xfId="12739" xr:uid="{00000000-0005-0000-0000-0000C3310000}"/>
    <cellStyle name="Currency [0] 2 2 26 2" xfId="43408" xr:uid="{42B644BE-E7C5-439A-834B-A1B99678B61B}"/>
    <cellStyle name="Currency [0] 2 2 27" xfId="12740" xr:uid="{00000000-0005-0000-0000-0000C4310000}"/>
    <cellStyle name="Currency [0] 2 2 27 2" xfId="43409" xr:uid="{F3DD7F38-0F46-4C04-B285-9F27BE12E94A}"/>
    <cellStyle name="Currency [0] 2 2 28" xfId="43368" xr:uid="{AF1C2223-D0E5-4578-BBE8-2F7C10418A10}"/>
    <cellStyle name="Currency [0] 2 2 29" xfId="12741" xr:uid="{00000000-0005-0000-0000-0000C5310000}"/>
    <cellStyle name="Currency [0] 2 2 29 2" xfId="43410" xr:uid="{3B664B1A-C815-4E56-9F21-2542D8BBEBF5}"/>
    <cellStyle name="Currency [0] 2 2 3" xfId="12742" xr:uid="{00000000-0005-0000-0000-0000C6310000}"/>
    <cellStyle name="Currency [0] 2 2 3 2" xfId="12743" xr:uid="{00000000-0005-0000-0000-0000C7310000}"/>
    <cellStyle name="Currency [0] 2 2 3 2 2" xfId="12744" xr:uid="{00000000-0005-0000-0000-0000C8310000}"/>
    <cellStyle name="Currency [0] 2 2 3 2 2 2" xfId="43413" xr:uid="{1069D993-321C-4456-A948-1C72CA42DA23}"/>
    <cellStyle name="Currency [0] 2 2 3 2 3" xfId="43412" xr:uid="{DFDAE9DA-B89B-4531-A543-A39752E4EEA1}"/>
    <cellStyle name="Currency [0] 2 2 3 3" xfId="12745" xr:uid="{00000000-0005-0000-0000-0000C9310000}"/>
    <cellStyle name="Currency [0] 2 2 3 3 2" xfId="12746" xr:uid="{00000000-0005-0000-0000-0000CA310000}"/>
    <cellStyle name="Currency [0] 2 2 3 3 2 2" xfId="43415" xr:uid="{A2640AF6-338C-4006-A74E-CD378936D96C}"/>
    <cellStyle name="Currency [0] 2 2 3 3 3" xfId="43414" xr:uid="{6B27750C-EA0F-4BE3-97CA-39B5FE0326CC}"/>
    <cellStyle name="Currency [0] 2 2 3 4" xfId="12747" xr:uid="{00000000-0005-0000-0000-0000CB310000}"/>
    <cellStyle name="Currency [0] 2 2 3 4 2" xfId="12748" xr:uid="{00000000-0005-0000-0000-0000CC310000}"/>
    <cellStyle name="Currency [0] 2 2 3 4 2 2" xfId="43417" xr:uid="{9041B353-3B81-49AE-B246-FE3DEFB65E1C}"/>
    <cellStyle name="Currency [0] 2 2 3 4 3" xfId="43416" xr:uid="{861768FE-0182-4306-93EF-81E4CFE7F9D8}"/>
    <cellStyle name="Currency [0] 2 2 3 5" xfId="12749" xr:uid="{00000000-0005-0000-0000-0000CD310000}"/>
    <cellStyle name="Currency [0] 2 2 3 5 2" xfId="43418" xr:uid="{13B53815-5937-4D4E-979E-3BB3E5EC79F4}"/>
    <cellStyle name="Currency [0] 2 2 3 6" xfId="12750" xr:uid="{00000000-0005-0000-0000-0000CE310000}"/>
    <cellStyle name="Currency [0] 2 2 3 6 2" xfId="43419" xr:uid="{D57F7860-0358-4C7A-B6E4-C8F5AD8217DB}"/>
    <cellStyle name="Currency [0] 2 2 3 7" xfId="12751" xr:uid="{00000000-0005-0000-0000-0000CF310000}"/>
    <cellStyle name="Currency [0] 2 2 3 7 2" xfId="43420" xr:uid="{D043259C-8D0D-4344-B917-36CBF5A401DE}"/>
    <cellStyle name="Currency [0] 2 2 3 8" xfId="43411" xr:uid="{ECA6FF33-34E9-4875-8721-C8C0F8BF3D71}"/>
    <cellStyle name="Currency [0] 2 2 4" xfId="12752" xr:uid="{00000000-0005-0000-0000-0000D0310000}"/>
    <cellStyle name="Currency [0] 2 2 4 2" xfId="12753" xr:uid="{00000000-0005-0000-0000-0000D1310000}"/>
    <cellStyle name="Currency [0] 2 2 4 2 2" xfId="12754" xr:uid="{00000000-0005-0000-0000-0000D2310000}"/>
    <cellStyle name="Currency [0] 2 2 4 2 2 2" xfId="43423" xr:uid="{4E481763-E9F7-485B-AA24-A0E4C5B18BB6}"/>
    <cellStyle name="Currency [0] 2 2 4 2 3" xfId="43422" xr:uid="{41D74C5A-CE56-4191-BCF5-8AD1B1F56393}"/>
    <cellStyle name="Currency [0] 2 2 4 3" xfId="12755" xr:uid="{00000000-0005-0000-0000-0000D3310000}"/>
    <cellStyle name="Currency [0] 2 2 4 3 2" xfId="12756" xr:uid="{00000000-0005-0000-0000-0000D4310000}"/>
    <cellStyle name="Currency [0] 2 2 4 3 2 2" xfId="43425" xr:uid="{C61B9782-3371-45BB-AAFF-57D61049FC4A}"/>
    <cellStyle name="Currency [0] 2 2 4 3 3" xfId="43424" xr:uid="{863F03D5-092D-42FF-9BF0-924879E4DFF8}"/>
    <cellStyle name="Currency [0] 2 2 4 4" xfId="12757" xr:uid="{00000000-0005-0000-0000-0000D5310000}"/>
    <cellStyle name="Currency [0] 2 2 4 4 2" xfId="12758" xr:uid="{00000000-0005-0000-0000-0000D6310000}"/>
    <cellStyle name="Currency [0] 2 2 4 4 2 2" xfId="43427" xr:uid="{07230AD4-6AC1-44C2-B269-2F1F2AB14E7A}"/>
    <cellStyle name="Currency [0] 2 2 4 4 3" xfId="43426" xr:uid="{98BB907A-1E46-423A-8D35-55ABE16022A6}"/>
    <cellStyle name="Currency [0] 2 2 4 5" xfId="12759" xr:uid="{00000000-0005-0000-0000-0000D7310000}"/>
    <cellStyle name="Currency [0] 2 2 4 5 2" xfId="43428" xr:uid="{FDCD541F-2D6C-4695-9C84-8EC1FC3D7642}"/>
    <cellStyle name="Currency [0] 2 2 4 6" xfId="43421" xr:uid="{77D7EF7D-43B9-4D6E-A29C-3D3DDA62A386}"/>
    <cellStyle name="Currency [0] 2 2 5" xfId="12760" xr:uid="{00000000-0005-0000-0000-0000D8310000}"/>
    <cellStyle name="Currency [0] 2 2 5 2" xfId="12761" xr:uid="{00000000-0005-0000-0000-0000D9310000}"/>
    <cellStyle name="Currency [0] 2 2 5 2 2" xfId="43430" xr:uid="{739CB593-0553-4EB2-9290-0A94B87889B6}"/>
    <cellStyle name="Currency [0] 2 2 5 3" xfId="12762" xr:uid="{00000000-0005-0000-0000-0000DA310000}"/>
    <cellStyle name="Currency [0] 2 2 5 3 2" xfId="43431" xr:uid="{16C73C22-5A9F-4D73-98AB-6FC6542E2971}"/>
    <cellStyle name="Currency [0] 2 2 5 4" xfId="43429" xr:uid="{EAF6595C-6283-456A-B5CD-1560683BF573}"/>
    <cellStyle name="Currency [0] 2 2 6" xfId="12763" xr:uid="{00000000-0005-0000-0000-0000DB310000}"/>
    <cellStyle name="Currency [0] 2 2 6 2" xfId="12764" xr:uid="{00000000-0005-0000-0000-0000DC310000}"/>
    <cellStyle name="Currency [0] 2 2 6 2 2" xfId="43433" xr:uid="{050F1666-4F5D-428E-9BD8-4A60CB18EAEE}"/>
    <cellStyle name="Currency [0] 2 2 6 3" xfId="43432" xr:uid="{B9D2028C-083A-41FA-97B8-AAC5AC22DCFF}"/>
    <cellStyle name="Currency [0] 2 2 7" xfId="12765" xr:uid="{00000000-0005-0000-0000-0000DD310000}"/>
    <cellStyle name="Currency [0] 2 2 7 2" xfId="12766" xr:uid="{00000000-0005-0000-0000-0000DE310000}"/>
    <cellStyle name="Currency [0] 2 2 7 2 2" xfId="43435" xr:uid="{B5B857B3-A86F-4264-9625-BEC699125292}"/>
    <cellStyle name="Currency [0] 2 2 7 3" xfId="43434" xr:uid="{F441FB98-9DCB-4348-890A-203806F7EA97}"/>
    <cellStyle name="Currency [0] 2 2 8" xfId="12767" xr:uid="{00000000-0005-0000-0000-0000DF310000}"/>
    <cellStyle name="Currency [0] 2 2 8 2" xfId="12768" xr:uid="{00000000-0005-0000-0000-0000E0310000}"/>
    <cellStyle name="Currency [0] 2 2 8 2 2" xfId="43437" xr:uid="{C749342C-4433-40DF-8B7B-911DC2A8DC17}"/>
    <cellStyle name="Currency [0] 2 2 8 3" xfId="43436" xr:uid="{AACFE6E2-7F22-47C5-8339-6960A9167088}"/>
    <cellStyle name="Currency [0] 2 2 9" xfId="12769" xr:uid="{00000000-0005-0000-0000-0000E1310000}"/>
    <cellStyle name="Currency [0] 2 2 9 2" xfId="12770" xr:uid="{00000000-0005-0000-0000-0000E2310000}"/>
    <cellStyle name="Currency [0] 2 2 9 2 2" xfId="43439" xr:uid="{B619B982-15DB-4022-BE0F-0FD41A3BA71E}"/>
    <cellStyle name="Currency [0] 2 2 9 3" xfId="43438" xr:uid="{ED88E65E-E2F6-4E49-AA9A-15F37F3A18A3}"/>
    <cellStyle name="Currency [0] 2 20" xfId="12771" xr:uid="{00000000-0005-0000-0000-0000E3310000}"/>
    <cellStyle name="Currency [0] 2 20 2" xfId="43440" xr:uid="{ECC3BB1F-C7BC-4BDB-9E21-132E4D609C53}"/>
    <cellStyle name="Currency [0] 2 21" xfId="12772" xr:uid="{00000000-0005-0000-0000-0000E4310000}"/>
    <cellStyle name="Currency [0] 2 21 2" xfId="43441" xr:uid="{E89A8A60-B862-41BD-8B2E-C0A138428E23}"/>
    <cellStyle name="Currency [0] 2 22" xfId="12773" xr:uid="{00000000-0005-0000-0000-0000E5310000}"/>
    <cellStyle name="Currency [0] 2 22 2" xfId="12774" xr:uid="{00000000-0005-0000-0000-0000E6310000}"/>
    <cellStyle name="Currency [0] 2 22 2 2" xfId="43443" xr:uid="{35D8643B-F33B-4AD3-A5B9-6CFE1DC42EB8}"/>
    <cellStyle name="Currency [0] 2 22 3" xfId="43442" xr:uid="{8D9AC742-2A29-4BC8-BEE8-A0096026F0EA}"/>
    <cellStyle name="Currency [0] 2 23" xfId="12775" xr:uid="{00000000-0005-0000-0000-0000E7310000}"/>
    <cellStyle name="Currency [0] 2 23 2" xfId="43444" xr:uid="{BB9B61F6-BAC9-413C-8D43-06A711431A65}"/>
    <cellStyle name="Currency [0] 2 23 3" xfId="12776" xr:uid="{00000000-0005-0000-0000-0000E8310000}"/>
    <cellStyle name="Currency [0] 2 23 3 2" xfId="43445" xr:uid="{B1BAF605-8307-4BB3-A229-AF6DFB767D4D}"/>
    <cellStyle name="Currency [0] 2 24" xfId="12777" xr:uid="{00000000-0005-0000-0000-0000E9310000}"/>
    <cellStyle name="Currency [0] 2 24 2" xfId="43446" xr:uid="{F7DC6ED9-60E4-4377-B359-6FC6B03DAEBE}"/>
    <cellStyle name="Currency [0] 2 25" xfId="12778" xr:uid="{00000000-0005-0000-0000-0000EA310000}"/>
    <cellStyle name="Currency [0] 2 25 2" xfId="43447" xr:uid="{AFBFC4CB-ABDB-4DE5-9E05-64F8CF019CCC}"/>
    <cellStyle name="Currency [0] 2 26" xfId="12779" xr:uid="{00000000-0005-0000-0000-0000EB310000}"/>
    <cellStyle name="Currency [0] 2 26 2" xfId="43448" xr:uid="{B3BBFD62-52D3-43D7-87FB-9A6009C77D34}"/>
    <cellStyle name="Currency [0] 2 27" xfId="12780" xr:uid="{00000000-0005-0000-0000-0000EC310000}"/>
    <cellStyle name="Currency [0] 2 27 2" xfId="43449" xr:uid="{77DE3D0A-7E1B-4A90-9951-9E525A617BEE}"/>
    <cellStyle name="Currency [0] 2 28" xfId="12781" xr:uid="{00000000-0005-0000-0000-0000ED310000}"/>
    <cellStyle name="Currency [0] 2 28 2" xfId="43450" xr:uid="{061DF04C-9D2B-4038-A8BC-D6B02B174675}"/>
    <cellStyle name="Currency [0] 2 29" xfId="12782" xr:uid="{00000000-0005-0000-0000-0000EE310000}"/>
    <cellStyle name="Currency [0] 2 29 2" xfId="43451" xr:uid="{C2788ED7-6997-4256-B0D9-3AEC05F8AC37}"/>
    <cellStyle name="Currency [0] 2 3" xfId="12783" xr:uid="{00000000-0005-0000-0000-0000EF310000}"/>
    <cellStyle name="Currency [0] 2 3 10" xfId="12784" xr:uid="{00000000-0005-0000-0000-0000F0310000}"/>
    <cellStyle name="Currency [0] 2 3 10 2" xfId="43453" xr:uid="{C736C874-B336-49FE-A625-74F3764B3B54}"/>
    <cellStyle name="Currency [0] 2 3 11" xfId="12785" xr:uid="{00000000-0005-0000-0000-0000F1310000}"/>
    <cellStyle name="Currency [0] 2 3 11 2" xfId="43454" xr:uid="{EA26CEDE-9060-4DEA-8183-CA3C4C5582E6}"/>
    <cellStyle name="Currency [0] 2 3 12" xfId="12786" xr:uid="{00000000-0005-0000-0000-0000F2310000}"/>
    <cellStyle name="Currency [0] 2 3 12 2" xfId="43455" xr:uid="{39C09BB0-4F83-494B-9FD7-DE56AC342E9A}"/>
    <cellStyle name="Currency [0] 2 3 13" xfId="12787" xr:uid="{00000000-0005-0000-0000-0000F3310000}"/>
    <cellStyle name="Currency [0] 2 3 13 2" xfId="43456" xr:uid="{242F216E-B2C1-4F70-B02E-32642CA518C7}"/>
    <cellStyle name="Currency [0] 2 3 14" xfId="12788" xr:uid="{00000000-0005-0000-0000-0000F4310000}"/>
    <cellStyle name="Currency [0] 2 3 14 2" xfId="43457" xr:uid="{27CDBF09-C60B-48A0-A86B-5D84342803A3}"/>
    <cellStyle name="Currency [0] 2 3 15" xfId="43452" xr:uid="{FEE276B3-E1E8-48D2-94E5-69B14957C74C}"/>
    <cellStyle name="Currency [0] 2 3 16" xfId="12789" xr:uid="{00000000-0005-0000-0000-0000F5310000}"/>
    <cellStyle name="Currency [0] 2 3 16 2" xfId="43458" xr:uid="{CEDD430F-D99C-4FC8-972A-D31D0F6731F6}"/>
    <cellStyle name="Currency [0] 2 3 2" xfId="12790" xr:uid="{00000000-0005-0000-0000-0000F6310000}"/>
    <cellStyle name="Currency [0] 2 3 2 2" xfId="12791" xr:uid="{00000000-0005-0000-0000-0000F7310000}"/>
    <cellStyle name="Currency [0] 2 3 2 2 2" xfId="12792" xr:uid="{00000000-0005-0000-0000-0000F8310000}"/>
    <cellStyle name="Currency [0] 2 3 2 2 2 2" xfId="43461" xr:uid="{3D39C9FB-428F-4A34-BEEF-EC5DB8351BFC}"/>
    <cellStyle name="Currency [0] 2 3 2 2 3" xfId="43460" xr:uid="{B990AE1E-54FF-4FEF-B1C2-AEFD54778D20}"/>
    <cellStyle name="Currency [0] 2 3 2 3" xfId="12793" xr:uid="{00000000-0005-0000-0000-0000F9310000}"/>
    <cellStyle name="Currency [0] 2 3 2 3 2" xfId="12794" xr:uid="{00000000-0005-0000-0000-0000FA310000}"/>
    <cellStyle name="Currency [0] 2 3 2 3 2 2" xfId="43463" xr:uid="{FC1A5673-0601-4D72-9CCA-3B1361DDC8A9}"/>
    <cellStyle name="Currency [0] 2 3 2 3 3" xfId="43462" xr:uid="{CB4635CF-39FA-46D5-9378-B4F675D1FE84}"/>
    <cellStyle name="Currency [0] 2 3 2 4" xfId="12795" xr:uid="{00000000-0005-0000-0000-0000FB310000}"/>
    <cellStyle name="Currency [0] 2 3 2 4 2" xfId="43464" xr:uid="{D9862455-2AF7-4EE5-B9E5-522B062318D0}"/>
    <cellStyle name="Currency [0] 2 3 2 5" xfId="12796" xr:uid="{00000000-0005-0000-0000-0000FC310000}"/>
    <cellStyle name="Currency [0] 2 3 2 5 2" xfId="43465" xr:uid="{2A9874F4-4D2F-4C74-848C-B51BE1F5CAEB}"/>
    <cellStyle name="Currency [0] 2 3 2 6" xfId="43459" xr:uid="{37903EC1-1B28-4D7B-A051-687F9CEF04CE}"/>
    <cellStyle name="Currency [0] 2 3 3" xfId="12797" xr:uid="{00000000-0005-0000-0000-0000FD310000}"/>
    <cellStyle name="Currency [0] 2 3 3 2" xfId="12798" xr:uid="{00000000-0005-0000-0000-0000FE310000}"/>
    <cellStyle name="Currency [0] 2 3 3 2 2" xfId="12799" xr:uid="{00000000-0005-0000-0000-0000FF310000}"/>
    <cellStyle name="Currency [0] 2 3 3 2 2 2" xfId="43468" xr:uid="{C64A0F56-CC59-4D1B-8809-A5D15D437FE0}"/>
    <cellStyle name="Currency [0] 2 3 3 2 3" xfId="43467" xr:uid="{8D4D2355-28A1-4AFA-B682-D4455CDD73BC}"/>
    <cellStyle name="Currency [0] 2 3 3 3" xfId="12800" xr:uid="{00000000-0005-0000-0000-000000320000}"/>
    <cellStyle name="Currency [0] 2 3 3 3 2" xfId="43469" xr:uid="{6E432118-3F83-4C14-835B-6C13CD99F61B}"/>
    <cellStyle name="Currency [0] 2 3 3 4" xfId="12801" xr:uid="{00000000-0005-0000-0000-000001320000}"/>
    <cellStyle name="Currency [0] 2 3 3 4 2" xfId="43470" xr:uid="{10BAEB80-25C3-47D3-A2E0-5C1D952C10AB}"/>
    <cellStyle name="Currency [0] 2 3 3 5" xfId="43466" xr:uid="{9E2BECC1-6E4A-4E1E-8E62-C67C33D4BB28}"/>
    <cellStyle name="Currency [0] 2 3 4" xfId="12802" xr:uid="{00000000-0005-0000-0000-000002320000}"/>
    <cellStyle name="Currency [0] 2 3 4 2" xfId="12803" xr:uid="{00000000-0005-0000-0000-000003320000}"/>
    <cellStyle name="Currency [0] 2 3 4 2 2" xfId="43472" xr:uid="{8C246162-CB53-4314-89EF-ACA2E7D4C159}"/>
    <cellStyle name="Currency [0] 2 3 4 3" xfId="43471" xr:uid="{35685F47-C3A7-49E4-AF07-5A921D2FE1AE}"/>
    <cellStyle name="Currency [0] 2 3 5" xfId="12804" xr:uid="{00000000-0005-0000-0000-000004320000}"/>
    <cellStyle name="Currency [0] 2 3 5 2" xfId="12805" xr:uid="{00000000-0005-0000-0000-000005320000}"/>
    <cellStyle name="Currency [0] 2 3 5 2 2" xfId="43474" xr:uid="{578CE293-B64D-4F88-A819-26B84650D816}"/>
    <cellStyle name="Currency [0] 2 3 5 3" xfId="43473" xr:uid="{5FDF38D8-6034-4C81-91F8-9700BAD7EDB1}"/>
    <cellStyle name="Currency [0] 2 3 6" xfId="12806" xr:uid="{00000000-0005-0000-0000-000006320000}"/>
    <cellStyle name="Currency [0] 2 3 6 2" xfId="12807" xr:uid="{00000000-0005-0000-0000-000007320000}"/>
    <cellStyle name="Currency [0] 2 3 6 2 2" xfId="43476" xr:uid="{3657EDF7-9836-4B9C-A42E-6BE545AECD1E}"/>
    <cellStyle name="Currency [0] 2 3 6 3" xfId="43475" xr:uid="{F1ABE743-3770-4E40-9358-888407DB2543}"/>
    <cellStyle name="Currency [0] 2 3 7" xfId="12808" xr:uid="{00000000-0005-0000-0000-000008320000}"/>
    <cellStyle name="Currency [0] 2 3 7 2" xfId="12809" xr:uid="{00000000-0005-0000-0000-000009320000}"/>
    <cellStyle name="Currency [0] 2 3 7 2 2" xfId="43478" xr:uid="{2A01B271-62B4-4116-A2ED-02ED254D9176}"/>
    <cellStyle name="Currency [0] 2 3 7 3" xfId="43477" xr:uid="{6B66EA6F-8735-4534-AAEB-F72E76DB93B0}"/>
    <cellStyle name="Currency [0] 2 3 8" xfId="12810" xr:uid="{00000000-0005-0000-0000-00000A320000}"/>
    <cellStyle name="Currency [0] 2 3 8 2" xfId="43479" xr:uid="{84A1CF9A-A60F-4D48-B0DB-2D443129C566}"/>
    <cellStyle name="Currency [0] 2 3 9" xfId="12811" xr:uid="{00000000-0005-0000-0000-00000B320000}"/>
    <cellStyle name="Currency [0] 2 3 9 2" xfId="43480" xr:uid="{B5A42790-1729-4D9D-9504-E870F964060D}"/>
    <cellStyle name="Currency [0] 2 30" xfId="12812" xr:uid="{00000000-0005-0000-0000-00000C320000}"/>
    <cellStyle name="Currency [0] 2 30 2" xfId="43481" xr:uid="{2AF6AD84-402C-42C5-8CB9-44A966F80942}"/>
    <cellStyle name="Currency [0] 2 31" xfId="43349" xr:uid="{C0202D61-B0BF-4911-91CF-3440C7DC0366}"/>
    <cellStyle name="Currency [0] 2 32" xfId="12813" xr:uid="{00000000-0005-0000-0000-00000D320000}"/>
    <cellStyle name="Currency [0] 2 32 2" xfId="43482" xr:uid="{86D4958A-72E5-4CB6-A9F0-F9EB9DEB8555}"/>
    <cellStyle name="Currency [0] 2 4" xfId="12814" xr:uid="{00000000-0005-0000-0000-00000E320000}"/>
    <cellStyle name="Currency [0] 2 4 2" xfId="12815" xr:uid="{00000000-0005-0000-0000-00000F320000}"/>
    <cellStyle name="Currency [0] 2 4 2 2" xfId="12816" xr:uid="{00000000-0005-0000-0000-000010320000}"/>
    <cellStyle name="Currency [0] 2 4 2 2 2" xfId="12817" xr:uid="{00000000-0005-0000-0000-000011320000}"/>
    <cellStyle name="Currency [0] 2 4 2 2 2 2" xfId="43486" xr:uid="{2C1DB943-7089-46B9-8D15-42946D35C132}"/>
    <cellStyle name="Currency [0] 2 4 2 2 3" xfId="43485" xr:uid="{5FE3C9B8-2780-47A7-ADDF-96F5CE6FDCE7}"/>
    <cellStyle name="Currency [0] 2 4 2 3" xfId="12818" xr:uid="{00000000-0005-0000-0000-000012320000}"/>
    <cellStyle name="Currency [0] 2 4 2 3 2" xfId="43487" xr:uid="{B2B9B8F5-D9EC-43C6-BA68-1867FDD1E557}"/>
    <cellStyle name="Currency [0] 2 4 2 4" xfId="12819" xr:uid="{00000000-0005-0000-0000-000013320000}"/>
    <cellStyle name="Currency [0] 2 4 2 4 2" xfId="43488" xr:uid="{15D7E420-2A8B-47F7-9279-96A09197DB5C}"/>
    <cellStyle name="Currency [0] 2 4 2 5" xfId="43484" xr:uid="{0C2F735E-22CA-4521-8B6F-E221FA69DF9C}"/>
    <cellStyle name="Currency [0] 2 4 3" xfId="12820" xr:uid="{00000000-0005-0000-0000-000014320000}"/>
    <cellStyle name="Currency [0] 2 4 3 2" xfId="12821" xr:uid="{00000000-0005-0000-0000-000015320000}"/>
    <cellStyle name="Currency [0] 2 4 3 2 2" xfId="43490" xr:uid="{CE4B0ED1-4AEB-4374-A712-735459CD4F7A}"/>
    <cellStyle name="Currency [0] 2 4 3 3" xfId="43489" xr:uid="{4F975184-FF13-4076-8396-1A53F7FB52FF}"/>
    <cellStyle name="Currency [0] 2 4 4" xfId="12822" xr:uid="{00000000-0005-0000-0000-000016320000}"/>
    <cellStyle name="Currency [0] 2 4 4 2" xfId="12823" xr:uid="{00000000-0005-0000-0000-000017320000}"/>
    <cellStyle name="Currency [0] 2 4 4 2 2" xfId="43492" xr:uid="{7CAAF553-0F75-4552-B47C-535786F3E88B}"/>
    <cellStyle name="Currency [0] 2 4 4 3" xfId="43491" xr:uid="{F24C845F-092A-40F2-A530-90A20CB2DBFC}"/>
    <cellStyle name="Currency [0] 2 4 5" xfId="12824" xr:uid="{00000000-0005-0000-0000-000018320000}"/>
    <cellStyle name="Currency [0] 2 4 5 2" xfId="12825" xr:uid="{00000000-0005-0000-0000-000019320000}"/>
    <cellStyle name="Currency [0] 2 4 5 2 2" xfId="43494" xr:uid="{79C18551-3531-4453-AC3F-E4F5820E5C46}"/>
    <cellStyle name="Currency [0] 2 4 5 3" xfId="43493" xr:uid="{DBCC0B93-A9C1-45B7-8B63-1BFD600CB40D}"/>
    <cellStyle name="Currency [0] 2 4 6" xfId="12826" xr:uid="{00000000-0005-0000-0000-00001A320000}"/>
    <cellStyle name="Currency [0] 2 4 6 2" xfId="43495" xr:uid="{1664B52D-5C05-4A4D-881B-71EB7B1E0DC9}"/>
    <cellStyle name="Currency [0] 2 4 7" xfId="12827" xr:uid="{00000000-0005-0000-0000-00001B320000}"/>
    <cellStyle name="Currency [0] 2 4 7 2" xfId="43496" xr:uid="{CF4B7E15-3558-4F87-9F06-F436A4967A74}"/>
    <cellStyle name="Currency [0] 2 4 8" xfId="12828" xr:uid="{00000000-0005-0000-0000-00001C320000}"/>
    <cellStyle name="Currency [0] 2 4 8 2" xfId="43497" xr:uid="{707652A2-29BA-4149-8C37-816C51D5151C}"/>
    <cellStyle name="Currency [0] 2 4 9" xfId="43483" xr:uid="{F3C5D54C-C2BE-4527-A8EA-D6646F81B65C}"/>
    <cellStyle name="Currency [0] 2 5" xfId="12829" xr:uid="{00000000-0005-0000-0000-00001D320000}"/>
    <cellStyle name="Currency [0] 2 5 2" xfId="12830" xr:uid="{00000000-0005-0000-0000-00001E320000}"/>
    <cellStyle name="Currency [0] 2 5 2 2" xfId="12831" xr:uid="{00000000-0005-0000-0000-00001F320000}"/>
    <cellStyle name="Currency [0] 2 5 2 2 2" xfId="43500" xr:uid="{46FBFCFC-40CD-4868-AEC1-92068F365A66}"/>
    <cellStyle name="Currency [0] 2 5 2 3" xfId="43499" xr:uid="{BFFEC4B6-025F-4C97-8C08-D90E5C4DA897}"/>
    <cellStyle name="Currency [0] 2 5 3" xfId="12832" xr:uid="{00000000-0005-0000-0000-000020320000}"/>
    <cellStyle name="Currency [0] 2 5 3 2" xfId="12833" xr:uid="{00000000-0005-0000-0000-000021320000}"/>
    <cellStyle name="Currency [0] 2 5 3 2 2" xfId="43502" xr:uid="{930456B5-4119-45FD-9DAE-1F8D40D1FFB7}"/>
    <cellStyle name="Currency [0] 2 5 3 3" xfId="43501" xr:uid="{97389ADE-7852-4E59-86AD-B3EB8FD739DA}"/>
    <cellStyle name="Currency [0] 2 5 4" xfId="12834" xr:uid="{00000000-0005-0000-0000-000022320000}"/>
    <cellStyle name="Currency [0] 2 5 4 2" xfId="12835" xr:uid="{00000000-0005-0000-0000-000023320000}"/>
    <cellStyle name="Currency [0] 2 5 4 2 2" xfId="43504" xr:uid="{4CA7C15B-E86D-4B24-97FF-9569CCA679BF}"/>
    <cellStyle name="Currency [0] 2 5 4 3" xfId="43503" xr:uid="{B402973B-BE33-44B0-A6ED-51FFCBFD9827}"/>
    <cellStyle name="Currency [0] 2 5 5" xfId="12836" xr:uid="{00000000-0005-0000-0000-000024320000}"/>
    <cellStyle name="Currency [0] 2 5 5 2" xfId="43505" xr:uid="{24571DFF-082E-4244-8B66-F47F12EEB76E}"/>
    <cellStyle name="Currency [0] 2 5 6" xfId="43498" xr:uid="{548890A7-3AE8-4B80-9823-D5C65A9D8154}"/>
    <cellStyle name="Currency [0] 2 6" xfId="12837" xr:uid="{00000000-0005-0000-0000-000025320000}"/>
    <cellStyle name="Currency [0] 2 6 2" xfId="12838" xr:uid="{00000000-0005-0000-0000-000026320000}"/>
    <cellStyle name="Currency [0] 2 6 2 2" xfId="12839" xr:uid="{00000000-0005-0000-0000-000027320000}"/>
    <cellStyle name="Currency [0] 2 6 2 2 2" xfId="43508" xr:uid="{4F5AC1AC-CE4A-4631-9CD0-8E21C875A589}"/>
    <cellStyle name="Currency [0] 2 6 2 3" xfId="43507" xr:uid="{8BC417C5-AF4C-4756-9AA2-F3CD408B37D5}"/>
    <cellStyle name="Currency [0] 2 6 3" xfId="12840" xr:uid="{00000000-0005-0000-0000-000028320000}"/>
    <cellStyle name="Currency [0] 2 6 3 2" xfId="12841" xr:uid="{00000000-0005-0000-0000-000029320000}"/>
    <cellStyle name="Currency [0] 2 6 3 2 2" xfId="43510" xr:uid="{26B271E0-7DEA-4172-8818-3A528063D1A4}"/>
    <cellStyle name="Currency [0] 2 6 3 3" xfId="43509" xr:uid="{F978B9AE-C4F4-4173-80E7-EA9C9AD307D0}"/>
    <cellStyle name="Currency [0] 2 6 4" xfId="12842" xr:uid="{00000000-0005-0000-0000-00002A320000}"/>
    <cellStyle name="Currency [0] 2 6 4 2" xfId="43511" xr:uid="{493748D8-6079-405B-B8FB-DD845CBB4912}"/>
    <cellStyle name="Currency [0] 2 6 5" xfId="12843" xr:uid="{00000000-0005-0000-0000-00002B320000}"/>
    <cellStyle name="Currency [0] 2 6 5 2" xfId="43512" xr:uid="{02B84F2A-998B-4972-8020-EB20C52C68B0}"/>
    <cellStyle name="Currency [0] 2 6 6" xfId="43506" xr:uid="{82712AEC-8A78-42FD-ABB1-E5BC3DB0A414}"/>
    <cellStyle name="Currency [0] 2 7" xfId="12844" xr:uid="{00000000-0005-0000-0000-00002C320000}"/>
    <cellStyle name="Currency [0] 2 7 2" xfId="12845" xr:uid="{00000000-0005-0000-0000-00002D320000}"/>
    <cellStyle name="Currency [0] 2 7 2 2" xfId="43514" xr:uid="{F188B3CB-D113-498B-A6DC-6DC1F01244CF}"/>
    <cellStyle name="Currency [0] 2 7 3" xfId="12846" xr:uid="{00000000-0005-0000-0000-00002E320000}"/>
    <cellStyle name="Currency [0] 2 7 3 2" xfId="43515" xr:uid="{38A32F56-CB60-48CF-B1C7-004F8C16BD8E}"/>
    <cellStyle name="Currency [0] 2 7 4" xfId="43513" xr:uid="{E044C5DE-008D-43F2-A316-5832867CD7AF}"/>
    <cellStyle name="Currency [0] 2 8" xfId="12847" xr:uid="{00000000-0005-0000-0000-00002F320000}"/>
    <cellStyle name="Currency [0] 2 8 2" xfId="12848" xr:uid="{00000000-0005-0000-0000-000030320000}"/>
    <cellStyle name="Currency [0] 2 8 2 2" xfId="43517" xr:uid="{E37C91CE-D1DA-4F23-8484-D774A06F013F}"/>
    <cellStyle name="Currency [0] 2 8 3" xfId="43516" xr:uid="{C0FE7FCE-2F7F-4574-9B5C-346745250372}"/>
    <cellStyle name="Currency [0] 2 9" xfId="12849" xr:uid="{00000000-0005-0000-0000-000031320000}"/>
    <cellStyle name="Currency [0] 2 9 2" xfId="12850" xr:uid="{00000000-0005-0000-0000-000032320000}"/>
    <cellStyle name="Currency [0] 2 9 2 2" xfId="43519" xr:uid="{11586F5C-AF09-484F-A2A4-8A9B74EE08D8}"/>
    <cellStyle name="Currency [0] 2 9 3" xfId="43518" xr:uid="{140D1EA9-EABA-4D73-8C34-4A07A13A4A41}"/>
    <cellStyle name="Currency [0] 20" xfId="12851" xr:uid="{00000000-0005-0000-0000-000033320000}"/>
    <cellStyle name="Currency [0] 20 2" xfId="43520" xr:uid="{E8C8C525-BDA0-4403-84B9-FC9652E30F6C}"/>
    <cellStyle name="Currency [0] 21" xfId="12852" xr:uid="{00000000-0005-0000-0000-000034320000}"/>
    <cellStyle name="Currency [0] 21 2" xfId="43521" xr:uid="{0057B5DF-A582-4529-8CC5-6D2D20EF8EF6}"/>
    <cellStyle name="Currency [0] 22" xfId="12853" xr:uid="{00000000-0005-0000-0000-000035320000}"/>
    <cellStyle name="Currency [0] 22 2" xfId="43522" xr:uid="{7E9FC5EC-3063-4BD5-9F5F-4F80C6F73217}"/>
    <cellStyle name="Currency [0] 23" xfId="12854" xr:uid="{00000000-0005-0000-0000-000036320000}"/>
    <cellStyle name="Currency [0] 23 2" xfId="43523" xr:uid="{CE5AE6F3-2546-46C1-B01C-F504FA220534}"/>
    <cellStyle name="Currency [0] 24" xfId="12855" xr:uid="{00000000-0005-0000-0000-000037320000}"/>
    <cellStyle name="Currency [0] 24 2" xfId="12856" xr:uid="{00000000-0005-0000-0000-000038320000}"/>
    <cellStyle name="Currency [0] 24 2 2" xfId="43525" xr:uid="{9FD0ABEF-2979-4F73-AF2B-F179D5C748BF}"/>
    <cellStyle name="Currency [0] 24 3" xfId="43524" xr:uid="{66481F37-2A5F-4A08-8332-367A10520663}"/>
    <cellStyle name="Currency [0] 25" xfId="12857" xr:uid="{00000000-0005-0000-0000-000039320000}"/>
    <cellStyle name="Currency [0] 25 2" xfId="43526" xr:uid="{47510AFB-6C6B-415E-B168-E3466B97A80C}"/>
    <cellStyle name="Currency [0] 25 3" xfId="12858" xr:uid="{00000000-0005-0000-0000-00003A320000}"/>
    <cellStyle name="Currency [0] 25 3 2" xfId="43527" xr:uid="{0A31E8FF-B890-4AD0-9848-889492E56E8F}"/>
    <cellStyle name="Currency [0] 26" xfId="12859" xr:uid="{00000000-0005-0000-0000-00003B320000}"/>
    <cellStyle name="Currency [0] 26 2" xfId="43528" xr:uid="{E6BF91F2-D174-4CE1-9578-AC0732C832EF}"/>
    <cellStyle name="Currency [0] 27" xfId="12860" xr:uid="{00000000-0005-0000-0000-00003C320000}"/>
    <cellStyle name="Currency [0] 27 2" xfId="43529" xr:uid="{6D9DFF16-7EE7-4DD2-AC13-E9102F134AD9}"/>
    <cellStyle name="Currency [0] 28" xfId="12861" xr:uid="{00000000-0005-0000-0000-00003D320000}"/>
    <cellStyle name="Currency [0] 28 2" xfId="43530" xr:uid="{D29FE6D2-B7FF-48AC-ACB3-732570E3A750}"/>
    <cellStyle name="Currency [0] 29" xfId="12862" xr:uid="{00000000-0005-0000-0000-00003E320000}"/>
    <cellStyle name="Currency [0] 29 2" xfId="43531" xr:uid="{CD30F1A8-1C7D-4E50-BAB7-A5F8554DADE3}"/>
    <cellStyle name="Currency [0] 3" xfId="12863" xr:uid="{00000000-0005-0000-0000-00003F320000}"/>
    <cellStyle name="Currency [0] 3 10" xfId="12864" xr:uid="{00000000-0005-0000-0000-000040320000}"/>
    <cellStyle name="Currency [0] 3 10 2" xfId="12865" xr:uid="{00000000-0005-0000-0000-000041320000}"/>
    <cellStyle name="Currency [0] 3 10 2 2" xfId="43534" xr:uid="{B268D654-5454-4E95-8901-638F4FC6F0F5}"/>
    <cellStyle name="Currency [0] 3 10 3" xfId="43533" xr:uid="{F50B7F95-F495-4561-A3B0-35AA1ABAB755}"/>
    <cellStyle name="Currency [0] 3 11" xfId="12866" xr:uid="{00000000-0005-0000-0000-000042320000}"/>
    <cellStyle name="Currency [0] 3 11 2" xfId="12867" xr:uid="{00000000-0005-0000-0000-000043320000}"/>
    <cellStyle name="Currency [0] 3 11 2 2" xfId="43536" xr:uid="{B1ECCEFD-1A07-4B12-8AE0-95BF00AA7034}"/>
    <cellStyle name="Currency [0] 3 11 3" xfId="43535" xr:uid="{0A885695-0F9C-4E4B-BBD6-B6A33B7F63E1}"/>
    <cellStyle name="Currency [0] 3 12" xfId="12868" xr:uid="{00000000-0005-0000-0000-000044320000}"/>
    <cellStyle name="Currency [0] 3 12 2" xfId="12869" xr:uid="{00000000-0005-0000-0000-000045320000}"/>
    <cellStyle name="Currency [0] 3 12 2 2" xfId="43538" xr:uid="{61B4E564-15FD-46D1-AA38-59F5E474B6DC}"/>
    <cellStyle name="Currency [0] 3 12 3" xfId="43537" xr:uid="{61C6ED05-48AC-416B-8EF9-9C990021430B}"/>
    <cellStyle name="Currency [0] 3 13" xfId="12870" xr:uid="{00000000-0005-0000-0000-000046320000}"/>
    <cellStyle name="Currency [0] 3 13 2" xfId="12871" xr:uid="{00000000-0005-0000-0000-000047320000}"/>
    <cellStyle name="Currency [0] 3 13 2 2" xfId="43540" xr:uid="{6E4E481B-1296-4891-9175-5BB7ADA3FF3B}"/>
    <cellStyle name="Currency [0] 3 13 3" xfId="43539" xr:uid="{7C6D12F8-73C7-4D0F-BCF3-048435435240}"/>
    <cellStyle name="Currency [0] 3 14" xfId="12872" xr:uid="{00000000-0005-0000-0000-000048320000}"/>
    <cellStyle name="Currency [0] 3 14 2" xfId="12873" xr:uid="{00000000-0005-0000-0000-000049320000}"/>
    <cellStyle name="Currency [0] 3 14 2 2" xfId="43542" xr:uid="{6CBFD83C-569B-4D33-8492-F70711039DF0}"/>
    <cellStyle name="Currency [0] 3 14 3" xfId="43541" xr:uid="{69506C29-4CE3-45C2-9C7D-76AFA7FDC11C}"/>
    <cellStyle name="Currency [0] 3 15" xfId="12874" xr:uid="{00000000-0005-0000-0000-00004A320000}"/>
    <cellStyle name="Currency [0] 3 15 2" xfId="12875" xr:uid="{00000000-0005-0000-0000-00004B320000}"/>
    <cellStyle name="Currency [0] 3 15 2 2" xfId="43544" xr:uid="{5154C309-D9C4-458E-BF60-669640202717}"/>
    <cellStyle name="Currency [0] 3 15 3" xfId="43543" xr:uid="{28EB7FCD-509A-4E31-9EEC-790CBDA77C0E}"/>
    <cellStyle name="Currency [0] 3 16" xfId="12876" xr:uid="{00000000-0005-0000-0000-00004C320000}"/>
    <cellStyle name="Currency [0] 3 16 2" xfId="12877" xr:uid="{00000000-0005-0000-0000-00004D320000}"/>
    <cellStyle name="Currency [0] 3 16 2 2" xfId="43546" xr:uid="{506BE2E1-6D2D-4997-907E-7C58F65AA25B}"/>
    <cellStyle name="Currency [0] 3 16 3" xfId="43545" xr:uid="{C0CA5016-98CA-4A67-AE2A-4D5D3CF92CCB}"/>
    <cellStyle name="Currency [0] 3 17" xfId="12878" xr:uid="{00000000-0005-0000-0000-00004E320000}"/>
    <cellStyle name="Currency [0] 3 17 2" xfId="43547" xr:uid="{C804B2A7-EE94-4F7D-A9DA-C7AB8055EA72}"/>
    <cellStyle name="Currency [0] 3 18" xfId="12879" xr:uid="{00000000-0005-0000-0000-00004F320000}"/>
    <cellStyle name="Currency [0] 3 18 2" xfId="43548" xr:uid="{8415FD3B-56EE-44A9-83CE-DACCBDAB9ED5}"/>
    <cellStyle name="Currency [0] 3 19" xfId="12880" xr:uid="{00000000-0005-0000-0000-000050320000}"/>
    <cellStyle name="Currency [0] 3 19 2" xfId="43549" xr:uid="{79CB5073-71E9-4501-A216-8DD8C01AE1E9}"/>
    <cellStyle name="Currency [0] 3 2" xfId="12881" xr:uid="{00000000-0005-0000-0000-000051320000}"/>
    <cellStyle name="Currency [0] 3 2 10" xfId="43550" xr:uid="{0AAB6B32-394C-4ACE-9181-EAB94287FE80}"/>
    <cellStyle name="Currency [0] 3 2 2" xfId="12882" xr:uid="{00000000-0005-0000-0000-000052320000}"/>
    <cellStyle name="Currency [0] 3 2 2 2" xfId="12883" xr:uid="{00000000-0005-0000-0000-000053320000}"/>
    <cellStyle name="Currency [0] 3 2 2 2 2" xfId="12884" xr:uid="{00000000-0005-0000-0000-000054320000}"/>
    <cellStyle name="Currency [0] 3 2 2 2 2 2" xfId="43553" xr:uid="{06A21767-5E7A-4660-8641-040391D71F20}"/>
    <cellStyle name="Currency [0] 3 2 2 2 3" xfId="43552" xr:uid="{CB50136E-689E-40C8-BF02-2CE3DBD73395}"/>
    <cellStyle name="Currency [0] 3 2 2 3" xfId="12885" xr:uid="{00000000-0005-0000-0000-000055320000}"/>
    <cellStyle name="Currency [0] 3 2 2 3 2" xfId="43554" xr:uid="{9405BE96-0BF4-457F-8B57-68A2A9AAA3F5}"/>
    <cellStyle name="Currency [0] 3 2 2 4" xfId="12886" xr:uid="{00000000-0005-0000-0000-000056320000}"/>
    <cellStyle name="Currency [0] 3 2 2 4 2" xfId="43555" xr:uid="{0D129799-DBEF-4337-87FF-FE5ADCFFCAB6}"/>
    <cellStyle name="Currency [0] 3 2 2 5" xfId="43551" xr:uid="{F955EE22-1ACD-4BAD-B8EE-5642AD61FDB7}"/>
    <cellStyle name="Currency [0] 3 2 3" xfId="12887" xr:uid="{00000000-0005-0000-0000-000057320000}"/>
    <cellStyle name="Currency [0] 3 2 3 2" xfId="12888" xr:uid="{00000000-0005-0000-0000-000058320000}"/>
    <cellStyle name="Currency [0] 3 2 3 2 2" xfId="43557" xr:uid="{30F506EC-4084-45D5-AA32-A98BBBC27A47}"/>
    <cellStyle name="Currency [0] 3 2 3 3" xfId="43556" xr:uid="{7AE5091F-0016-45C3-800C-CFE7297AA414}"/>
    <cellStyle name="Currency [0] 3 2 4" xfId="12889" xr:uid="{00000000-0005-0000-0000-000059320000}"/>
    <cellStyle name="Currency [0] 3 2 4 2" xfId="12890" xr:uid="{00000000-0005-0000-0000-00005A320000}"/>
    <cellStyle name="Currency [0] 3 2 4 2 2" xfId="43559" xr:uid="{DF051338-19FE-4B61-905E-6BD18AC1F6EE}"/>
    <cellStyle name="Currency [0] 3 2 4 3" xfId="43558" xr:uid="{293EC149-11F1-4D14-8E0D-5E46C8655E8C}"/>
    <cellStyle name="Currency [0] 3 2 5" xfId="12891" xr:uid="{00000000-0005-0000-0000-00005B320000}"/>
    <cellStyle name="Currency [0] 3 2 5 2" xfId="12892" xr:uid="{00000000-0005-0000-0000-00005C320000}"/>
    <cellStyle name="Currency [0] 3 2 5 2 2" xfId="43561" xr:uid="{2881623C-FDB6-46FD-ADD9-D1891ED9F59C}"/>
    <cellStyle name="Currency [0] 3 2 5 3" xfId="43560" xr:uid="{86538616-E284-4924-9985-00DA4CBBA8FF}"/>
    <cellStyle name="Currency [0] 3 2 6" xfId="12893" xr:uid="{00000000-0005-0000-0000-00005D320000}"/>
    <cellStyle name="Currency [0] 3 2 6 2" xfId="43562" xr:uid="{F66643D8-9A49-4E41-BF93-E3B293526432}"/>
    <cellStyle name="Currency [0] 3 2 7" xfId="12894" xr:uid="{00000000-0005-0000-0000-00005E320000}"/>
    <cellStyle name="Currency [0] 3 2 7 2" xfId="43563" xr:uid="{0D3D422D-1F1F-47FB-A755-28FE610C54B3}"/>
    <cellStyle name="Currency [0] 3 2 8" xfId="12895" xr:uid="{00000000-0005-0000-0000-00005F320000}"/>
    <cellStyle name="Currency [0] 3 2 8 2" xfId="43564" xr:uid="{4FA50868-E11A-4545-BD65-EC666E4A626D}"/>
    <cellStyle name="Currency [0] 3 2 9" xfId="12896" xr:uid="{00000000-0005-0000-0000-000060320000}"/>
    <cellStyle name="Currency [0] 3 2 9 2" xfId="43565" xr:uid="{AC7DE0AB-7290-48EF-BDAD-CC7856C6CC9E}"/>
    <cellStyle name="Currency [0] 3 20" xfId="12897" xr:uid="{00000000-0005-0000-0000-000061320000}"/>
    <cellStyle name="Currency [0] 3 20 2" xfId="43566" xr:uid="{AE2A08E9-E03A-4AF3-9A85-E2411CB14ECE}"/>
    <cellStyle name="Currency [0] 3 21" xfId="12898" xr:uid="{00000000-0005-0000-0000-000062320000}"/>
    <cellStyle name="Currency [0] 3 21 2" xfId="12899" xr:uid="{00000000-0005-0000-0000-000063320000}"/>
    <cellStyle name="Currency [0] 3 21 2 2" xfId="43568" xr:uid="{9E1602F3-7D32-4000-B083-9F7A0D52BAD3}"/>
    <cellStyle name="Currency [0] 3 21 3" xfId="43567" xr:uid="{A26CE6EC-E1DB-4D00-AA92-547D563A596D}"/>
    <cellStyle name="Currency [0] 3 22" xfId="12900" xr:uid="{00000000-0005-0000-0000-000064320000}"/>
    <cellStyle name="Currency [0] 3 22 2" xfId="43569" xr:uid="{1F59FBF8-5429-4D1E-94C7-81358CD76B16}"/>
    <cellStyle name="Currency [0] 3 22 3" xfId="12901" xr:uid="{00000000-0005-0000-0000-000065320000}"/>
    <cellStyle name="Currency [0] 3 22 3 2" xfId="43570" xr:uid="{BC91B5BA-55EC-4481-A70E-4C488EB16495}"/>
    <cellStyle name="Currency [0] 3 23" xfId="12902" xr:uid="{00000000-0005-0000-0000-000066320000}"/>
    <cellStyle name="Currency [0] 3 23 2" xfId="43571" xr:uid="{00893754-3DAC-4B4B-BCFF-409FEA853442}"/>
    <cellStyle name="Currency [0] 3 24" xfId="12903" xr:uid="{00000000-0005-0000-0000-000067320000}"/>
    <cellStyle name="Currency [0] 3 24 2" xfId="43572" xr:uid="{25AE28C9-7194-4DF7-963D-3F4935EC9AB0}"/>
    <cellStyle name="Currency [0] 3 25" xfId="12904" xr:uid="{00000000-0005-0000-0000-000068320000}"/>
    <cellStyle name="Currency [0] 3 25 2" xfId="43573" xr:uid="{288BEB49-7002-4B9F-9234-3B5E5292D22C}"/>
    <cellStyle name="Currency [0] 3 26" xfId="12905" xr:uid="{00000000-0005-0000-0000-000069320000}"/>
    <cellStyle name="Currency [0] 3 26 2" xfId="43574" xr:uid="{1692CDF8-4D6A-49B6-8365-4EE28BBD1A4B}"/>
    <cellStyle name="Currency [0] 3 27" xfId="12906" xr:uid="{00000000-0005-0000-0000-00006A320000}"/>
    <cellStyle name="Currency [0] 3 27 2" xfId="43575" xr:uid="{351AAA56-412B-48EE-9777-ED0267E07520}"/>
    <cellStyle name="Currency [0] 3 28" xfId="12907" xr:uid="{00000000-0005-0000-0000-00006B320000}"/>
    <cellStyle name="Currency [0] 3 28 2" xfId="43576" xr:uid="{222E6E45-EF01-461D-8A00-EB4C211F94F7}"/>
    <cellStyle name="Currency [0] 3 29" xfId="12908" xr:uid="{00000000-0005-0000-0000-00006C320000}"/>
    <cellStyle name="Currency [0] 3 29 2" xfId="43577" xr:uid="{1FC89C77-8D80-40D4-B0EA-88DC42ED8F8C}"/>
    <cellStyle name="Currency [0] 3 3" xfId="12909" xr:uid="{00000000-0005-0000-0000-00006D320000}"/>
    <cellStyle name="Currency [0] 3 3 2" xfId="12910" xr:uid="{00000000-0005-0000-0000-00006E320000}"/>
    <cellStyle name="Currency [0] 3 3 2 2" xfId="12911" xr:uid="{00000000-0005-0000-0000-00006F320000}"/>
    <cellStyle name="Currency [0] 3 3 2 2 2" xfId="43580" xr:uid="{99B62737-85D3-4776-AB53-1D108BCF3C1B}"/>
    <cellStyle name="Currency [0] 3 3 2 3" xfId="43579" xr:uid="{1CDB2638-17BD-4D78-88D7-0EB09A89E90D}"/>
    <cellStyle name="Currency [0] 3 3 3" xfId="12912" xr:uid="{00000000-0005-0000-0000-000070320000}"/>
    <cellStyle name="Currency [0] 3 3 3 2" xfId="12913" xr:uid="{00000000-0005-0000-0000-000071320000}"/>
    <cellStyle name="Currency [0] 3 3 3 2 2" xfId="43582" xr:uid="{80637534-BF98-470F-8023-5CC41E1C431B}"/>
    <cellStyle name="Currency [0] 3 3 3 3" xfId="43581" xr:uid="{6430C1B6-B3DF-4C62-B2D5-2A1E542FA64F}"/>
    <cellStyle name="Currency [0] 3 3 4" xfId="12914" xr:uid="{00000000-0005-0000-0000-000072320000}"/>
    <cellStyle name="Currency [0] 3 3 4 2" xfId="12915" xr:uid="{00000000-0005-0000-0000-000073320000}"/>
    <cellStyle name="Currency [0] 3 3 4 2 2" xfId="43584" xr:uid="{687EBF3C-6BFC-4031-A818-A271973EB354}"/>
    <cellStyle name="Currency [0] 3 3 4 3" xfId="43583" xr:uid="{CF9F55A3-88C2-4E67-84F7-48E6388C8114}"/>
    <cellStyle name="Currency [0] 3 3 5" xfId="12916" xr:uid="{00000000-0005-0000-0000-000074320000}"/>
    <cellStyle name="Currency [0] 3 3 5 2" xfId="43585" xr:uid="{1324CE34-4893-4FB7-983B-05E239BCFE87}"/>
    <cellStyle name="Currency [0] 3 3 6" xfId="12917" xr:uid="{00000000-0005-0000-0000-000075320000}"/>
    <cellStyle name="Currency [0] 3 3 6 2" xfId="43586" xr:uid="{E031B602-BA94-4132-B9DB-EE6679869CE2}"/>
    <cellStyle name="Currency [0] 3 3 7" xfId="12918" xr:uid="{00000000-0005-0000-0000-000076320000}"/>
    <cellStyle name="Currency [0] 3 3 7 2" xfId="43587" xr:uid="{A0BB2F47-06F6-4BA1-A2B7-28755BD268C7}"/>
    <cellStyle name="Currency [0] 3 3 8" xfId="43578" xr:uid="{0025ADC3-9E52-4F67-8F80-7B74A24D7DF5}"/>
    <cellStyle name="Currency [0] 3 30" xfId="43532" xr:uid="{3EF6B378-8B3C-41B8-92F9-0571186D20D1}"/>
    <cellStyle name="Currency [0] 3 31" xfId="12919" xr:uid="{00000000-0005-0000-0000-000077320000}"/>
    <cellStyle name="Currency [0] 3 31 2" xfId="43588" xr:uid="{1CD269ED-24E9-436D-85F9-643B5FC4FBF9}"/>
    <cellStyle name="Currency [0] 3 4" xfId="12920" xr:uid="{00000000-0005-0000-0000-000078320000}"/>
    <cellStyle name="Currency [0] 3 4 2" xfId="12921" xr:uid="{00000000-0005-0000-0000-000079320000}"/>
    <cellStyle name="Currency [0] 3 4 2 2" xfId="12922" xr:uid="{00000000-0005-0000-0000-00007A320000}"/>
    <cellStyle name="Currency [0] 3 4 2 2 2" xfId="43591" xr:uid="{17687130-5323-44E0-909C-CEBB67B93424}"/>
    <cellStyle name="Currency [0] 3 4 2 3" xfId="43590" xr:uid="{8293ED05-8E24-45FB-9267-CB3814779989}"/>
    <cellStyle name="Currency [0] 3 4 3" xfId="12923" xr:uid="{00000000-0005-0000-0000-00007B320000}"/>
    <cellStyle name="Currency [0] 3 4 3 2" xfId="12924" xr:uid="{00000000-0005-0000-0000-00007C320000}"/>
    <cellStyle name="Currency [0] 3 4 3 2 2" xfId="43593" xr:uid="{05404E5F-6B1F-45B0-B52F-DFBF87B9C581}"/>
    <cellStyle name="Currency [0] 3 4 3 3" xfId="43592" xr:uid="{266BB0E1-5A95-4EAE-8AA5-6D426C796566}"/>
    <cellStyle name="Currency [0] 3 4 4" xfId="12925" xr:uid="{00000000-0005-0000-0000-00007D320000}"/>
    <cellStyle name="Currency [0] 3 4 4 2" xfId="12926" xr:uid="{00000000-0005-0000-0000-00007E320000}"/>
    <cellStyle name="Currency [0] 3 4 4 2 2" xfId="43595" xr:uid="{67E28DFC-59F7-4695-AF3E-E20607C556CC}"/>
    <cellStyle name="Currency [0] 3 4 4 3" xfId="43594" xr:uid="{889720B6-6713-41ED-955F-911535C68CDF}"/>
    <cellStyle name="Currency [0] 3 4 5" xfId="12927" xr:uid="{00000000-0005-0000-0000-00007F320000}"/>
    <cellStyle name="Currency [0] 3 4 5 2" xfId="43596" xr:uid="{E7652EF1-840B-4CD1-B9FB-78F48D7C64E1}"/>
    <cellStyle name="Currency [0] 3 4 6" xfId="43589" xr:uid="{76F7FD58-3E18-4E28-B8EA-75AA0887D166}"/>
    <cellStyle name="Currency [0] 3 5" xfId="12928" xr:uid="{00000000-0005-0000-0000-000080320000}"/>
    <cellStyle name="Currency [0] 3 5 2" xfId="12929" xr:uid="{00000000-0005-0000-0000-000081320000}"/>
    <cellStyle name="Currency [0] 3 5 2 2" xfId="43598" xr:uid="{32188465-B96D-4349-B579-F703B830FBA3}"/>
    <cellStyle name="Currency [0] 3 5 3" xfId="12930" xr:uid="{00000000-0005-0000-0000-000082320000}"/>
    <cellStyle name="Currency [0] 3 5 3 2" xfId="43599" xr:uid="{A1154643-4A14-461B-A95D-FAF54B396340}"/>
    <cellStyle name="Currency [0] 3 5 4" xfId="43597" xr:uid="{301282DF-1F19-4C99-A012-B88BBA260F92}"/>
    <cellStyle name="Currency [0] 3 6" xfId="12931" xr:uid="{00000000-0005-0000-0000-000083320000}"/>
    <cellStyle name="Currency [0] 3 6 2" xfId="12932" xr:uid="{00000000-0005-0000-0000-000084320000}"/>
    <cellStyle name="Currency [0] 3 6 2 2" xfId="43601" xr:uid="{4DFFAA5F-B66B-49AE-8548-CD4592BA94C0}"/>
    <cellStyle name="Currency [0] 3 6 3" xfId="43600" xr:uid="{08B189E6-781C-4CCA-A7DC-11F0B1F61F28}"/>
    <cellStyle name="Currency [0] 3 7" xfId="12933" xr:uid="{00000000-0005-0000-0000-000085320000}"/>
    <cellStyle name="Currency [0] 3 7 2" xfId="12934" xr:uid="{00000000-0005-0000-0000-000086320000}"/>
    <cellStyle name="Currency [0] 3 7 2 2" xfId="43603" xr:uid="{68A36D85-24E3-41FD-AD80-95CF8DBE044B}"/>
    <cellStyle name="Currency [0] 3 7 3" xfId="43602" xr:uid="{DBE40B17-D95F-4498-A482-905A9526A729}"/>
    <cellStyle name="Currency [0] 3 8" xfId="12935" xr:uid="{00000000-0005-0000-0000-000087320000}"/>
    <cellStyle name="Currency [0] 3 8 2" xfId="12936" xr:uid="{00000000-0005-0000-0000-000088320000}"/>
    <cellStyle name="Currency [0] 3 8 2 2" xfId="43605" xr:uid="{1DB56CA1-8EAE-47FB-8F06-F397EDDF6D5A}"/>
    <cellStyle name="Currency [0] 3 8 3" xfId="43604" xr:uid="{399CB65A-348C-4889-B4DB-5D71C84B6161}"/>
    <cellStyle name="Currency [0] 3 9" xfId="12937" xr:uid="{00000000-0005-0000-0000-000089320000}"/>
    <cellStyle name="Currency [0] 3 9 2" xfId="12938" xr:uid="{00000000-0005-0000-0000-00008A320000}"/>
    <cellStyle name="Currency [0] 3 9 2 2" xfId="43607" xr:uid="{6C8A9814-C91B-45B0-8EF0-7BD273AB8EC4}"/>
    <cellStyle name="Currency [0] 3 9 3" xfId="43606" xr:uid="{C1959388-D47D-4A98-9165-CE0D8878042D}"/>
    <cellStyle name="Currency [0] 30" xfId="12939" xr:uid="{00000000-0005-0000-0000-00008B320000}"/>
    <cellStyle name="Currency [0] 30 2" xfId="43608" xr:uid="{A11DFAC0-4257-4FA3-9A40-B8CE46B776D3}"/>
    <cellStyle name="Currency [0] 31" xfId="12940" xr:uid="{00000000-0005-0000-0000-00008C320000}"/>
    <cellStyle name="Currency [0] 31 2" xfId="43609" xr:uid="{B3721593-CEFF-4D7E-AF42-18E63B2C1A5D}"/>
    <cellStyle name="Currency [0] 32" xfId="12941" xr:uid="{00000000-0005-0000-0000-00008D320000}"/>
    <cellStyle name="Currency [0] 32 2" xfId="43610" xr:uid="{3EDF5831-08BD-4251-A696-CFEE64454B9F}"/>
    <cellStyle name="Currency [0] 33" xfId="12942" xr:uid="{00000000-0005-0000-0000-00008E320000}"/>
    <cellStyle name="Currency [0] 33 2" xfId="43611" xr:uid="{0823F408-4CF8-481C-91D5-118DC0B86E97}"/>
    <cellStyle name="Currency [0] 34" xfId="12943" xr:uid="{00000000-0005-0000-0000-00008F320000}"/>
    <cellStyle name="Currency [0] 34 2" xfId="43612" xr:uid="{0F622E4A-4630-4061-A0E1-27248BBB38F1}"/>
    <cellStyle name="Currency [0] 35" xfId="12944" xr:uid="{00000000-0005-0000-0000-000090320000}"/>
    <cellStyle name="Currency [0] 35 2" xfId="43613" xr:uid="{A9C37A1E-A5BD-448C-8CE9-FC5A08CC854C}"/>
    <cellStyle name="Currency [0] 36" xfId="43328" xr:uid="{F94338F4-7E9D-42E5-8B58-DDE766093B24}"/>
    <cellStyle name="Currency [0] 4" xfId="12945" xr:uid="{00000000-0005-0000-0000-000091320000}"/>
    <cellStyle name="Currency [0] 4 10" xfId="12946" xr:uid="{00000000-0005-0000-0000-000092320000}"/>
    <cellStyle name="Currency [0] 4 10 2" xfId="12947" xr:uid="{00000000-0005-0000-0000-000093320000}"/>
    <cellStyle name="Currency [0] 4 10 2 2" xfId="43616" xr:uid="{05A55F06-9F9A-4BB3-8366-80AF91F649FE}"/>
    <cellStyle name="Currency [0] 4 10 3" xfId="43615" xr:uid="{9FA60A28-C41A-4B5E-A4F2-7DE8F73885D4}"/>
    <cellStyle name="Currency [0] 4 11" xfId="12948" xr:uid="{00000000-0005-0000-0000-000094320000}"/>
    <cellStyle name="Currency [0] 4 11 2" xfId="12949" xr:uid="{00000000-0005-0000-0000-000095320000}"/>
    <cellStyle name="Currency [0] 4 11 2 2" xfId="43618" xr:uid="{2DB604D3-72AA-4708-854C-EFBB68A3A442}"/>
    <cellStyle name="Currency [0] 4 11 3" xfId="43617" xr:uid="{2492AB4C-2C91-4FE2-B4EB-16856F53AD63}"/>
    <cellStyle name="Currency [0] 4 12" xfId="12950" xr:uid="{00000000-0005-0000-0000-000096320000}"/>
    <cellStyle name="Currency [0] 4 12 2" xfId="12951" xr:uid="{00000000-0005-0000-0000-000097320000}"/>
    <cellStyle name="Currency [0] 4 12 2 2" xfId="43620" xr:uid="{52F11C66-FF9E-4896-86B8-DAD1B7D893F2}"/>
    <cellStyle name="Currency [0] 4 12 3" xfId="43619" xr:uid="{037272A1-DDC2-4806-AC25-33256C4E7FB6}"/>
    <cellStyle name="Currency [0] 4 13" xfId="12952" xr:uid="{00000000-0005-0000-0000-000098320000}"/>
    <cellStyle name="Currency [0] 4 13 2" xfId="12953" xr:uid="{00000000-0005-0000-0000-000099320000}"/>
    <cellStyle name="Currency [0] 4 13 2 2" xfId="43622" xr:uid="{F5E276DF-62FB-4E0D-85A4-CAA94B2FAC60}"/>
    <cellStyle name="Currency [0] 4 13 3" xfId="43621" xr:uid="{1DFB9681-BB16-40EE-ABAC-655FA5C0BD4E}"/>
    <cellStyle name="Currency [0] 4 14" xfId="12954" xr:uid="{00000000-0005-0000-0000-00009A320000}"/>
    <cellStyle name="Currency [0] 4 14 2" xfId="43623" xr:uid="{DE151D20-B167-401F-87A4-07CDE5970255}"/>
    <cellStyle name="Currency [0] 4 15" xfId="12955" xr:uid="{00000000-0005-0000-0000-00009B320000}"/>
    <cellStyle name="Currency [0] 4 15 2" xfId="43624" xr:uid="{1B716878-8F3A-44F6-8F1E-9A40EBB5A38A}"/>
    <cellStyle name="Currency [0] 4 16" xfId="12956" xr:uid="{00000000-0005-0000-0000-00009C320000}"/>
    <cellStyle name="Currency [0] 4 16 2" xfId="43625" xr:uid="{365EE0D7-522C-46ED-951D-1DDB23E05D82}"/>
    <cellStyle name="Currency [0] 4 17" xfId="12957" xr:uid="{00000000-0005-0000-0000-00009D320000}"/>
    <cellStyle name="Currency [0] 4 17 2" xfId="43626" xr:uid="{0B886290-BD49-418D-A1EB-7795EC90A304}"/>
    <cellStyle name="Currency [0] 4 18" xfId="12958" xr:uid="{00000000-0005-0000-0000-00009E320000}"/>
    <cellStyle name="Currency [0] 4 18 2" xfId="12959" xr:uid="{00000000-0005-0000-0000-00009F320000}"/>
    <cellStyle name="Currency [0] 4 18 2 2" xfId="43628" xr:uid="{9AD4A3B1-EC71-4378-986E-4E90DDB9E69B}"/>
    <cellStyle name="Currency [0] 4 18 3" xfId="43627" xr:uid="{35E8CF21-AD28-4680-84CC-41B29FC5C50E}"/>
    <cellStyle name="Currency [0] 4 19" xfId="12960" xr:uid="{00000000-0005-0000-0000-0000A0320000}"/>
    <cellStyle name="Currency [0] 4 19 2" xfId="43629" xr:uid="{1DD3F5D4-0190-4297-9FB1-D8F88E8AB79B}"/>
    <cellStyle name="Currency [0] 4 19 3" xfId="12961" xr:uid="{00000000-0005-0000-0000-0000A1320000}"/>
    <cellStyle name="Currency [0] 4 19 3 2" xfId="43630" xr:uid="{00ADBF4D-A081-47DF-A933-033205E9746B}"/>
    <cellStyle name="Currency [0] 4 2" xfId="12962" xr:uid="{00000000-0005-0000-0000-0000A2320000}"/>
    <cellStyle name="Currency [0] 4 2 10" xfId="43631" xr:uid="{F98868CD-F93B-457B-A914-58A4441022E1}"/>
    <cellStyle name="Currency [0] 4 2 2" xfId="12963" xr:uid="{00000000-0005-0000-0000-0000A3320000}"/>
    <cellStyle name="Currency [0] 4 2 2 2" xfId="12964" xr:uid="{00000000-0005-0000-0000-0000A4320000}"/>
    <cellStyle name="Currency [0] 4 2 2 2 2" xfId="12965" xr:uid="{00000000-0005-0000-0000-0000A5320000}"/>
    <cellStyle name="Currency [0] 4 2 2 2 2 2" xfId="43634" xr:uid="{A996550B-F648-4422-A3BB-11EA36D5B361}"/>
    <cellStyle name="Currency [0] 4 2 2 2 3" xfId="43633" xr:uid="{85CFD5C8-C1BF-4AED-AA78-05B96548BF3B}"/>
    <cellStyle name="Currency [0] 4 2 2 3" xfId="12966" xr:uid="{00000000-0005-0000-0000-0000A6320000}"/>
    <cellStyle name="Currency [0] 4 2 2 3 2" xfId="43635" xr:uid="{AD1A4188-EDED-4D35-AC3C-A7C00C5D6239}"/>
    <cellStyle name="Currency [0] 4 2 2 4" xfId="12967" xr:uid="{00000000-0005-0000-0000-0000A7320000}"/>
    <cellStyle name="Currency [0] 4 2 2 4 2" xfId="43636" xr:uid="{08066447-B94F-46A5-A7F4-BA99D75479B6}"/>
    <cellStyle name="Currency [0] 4 2 2 5" xfId="43632" xr:uid="{72FB2620-EAA6-45EB-843D-592C71B4E7CB}"/>
    <cellStyle name="Currency [0] 4 2 3" xfId="12968" xr:uid="{00000000-0005-0000-0000-0000A8320000}"/>
    <cellStyle name="Currency [0] 4 2 3 2" xfId="12969" xr:uid="{00000000-0005-0000-0000-0000A9320000}"/>
    <cellStyle name="Currency [0] 4 2 3 2 2" xfId="43638" xr:uid="{DFFCCA4D-ADC9-4B9B-BDFE-D6EA520091E0}"/>
    <cellStyle name="Currency [0] 4 2 3 3" xfId="43637" xr:uid="{BD1AA2D2-4E43-4525-8DB0-3904F41A7F69}"/>
    <cellStyle name="Currency [0] 4 2 4" xfId="12970" xr:uid="{00000000-0005-0000-0000-0000AA320000}"/>
    <cellStyle name="Currency [0] 4 2 4 2" xfId="12971" xr:uid="{00000000-0005-0000-0000-0000AB320000}"/>
    <cellStyle name="Currency [0] 4 2 4 2 2" xfId="43640" xr:uid="{AAEE45FC-4205-488E-AB1B-93D39A65FAE1}"/>
    <cellStyle name="Currency [0] 4 2 4 3" xfId="43639" xr:uid="{DB60DE00-79F4-4314-B81C-815967DE4552}"/>
    <cellStyle name="Currency [0] 4 2 5" xfId="12972" xr:uid="{00000000-0005-0000-0000-0000AC320000}"/>
    <cellStyle name="Currency [0] 4 2 5 2" xfId="12973" xr:uid="{00000000-0005-0000-0000-0000AD320000}"/>
    <cellStyle name="Currency [0] 4 2 5 2 2" xfId="43642" xr:uid="{9AD0DBDA-E7B6-4685-9FF7-ACFD50D54BB4}"/>
    <cellStyle name="Currency [0] 4 2 5 3" xfId="43641" xr:uid="{F3D9CC9A-C269-4265-83F3-AD12CAE16709}"/>
    <cellStyle name="Currency [0] 4 2 6" xfId="12974" xr:uid="{00000000-0005-0000-0000-0000AE320000}"/>
    <cellStyle name="Currency [0] 4 2 6 2" xfId="43643" xr:uid="{A4A539B2-DD2E-43F3-B2B6-27B706727BFE}"/>
    <cellStyle name="Currency [0] 4 2 7" xfId="12975" xr:uid="{00000000-0005-0000-0000-0000AF320000}"/>
    <cellStyle name="Currency [0] 4 2 7 2" xfId="43644" xr:uid="{5E6EA6AF-6EBB-47A9-96B2-3CAC693D480A}"/>
    <cellStyle name="Currency [0] 4 2 8" xfId="12976" xr:uid="{00000000-0005-0000-0000-0000B0320000}"/>
    <cellStyle name="Currency [0] 4 2 8 2" xfId="43645" xr:uid="{6FCEF97E-0D99-4F15-A899-FCEBD10CCB0F}"/>
    <cellStyle name="Currency [0] 4 2 9" xfId="12977" xr:uid="{00000000-0005-0000-0000-0000B1320000}"/>
    <cellStyle name="Currency [0] 4 2 9 2" xfId="43646" xr:uid="{4BC90B68-6A58-4FB7-800D-94CF2D478868}"/>
    <cellStyle name="Currency [0] 4 20" xfId="12978" xr:uid="{00000000-0005-0000-0000-0000B2320000}"/>
    <cellStyle name="Currency [0] 4 20 2" xfId="43647" xr:uid="{81C35FAB-E2DF-45C5-962F-E8EB40AC37C9}"/>
    <cellStyle name="Currency [0] 4 21" xfId="12979" xr:uid="{00000000-0005-0000-0000-0000B3320000}"/>
    <cellStyle name="Currency [0] 4 21 2" xfId="43648" xr:uid="{47521F68-4034-4C79-80B6-FC87C57D9B66}"/>
    <cellStyle name="Currency [0] 4 22" xfId="12980" xr:uid="{00000000-0005-0000-0000-0000B4320000}"/>
    <cellStyle name="Currency [0] 4 22 2" xfId="43649" xr:uid="{CC55D08A-79DB-4846-BB79-6219902475C4}"/>
    <cellStyle name="Currency [0] 4 23" xfId="12981" xr:uid="{00000000-0005-0000-0000-0000B5320000}"/>
    <cellStyle name="Currency [0] 4 23 2" xfId="43650" xr:uid="{BA982A87-71EA-4A26-A45E-70FCCEB640EA}"/>
    <cellStyle name="Currency [0] 4 24" xfId="12982" xr:uid="{00000000-0005-0000-0000-0000B6320000}"/>
    <cellStyle name="Currency [0] 4 24 2" xfId="43651" xr:uid="{30DF21C6-DDCD-47F1-A477-A186DD872BB4}"/>
    <cellStyle name="Currency [0] 4 25" xfId="12983" xr:uid="{00000000-0005-0000-0000-0000B7320000}"/>
    <cellStyle name="Currency [0] 4 25 2" xfId="43652" xr:uid="{3C2CFEBD-CC47-4286-97F8-B312E7D81AC3}"/>
    <cellStyle name="Currency [0] 4 26" xfId="12984" xr:uid="{00000000-0005-0000-0000-0000B8320000}"/>
    <cellStyle name="Currency [0] 4 26 2" xfId="43653" xr:uid="{8A727376-4169-4C03-B51A-196248474D14}"/>
    <cellStyle name="Currency [0] 4 27" xfId="43614" xr:uid="{1FE072BB-DE0B-4ACE-9BE7-E45EA1DA8819}"/>
    <cellStyle name="Currency [0] 4 28" xfId="12985" xr:uid="{00000000-0005-0000-0000-0000B9320000}"/>
    <cellStyle name="Currency [0] 4 28 2" xfId="43654" xr:uid="{EE89CE13-4082-417F-9161-27ECC1110A22}"/>
    <cellStyle name="Currency [0] 4 3" xfId="12986" xr:uid="{00000000-0005-0000-0000-0000BA320000}"/>
    <cellStyle name="Currency [0] 4 3 2" xfId="12987" xr:uid="{00000000-0005-0000-0000-0000BB320000}"/>
    <cellStyle name="Currency [0] 4 3 2 2" xfId="12988" xr:uid="{00000000-0005-0000-0000-0000BC320000}"/>
    <cellStyle name="Currency [0] 4 3 2 2 2" xfId="43657" xr:uid="{954376FA-9ED3-4F2E-AE1A-84A249016C81}"/>
    <cellStyle name="Currency [0] 4 3 2 3" xfId="43656" xr:uid="{EE3CE94C-CAB7-4F20-AA90-BE1CBDB0FABE}"/>
    <cellStyle name="Currency [0] 4 3 3" xfId="12989" xr:uid="{00000000-0005-0000-0000-0000BD320000}"/>
    <cellStyle name="Currency [0] 4 3 3 2" xfId="12990" xr:uid="{00000000-0005-0000-0000-0000BE320000}"/>
    <cellStyle name="Currency [0] 4 3 3 2 2" xfId="43659" xr:uid="{D11D342B-E80E-442E-B5A9-719778C7CC24}"/>
    <cellStyle name="Currency [0] 4 3 3 3" xfId="43658" xr:uid="{F73B70D6-81A0-4993-A76E-5FDA00F41906}"/>
    <cellStyle name="Currency [0] 4 3 4" xfId="12991" xr:uid="{00000000-0005-0000-0000-0000BF320000}"/>
    <cellStyle name="Currency [0] 4 3 4 2" xfId="12992" xr:uid="{00000000-0005-0000-0000-0000C0320000}"/>
    <cellStyle name="Currency [0] 4 3 4 2 2" xfId="43661" xr:uid="{2A3F3D1E-611E-47AC-994B-FA8F12AB0786}"/>
    <cellStyle name="Currency [0] 4 3 4 3" xfId="43660" xr:uid="{DE82785A-49D3-4951-8ABC-528172EAEDBF}"/>
    <cellStyle name="Currency [0] 4 3 5" xfId="12993" xr:uid="{00000000-0005-0000-0000-0000C1320000}"/>
    <cellStyle name="Currency [0] 4 3 5 2" xfId="43662" xr:uid="{BB72DCFE-7427-4FBF-BEA8-0B14692504D6}"/>
    <cellStyle name="Currency [0] 4 3 6" xfId="12994" xr:uid="{00000000-0005-0000-0000-0000C2320000}"/>
    <cellStyle name="Currency [0] 4 3 6 2" xfId="43663" xr:uid="{9CB29AE6-1AD4-4BD1-9CA9-B916B6F0E96E}"/>
    <cellStyle name="Currency [0] 4 3 7" xfId="12995" xr:uid="{00000000-0005-0000-0000-0000C3320000}"/>
    <cellStyle name="Currency [0] 4 3 7 2" xfId="43664" xr:uid="{64FD30C2-DEFC-44B9-88AA-1B832DD5D64C}"/>
    <cellStyle name="Currency [0] 4 3 8" xfId="43655" xr:uid="{95AE03A9-5E1B-40C6-BABE-63B0F838C332}"/>
    <cellStyle name="Currency [0] 4 4" xfId="12996" xr:uid="{00000000-0005-0000-0000-0000C4320000}"/>
    <cellStyle name="Currency [0] 4 4 2" xfId="12997" xr:uid="{00000000-0005-0000-0000-0000C5320000}"/>
    <cellStyle name="Currency [0] 4 4 2 2" xfId="12998" xr:uid="{00000000-0005-0000-0000-0000C6320000}"/>
    <cellStyle name="Currency [0] 4 4 2 2 2" xfId="43667" xr:uid="{994E4DE2-2A69-47EA-8051-5D966613AD71}"/>
    <cellStyle name="Currency [0] 4 4 2 3" xfId="43666" xr:uid="{25EADB3B-6F62-4D0F-9F17-7171408BB1D1}"/>
    <cellStyle name="Currency [0] 4 4 3" xfId="12999" xr:uid="{00000000-0005-0000-0000-0000C7320000}"/>
    <cellStyle name="Currency [0] 4 4 3 2" xfId="13000" xr:uid="{00000000-0005-0000-0000-0000C8320000}"/>
    <cellStyle name="Currency [0] 4 4 3 2 2" xfId="43669" xr:uid="{441D895E-E948-44E1-B8CC-BC0996F58530}"/>
    <cellStyle name="Currency [0] 4 4 3 3" xfId="43668" xr:uid="{07BFE9BE-6B6E-4494-8B18-1C5996166FB5}"/>
    <cellStyle name="Currency [0] 4 4 4" xfId="13001" xr:uid="{00000000-0005-0000-0000-0000C9320000}"/>
    <cellStyle name="Currency [0] 4 4 4 2" xfId="13002" xr:uid="{00000000-0005-0000-0000-0000CA320000}"/>
    <cellStyle name="Currency [0] 4 4 4 2 2" xfId="43671" xr:uid="{948062C5-3B10-42D1-AB2D-857EAFF6307F}"/>
    <cellStyle name="Currency [0] 4 4 4 3" xfId="43670" xr:uid="{7EAE3602-DE3B-47DA-88F3-AA03667D563F}"/>
    <cellStyle name="Currency [0] 4 4 5" xfId="13003" xr:uid="{00000000-0005-0000-0000-0000CB320000}"/>
    <cellStyle name="Currency [0] 4 4 5 2" xfId="43672" xr:uid="{17CC4988-BF0A-4AEB-B58F-C14D720A576F}"/>
    <cellStyle name="Currency [0] 4 4 6" xfId="43665" xr:uid="{4757B865-3AC5-4AB6-9755-804CFAE35B1D}"/>
    <cellStyle name="Currency [0] 4 5" xfId="13004" xr:uid="{00000000-0005-0000-0000-0000CC320000}"/>
    <cellStyle name="Currency [0] 4 5 2" xfId="13005" xr:uid="{00000000-0005-0000-0000-0000CD320000}"/>
    <cellStyle name="Currency [0] 4 5 2 2" xfId="43674" xr:uid="{698B6661-EB71-48D5-A1E2-0A20D845290E}"/>
    <cellStyle name="Currency [0] 4 5 3" xfId="13006" xr:uid="{00000000-0005-0000-0000-0000CE320000}"/>
    <cellStyle name="Currency [0] 4 5 3 2" xfId="43675" xr:uid="{3871A80E-D906-409C-B685-9728F4C7C455}"/>
    <cellStyle name="Currency [0] 4 5 4" xfId="43673" xr:uid="{0A4AC27C-67D8-43F1-B345-A6C511EC64FA}"/>
    <cellStyle name="Currency [0] 4 6" xfId="13007" xr:uid="{00000000-0005-0000-0000-0000CF320000}"/>
    <cellStyle name="Currency [0] 4 6 2" xfId="13008" xr:uid="{00000000-0005-0000-0000-0000D0320000}"/>
    <cellStyle name="Currency [0] 4 6 2 2" xfId="43677" xr:uid="{3D14646B-749A-4189-998A-43C73C1A680C}"/>
    <cellStyle name="Currency [0] 4 6 3" xfId="43676" xr:uid="{A1233B65-F9D0-461B-A79D-BB694FDF7BF7}"/>
    <cellStyle name="Currency [0] 4 7" xfId="13009" xr:uid="{00000000-0005-0000-0000-0000D1320000}"/>
    <cellStyle name="Currency [0] 4 7 2" xfId="13010" xr:uid="{00000000-0005-0000-0000-0000D2320000}"/>
    <cellStyle name="Currency [0] 4 7 2 2" xfId="43679" xr:uid="{6A995A4F-4738-4680-90E0-770306DC8C86}"/>
    <cellStyle name="Currency [0] 4 7 3" xfId="43678" xr:uid="{6BC3699B-12ED-46B1-AF83-C1944409CC25}"/>
    <cellStyle name="Currency [0] 4 8" xfId="13011" xr:uid="{00000000-0005-0000-0000-0000D3320000}"/>
    <cellStyle name="Currency [0] 4 8 2" xfId="13012" xr:uid="{00000000-0005-0000-0000-0000D4320000}"/>
    <cellStyle name="Currency [0] 4 8 2 2" xfId="43681" xr:uid="{83CA5E63-A8C0-4F27-8F74-3AA5318EE9BF}"/>
    <cellStyle name="Currency [0] 4 8 3" xfId="43680" xr:uid="{33BE7C21-6F08-41A7-A3F0-4CD4015439EF}"/>
    <cellStyle name="Currency [0] 4 9" xfId="13013" xr:uid="{00000000-0005-0000-0000-0000D5320000}"/>
    <cellStyle name="Currency [0] 4 9 2" xfId="13014" xr:uid="{00000000-0005-0000-0000-0000D6320000}"/>
    <cellStyle name="Currency [0] 4 9 2 2" xfId="43683" xr:uid="{D4BCB7B9-CA74-4DA2-8CEB-25E68E49DFC3}"/>
    <cellStyle name="Currency [0] 4 9 3" xfId="43682" xr:uid="{966CA1DA-0E51-4E57-A92D-9A7DF2EDD5FD}"/>
    <cellStyle name="Currency [0] 5" xfId="13015" xr:uid="{00000000-0005-0000-0000-0000D7320000}"/>
    <cellStyle name="Currency [0] 5 10" xfId="13016" xr:uid="{00000000-0005-0000-0000-0000D8320000}"/>
    <cellStyle name="Currency [0] 5 10 2" xfId="13017" xr:uid="{00000000-0005-0000-0000-0000D9320000}"/>
    <cellStyle name="Currency [0] 5 10 2 2" xfId="43686" xr:uid="{51201DD8-098F-491A-8DAF-2A1AF47941E1}"/>
    <cellStyle name="Currency [0] 5 10 3" xfId="43685" xr:uid="{23D78472-33C0-4EBD-8B53-04B086E6E00B}"/>
    <cellStyle name="Currency [0] 5 11" xfId="13018" xr:uid="{00000000-0005-0000-0000-0000DA320000}"/>
    <cellStyle name="Currency [0] 5 11 2" xfId="13019" xr:uid="{00000000-0005-0000-0000-0000DB320000}"/>
    <cellStyle name="Currency [0] 5 11 2 2" xfId="43688" xr:uid="{4BEA488C-5EF2-473D-A12C-DC824A3755F0}"/>
    <cellStyle name="Currency [0] 5 11 3" xfId="43687" xr:uid="{92553380-CD5D-402D-9B0E-8C1F61B4306B}"/>
    <cellStyle name="Currency [0] 5 12" xfId="13020" xr:uid="{00000000-0005-0000-0000-0000DC320000}"/>
    <cellStyle name="Currency [0] 5 12 2" xfId="13021" xr:uid="{00000000-0005-0000-0000-0000DD320000}"/>
    <cellStyle name="Currency [0] 5 12 2 2" xfId="43690" xr:uid="{2DB2DFEF-8E91-444B-94AE-23F03B5D2EED}"/>
    <cellStyle name="Currency [0] 5 12 3" xfId="43689" xr:uid="{66DA5D16-4930-4323-BDD5-77ED5C397E16}"/>
    <cellStyle name="Currency [0] 5 13" xfId="13022" xr:uid="{00000000-0005-0000-0000-0000DE320000}"/>
    <cellStyle name="Currency [0] 5 13 2" xfId="43691" xr:uid="{A416812A-620B-4740-9CC7-A7928584E65B}"/>
    <cellStyle name="Currency [0] 5 14" xfId="13023" xr:uid="{00000000-0005-0000-0000-0000DF320000}"/>
    <cellStyle name="Currency [0] 5 14 2" xfId="43692" xr:uid="{A07A60AD-8929-4B24-8266-72148F2E80CC}"/>
    <cellStyle name="Currency [0] 5 15" xfId="13024" xr:uid="{00000000-0005-0000-0000-0000E0320000}"/>
    <cellStyle name="Currency [0] 5 15 2" xfId="43693" xr:uid="{21E30B96-B3BE-495F-A16C-927FCFAF11B8}"/>
    <cellStyle name="Currency [0] 5 16" xfId="13025" xr:uid="{00000000-0005-0000-0000-0000E1320000}"/>
    <cellStyle name="Currency [0] 5 16 2" xfId="43694" xr:uid="{30826742-A1AF-4E72-A7D5-356D716BB415}"/>
    <cellStyle name="Currency [0] 5 17" xfId="13026" xr:uid="{00000000-0005-0000-0000-0000E2320000}"/>
    <cellStyle name="Currency [0] 5 17 2" xfId="43695" xr:uid="{7EFF6449-E064-4E63-806A-C1D3F0CDDBC5}"/>
    <cellStyle name="Currency [0] 5 18" xfId="13027" xr:uid="{00000000-0005-0000-0000-0000E3320000}"/>
    <cellStyle name="Currency [0] 5 18 2" xfId="43696" xr:uid="{246351E3-A0E4-4A32-AD47-F4E71798F9CF}"/>
    <cellStyle name="Currency [0] 5 18 3" xfId="13028" xr:uid="{00000000-0005-0000-0000-0000E4320000}"/>
    <cellStyle name="Currency [0] 5 18 3 2" xfId="43697" xr:uid="{875C2028-1B38-4D42-822C-F518D238D2F2}"/>
    <cellStyle name="Currency [0] 5 19" xfId="13029" xr:uid="{00000000-0005-0000-0000-0000E5320000}"/>
    <cellStyle name="Currency [0] 5 19 2" xfId="43698" xr:uid="{287E2399-D34E-4751-A478-16E65C973F8A}"/>
    <cellStyle name="Currency [0] 5 2" xfId="13030" xr:uid="{00000000-0005-0000-0000-0000E6320000}"/>
    <cellStyle name="Currency [0] 5 2 2" xfId="13031" xr:uid="{00000000-0005-0000-0000-0000E7320000}"/>
    <cellStyle name="Currency [0] 5 2 2 2" xfId="13032" xr:uid="{00000000-0005-0000-0000-0000E8320000}"/>
    <cellStyle name="Currency [0] 5 2 2 2 2" xfId="13033" xr:uid="{00000000-0005-0000-0000-0000E9320000}"/>
    <cellStyle name="Currency [0] 5 2 2 2 2 2" xfId="43702" xr:uid="{EAFBE5E2-8BA1-4AAD-A724-EC5B2F429C07}"/>
    <cellStyle name="Currency [0] 5 2 2 2 3" xfId="43701" xr:uid="{481B0CA5-8D52-48C2-ABEC-451569722303}"/>
    <cellStyle name="Currency [0] 5 2 2 3" xfId="13034" xr:uid="{00000000-0005-0000-0000-0000EA320000}"/>
    <cellStyle name="Currency [0] 5 2 2 3 2" xfId="43703" xr:uid="{72BCDDFD-C002-4ECB-9FEC-6F201AA2ABB4}"/>
    <cellStyle name="Currency [0] 5 2 2 4" xfId="13035" xr:uid="{00000000-0005-0000-0000-0000EB320000}"/>
    <cellStyle name="Currency [0] 5 2 2 4 2" xfId="43704" xr:uid="{5B11BAFE-0C19-4F46-A324-25D47C1B8E95}"/>
    <cellStyle name="Currency [0] 5 2 2 5" xfId="43700" xr:uid="{89FB4F23-1B1D-490B-83D2-0D96C47C6F95}"/>
    <cellStyle name="Currency [0] 5 2 3" xfId="13036" xr:uid="{00000000-0005-0000-0000-0000EC320000}"/>
    <cellStyle name="Currency [0] 5 2 3 2" xfId="13037" xr:uid="{00000000-0005-0000-0000-0000ED320000}"/>
    <cellStyle name="Currency [0] 5 2 3 2 2" xfId="43706" xr:uid="{B39D568A-FF8C-4FB1-A1E4-6A9CC690BA3E}"/>
    <cellStyle name="Currency [0] 5 2 3 3" xfId="43705" xr:uid="{984836FB-676F-4559-86DB-849ACC8B7269}"/>
    <cellStyle name="Currency [0] 5 2 4" xfId="13038" xr:uid="{00000000-0005-0000-0000-0000EE320000}"/>
    <cellStyle name="Currency [0] 5 2 4 2" xfId="13039" xr:uid="{00000000-0005-0000-0000-0000EF320000}"/>
    <cellStyle name="Currency [0] 5 2 4 2 2" xfId="43708" xr:uid="{527B0BE4-1873-44A9-A2D5-C4F6680B2825}"/>
    <cellStyle name="Currency [0] 5 2 4 3" xfId="43707" xr:uid="{02F96A3E-83B0-4F66-8671-6108DE4460DE}"/>
    <cellStyle name="Currency [0] 5 2 5" xfId="13040" xr:uid="{00000000-0005-0000-0000-0000F0320000}"/>
    <cellStyle name="Currency [0] 5 2 5 2" xfId="13041" xr:uid="{00000000-0005-0000-0000-0000F1320000}"/>
    <cellStyle name="Currency [0] 5 2 5 2 2" xfId="43710" xr:uid="{96430769-BE81-4368-BBC2-6418FFFBC2A1}"/>
    <cellStyle name="Currency [0] 5 2 5 3" xfId="43709" xr:uid="{ED11BBA6-985A-4FB9-ADA3-755CEA6D62B0}"/>
    <cellStyle name="Currency [0] 5 2 6" xfId="13042" xr:uid="{00000000-0005-0000-0000-0000F2320000}"/>
    <cellStyle name="Currency [0] 5 2 6 2" xfId="43711" xr:uid="{BCB8579F-089C-4A83-B092-E62BE3D6C11A}"/>
    <cellStyle name="Currency [0] 5 2 7" xfId="13043" xr:uid="{00000000-0005-0000-0000-0000F3320000}"/>
    <cellStyle name="Currency [0] 5 2 7 2" xfId="43712" xr:uid="{0AFB2889-0263-486D-8CAC-104426F475CA}"/>
    <cellStyle name="Currency [0] 5 2 8" xfId="13044" xr:uid="{00000000-0005-0000-0000-0000F4320000}"/>
    <cellStyle name="Currency [0] 5 2 8 2" xfId="43713" xr:uid="{1A7ED2B4-3FCF-406B-BDD5-199A642900C3}"/>
    <cellStyle name="Currency [0] 5 2 9" xfId="43699" xr:uid="{F42AC773-EE00-474E-8AEC-BCB46D323A62}"/>
    <cellStyle name="Currency [0] 5 20" xfId="13045" xr:uid="{00000000-0005-0000-0000-0000F5320000}"/>
    <cellStyle name="Currency [0] 5 20 2" xfId="43714" xr:uid="{D24EE8CF-7A88-4938-BB5A-991E40276CAF}"/>
    <cellStyle name="Currency [0] 5 21" xfId="13046" xr:uid="{00000000-0005-0000-0000-0000F6320000}"/>
    <cellStyle name="Currency [0] 5 21 2" xfId="43715" xr:uid="{7403871E-D0C6-4422-BFE8-FF40FAEB79EE}"/>
    <cellStyle name="Currency [0] 5 22" xfId="13047" xr:uid="{00000000-0005-0000-0000-0000F7320000}"/>
    <cellStyle name="Currency [0] 5 22 2" xfId="43716" xr:uid="{CB983250-21B7-47F3-AAA1-EFC8F9E80808}"/>
    <cellStyle name="Currency [0] 5 23" xfId="13048" xr:uid="{00000000-0005-0000-0000-0000F8320000}"/>
    <cellStyle name="Currency [0] 5 23 2" xfId="43717" xr:uid="{C257704A-0AF6-42FF-9791-8AD8832702F6}"/>
    <cellStyle name="Currency [0] 5 24" xfId="13049" xr:uid="{00000000-0005-0000-0000-0000F9320000}"/>
    <cellStyle name="Currency [0] 5 24 2" xfId="43718" xr:uid="{0C22487D-9626-4342-920C-250FF2651E32}"/>
    <cellStyle name="Currency [0] 5 25" xfId="13050" xr:uid="{00000000-0005-0000-0000-0000FA320000}"/>
    <cellStyle name="Currency [0] 5 25 2" xfId="43719" xr:uid="{C865FA19-63CD-46D2-BDF1-844E32DDACCB}"/>
    <cellStyle name="Currency [0] 5 26" xfId="43684" xr:uid="{89F233A8-75A9-40AB-A46A-3E3E1FB41C10}"/>
    <cellStyle name="Currency [0] 5 27" xfId="13051" xr:uid="{00000000-0005-0000-0000-0000FB320000}"/>
    <cellStyle name="Currency [0] 5 27 2" xfId="43720" xr:uid="{2B72F0C6-7237-46F0-AE38-A5D8AE917259}"/>
    <cellStyle name="Currency [0] 5 3" xfId="13052" xr:uid="{00000000-0005-0000-0000-0000FC320000}"/>
    <cellStyle name="Currency [0] 5 3 2" xfId="13053" xr:uid="{00000000-0005-0000-0000-0000FD320000}"/>
    <cellStyle name="Currency [0] 5 3 2 2" xfId="13054" xr:uid="{00000000-0005-0000-0000-0000FE320000}"/>
    <cellStyle name="Currency [0] 5 3 2 2 2" xfId="43723" xr:uid="{1D9AD924-4D65-4E8D-83B7-426BB2FC612D}"/>
    <cellStyle name="Currency [0] 5 3 2 3" xfId="43722" xr:uid="{2DFEB1AD-0E1F-4381-A20A-69D34DF5F848}"/>
    <cellStyle name="Currency [0] 5 3 3" xfId="13055" xr:uid="{00000000-0005-0000-0000-0000FF320000}"/>
    <cellStyle name="Currency [0] 5 3 3 2" xfId="13056" xr:uid="{00000000-0005-0000-0000-000000330000}"/>
    <cellStyle name="Currency [0] 5 3 3 2 2" xfId="43725" xr:uid="{21E8AA51-D4B0-40ED-A06A-F35D80F641E6}"/>
    <cellStyle name="Currency [0] 5 3 3 3" xfId="43724" xr:uid="{B93440AB-D031-479A-96C0-D258E1DBC746}"/>
    <cellStyle name="Currency [0] 5 3 4" xfId="13057" xr:uid="{00000000-0005-0000-0000-000001330000}"/>
    <cellStyle name="Currency [0] 5 3 4 2" xfId="13058" xr:uid="{00000000-0005-0000-0000-000002330000}"/>
    <cellStyle name="Currency [0] 5 3 4 2 2" xfId="43727" xr:uid="{106D0490-89B7-4FBC-9024-CEBD5E502190}"/>
    <cellStyle name="Currency [0] 5 3 4 3" xfId="43726" xr:uid="{A6F5B6F6-527C-450C-A8DC-FB309D210570}"/>
    <cellStyle name="Currency [0] 5 3 5" xfId="13059" xr:uid="{00000000-0005-0000-0000-000003330000}"/>
    <cellStyle name="Currency [0] 5 3 5 2" xfId="43728" xr:uid="{C634BA54-9C36-4E6E-A595-9DE35C0DB15A}"/>
    <cellStyle name="Currency [0] 5 3 6" xfId="13060" xr:uid="{00000000-0005-0000-0000-000004330000}"/>
    <cellStyle name="Currency [0] 5 3 6 2" xfId="43729" xr:uid="{24375D0D-C630-4EBF-A647-839B62345152}"/>
    <cellStyle name="Currency [0] 5 3 7" xfId="43721" xr:uid="{BEEAADBB-36EC-4247-BFDE-59020DBFD92F}"/>
    <cellStyle name="Currency [0] 5 4" xfId="13061" xr:uid="{00000000-0005-0000-0000-000005330000}"/>
    <cellStyle name="Currency [0] 5 4 2" xfId="13062" xr:uid="{00000000-0005-0000-0000-000006330000}"/>
    <cellStyle name="Currency [0] 5 4 2 2" xfId="43731" xr:uid="{CC7BAF54-938C-4CA0-BD61-73C6E0B966DC}"/>
    <cellStyle name="Currency [0] 5 4 3" xfId="13063" xr:uid="{00000000-0005-0000-0000-000007330000}"/>
    <cellStyle name="Currency [0] 5 4 3 2" xfId="43732" xr:uid="{1B4544CF-AA4D-4F17-A02D-0E395C93CA81}"/>
    <cellStyle name="Currency [0] 5 4 4" xfId="43730" xr:uid="{6E0CEB98-9A28-4513-8C05-DCC3578E159A}"/>
    <cellStyle name="Currency [0] 5 5" xfId="13064" xr:uid="{00000000-0005-0000-0000-000008330000}"/>
    <cellStyle name="Currency [0] 5 5 2" xfId="13065" xr:uid="{00000000-0005-0000-0000-000009330000}"/>
    <cellStyle name="Currency [0] 5 5 2 2" xfId="43734" xr:uid="{1BD18C84-4072-42A7-A6B8-BEECD9C52A84}"/>
    <cellStyle name="Currency [0] 5 5 3" xfId="43733" xr:uid="{C30A0204-3111-41D8-A7C6-B8CECF97B19B}"/>
    <cellStyle name="Currency [0] 5 6" xfId="13066" xr:uid="{00000000-0005-0000-0000-00000A330000}"/>
    <cellStyle name="Currency [0] 5 6 2" xfId="13067" xr:uid="{00000000-0005-0000-0000-00000B330000}"/>
    <cellStyle name="Currency [0] 5 6 2 2" xfId="43736" xr:uid="{A62611AB-8C70-47B5-8FE7-6BED3E485EA9}"/>
    <cellStyle name="Currency [0] 5 6 3" xfId="43735" xr:uid="{F2A7FE42-DFDB-467F-AF46-6FE6546F70AD}"/>
    <cellStyle name="Currency [0] 5 7" xfId="13068" xr:uid="{00000000-0005-0000-0000-00000C330000}"/>
    <cellStyle name="Currency [0] 5 7 2" xfId="13069" xr:uid="{00000000-0005-0000-0000-00000D330000}"/>
    <cellStyle name="Currency [0] 5 7 2 2" xfId="43738" xr:uid="{D6D7E13C-8EC8-41FE-A9F3-E44A8A64D820}"/>
    <cellStyle name="Currency [0] 5 7 3" xfId="43737" xr:uid="{ED55EE74-64FC-4AE8-93C2-B0CD4BB136DF}"/>
    <cellStyle name="Currency [0] 5 8" xfId="13070" xr:uid="{00000000-0005-0000-0000-00000E330000}"/>
    <cellStyle name="Currency [0] 5 8 2" xfId="13071" xr:uid="{00000000-0005-0000-0000-00000F330000}"/>
    <cellStyle name="Currency [0] 5 8 2 2" xfId="43740" xr:uid="{019AA42B-536E-4C3A-9805-CA91EC31CA06}"/>
    <cellStyle name="Currency [0] 5 8 3" xfId="43739" xr:uid="{2AB6ABDB-DA30-4EB6-A537-F65EF4CD0541}"/>
    <cellStyle name="Currency [0] 5 9" xfId="13072" xr:uid="{00000000-0005-0000-0000-000010330000}"/>
    <cellStyle name="Currency [0] 5 9 2" xfId="13073" xr:uid="{00000000-0005-0000-0000-000011330000}"/>
    <cellStyle name="Currency [0] 5 9 2 2" xfId="43742" xr:uid="{6D750936-B7E7-423D-B8DB-07899AF11377}"/>
    <cellStyle name="Currency [0] 5 9 3" xfId="43741" xr:uid="{206DF6E7-7F87-4E7F-B683-252EAEDB6C38}"/>
    <cellStyle name="Currency [0] 6" xfId="13074" xr:uid="{00000000-0005-0000-0000-000012330000}"/>
    <cellStyle name="Currency [0] 6 10" xfId="13075" xr:uid="{00000000-0005-0000-0000-000013330000}"/>
    <cellStyle name="Currency [0] 6 10 2" xfId="43744" xr:uid="{9D79461D-2550-4F17-871F-FBABA862B37B}"/>
    <cellStyle name="Currency [0] 6 11" xfId="13076" xr:uid="{00000000-0005-0000-0000-000014330000}"/>
    <cellStyle name="Currency [0] 6 11 2" xfId="43745" xr:uid="{D8E67021-909F-48B6-BF18-C1D098B2E078}"/>
    <cellStyle name="Currency [0] 6 12" xfId="13077" xr:uid="{00000000-0005-0000-0000-000015330000}"/>
    <cellStyle name="Currency [0] 6 12 2" xfId="43746" xr:uid="{1899EC57-CC09-4BA9-BA78-80866C6D20A0}"/>
    <cellStyle name="Currency [0] 6 12 3" xfId="13078" xr:uid="{00000000-0005-0000-0000-000016330000}"/>
    <cellStyle name="Currency [0] 6 12 3 2" xfId="43747" xr:uid="{99502829-D50A-47F9-AB3C-2CF51D692329}"/>
    <cellStyle name="Currency [0] 6 13" xfId="13079" xr:uid="{00000000-0005-0000-0000-000017330000}"/>
    <cellStyle name="Currency [0] 6 13 2" xfId="43748" xr:uid="{5C717D88-BDB1-415D-9866-27CD1274F27F}"/>
    <cellStyle name="Currency [0] 6 14" xfId="13080" xr:uid="{00000000-0005-0000-0000-000018330000}"/>
    <cellStyle name="Currency [0] 6 14 2" xfId="43749" xr:uid="{BF8B2733-E8B1-45DB-B300-B25C0894F384}"/>
    <cellStyle name="Currency [0] 6 15" xfId="13081" xr:uid="{00000000-0005-0000-0000-000019330000}"/>
    <cellStyle name="Currency [0] 6 15 2" xfId="43750" xr:uid="{2D288D32-B0EA-4360-B1FB-0B4409355D6C}"/>
    <cellStyle name="Currency [0] 6 16" xfId="13082" xr:uid="{00000000-0005-0000-0000-00001A330000}"/>
    <cellStyle name="Currency [0] 6 16 2" xfId="43751" xr:uid="{1136EAFD-FB35-4982-AA0B-274503FA556D}"/>
    <cellStyle name="Currency [0] 6 17" xfId="13083" xr:uid="{00000000-0005-0000-0000-00001B330000}"/>
    <cellStyle name="Currency [0] 6 17 2" xfId="43752" xr:uid="{A5C5F8ED-6B15-47BB-818C-054EE9A40D59}"/>
    <cellStyle name="Currency [0] 6 18" xfId="13084" xr:uid="{00000000-0005-0000-0000-00001C330000}"/>
    <cellStyle name="Currency [0] 6 18 2" xfId="43753" xr:uid="{3CF0E4F1-E422-48DF-98A7-7D15EC900544}"/>
    <cellStyle name="Currency [0] 6 19" xfId="43743" xr:uid="{B7B74A60-B565-40A4-B3CD-6A31E9521C53}"/>
    <cellStyle name="Currency [0] 6 2" xfId="13085" xr:uid="{00000000-0005-0000-0000-00001D330000}"/>
    <cellStyle name="Currency [0] 6 2 2" xfId="13086" xr:uid="{00000000-0005-0000-0000-00001E330000}"/>
    <cellStyle name="Currency [0] 6 2 2 2" xfId="13087" xr:uid="{00000000-0005-0000-0000-00001F330000}"/>
    <cellStyle name="Currency [0] 6 2 2 2 2" xfId="43756" xr:uid="{C6982F22-273A-4BB5-B335-E5EE009F4E70}"/>
    <cellStyle name="Currency [0] 6 2 2 3" xfId="43755" xr:uid="{564B98A8-507A-4ACE-AE53-C9B325CC37E0}"/>
    <cellStyle name="Currency [0] 6 2 3" xfId="13088" xr:uid="{00000000-0005-0000-0000-000020330000}"/>
    <cellStyle name="Currency [0] 6 2 3 2" xfId="43757" xr:uid="{993A9085-A494-43CA-AF41-0E834D72145C}"/>
    <cellStyle name="Currency [0] 6 2 4" xfId="13089" xr:uid="{00000000-0005-0000-0000-000021330000}"/>
    <cellStyle name="Currency [0] 6 2 4 2" xfId="43758" xr:uid="{EF5636DE-E7B0-42BA-AD31-FA638DDDF590}"/>
    <cellStyle name="Currency [0] 6 2 5" xfId="13090" xr:uid="{00000000-0005-0000-0000-000022330000}"/>
    <cellStyle name="Currency [0] 6 2 5 2" xfId="43759" xr:uid="{21C02B63-9B31-4A17-BBFC-C353945AC6A9}"/>
    <cellStyle name="Currency [0] 6 2 6" xfId="43754" xr:uid="{67C44254-5964-444C-BEC2-FDB2F5A18A3E}"/>
    <cellStyle name="Currency [0] 6 20" xfId="13091" xr:uid="{00000000-0005-0000-0000-000023330000}"/>
    <cellStyle name="Currency [0] 6 20 2" xfId="43760" xr:uid="{5EB58161-781D-417D-B76C-754AA7752A6F}"/>
    <cellStyle name="Currency [0] 6 3" xfId="13092" xr:uid="{00000000-0005-0000-0000-000024330000}"/>
    <cellStyle name="Currency [0] 6 3 2" xfId="13093" xr:uid="{00000000-0005-0000-0000-000025330000}"/>
    <cellStyle name="Currency [0] 6 3 2 2" xfId="43762" xr:uid="{C140BF51-9DFF-4310-8516-53D74BFD0484}"/>
    <cellStyle name="Currency [0] 6 3 3" xfId="43761" xr:uid="{181A91F1-4957-46B0-A269-B5F2E6DD10CC}"/>
    <cellStyle name="Currency [0] 6 4" xfId="13094" xr:uid="{00000000-0005-0000-0000-000026330000}"/>
    <cellStyle name="Currency [0] 6 4 2" xfId="13095" xr:uid="{00000000-0005-0000-0000-000027330000}"/>
    <cellStyle name="Currency [0] 6 4 2 2" xfId="43764" xr:uid="{61541979-BB40-45E2-9B9F-55872E6C070C}"/>
    <cellStyle name="Currency [0] 6 4 3" xfId="43763" xr:uid="{3E3E2F81-A592-45D4-AE78-D08EF0549318}"/>
    <cellStyle name="Currency [0] 6 5" xfId="13096" xr:uid="{00000000-0005-0000-0000-000028330000}"/>
    <cellStyle name="Currency [0] 6 5 2" xfId="13097" xr:uid="{00000000-0005-0000-0000-000029330000}"/>
    <cellStyle name="Currency [0] 6 5 2 2" xfId="43766" xr:uid="{8AC34889-0EF9-4382-AB98-38F32F508FC2}"/>
    <cellStyle name="Currency [0] 6 5 3" xfId="43765" xr:uid="{7E92453C-90B0-47C4-944A-EE35BC561CCF}"/>
    <cellStyle name="Currency [0] 6 6" xfId="13098" xr:uid="{00000000-0005-0000-0000-00002A330000}"/>
    <cellStyle name="Currency [0] 6 6 2" xfId="13099" xr:uid="{00000000-0005-0000-0000-00002B330000}"/>
    <cellStyle name="Currency [0] 6 6 2 2" xfId="43768" xr:uid="{C1F72229-2678-44AF-9C41-9EBCDAA32C83}"/>
    <cellStyle name="Currency [0] 6 6 3" xfId="43767" xr:uid="{30AA4032-5E52-4A5A-9B96-A24CC0A85AB3}"/>
    <cellStyle name="Currency [0] 6 7" xfId="13100" xr:uid="{00000000-0005-0000-0000-00002C330000}"/>
    <cellStyle name="Currency [0] 6 7 2" xfId="43769" xr:uid="{6ED5FF79-6441-4729-883B-F73A61EA9B9D}"/>
    <cellStyle name="Currency [0] 6 8" xfId="13101" xr:uid="{00000000-0005-0000-0000-00002D330000}"/>
    <cellStyle name="Currency [0] 6 8 2" xfId="43770" xr:uid="{56114079-8745-46FA-9217-AA33BC197A9C}"/>
    <cellStyle name="Currency [0] 6 9" xfId="13102" xr:uid="{00000000-0005-0000-0000-00002E330000}"/>
    <cellStyle name="Currency [0] 6 9 2" xfId="43771" xr:uid="{3A669DD2-9C79-4245-9FD0-848FF0D45A06}"/>
    <cellStyle name="Currency [0] 7" xfId="13103" xr:uid="{00000000-0005-0000-0000-00002F330000}"/>
    <cellStyle name="Currency [0] 7 10" xfId="13104" xr:uid="{00000000-0005-0000-0000-000030330000}"/>
    <cellStyle name="Currency [0] 7 10 2" xfId="43773" xr:uid="{23CF68F0-7FFE-4830-9A23-6936C6EDBE66}"/>
    <cellStyle name="Currency [0] 7 11" xfId="43772" xr:uid="{5E6DE934-DBE7-4EEE-906E-A6C2FFDE383E}"/>
    <cellStyle name="Currency [0] 7 2" xfId="13105" xr:uid="{00000000-0005-0000-0000-000031330000}"/>
    <cellStyle name="Currency [0] 7 2 2" xfId="13106" xr:uid="{00000000-0005-0000-0000-000032330000}"/>
    <cellStyle name="Currency [0] 7 2 2 2" xfId="13107" xr:uid="{00000000-0005-0000-0000-000033330000}"/>
    <cellStyle name="Currency [0] 7 2 2 2 2" xfId="43776" xr:uid="{B4EB431D-FF2A-45DF-A611-15C6CF076C0C}"/>
    <cellStyle name="Currency [0] 7 2 2 3" xfId="43775" xr:uid="{8682AC94-E3B3-4DCD-B11A-807DA4AE1D7B}"/>
    <cellStyle name="Currency [0] 7 2 3" xfId="13108" xr:uid="{00000000-0005-0000-0000-000034330000}"/>
    <cellStyle name="Currency [0] 7 2 3 2" xfId="43777" xr:uid="{5905D8BC-374F-4A04-B347-C99E799F9931}"/>
    <cellStyle name="Currency [0] 7 2 4" xfId="13109" xr:uid="{00000000-0005-0000-0000-000035330000}"/>
    <cellStyle name="Currency [0] 7 2 4 2" xfId="43778" xr:uid="{E9A41CFC-C0B6-4227-94B8-AFD940B2C2A7}"/>
    <cellStyle name="Currency [0] 7 2 5" xfId="43774" xr:uid="{2B339EE5-9F61-49A6-8B32-2BC404EA3F9D}"/>
    <cellStyle name="Currency [0] 7 3" xfId="13110" xr:uid="{00000000-0005-0000-0000-000036330000}"/>
    <cellStyle name="Currency [0] 7 3 2" xfId="13111" xr:uid="{00000000-0005-0000-0000-000037330000}"/>
    <cellStyle name="Currency [0] 7 3 2 2" xfId="43780" xr:uid="{896950EC-7C4C-4A35-B947-0FC83B751198}"/>
    <cellStyle name="Currency [0] 7 3 3" xfId="43779" xr:uid="{B83D5CC9-778D-4C69-8007-6AA96EAA470C}"/>
    <cellStyle name="Currency [0] 7 4" xfId="13112" xr:uid="{00000000-0005-0000-0000-000038330000}"/>
    <cellStyle name="Currency [0] 7 4 2" xfId="13113" xr:uid="{00000000-0005-0000-0000-000039330000}"/>
    <cellStyle name="Currency [0] 7 4 2 2" xfId="43782" xr:uid="{5A5AD10C-457D-4D40-A640-6DAA2EBCDA08}"/>
    <cellStyle name="Currency [0] 7 4 3" xfId="43781" xr:uid="{8DF0F824-A551-419C-BC4D-F3F8A2DC7897}"/>
    <cellStyle name="Currency [0] 7 5" xfId="13114" xr:uid="{00000000-0005-0000-0000-00003A330000}"/>
    <cellStyle name="Currency [0] 7 5 2" xfId="13115" xr:uid="{00000000-0005-0000-0000-00003B330000}"/>
    <cellStyle name="Currency [0] 7 5 2 2" xfId="43784" xr:uid="{EDDE1C1F-E5E2-4739-92A6-2A98D3896DA9}"/>
    <cellStyle name="Currency [0] 7 5 3" xfId="43783" xr:uid="{4D388B1E-BE48-4683-AB11-E381401C8CA2}"/>
    <cellStyle name="Currency [0] 7 6" xfId="13116" xr:uid="{00000000-0005-0000-0000-00003C330000}"/>
    <cellStyle name="Currency [0] 7 6 2" xfId="43785" xr:uid="{F47F282E-1FCF-4AD4-9A89-79A84D36D547}"/>
    <cellStyle name="Currency [0] 7 7" xfId="13117" xr:uid="{00000000-0005-0000-0000-00003D330000}"/>
    <cellStyle name="Currency [0] 7 7 2" xfId="43786" xr:uid="{2AD9664A-542F-4E62-B2FF-28C74809D94B}"/>
    <cellStyle name="Currency [0] 7 8" xfId="13118" xr:uid="{00000000-0005-0000-0000-00003E330000}"/>
    <cellStyle name="Currency [0] 7 8 2" xfId="43787" xr:uid="{54AD88C9-7390-4583-BCB9-342C3F5235B1}"/>
    <cellStyle name="Currency [0] 7 9" xfId="13119" xr:uid="{00000000-0005-0000-0000-00003F330000}"/>
    <cellStyle name="Currency [0] 7 9 2" xfId="43788" xr:uid="{CECC96EC-CB74-4344-9909-B09CA5F1B498}"/>
    <cellStyle name="Currency [0] 7 9 3" xfId="13120" xr:uid="{00000000-0005-0000-0000-000040330000}"/>
    <cellStyle name="Currency [0] 7 9 3 2" xfId="43789" xr:uid="{C9A90D45-E750-4A64-AB08-69A99E072464}"/>
    <cellStyle name="Currency [0] 8" xfId="13121" xr:uid="{00000000-0005-0000-0000-000041330000}"/>
    <cellStyle name="Currency [0] 8 2" xfId="13122" xr:uid="{00000000-0005-0000-0000-000042330000}"/>
    <cellStyle name="Currency [0] 8 2 2" xfId="13123" xr:uid="{00000000-0005-0000-0000-000043330000}"/>
    <cellStyle name="Currency [0] 8 2 2 2" xfId="43792" xr:uid="{61B68C96-57AD-4F15-A0AA-F6ED9C11C627}"/>
    <cellStyle name="Currency [0] 8 2 3" xfId="43791" xr:uid="{C290B60A-3476-4F43-A76D-E33AC176E584}"/>
    <cellStyle name="Currency [0] 8 3" xfId="13124" xr:uid="{00000000-0005-0000-0000-000044330000}"/>
    <cellStyle name="Currency [0] 8 3 2" xfId="43793" xr:uid="{19EEE093-1633-4D13-9E68-4A060DEE9CF4}"/>
    <cellStyle name="Currency [0] 8 4" xfId="13125" xr:uid="{00000000-0005-0000-0000-000045330000}"/>
    <cellStyle name="Currency [0] 8 4 2" xfId="13126" xr:uid="{00000000-0005-0000-0000-000046330000}"/>
    <cellStyle name="Currency [0] 8 4 2 2" xfId="43795" xr:uid="{C6FD86C6-8D87-40D1-861E-EA3DD1442947}"/>
    <cellStyle name="Currency [0] 8 4 3" xfId="43794" xr:uid="{EC1040B0-3A19-4A15-9538-9CAF2632B639}"/>
    <cellStyle name="Currency [0] 8 5" xfId="13127" xr:uid="{00000000-0005-0000-0000-000047330000}"/>
    <cellStyle name="Currency [0] 8 5 2" xfId="43796" xr:uid="{B320E673-2666-4E98-AA2A-0EBBFF146694}"/>
    <cellStyle name="Currency [0] 8 6" xfId="43790" xr:uid="{F3009ECB-74F3-406C-A325-A0E636AD7E08}"/>
    <cellStyle name="Currency [0] 9" xfId="13128" xr:uid="{00000000-0005-0000-0000-000048330000}"/>
    <cellStyle name="Currency [0] 9 2" xfId="13129" xr:uid="{00000000-0005-0000-0000-000049330000}"/>
    <cellStyle name="Currency [0] 9 2 2" xfId="13130" xr:uid="{00000000-0005-0000-0000-00004A330000}"/>
    <cellStyle name="Currency [0] 9 2 2 2" xfId="43799" xr:uid="{C6F96562-C463-458F-9882-143E4521E98A}"/>
    <cellStyle name="Currency [0] 9 2 3" xfId="43798" xr:uid="{C41C0A5D-E135-45B2-93DA-DB2E92D6FDB5}"/>
    <cellStyle name="Currency [0] 9 3" xfId="13131" xr:uid="{00000000-0005-0000-0000-00004B330000}"/>
    <cellStyle name="Currency [0] 9 3 2" xfId="13132" xr:uid="{00000000-0005-0000-0000-00004C330000}"/>
    <cellStyle name="Currency [0] 9 3 2 2" xfId="43801" xr:uid="{06DF6C47-AE6D-4EA7-AE86-57AF0BEB2B53}"/>
    <cellStyle name="Currency [0] 9 3 3" xfId="43800" xr:uid="{EF55C6BF-90CE-4098-8938-6C6869DE8E4F}"/>
    <cellStyle name="Currency [0] 9 4" xfId="13133" xr:uid="{00000000-0005-0000-0000-00004D330000}"/>
    <cellStyle name="Currency [0] 9 4 2" xfId="43802" xr:uid="{FD71F56B-CB31-4846-A03B-7308002BD82D}"/>
    <cellStyle name="Currency [0] 9 5" xfId="43797" xr:uid="{FB599CEF-E2E3-4337-8C3F-4F00F35A0051}"/>
    <cellStyle name="Currency [0] U" xfId="13134" xr:uid="{00000000-0005-0000-0000-00004E330000}"/>
    <cellStyle name="Currency [0] U 2" xfId="13135" xr:uid="{00000000-0005-0000-0000-00004F330000}"/>
    <cellStyle name="Currency [0] U 2 2" xfId="43804" xr:uid="{B0D8055F-B03B-476C-AD12-A717D63ED95C}"/>
    <cellStyle name="Currency [0] U 3" xfId="43803" xr:uid="{546684D1-CCEB-40BD-B695-99914E8BD59A}"/>
    <cellStyle name="Currency [00]" xfId="13136" xr:uid="{00000000-0005-0000-0000-000050330000}"/>
    <cellStyle name="Currency [00] 2" xfId="13137" xr:uid="{00000000-0005-0000-0000-000051330000}"/>
    <cellStyle name="Currency [00] 2 2" xfId="43806" xr:uid="{73E122BA-B5B1-4AA8-B7BC-DD9924173083}"/>
    <cellStyle name="Currency [00] 3" xfId="43805" xr:uid="{8713F89A-B26D-4224-864B-A25EEFD63295}"/>
    <cellStyle name="Currency [2]" xfId="13138" xr:uid="{00000000-0005-0000-0000-000052330000}"/>
    <cellStyle name="Currency [2] 2" xfId="43807" xr:uid="{8A4BD320-D753-4F5F-9C89-10B724A8E21F}"/>
    <cellStyle name="Currency 0" xfId="13139" xr:uid="{00000000-0005-0000-0000-000053330000}"/>
    <cellStyle name="Currency 0 2" xfId="13140" xr:uid="{00000000-0005-0000-0000-000054330000}"/>
    <cellStyle name="Currency 0 2 2" xfId="43809" xr:uid="{68C1E17A-8D89-4DE4-B469-3CAA2F249EDF}"/>
    <cellStyle name="Currency 0 3" xfId="43808" xr:uid="{649D5EAD-D428-4587-832F-E45F3BE782CF}"/>
    <cellStyle name="Currency 10" xfId="13141" xr:uid="{00000000-0005-0000-0000-000055330000}"/>
    <cellStyle name="Currency 10 2" xfId="13142" xr:uid="{00000000-0005-0000-0000-000056330000}"/>
    <cellStyle name="Currency 10 2 2" xfId="13143" xr:uid="{00000000-0005-0000-0000-000057330000}"/>
    <cellStyle name="Currency 10 2 2 2" xfId="43812" xr:uid="{68636358-800A-4F83-89F7-EDFBE6F2654D}"/>
    <cellStyle name="Currency 10 2 3" xfId="43811" xr:uid="{5216ADCD-C46A-489D-9E73-1EC4F9FE03BE}"/>
    <cellStyle name="Currency 10 3" xfId="13144" xr:uid="{00000000-0005-0000-0000-000058330000}"/>
    <cellStyle name="Currency 10 3 2" xfId="43813" xr:uid="{125DE44D-F9AE-47CD-90A0-36ACDEE2BF30}"/>
    <cellStyle name="Currency 10 4" xfId="13145" xr:uid="{00000000-0005-0000-0000-000059330000}"/>
    <cellStyle name="Currency 10 4 2" xfId="13146" xr:uid="{00000000-0005-0000-0000-00005A330000}"/>
    <cellStyle name="Currency 10 4 2 2" xfId="43815" xr:uid="{52AC992F-37D0-4A94-A7FE-D1A5F81FCAA3}"/>
    <cellStyle name="Currency 10 4 3" xfId="43814" xr:uid="{40BB5915-862B-4A22-A14E-259FF614B49D}"/>
    <cellStyle name="Currency 10 5" xfId="13147" xr:uid="{00000000-0005-0000-0000-00005B330000}"/>
    <cellStyle name="Currency 10 5 2" xfId="43816" xr:uid="{9BA4887E-A0F5-4283-BE00-650E3F21583E}"/>
    <cellStyle name="Currency 10 6" xfId="13148" xr:uid="{00000000-0005-0000-0000-00005C330000}"/>
    <cellStyle name="Currency 10 6 2" xfId="43817" xr:uid="{A996235E-C381-424E-AAA4-043480BEE26C}"/>
    <cellStyle name="Currency 10 7" xfId="13149" xr:uid="{00000000-0005-0000-0000-00005D330000}"/>
    <cellStyle name="Currency 10 7 2" xfId="43818" xr:uid="{83048423-775B-4FD4-8BED-C71DF8F812EE}"/>
    <cellStyle name="Currency 10 8" xfId="43810" xr:uid="{5301B894-3A97-4B39-899A-46256B18F0B2}"/>
    <cellStyle name="Currency 100" xfId="13150" xr:uid="{00000000-0005-0000-0000-00005E330000}"/>
    <cellStyle name="Currency 100 2" xfId="43819" xr:uid="{EFE6A5B7-7BA4-48C3-A00F-00469C571C61}"/>
    <cellStyle name="Currency 101" xfId="13151" xr:uid="{00000000-0005-0000-0000-00005F330000}"/>
    <cellStyle name="Currency 101 2" xfId="43820" xr:uid="{BBDA6C17-2049-4718-AAF8-179E606BBF15}"/>
    <cellStyle name="Currency 102" xfId="13152" xr:uid="{00000000-0005-0000-0000-000060330000}"/>
    <cellStyle name="Currency 102 2" xfId="43821" xr:uid="{3C9904EF-2CC3-4670-B03D-B4B0C5C3BBFC}"/>
    <cellStyle name="Currency 103" xfId="13153" xr:uid="{00000000-0005-0000-0000-000061330000}"/>
    <cellStyle name="Currency 103 2" xfId="43822" xr:uid="{6531F0D8-6AB8-4674-9A37-74F2121737A1}"/>
    <cellStyle name="Currency 104" xfId="13154" xr:uid="{00000000-0005-0000-0000-000062330000}"/>
    <cellStyle name="Currency 104 2" xfId="43823" xr:uid="{8D51BA60-32F4-4363-82DC-001C39659DD7}"/>
    <cellStyle name="Currency 105" xfId="13155" xr:uid="{00000000-0005-0000-0000-000063330000}"/>
    <cellStyle name="Currency 105 2" xfId="43824" xr:uid="{09AE52DC-90A2-4203-B510-EFA7254AE56B}"/>
    <cellStyle name="Currency 106" xfId="13156" xr:uid="{00000000-0005-0000-0000-000064330000}"/>
    <cellStyle name="Currency 106 2" xfId="43825" xr:uid="{D16921A5-9508-4E17-ADFE-F1C9A6B0D56C}"/>
    <cellStyle name="Currency 107" xfId="13157" xr:uid="{00000000-0005-0000-0000-000065330000}"/>
    <cellStyle name="Currency 107 2" xfId="43826" xr:uid="{642A2A58-BF07-4BCA-9B2C-9BF57460DF6E}"/>
    <cellStyle name="Currency 108" xfId="13158" xr:uid="{00000000-0005-0000-0000-000066330000}"/>
    <cellStyle name="Currency 108 2" xfId="43827" xr:uid="{D48B1799-EDA5-4AE9-A6BA-55AB3D125D9D}"/>
    <cellStyle name="Currency 109" xfId="13159" xr:uid="{00000000-0005-0000-0000-000067330000}"/>
    <cellStyle name="Currency 109 2" xfId="43828" xr:uid="{7017E9D0-D00B-4D1A-B08B-E731189080F5}"/>
    <cellStyle name="Currency 11" xfId="13160" xr:uid="{00000000-0005-0000-0000-000068330000}"/>
    <cellStyle name="Currency 11 2" xfId="13161" xr:uid="{00000000-0005-0000-0000-000069330000}"/>
    <cellStyle name="Currency 11 2 2" xfId="13162" xr:uid="{00000000-0005-0000-0000-00006A330000}"/>
    <cellStyle name="Currency 11 2 2 2" xfId="43831" xr:uid="{BF23D9A1-EBE5-4D27-A18C-8E306B95D641}"/>
    <cellStyle name="Currency 11 2 3" xfId="43830" xr:uid="{0394ABDB-FA86-4A12-AD47-8871248CBD8D}"/>
    <cellStyle name="Currency 11 3" xfId="13163" xr:uid="{00000000-0005-0000-0000-00006B330000}"/>
    <cellStyle name="Currency 11 3 2" xfId="43832" xr:uid="{0F1CA8E0-7E77-4862-B3C8-833DDD123140}"/>
    <cellStyle name="Currency 11 4" xfId="13164" xr:uid="{00000000-0005-0000-0000-00006C330000}"/>
    <cellStyle name="Currency 11 4 2" xfId="43833" xr:uid="{AB19A0B5-D054-414B-907C-CBDF07834228}"/>
    <cellStyle name="Currency 11 5" xfId="13165" xr:uid="{00000000-0005-0000-0000-00006D330000}"/>
    <cellStyle name="Currency 11 5 2" xfId="43834" xr:uid="{FDE9A608-7CB2-4EBC-B6FD-CF4EFC10121D}"/>
    <cellStyle name="Currency 11 6" xfId="43829" xr:uid="{A862A385-136A-4D0B-87F3-222436E9F848}"/>
    <cellStyle name="Currency 110" xfId="13166" xr:uid="{00000000-0005-0000-0000-00006E330000}"/>
    <cellStyle name="Currency 110 2" xfId="43835" xr:uid="{D472D097-A6DB-4308-B495-349B7D42023C}"/>
    <cellStyle name="Currency 111" xfId="13167" xr:uid="{00000000-0005-0000-0000-00006F330000}"/>
    <cellStyle name="Currency 111 2" xfId="43836" xr:uid="{70F00F94-206E-439A-9D73-CFDD51694AFF}"/>
    <cellStyle name="Currency 112" xfId="13168" xr:uid="{00000000-0005-0000-0000-000070330000}"/>
    <cellStyle name="Currency 112 2" xfId="43837" xr:uid="{2AEC4E35-2939-4681-AB3F-B57811D598E0}"/>
    <cellStyle name="Currency 113" xfId="13169" xr:uid="{00000000-0005-0000-0000-000071330000}"/>
    <cellStyle name="Currency 113 2" xfId="43838" xr:uid="{B925AF22-F71E-490B-805F-497DEF7D8973}"/>
    <cellStyle name="Currency 114" xfId="13170" xr:uid="{00000000-0005-0000-0000-000072330000}"/>
    <cellStyle name="Currency 114 2" xfId="43839" xr:uid="{121266E9-9475-4E14-895D-826470C0FE36}"/>
    <cellStyle name="Currency 115" xfId="13171" xr:uid="{00000000-0005-0000-0000-000073330000}"/>
    <cellStyle name="Currency 115 2" xfId="43840" xr:uid="{281547B2-FF3F-4848-8972-93F6E21C314F}"/>
    <cellStyle name="Currency 116" xfId="13172" xr:uid="{00000000-0005-0000-0000-000074330000}"/>
    <cellStyle name="Currency 116 2" xfId="43841" xr:uid="{EAD3F6B1-8A6E-4AB0-9F02-042F290E4E8F}"/>
    <cellStyle name="Currency 117" xfId="13173" xr:uid="{00000000-0005-0000-0000-000075330000}"/>
    <cellStyle name="Currency 117 2" xfId="43842" xr:uid="{6267AB8C-60EA-4B08-B790-EB09462B71B7}"/>
    <cellStyle name="Currency 118" xfId="13174" xr:uid="{00000000-0005-0000-0000-000076330000}"/>
    <cellStyle name="Currency 118 2" xfId="13175" xr:uid="{00000000-0005-0000-0000-000077330000}"/>
    <cellStyle name="Currency 118 2 2" xfId="43844" xr:uid="{2A1C06FF-BDB5-43FD-85C7-692D638B967A}"/>
    <cellStyle name="Currency 118 3" xfId="13176" xr:uid="{00000000-0005-0000-0000-000078330000}"/>
    <cellStyle name="Currency 118 3 2" xfId="43845" xr:uid="{607D7399-0D53-4A61-8173-39FF982A0FA5}"/>
    <cellStyle name="Currency 118 4" xfId="43843" xr:uid="{57858289-1046-4970-9E88-C20138F9FAA1}"/>
    <cellStyle name="Currency 119" xfId="13177" xr:uid="{00000000-0005-0000-0000-000079330000}"/>
    <cellStyle name="Currency 119 2" xfId="43846" xr:uid="{04CE6617-E005-42D4-8A13-1AB8DE8D6C2C}"/>
    <cellStyle name="Currency 12" xfId="13178" xr:uid="{00000000-0005-0000-0000-00007A330000}"/>
    <cellStyle name="Currency 12 2" xfId="13179" xr:uid="{00000000-0005-0000-0000-00007B330000}"/>
    <cellStyle name="Currency 12 2 2" xfId="13180" xr:uid="{00000000-0005-0000-0000-00007C330000}"/>
    <cellStyle name="Currency 12 2 2 2" xfId="43849" xr:uid="{1D618A7B-9D0E-4B1D-9A18-6EDE2198C23F}"/>
    <cellStyle name="Currency 12 2 3" xfId="43848" xr:uid="{9268554C-D4C4-448A-A09E-0D51F9A2EDAD}"/>
    <cellStyle name="Currency 12 3" xfId="13181" xr:uid="{00000000-0005-0000-0000-00007D330000}"/>
    <cellStyle name="Currency 12 3 2" xfId="43850" xr:uid="{5709F2DE-1A09-4DB2-87FE-5FFA6DDB89E5}"/>
    <cellStyle name="Currency 12 4" xfId="43847" xr:uid="{1C74C5EC-4AD1-4575-B79C-44376982ACE1}"/>
    <cellStyle name="Currency 120" xfId="13182" xr:uid="{00000000-0005-0000-0000-00007E330000}"/>
    <cellStyle name="Currency 120 2" xfId="43851" xr:uid="{E36B1269-2F15-4F88-ABC5-43077E71C560}"/>
    <cellStyle name="Currency 121" xfId="13183" xr:uid="{00000000-0005-0000-0000-00007F330000}"/>
    <cellStyle name="Currency 121 2" xfId="43852" xr:uid="{524D4B97-7071-47BD-A728-67AF46CD8A0B}"/>
    <cellStyle name="Currency 122" xfId="13184" xr:uid="{00000000-0005-0000-0000-000080330000}"/>
    <cellStyle name="Currency 122 2" xfId="43853" xr:uid="{73F155CF-DF4D-4076-B217-59BA883BF951}"/>
    <cellStyle name="Currency 123" xfId="13185" xr:uid="{00000000-0005-0000-0000-000081330000}"/>
    <cellStyle name="Currency 123 2" xfId="43854" xr:uid="{2988DEF6-4067-4B16-84FA-E7FF2401CB63}"/>
    <cellStyle name="Currency 124" xfId="13186" xr:uid="{00000000-0005-0000-0000-000082330000}"/>
    <cellStyle name="Currency 124 2" xfId="43855" xr:uid="{CA8B8274-5F62-4E12-8175-CD22154A918C}"/>
    <cellStyle name="Currency 125" xfId="13187" xr:uid="{00000000-0005-0000-0000-000083330000}"/>
    <cellStyle name="Currency 125 2" xfId="43856" xr:uid="{C961C885-D724-460B-83B2-5153DA5B3B0C}"/>
    <cellStyle name="Currency 126" xfId="13188" xr:uid="{00000000-0005-0000-0000-000084330000}"/>
    <cellStyle name="Currency 126 2" xfId="43857" xr:uid="{434593E1-F84F-4EA3-A0E3-57048498A76F}"/>
    <cellStyle name="Currency 127" xfId="13189" xr:uid="{00000000-0005-0000-0000-000085330000}"/>
    <cellStyle name="Currency 127 2" xfId="43858" xr:uid="{9D33DB15-25F1-42CB-9824-78D64E3A7FA8}"/>
    <cellStyle name="Currency 128" xfId="13190" xr:uid="{00000000-0005-0000-0000-000086330000}"/>
    <cellStyle name="Currency 128 2" xfId="43859" xr:uid="{3C5A1783-A4A7-4257-945F-754BEBD527EC}"/>
    <cellStyle name="Currency 129" xfId="13191" xr:uid="{00000000-0005-0000-0000-000087330000}"/>
    <cellStyle name="Currency 129 2" xfId="43860" xr:uid="{039E44A8-545D-4D30-A99F-6F79E412A4FE}"/>
    <cellStyle name="Currency 13" xfId="13192" xr:uid="{00000000-0005-0000-0000-000088330000}"/>
    <cellStyle name="Currency 13 2" xfId="13193" xr:uid="{00000000-0005-0000-0000-000089330000}"/>
    <cellStyle name="Currency 13 2 2" xfId="43862" xr:uid="{7DD52833-A687-4B4D-AFFD-F3BEBD042BE6}"/>
    <cellStyle name="Currency 13 3" xfId="43861" xr:uid="{19F0DD18-49FD-424C-98C3-EF23F2E135D4}"/>
    <cellStyle name="Currency 130" xfId="13194" xr:uid="{00000000-0005-0000-0000-00008A330000}"/>
    <cellStyle name="Currency 130 2" xfId="43863" xr:uid="{0AF25A41-7784-4E0C-A937-EF610A3D1F4D}"/>
    <cellStyle name="Currency 131" xfId="13195" xr:uid="{00000000-0005-0000-0000-00008B330000}"/>
    <cellStyle name="Currency 131 2" xfId="43864" xr:uid="{2B71E817-2650-47AC-B4A9-382220817480}"/>
    <cellStyle name="Currency 132" xfId="13196" xr:uid="{00000000-0005-0000-0000-00008C330000}"/>
    <cellStyle name="Currency 132 2" xfId="43865" xr:uid="{4A238400-2719-46CD-86F6-A25132CF4CF9}"/>
    <cellStyle name="Currency 133" xfId="13197" xr:uid="{00000000-0005-0000-0000-00008D330000}"/>
    <cellStyle name="Currency 133 2" xfId="43866" xr:uid="{035861CB-2FDD-4F65-BDA1-5DB29E0831C6}"/>
    <cellStyle name="Currency 134" xfId="13198" xr:uid="{00000000-0005-0000-0000-00008E330000}"/>
    <cellStyle name="Currency 134 2" xfId="43867" xr:uid="{494C3DB0-C185-43A7-B847-080D684CB20B}"/>
    <cellStyle name="Currency 135" xfId="13199" xr:uid="{00000000-0005-0000-0000-00008F330000}"/>
    <cellStyle name="Currency 135 2" xfId="43868" xr:uid="{D81F9A66-9E66-447F-BB26-777B02B63475}"/>
    <cellStyle name="Currency 136" xfId="13200" xr:uid="{00000000-0005-0000-0000-000090330000}"/>
    <cellStyle name="Currency 136 2" xfId="43869" xr:uid="{E6A43EA3-EEB3-4EC8-A4EA-345220DD39E6}"/>
    <cellStyle name="Currency 137" xfId="13201" xr:uid="{00000000-0005-0000-0000-000091330000}"/>
    <cellStyle name="Currency 137 2" xfId="43870" xr:uid="{F1D4AFF2-8F2B-4A6E-8BFD-E7290C491B1A}"/>
    <cellStyle name="Currency 138" xfId="13202" xr:uid="{00000000-0005-0000-0000-000092330000}"/>
    <cellStyle name="Currency 138 2" xfId="43871" xr:uid="{47B3317C-619B-4E9D-BA62-CFFEBFA5F39C}"/>
    <cellStyle name="Currency 139" xfId="13203" xr:uid="{00000000-0005-0000-0000-000093330000}"/>
    <cellStyle name="Currency 139 2" xfId="43872" xr:uid="{7D8CC69F-CFC9-4A20-821E-75C8EB3DE0EF}"/>
    <cellStyle name="Currency 14" xfId="13204" xr:uid="{00000000-0005-0000-0000-000094330000}"/>
    <cellStyle name="Currency 14 2" xfId="13205" xr:uid="{00000000-0005-0000-0000-000095330000}"/>
    <cellStyle name="Currency 14 2 2" xfId="43874" xr:uid="{08678D7A-3A46-426D-8C1D-0D08116CC4F2}"/>
    <cellStyle name="Currency 14 3" xfId="43873" xr:uid="{5A2F0BB1-4AB5-48D3-9C59-169BC77F605F}"/>
    <cellStyle name="Currency 140" xfId="13206" xr:uid="{00000000-0005-0000-0000-000096330000}"/>
    <cellStyle name="Currency 140 2" xfId="43875" xr:uid="{65C100EC-0CEE-4DAC-9AE1-CF88AE8EA82B}"/>
    <cellStyle name="Currency 141" xfId="13207" xr:uid="{00000000-0005-0000-0000-000097330000}"/>
    <cellStyle name="Currency 141 2" xfId="43876" xr:uid="{867569B3-08E3-487C-9731-84B70FD5C296}"/>
    <cellStyle name="Currency 142" xfId="13208" xr:uid="{00000000-0005-0000-0000-000098330000}"/>
    <cellStyle name="Currency 142 2" xfId="43877" xr:uid="{EF117A9C-24E4-42F2-AB20-E6DA04A52E4D}"/>
    <cellStyle name="Currency 143" xfId="13209" xr:uid="{00000000-0005-0000-0000-000099330000}"/>
    <cellStyle name="Currency 143 2" xfId="43878" xr:uid="{5C7E861A-A4B1-4849-AE3C-85566980D1AB}"/>
    <cellStyle name="Currency 144" xfId="13210" xr:uid="{00000000-0005-0000-0000-00009A330000}"/>
    <cellStyle name="Currency 144 2" xfId="43879" xr:uid="{452046C6-4218-4874-8812-995F3FBFDD6C}"/>
    <cellStyle name="Currency 145" xfId="13211" xr:uid="{00000000-0005-0000-0000-00009B330000}"/>
    <cellStyle name="Currency 145 2" xfId="43880" xr:uid="{EDB140D0-5C75-4353-9491-21286CC375EE}"/>
    <cellStyle name="Currency 146" xfId="13212" xr:uid="{00000000-0005-0000-0000-00009C330000}"/>
    <cellStyle name="Currency 146 2" xfId="43881" xr:uid="{5414728C-28A6-401C-A491-EFE3243190FA}"/>
    <cellStyle name="Currency 147" xfId="13213" xr:uid="{00000000-0005-0000-0000-00009D330000}"/>
    <cellStyle name="Currency 147 2" xfId="43882" xr:uid="{66B31507-52F2-4AAD-9275-0FDA871B8961}"/>
    <cellStyle name="Currency 148" xfId="13214" xr:uid="{00000000-0005-0000-0000-00009E330000}"/>
    <cellStyle name="Currency 148 2" xfId="43883" xr:uid="{72244DC5-AF3B-449E-8513-A58887C1FD8C}"/>
    <cellStyle name="Currency 149" xfId="13215" xr:uid="{00000000-0005-0000-0000-00009F330000}"/>
    <cellStyle name="Currency 149 2" xfId="43884" xr:uid="{23A8C651-1B60-4812-9DFA-F4C7A9760D71}"/>
    <cellStyle name="Currency 15" xfId="13216" xr:uid="{00000000-0005-0000-0000-0000A0330000}"/>
    <cellStyle name="Currency 15 2" xfId="13217" xr:uid="{00000000-0005-0000-0000-0000A1330000}"/>
    <cellStyle name="Currency 15 2 2" xfId="43886" xr:uid="{320F547B-8046-4BE4-9752-5DE179218F41}"/>
    <cellStyle name="Currency 15 3" xfId="43885" xr:uid="{589DAADB-A976-4F70-9793-26C65C514F77}"/>
    <cellStyle name="Currency 150" xfId="13218" xr:uid="{00000000-0005-0000-0000-0000A2330000}"/>
    <cellStyle name="Currency 150 2" xfId="43887" xr:uid="{E79614C6-6F75-48BD-8364-7A679F1F4650}"/>
    <cellStyle name="Currency 151" xfId="13219" xr:uid="{00000000-0005-0000-0000-0000A3330000}"/>
    <cellStyle name="Currency 151 2" xfId="43888" xr:uid="{CBE17AEE-12CA-45A1-8C93-ACF18D3090C6}"/>
    <cellStyle name="Currency 152" xfId="13220" xr:uid="{00000000-0005-0000-0000-0000A4330000}"/>
    <cellStyle name="Currency 152 2" xfId="43889" xr:uid="{68A45101-812A-41E8-9B83-0BC46D78812A}"/>
    <cellStyle name="Currency 153" xfId="13221" xr:uid="{00000000-0005-0000-0000-0000A5330000}"/>
    <cellStyle name="Currency 153 2" xfId="43890" xr:uid="{D2923DAE-DB8F-4424-9FD5-27663C6E5D51}"/>
    <cellStyle name="Currency 154" xfId="13222" xr:uid="{00000000-0005-0000-0000-0000A6330000}"/>
    <cellStyle name="Currency 154 2" xfId="43891" xr:uid="{4CB2B928-D081-4F86-88F5-FD73803DF313}"/>
    <cellStyle name="Currency 155" xfId="13223" xr:uid="{00000000-0005-0000-0000-0000A7330000}"/>
    <cellStyle name="Currency 155 2" xfId="13224" xr:uid="{00000000-0005-0000-0000-0000A8330000}"/>
    <cellStyle name="Currency 155 2 2" xfId="13225" xr:uid="{00000000-0005-0000-0000-0000A9330000}"/>
    <cellStyle name="Currency 155 2 2 2" xfId="43894" xr:uid="{096BFB53-C6B3-4B87-B74B-9408A8467312}"/>
    <cellStyle name="Currency 155 2 3" xfId="13226" xr:uid="{00000000-0005-0000-0000-0000AA330000}"/>
    <cellStyle name="Currency 155 2 3 2" xfId="13227" xr:uid="{00000000-0005-0000-0000-0000AB330000}"/>
    <cellStyle name="Currency 155 2 3 2 2" xfId="43896" xr:uid="{FEC0BC6E-9285-4988-AAF7-B0E0FB043C47}"/>
    <cellStyle name="Currency 155 2 3 3" xfId="43895" xr:uid="{8420D66A-78D5-4974-B334-186DA92479BA}"/>
    <cellStyle name="Currency 155 2 4" xfId="13228" xr:uid="{00000000-0005-0000-0000-0000AC330000}"/>
    <cellStyle name="Currency 155 2 4 2" xfId="43897" xr:uid="{6AD96FB6-D7FE-41D6-8110-E0DDD898C41F}"/>
    <cellStyle name="Currency 155 2 5" xfId="43893" xr:uid="{3E9BDC11-E05D-4401-BF19-8BA818B999E3}"/>
    <cellStyle name="Currency 155 3" xfId="13229" xr:uid="{00000000-0005-0000-0000-0000AD330000}"/>
    <cellStyle name="Currency 155 3 2" xfId="43898" xr:uid="{25F70EF8-8AF8-4AAE-8992-0227EAA6C8A7}"/>
    <cellStyle name="Currency 155 4" xfId="13230" xr:uid="{00000000-0005-0000-0000-0000AE330000}"/>
    <cellStyle name="Currency 155 4 2" xfId="13231" xr:uid="{00000000-0005-0000-0000-0000AF330000}"/>
    <cellStyle name="Currency 155 4 2 2" xfId="43900" xr:uid="{0EC5513D-AEDE-4177-AC88-7956A89CED30}"/>
    <cellStyle name="Currency 155 4 3" xfId="13232" xr:uid="{00000000-0005-0000-0000-0000B0330000}"/>
    <cellStyle name="Currency 155 4 3 2" xfId="43901" xr:uid="{5FCFB2E7-3F16-48BD-B418-BD75FA24F39C}"/>
    <cellStyle name="Currency 155 4 4" xfId="43899" xr:uid="{E17732AF-529D-48E2-905B-12BE7A9A4663}"/>
    <cellStyle name="Currency 155 5" xfId="43892" xr:uid="{CFC66A18-C243-4CEA-AE6A-970131580E02}"/>
    <cellStyle name="Currency 156" xfId="13233" xr:uid="{00000000-0005-0000-0000-0000B1330000}"/>
    <cellStyle name="Currency 156 2" xfId="13234" xr:uid="{00000000-0005-0000-0000-0000B2330000}"/>
    <cellStyle name="Currency 156 2 2" xfId="13235" xr:uid="{00000000-0005-0000-0000-0000B3330000}"/>
    <cellStyle name="Currency 156 2 2 2" xfId="43904" xr:uid="{79F03441-D177-4B12-953D-7FE2EC4B4048}"/>
    <cellStyle name="Currency 156 2 3" xfId="13236" xr:uid="{00000000-0005-0000-0000-0000B4330000}"/>
    <cellStyle name="Currency 156 2 3 2" xfId="13237" xr:uid="{00000000-0005-0000-0000-0000B5330000}"/>
    <cellStyle name="Currency 156 2 3 2 2" xfId="43906" xr:uid="{21DA9F81-50A3-4531-8B64-226F82E061E5}"/>
    <cellStyle name="Currency 156 2 3 3" xfId="43905" xr:uid="{3D69AA4E-628A-462F-9304-F8C741CAF07C}"/>
    <cellStyle name="Currency 156 2 4" xfId="13238" xr:uid="{00000000-0005-0000-0000-0000B6330000}"/>
    <cellStyle name="Currency 156 2 4 2" xfId="43907" xr:uid="{FDFC9ADB-C407-45AF-A720-C668632ED297}"/>
    <cellStyle name="Currency 156 2 5" xfId="43903" xr:uid="{9B17B326-0437-4E27-8D55-1BF9BDF37D8D}"/>
    <cellStyle name="Currency 156 3" xfId="13239" xr:uid="{00000000-0005-0000-0000-0000B7330000}"/>
    <cellStyle name="Currency 156 3 2" xfId="43908" xr:uid="{0F5050B5-472A-437F-817C-6355B8B7A909}"/>
    <cellStyle name="Currency 156 4" xfId="13240" xr:uid="{00000000-0005-0000-0000-0000B8330000}"/>
    <cellStyle name="Currency 156 4 2" xfId="13241" xr:uid="{00000000-0005-0000-0000-0000B9330000}"/>
    <cellStyle name="Currency 156 4 2 2" xfId="43910" xr:uid="{6CAE1F8E-9BBD-40FD-89F4-0F4D9EDF2417}"/>
    <cellStyle name="Currency 156 4 3" xfId="13242" xr:uid="{00000000-0005-0000-0000-0000BA330000}"/>
    <cellStyle name="Currency 156 4 3 2" xfId="43911" xr:uid="{F709AADC-4F84-4DC4-B87D-915A0A96CACC}"/>
    <cellStyle name="Currency 156 4 4" xfId="43909" xr:uid="{E1579F34-9BD0-4446-A9B6-7DE7A6FFD7A5}"/>
    <cellStyle name="Currency 156 5" xfId="43902" xr:uid="{0E0E4CA3-DD4A-4E58-BB2F-C9836A4C4950}"/>
    <cellStyle name="Currency 157" xfId="13243" xr:uid="{00000000-0005-0000-0000-0000BB330000}"/>
    <cellStyle name="Currency 157 2" xfId="13244" xr:uid="{00000000-0005-0000-0000-0000BC330000}"/>
    <cellStyle name="Currency 157 2 2" xfId="13245" xr:uid="{00000000-0005-0000-0000-0000BD330000}"/>
    <cellStyle name="Currency 157 2 2 2" xfId="43914" xr:uid="{3CD47830-5317-4420-B636-D1EFEFFB7233}"/>
    <cellStyle name="Currency 157 2 3" xfId="13246" xr:uid="{00000000-0005-0000-0000-0000BE330000}"/>
    <cellStyle name="Currency 157 2 3 2" xfId="13247" xr:uid="{00000000-0005-0000-0000-0000BF330000}"/>
    <cellStyle name="Currency 157 2 3 2 2" xfId="43916" xr:uid="{88550B63-9108-45CF-AEB9-75795E7D5E4D}"/>
    <cellStyle name="Currency 157 2 3 3" xfId="43915" xr:uid="{B2E905A2-CC2A-4F87-8AAD-ED85135959E5}"/>
    <cellStyle name="Currency 157 2 4" xfId="13248" xr:uid="{00000000-0005-0000-0000-0000C0330000}"/>
    <cellStyle name="Currency 157 2 4 2" xfId="43917" xr:uid="{04F9D852-31CB-468D-BE13-47413E4E4737}"/>
    <cellStyle name="Currency 157 2 5" xfId="43913" xr:uid="{D1717368-7061-48A8-B115-E8E421A58DF3}"/>
    <cellStyle name="Currency 157 3" xfId="13249" xr:uid="{00000000-0005-0000-0000-0000C1330000}"/>
    <cellStyle name="Currency 157 3 2" xfId="43918" xr:uid="{077197F5-C54F-45AD-A907-E3196E1E86E7}"/>
    <cellStyle name="Currency 157 4" xfId="13250" xr:uid="{00000000-0005-0000-0000-0000C2330000}"/>
    <cellStyle name="Currency 157 4 2" xfId="13251" xr:uid="{00000000-0005-0000-0000-0000C3330000}"/>
    <cellStyle name="Currency 157 4 2 2" xfId="43920" xr:uid="{9FEDF958-22DD-4B3E-895C-0B24F1FEA38A}"/>
    <cellStyle name="Currency 157 4 3" xfId="13252" xr:uid="{00000000-0005-0000-0000-0000C4330000}"/>
    <cellStyle name="Currency 157 4 3 2" xfId="43921" xr:uid="{460DC99C-2678-463C-A40E-7350FB1328C6}"/>
    <cellStyle name="Currency 157 4 4" xfId="43919" xr:uid="{B600A953-9AA6-462D-B7B6-57C3015243EC}"/>
    <cellStyle name="Currency 157 5" xfId="43912" xr:uid="{33D9B0D5-7DCA-4A01-80DF-06A122CCE680}"/>
    <cellStyle name="Currency 158" xfId="13253" xr:uid="{00000000-0005-0000-0000-0000C5330000}"/>
    <cellStyle name="Currency 158 2" xfId="13254" xr:uid="{00000000-0005-0000-0000-0000C6330000}"/>
    <cellStyle name="Currency 158 2 2" xfId="13255" xr:uid="{00000000-0005-0000-0000-0000C7330000}"/>
    <cellStyle name="Currency 158 2 2 2" xfId="43924" xr:uid="{C84F3D89-6EC1-4930-91C4-33184F80C9B6}"/>
    <cellStyle name="Currency 158 2 3" xfId="13256" xr:uid="{00000000-0005-0000-0000-0000C8330000}"/>
    <cellStyle name="Currency 158 2 3 2" xfId="13257" xr:uid="{00000000-0005-0000-0000-0000C9330000}"/>
    <cellStyle name="Currency 158 2 3 2 2" xfId="43926" xr:uid="{72CF114D-CD99-49E3-AEC0-B672A5ABE723}"/>
    <cellStyle name="Currency 158 2 3 3" xfId="43925" xr:uid="{BDC7F172-AA0D-4D04-9A06-A1579F12A846}"/>
    <cellStyle name="Currency 158 2 4" xfId="13258" xr:uid="{00000000-0005-0000-0000-0000CA330000}"/>
    <cellStyle name="Currency 158 2 4 2" xfId="43927" xr:uid="{69266FB3-0712-4916-9CCB-BFA3EE496948}"/>
    <cellStyle name="Currency 158 2 5" xfId="43923" xr:uid="{90868CF4-5FD9-4B80-BCCA-707251198708}"/>
    <cellStyle name="Currency 158 3" xfId="13259" xr:uid="{00000000-0005-0000-0000-0000CB330000}"/>
    <cellStyle name="Currency 158 3 2" xfId="43928" xr:uid="{0472F489-233C-44FE-9FEE-DDA7077A762A}"/>
    <cellStyle name="Currency 158 4" xfId="13260" xr:uid="{00000000-0005-0000-0000-0000CC330000}"/>
    <cellStyle name="Currency 158 4 2" xfId="13261" xr:uid="{00000000-0005-0000-0000-0000CD330000}"/>
    <cellStyle name="Currency 158 4 2 2" xfId="43930" xr:uid="{139934FA-2A73-4E15-8B07-6C113CF54882}"/>
    <cellStyle name="Currency 158 4 3" xfId="13262" xr:uid="{00000000-0005-0000-0000-0000CE330000}"/>
    <cellStyle name="Currency 158 4 3 2" xfId="43931" xr:uid="{55BB91D0-3CF3-48E0-9E6B-B2D1073303C0}"/>
    <cellStyle name="Currency 158 4 4" xfId="43929" xr:uid="{11BBB2BE-9211-49AF-9CC0-98932AB8F952}"/>
    <cellStyle name="Currency 158 5" xfId="43922" xr:uid="{FB54B41A-D866-439E-9036-848E5F367A1F}"/>
    <cellStyle name="Currency 159" xfId="13263" xr:uid="{00000000-0005-0000-0000-0000CF330000}"/>
    <cellStyle name="Currency 159 2" xfId="13264" xr:uid="{00000000-0005-0000-0000-0000D0330000}"/>
    <cellStyle name="Currency 159 2 2" xfId="43933" xr:uid="{CA3EA407-A95D-4343-A5BD-0CAE3CA958B3}"/>
    <cellStyle name="Currency 159 3" xfId="43932" xr:uid="{BD3C4A69-A688-498B-A1DD-55DA7348448B}"/>
    <cellStyle name="Currency 16" xfId="13265" xr:uid="{00000000-0005-0000-0000-0000D1330000}"/>
    <cellStyle name="Currency 16 2" xfId="13266" xr:uid="{00000000-0005-0000-0000-0000D2330000}"/>
    <cellStyle name="Currency 16 2 2" xfId="43935" xr:uid="{6B067D99-699B-465B-A7D8-155055778A85}"/>
    <cellStyle name="Currency 16 3" xfId="43934" xr:uid="{D6BCEA2A-4C2C-462A-A2B7-5EEC4A025B8D}"/>
    <cellStyle name="Currency 160" xfId="13267" xr:uid="{00000000-0005-0000-0000-0000D3330000}"/>
    <cellStyle name="Currency 160 2" xfId="13268" xr:uid="{00000000-0005-0000-0000-0000D4330000}"/>
    <cellStyle name="Currency 160 2 2" xfId="43937" xr:uid="{BBB505BB-70FB-4C10-8138-6CF282ACDC0C}"/>
    <cellStyle name="Currency 160 3" xfId="13269" xr:uid="{00000000-0005-0000-0000-0000D5330000}"/>
    <cellStyle name="Currency 160 3 2" xfId="13270" xr:uid="{00000000-0005-0000-0000-0000D6330000}"/>
    <cellStyle name="Currency 160 3 2 2" xfId="43939" xr:uid="{5208DE75-6C0E-4311-B2BB-A0F5F4AE9ED8}"/>
    <cellStyle name="Currency 160 3 3" xfId="43938" xr:uid="{F79D0E5A-F45D-4D05-ACC9-E1EFAB278935}"/>
    <cellStyle name="Currency 160 4" xfId="43936" xr:uid="{4F57FEAD-82F3-4381-9F9A-D013B17462D5}"/>
    <cellStyle name="Currency 161" xfId="13271" xr:uid="{00000000-0005-0000-0000-0000D7330000}"/>
    <cellStyle name="Currency 161 2" xfId="43940" xr:uid="{BCC8311F-879B-45F4-9B83-15EF9A2DA82F}"/>
    <cellStyle name="Currency 162" xfId="13272" xr:uid="{00000000-0005-0000-0000-0000D8330000}"/>
    <cellStyle name="Currency 162 2" xfId="13273" xr:uid="{00000000-0005-0000-0000-0000D9330000}"/>
    <cellStyle name="Currency 162 2 2" xfId="43942" xr:uid="{2F556B53-57E9-440A-9447-7FB482CCB67C}"/>
    <cellStyle name="Currency 162 3" xfId="13274" xr:uid="{00000000-0005-0000-0000-0000DA330000}"/>
    <cellStyle name="Currency 162 3 2" xfId="43943" xr:uid="{D60961B9-1137-43CC-836B-A09C6F783BC8}"/>
    <cellStyle name="Currency 162 4" xfId="13275" xr:uid="{00000000-0005-0000-0000-0000DB330000}"/>
    <cellStyle name="Currency 162 4 2" xfId="13276" xr:uid="{00000000-0005-0000-0000-0000DC330000}"/>
    <cellStyle name="Currency 162 4 2 2" xfId="43945" xr:uid="{F38C8D10-26EE-4B67-B249-8F8DFB267CC4}"/>
    <cellStyle name="Currency 162 4 3" xfId="43944" xr:uid="{74830FEF-46E6-47C1-8792-7244CF0D0BE3}"/>
    <cellStyle name="Currency 162 5" xfId="13277" xr:uid="{00000000-0005-0000-0000-0000DD330000}"/>
    <cellStyle name="Currency 162 5 2" xfId="43946" xr:uid="{39BA50D6-A40C-41F7-94F6-83649B3C56BD}"/>
    <cellStyle name="Currency 162 6" xfId="43941" xr:uid="{5E609EDF-C4A9-4058-BFEC-3D041603428D}"/>
    <cellStyle name="Currency 163" xfId="13278" xr:uid="{00000000-0005-0000-0000-0000DE330000}"/>
    <cellStyle name="Currency 163 2" xfId="13279" xr:uid="{00000000-0005-0000-0000-0000DF330000}"/>
    <cellStyle name="Currency 163 2 2" xfId="43948" xr:uid="{DE0402D6-DD4A-44C5-8DB4-B4F00FCB0CA1}"/>
    <cellStyle name="Currency 163 3" xfId="13280" xr:uid="{00000000-0005-0000-0000-0000E0330000}"/>
    <cellStyle name="Currency 163 3 2" xfId="43949" xr:uid="{44C395D4-D450-43D7-95C3-BF22EC5A8119}"/>
    <cellStyle name="Currency 163 4" xfId="13281" xr:uid="{00000000-0005-0000-0000-0000E1330000}"/>
    <cellStyle name="Currency 163 4 2" xfId="13282" xr:uid="{00000000-0005-0000-0000-0000E2330000}"/>
    <cellStyle name="Currency 163 4 2 2" xfId="43951" xr:uid="{6866761B-6A7A-4C71-AA4E-E8622DD5954B}"/>
    <cellStyle name="Currency 163 4 3" xfId="43950" xr:uid="{8F84C583-C2B0-4AD9-9EF3-21EBF5C861DD}"/>
    <cellStyle name="Currency 163 5" xfId="13283" xr:uid="{00000000-0005-0000-0000-0000E3330000}"/>
    <cellStyle name="Currency 163 5 2" xfId="43952" xr:uid="{DF04CA4B-2E03-42C4-A2A0-6174F6D0EEBA}"/>
    <cellStyle name="Currency 163 6" xfId="43947" xr:uid="{2C402668-CCCD-4D4A-B69B-83DF71659546}"/>
    <cellStyle name="Currency 164" xfId="13284" xr:uid="{00000000-0005-0000-0000-0000E4330000}"/>
    <cellStyle name="Currency 164 2" xfId="43953" xr:uid="{92A3DA4C-28C0-43F8-B81B-69F862354A55}"/>
    <cellStyle name="Currency 165" xfId="13285" xr:uid="{00000000-0005-0000-0000-0000E5330000}"/>
    <cellStyle name="Currency 165 2" xfId="43954" xr:uid="{EADDD8B2-0DD7-40DE-AD6A-402CA9062472}"/>
    <cellStyle name="Currency 166" xfId="13286" xr:uid="{00000000-0005-0000-0000-0000E6330000}"/>
    <cellStyle name="Currency 166 2" xfId="43955" xr:uid="{C1262D9F-A23A-45A1-9E6F-5E1F34FD825C}"/>
    <cellStyle name="Currency 167" xfId="13287" xr:uid="{00000000-0005-0000-0000-0000E7330000}"/>
    <cellStyle name="Currency 167 2" xfId="13288" xr:uid="{00000000-0005-0000-0000-0000E8330000}"/>
    <cellStyle name="Currency 167 2 2" xfId="43957" xr:uid="{989B525E-97EA-4B5C-8003-B14ACA5D3CAA}"/>
    <cellStyle name="Currency 167 3" xfId="43956" xr:uid="{4E9BFA63-1AA8-493F-8ADC-7C589688C42D}"/>
    <cellStyle name="Currency 168" xfId="13289" xr:uid="{00000000-0005-0000-0000-0000E9330000}"/>
    <cellStyle name="Currency 168 2" xfId="13290" xr:uid="{00000000-0005-0000-0000-0000EA330000}"/>
    <cellStyle name="Currency 168 2 2" xfId="43959" xr:uid="{A037BD79-3FE8-48CD-A17C-E1AC74A3FCFD}"/>
    <cellStyle name="Currency 168 3" xfId="43958" xr:uid="{3F62360F-D462-4FF0-B52C-2539B4354028}"/>
    <cellStyle name="Currency 169" xfId="13291" xr:uid="{00000000-0005-0000-0000-0000EB330000}"/>
    <cellStyle name="Currency 169 2" xfId="13292" xr:uid="{00000000-0005-0000-0000-0000EC330000}"/>
    <cellStyle name="Currency 169 2 2" xfId="43961" xr:uid="{5D10CB77-B7AB-43F7-98C6-3C44BBAA524B}"/>
    <cellStyle name="Currency 169 3" xfId="43960" xr:uid="{7A1DCB79-BF74-4CD6-A1CF-65B35667D65A}"/>
    <cellStyle name="Currency 17" xfId="13293" xr:uid="{00000000-0005-0000-0000-0000ED330000}"/>
    <cellStyle name="Currency 17 2" xfId="13294" xr:uid="{00000000-0005-0000-0000-0000EE330000}"/>
    <cellStyle name="Currency 17 2 2" xfId="43963" xr:uid="{E8132D98-8421-4DB8-9704-F5BE2E7E63AF}"/>
    <cellStyle name="Currency 17 3" xfId="43962" xr:uid="{44E19F7F-C39D-4090-8651-A14EADCA3231}"/>
    <cellStyle name="Currency 170" xfId="13295" xr:uid="{00000000-0005-0000-0000-0000EF330000}"/>
    <cellStyle name="Currency 170 2" xfId="13296" xr:uid="{00000000-0005-0000-0000-0000F0330000}"/>
    <cellStyle name="Currency 170 2 2" xfId="43965" xr:uid="{52FA2480-070A-4CEA-B20D-64CCE096740C}"/>
    <cellStyle name="Currency 170 3" xfId="43964" xr:uid="{D6CE9E89-76FD-473C-A52E-CC540D99ED79}"/>
    <cellStyle name="Currency 171" xfId="13297" xr:uid="{00000000-0005-0000-0000-0000F1330000}"/>
    <cellStyle name="Currency 171 2" xfId="13298" xr:uid="{00000000-0005-0000-0000-0000F2330000}"/>
    <cellStyle name="Currency 171 2 2" xfId="43967" xr:uid="{D3CBDCC4-1564-4B45-8F7D-495934C82A58}"/>
    <cellStyle name="Currency 171 3" xfId="43966" xr:uid="{C95DE0A9-89E0-4067-BC38-7E7F9CADC615}"/>
    <cellStyle name="Currency 172" xfId="13299" xr:uid="{00000000-0005-0000-0000-0000F3330000}"/>
    <cellStyle name="Currency 172 2" xfId="13300" xr:uid="{00000000-0005-0000-0000-0000F4330000}"/>
    <cellStyle name="Currency 172 2 2" xfId="43969" xr:uid="{ADFF8947-DE75-4D04-8997-2EC04F76CF6A}"/>
    <cellStyle name="Currency 172 3" xfId="43968" xr:uid="{28B60EE3-69C7-4075-ABEF-579012352154}"/>
    <cellStyle name="Currency 173" xfId="13301" xr:uid="{00000000-0005-0000-0000-0000F5330000}"/>
    <cellStyle name="Currency 173 2" xfId="13302" xr:uid="{00000000-0005-0000-0000-0000F6330000}"/>
    <cellStyle name="Currency 173 2 2" xfId="43971" xr:uid="{9E89B557-0838-4642-AFB0-E35CB89C1159}"/>
    <cellStyle name="Currency 173 3" xfId="43970" xr:uid="{CF699A8E-8D0A-477C-A5DC-891A77A09F56}"/>
    <cellStyle name="Currency 174" xfId="13303" xr:uid="{00000000-0005-0000-0000-0000F7330000}"/>
    <cellStyle name="Currency 174 2" xfId="43972" xr:uid="{84CD9664-EF72-4A26-91C5-8FA3E5B7780B}"/>
    <cellStyle name="Currency 175" xfId="13304" xr:uid="{00000000-0005-0000-0000-0000F8330000}"/>
    <cellStyle name="Currency 175 2" xfId="43973" xr:uid="{AE902BD2-9E55-4A29-894B-9AC019695B4F}"/>
    <cellStyle name="Currency 176" xfId="13305" xr:uid="{00000000-0005-0000-0000-0000F9330000}"/>
    <cellStyle name="Currency 176 2" xfId="43974" xr:uid="{5ACC83F1-E3B9-4E2E-B8BA-51CE64CBB71B}"/>
    <cellStyle name="Currency 177" xfId="13306" xr:uid="{00000000-0005-0000-0000-0000FA330000}"/>
    <cellStyle name="Currency 177 2" xfId="43975" xr:uid="{40F93573-B590-43E0-8A8C-C88C5BE037B2}"/>
    <cellStyle name="Currency 178" xfId="13307" xr:uid="{00000000-0005-0000-0000-0000FB330000}"/>
    <cellStyle name="Currency 178 2" xfId="43976" xr:uid="{0F2EC667-4BCF-4651-BCF8-FD5BA02809F3}"/>
    <cellStyle name="Currency 179" xfId="13308" xr:uid="{00000000-0005-0000-0000-0000FC330000}"/>
    <cellStyle name="Currency 179 2" xfId="43977" xr:uid="{553CA361-8F2C-457D-824F-92FE9B8B0890}"/>
    <cellStyle name="Currency 18" xfId="13309" xr:uid="{00000000-0005-0000-0000-0000FD330000}"/>
    <cellStyle name="Currency 18 2" xfId="13310" xr:uid="{00000000-0005-0000-0000-0000FE330000}"/>
    <cellStyle name="Currency 18 2 2" xfId="43979" xr:uid="{72470AF0-F631-4D80-9808-C70EA9EF76E6}"/>
    <cellStyle name="Currency 18 3" xfId="43978" xr:uid="{7C077540-40E0-41AB-8B1E-B6D8F876CD1B}"/>
    <cellStyle name="Currency 180" xfId="13311" xr:uid="{00000000-0005-0000-0000-0000FF330000}"/>
    <cellStyle name="Currency 180 2" xfId="43980" xr:uid="{D67110FB-D8B9-4B27-8A7D-A97BF4BCD166}"/>
    <cellStyle name="Currency 181" xfId="13312" xr:uid="{00000000-0005-0000-0000-000000340000}"/>
    <cellStyle name="Currency 181 2" xfId="43981" xr:uid="{107D36F7-D816-4075-A30B-E9BB23060280}"/>
    <cellStyle name="Currency 182" xfId="13313" xr:uid="{00000000-0005-0000-0000-000001340000}"/>
    <cellStyle name="Currency 182 2" xfId="43982" xr:uid="{26CD22EA-E122-4E34-900A-25D0805ACC39}"/>
    <cellStyle name="Currency 183" xfId="13314" xr:uid="{00000000-0005-0000-0000-000002340000}"/>
    <cellStyle name="Currency 183 2" xfId="43983" xr:uid="{382BFFE1-CA4D-430D-9ACB-A5F5CCC1B619}"/>
    <cellStyle name="Currency 184" xfId="13315" xr:uid="{00000000-0005-0000-0000-000003340000}"/>
    <cellStyle name="Currency 184 2" xfId="43984" xr:uid="{9C9D1346-83A8-487B-8626-D1A1538BA042}"/>
    <cellStyle name="Currency 185" xfId="13316" xr:uid="{00000000-0005-0000-0000-000004340000}"/>
    <cellStyle name="Currency 185 2" xfId="43985" xr:uid="{F14C7410-52E0-4C38-9659-EA1E12568EDD}"/>
    <cellStyle name="Currency 186" xfId="13317" xr:uid="{00000000-0005-0000-0000-000005340000}"/>
    <cellStyle name="Currency 186 2" xfId="43986" xr:uid="{25C2D31D-7307-45C3-A161-7537CED2C668}"/>
    <cellStyle name="Currency 187" xfId="13318" xr:uid="{00000000-0005-0000-0000-000006340000}"/>
    <cellStyle name="Currency 187 2" xfId="43987" xr:uid="{F9457F77-1E66-4CB1-9D7D-E0D0E1F48A7C}"/>
    <cellStyle name="Currency 188" xfId="13319" xr:uid="{00000000-0005-0000-0000-000007340000}"/>
    <cellStyle name="Currency 188 2" xfId="43988" xr:uid="{07CA8005-B14A-4691-919E-6B8A2C651A2B}"/>
    <cellStyle name="Currency 189" xfId="13320" xr:uid="{00000000-0005-0000-0000-000008340000}"/>
    <cellStyle name="Currency 189 2" xfId="43989" xr:uid="{5F1F2E7C-929B-49BF-8AC6-4E5BCBFEFD62}"/>
    <cellStyle name="Currency 19" xfId="13321" xr:uid="{00000000-0005-0000-0000-000009340000}"/>
    <cellStyle name="Currency 19 2" xfId="13322" xr:uid="{00000000-0005-0000-0000-00000A340000}"/>
    <cellStyle name="Currency 19 2 2" xfId="43991" xr:uid="{7DBDA2F1-D597-4E4E-BD18-5160C33B47EE}"/>
    <cellStyle name="Currency 19 3" xfId="43990" xr:uid="{E555D684-7559-4E66-A7E7-BCE407D499B5}"/>
    <cellStyle name="Currency 190" xfId="13323" xr:uid="{00000000-0005-0000-0000-00000B340000}"/>
    <cellStyle name="Currency 190 2" xfId="43992" xr:uid="{85B15055-F640-4903-9AB2-D6AF187B1BE2}"/>
    <cellStyle name="Currency 191" xfId="13324" xr:uid="{00000000-0005-0000-0000-00000C340000}"/>
    <cellStyle name="Currency 191 2" xfId="43993" xr:uid="{250E04D1-A75A-4A47-B1BB-06F7711CD3B1}"/>
    <cellStyle name="Currency 192" xfId="13325" xr:uid="{00000000-0005-0000-0000-00000D340000}"/>
    <cellStyle name="Currency 192 2" xfId="43994" xr:uid="{488EFCE9-592A-465D-A9E4-FECBB4EA2166}"/>
    <cellStyle name="Currency 193" xfId="13326" xr:uid="{00000000-0005-0000-0000-00000E340000}"/>
    <cellStyle name="Currency 193 2" xfId="43995" xr:uid="{D5E93613-F12A-4AA6-A766-54ACBB36372D}"/>
    <cellStyle name="Currency 194" xfId="13327" xr:uid="{00000000-0005-0000-0000-00000F340000}"/>
    <cellStyle name="Currency 194 2" xfId="43996" xr:uid="{46EBB150-943A-4D91-B275-FDC30B0C1588}"/>
    <cellStyle name="Currency 195" xfId="13328" xr:uid="{00000000-0005-0000-0000-000010340000}"/>
    <cellStyle name="Currency 195 2" xfId="43997" xr:uid="{1997C236-834E-46D2-B01D-852A72A4B643}"/>
    <cellStyle name="Currency 196" xfId="13329" xr:uid="{00000000-0005-0000-0000-000011340000}"/>
    <cellStyle name="Currency 196 2" xfId="43998" xr:uid="{838EB94E-6EB6-4573-AFF5-54B60903B0F4}"/>
    <cellStyle name="Currency 197" xfId="13330" xr:uid="{00000000-0005-0000-0000-000012340000}"/>
    <cellStyle name="Currency 197 2" xfId="43999" xr:uid="{13319497-60FB-450A-A4A0-D58F1705BC5D}"/>
    <cellStyle name="Currency 198" xfId="13331" xr:uid="{00000000-0005-0000-0000-000013340000}"/>
    <cellStyle name="Currency 198 2" xfId="44000" xr:uid="{FED03F13-4671-4067-A30E-871C592D043E}"/>
    <cellStyle name="Currency 199" xfId="13332" xr:uid="{00000000-0005-0000-0000-000014340000}"/>
    <cellStyle name="Currency 199 2" xfId="13333" xr:uid="{00000000-0005-0000-0000-000015340000}"/>
    <cellStyle name="Currency 199 2 2" xfId="44002" xr:uid="{26626C7D-5C9C-4161-ADB5-81A7BE1873B8}"/>
    <cellStyle name="Currency 199 3" xfId="44001" xr:uid="{7D1CA8D3-D5E4-40CA-88DB-829B9AC0D41B}"/>
    <cellStyle name="Currency 2" xfId="13334" xr:uid="{00000000-0005-0000-0000-000016340000}"/>
    <cellStyle name="Currency 2 10" xfId="13335" xr:uid="{00000000-0005-0000-0000-000017340000}"/>
    <cellStyle name="Currency 2 10 2" xfId="13336" xr:uid="{00000000-0005-0000-0000-000018340000}"/>
    <cellStyle name="Currency 2 10 2 2" xfId="44005" xr:uid="{5957D21C-2E28-4EAB-9695-E9D328910B85}"/>
    <cellStyle name="Currency 2 10 3" xfId="44004" xr:uid="{DF1077ED-3A96-431E-B611-042311B389C8}"/>
    <cellStyle name="Currency 2 11" xfId="13337" xr:uid="{00000000-0005-0000-0000-000019340000}"/>
    <cellStyle name="Currency 2 11 2" xfId="13338" xr:uid="{00000000-0005-0000-0000-00001A340000}"/>
    <cellStyle name="Currency 2 11 2 2" xfId="44007" xr:uid="{95EB96AF-9FA0-4C13-B618-89A36380E533}"/>
    <cellStyle name="Currency 2 11 3" xfId="44006" xr:uid="{8348369A-5C9A-4CDE-88D2-FA7845E89873}"/>
    <cellStyle name="Currency 2 12" xfId="13339" xr:uid="{00000000-0005-0000-0000-00001B340000}"/>
    <cellStyle name="Currency 2 12 2" xfId="13340" xr:uid="{00000000-0005-0000-0000-00001C340000}"/>
    <cellStyle name="Currency 2 12 2 2" xfId="44009" xr:uid="{F774D86F-4C4B-476D-B822-FEFADE0D6DAC}"/>
    <cellStyle name="Currency 2 12 3" xfId="44008" xr:uid="{C87D93DD-9792-4034-AEB9-79B40EE834F7}"/>
    <cellStyle name="Currency 2 13" xfId="13341" xr:uid="{00000000-0005-0000-0000-00001D340000}"/>
    <cellStyle name="Currency 2 13 2" xfId="13342" xr:uid="{00000000-0005-0000-0000-00001E340000}"/>
    <cellStyle name="Currency 2 13 2 2" xfId="44011" xr:uid="{A727010A-343A-4F36-9CC1-CDF4625BA19D}"/>
    <cellStyle name="Currency 2 13 3" xfId="44010" xr:uid="{A281CBA3-9966-4BE6-A704-F212622570ED}"/>
    <cellStyle name="Currency 2 14" xfId="13343" xr:uid="{00000000-0005-0000-0000-00001F340000}"/>
    <cellStyle name="Currency 2 14 2" xfId="13344" xr:uid="{00000000-0005-0000-0000-000020340000}"/>
    <cellStyle name="Currency 2 14 2 2" xfId="44013" xr:uid="{A0F3DBAC-1119-409F-87ED-855501BD9922}"/>
    <cellStyle name="Currency 2 14 3" xfId="44012" xr:uid="{51F2DB92-5C4F-4B6A-9123-CDFFFE240A1E}"/>
    <cellStyle name="Currency 2 15" xfId="13345" xr:uid="{00000000-0005-0000-0000-000021340000}"/>
    <cellStyle name="Currency 2 15 2" xfId="13346" xr:uid="{00000000-0005-0000-0000-000022340000}"/>
    <cellStyle name="Currency 2 15 2 2" xfId="44015" xr:uid="{5C475C61-7C96-44B8-8859-3AD11F8FD0C8}"/>
    <cellStyle name="Currency 2 15 3" xfId="44014" xr:uid="{704A5112-08EF-491F-9164-B7B813629E45}"/>
    <cellStyle name="Currency 2 16" xfId="13347" xr:uid="{00000000-0005-0000-0000-000023340000}"/>
    <cellStyle name="Currency 2 16 2" xfId="13348" xr:uid="{00000000-0005-0000-0000-000024340000}"/>
    <cellStyle name="Currency 2 16 2 2" xfId="44017" xr:uid="{368C51DA-BDA8-4F17-98D7-97179F304083}"/>
    <cellStyle name="Currency 2 16 3" xfId="44016" xr:uid="{7D37F641-B0A5-4D7C-B045-EC4CB08751B0}"/>
    <cellStyle name="Currency 2 17" xfId="13349" xr:uid="{00000000-0005-0000-0000-000025340000}"/>
    <cellStyle name="Currency 2 17 2" xfId="13350" xr:uid="{00000000-0005-0000-0000-000026340000}"/>
    <cellStyle name="Currency 2 17 2 2" xfId="44019" xr:uid="{FBC6D073-6770-47D2-82B4-477533E3C175}"/>
    <cellStyle name="Currency 2 17 3" xfId="44018" xr:uid="{63C67E63-673B-4581-B3FD-39098A640EB9}"/>
    <cellStyle name="Currency 2 18" xfId="13351" xr:uid="{00000000-0005-0000-0000-000027340000}"/>
    <cellStyle name="Currency 2 18 2" xfId="44020" xr:uid="{CFE75DB8-9A7E-4DDB-A479-34F0CC948EB6}"/>
    <cellStyle name="Currency 2 19" xfId="13352" xr:uid="{00000000-0005-0000-0000-000028340000}"/>
    <cellStyle name="Currency 2 19 2" xfId="44021" xr:uid="{35235FB6-64C2-4908-B0AC-9DC4D2189B07}"/>
    <cellStyle name="Currency 2 2" xfId="13353" xr:uid="{00000000-0005-0000-0000-000029340000}"/>
    <cellStyle name="Currency 2 2 10" xfId="13354" xr:uid="{00000000-0005-0000-0000-00002A340000}"/>
    <cellStyle name="Currency 2 2 10 2" xfId="13355" xr:uid="{00000000-0005-0000-0000-00002B340000}"/>
    <cellStyle name="Currency 2 2 10 2 2" xfId="44024" xr:uid="{3DE4C3BC-B5A6-46F1-8371-4AB757533EF2}"/>
    <cellStyle name="Currency 2 2 10 3" xfId="44023" xr:uid="{C7D5D533-34EC-4AD0-9AC5-EC1775F2EC0F}"/>
    <cellStyle name="Currency 2 2 11" xfId="13356" xr:uid="{00000000-0005-0000-0000-00002C340000}"/>
    <cellStyle name="Currency 2 2 11 2" xfId="13357" xr:uid="{00000000-0005-0000-0000-00002D340000}"/>
    <cellStyle name="Currency 2 2 11 2 2" xfId="44026" xr:uid="{0FD8E4E4-2AA5-4192-B7CC-DDD1CF9A6EED}"/>
    <cellStyle name="Currency 2 2 11 3" xfId="44025" xr:uid="{7A289C80-E340-471B-A785-85B9FCC63BE0}"/>
    <cellStyle name="Currency 2 2 12" xfId="13358" xr:uid="{00000000-0005-0000-0000-00002E340000}"/>
    <cellStyle name="Currency 2 2 12 2" xfId="13359" xr:uid="{00000000-0005-0000-0000-00002F340000}"/>
    <cellStyle name="Currency 2 2 12 2 2" xfId="44028" xr:uid="{342C9D30-F8A6-49C6-9089-5A44440A582C}"/>
    <cellStyle name="Currency 2 2 12 3" xfId="44027" xr:uid="{73DB2E05-3465-49C8-8D36-A5D0AEBC8906}"/>
    <cellStyle name="Currency 2 2 13" xfId="13360" xr:uid="{00000000-0005-0000-0000-000030340000}"/>
    <cellStyle name="Currency 2 2 13 2" xfId="13361" xr:uid="{00000000-0005-0000-0000-000031340000}"/>
    <cellStyle name="Currency 2 2 13 2 2" xfId="44030" xr:uid="{26CA09D2-8457-4830-8725-8A4B1B4A1353}"/>
    <cellStyle name="Currency 2 2 13 3" xfId="44029" xr:uid="{68D4A7E6-E9E3-4676-BDA4-1A280A062D45}"/>
    <cellStyle name="Currency 2 2 14" xfId="13362" xr:uid="{00000000-0005-0000-0000-000032340000}"/>
    <cellStyle name="Currency 2 2 14 2" xfId="13363" xr:uid="{00000000-0005-0000-0000-000033340000}"/>
    <cellStyle name="Currency 2 2 14 2 2" xfId="44032" xr:uid="{B56CDBAB-B8D7-4D73-94E6-558F8679627C}"/>
    <cellStyle name="Currency 2 2 14 3" xfId="44031" xr:uid="{DC69C4AD-E3DF-4D60-B83E-0D1BEADD1FEF}"/>
    <cellStyle name="Currency 2 2 15" xfId="13364" xr:uid="{00000000-0005-0000-0000-000034340000}"/>
    <cellStyle name="Currency 2 2 15 2" xfId="44033" xr:uid="{047CDE7B-AC08-4C4D-B74A-78A700A5AF2F}"/>
    <cellStyle name="Currency 2 2 16" xfId="13365" xr:uid="{00000000-0005-0000-0000-000035340000}"/>
    <cellStyle name="Currency 2 2 16 2" xfId="44034" xr:uid="{C3B051E3-0339-4BC2-9813-8EC1B9A321C7}"/>
    <cellStyle name="Currency 2 2 17" xfId="13366" xr:uid="{00000000-0005-0000-0000-000036340000}"/>
    <cellStyle name="Currency 2 2 17 2" xfId="44035" xr:uid="{69ED1CFC-43C2-4DA6-9E63-1296BCDD7081}"/>
    <cellStyle name="Currency 2 2 18" xfId="13367" xr:uid="{00000000-0005-0000-0000-000037340000}"/>
    <cellStyle name="Currency 2 2 18 2" xfId="44036" xr:uid="{11F55C52-A8C7-4F38-BC41-3C40BE5836D8}"/>
    <cellStyle name="Currency 2 2 19" xfId="13368" xr:uid="{00000000-0005-0000-0000-000038340000}"/>
    <cellStyle name="Currency 2 2 19 2" xfId="13369" xr:uid="{00000000-0005-0000-0000-000039340000}"/>
    <cellStyle name="Currency 2 2 19 2 2" xfId="44038" xr:uid="{12C69122-20AA-42D8-8D97-119192A8B6E7}"/>
    <cellStyle name="Currency 2 2 19 3" xfId="44037" xr:uid="{4D671920-6774-45C7-89D9-EA6E97E1E379}"/>
    <cellStyle name="Currency 2 2 2" xfId="13370" xr:uid="{00000000-0005-0000-0000-00003A340000}"/>
    <cellStyle name="Currency 2 2 2 2" xfId="13371" xr:uid="{00000000-0005-0000-0000-00003B340000}"/>
    <cellStyle name="Currency 2 2 2 2 2" xfId="13372" xr:uid="{00000000-0005-0000-0000-00003C340000}"/>
    <cellStyle name="Currency 2 2 2 2 2 2" xfId="13373" xr:uid="{00000000-0005-0000-0000-00003D340000}"/>
    <cellStyle name="Currency 2 2 2 2 2 2 2" xfId="44042" xr:uid="{E032F715-60B6-40E4-86C7-D248EEAE01CE}"/>
    <cellStyle name="Currency 2 2 2 2 2 3" xfId="44041" xr:uid="{82CC1B91-C22B-4704-BA3B-26CEA0FB333C}"/>
    <cellStyle name="Currency 2 2 2 2 3" xfId="44040" xr:uid="{FD135664-2FA1-4CAB-859A-0FF5672C3E97}"/>
    <cellStyle name="Currency 2 2 2 3" xfId="13374" xr:uid="{00000000-0005-0000-0000-00003E340000}"/>
    <cellStyle name="Currency 2 2 2 3 2" xfId="13375" xr:uid="{00000000-0005-0000-0000-00003F340000}"/>
    <cellStyle name="Currency 2 2 2 3 2 2" xfId="44044" xr:uid="{9A317D9F-B4A9-4C1D-A172-22590A46CC09}"/>
    <cellStyle name="Currency 2 2 2 3 3" xfId="44043" xr:uid="{A5E95C52-BA5B-4541-92B9-87D924522DEC}"/>
    <cellStyle name="Currency 2 2 2 4" xfId="13376" xr:uid="{00000000-0005-0000-0000-000040340000}"/>
    <cellStyle name="Currency 2 2 2 4 2" xfId="13377" xr:uid="{00000000-0005-0000-0000-000041340000}"/>
    <cellStyle name="Currency 2 2 2 4 2 2" xfId="44046" xr:uid="{5C7F75D8-8AEF-47C0-9F0F-A5861F50C993}"/>
    <cellStyle name="Currency 2 2 2 4 3" xfId="44045" xr:uid="{8B08E3F1-8D60-4AD7-BA2C-0396F4166113}"/>
    <cellStyle name="Currency 2 2 2 5" xfId="13378" xr:uid="{00000000-0005-0000-0000-000042340000}"/>
    <cellStyle name="Currency 2 2 2 5 2" xfId="44047" xr:uid="{10543565-4F4E-4C14-9085-099831D40E83}"/>
    <cellStyle name="Currency 2 2 2 6" xfId="13379" xr:uid="{00000000-0005-0000-0000-000043340000}"/>
    <cellStyle name="Currency 2 2 2 6 2" xfId="44048" xr:uid="{A83550BE-0ED7-40A7-BEEA-017DDE5A6494}"/>
    <cellStyle name="Currency 2 2 2 7" xfId="13380" xr:uid="{00000000-0005-0000-0000-000044340000}"/>
    <cellStyle name="Currency 2 2 2 7 2" xfId="44049" xr:uid="{A5381977-1B6D-409C-8C4E-F5A633568ED1}"/>
    <cellStyle name="Currency 2 2 2 8" xfId="13381" xr:uid="{00000000-0005-0000-0000-000045340000}"/>
    <cellStyle name="Currency 2 2 2 8 2" xfId="44050" xr:uid="{AA271C59-7694-415B-A160-006780BF5F6B}"/>
    <cellStyle name="Currency 2 2 2 9" xfId="44039" xr:uid="{61F36D16-F1F3-48F2-B924-1A6746366C2D}"/>
    <cellStyle name="Currency 2 2 20" xfId="13382" xr:uid="{00000000-0005-0000-0000-000046340000}"/>
    <cellStyle name="Currency 2 2 20 2" xfId="44051" xr:uid="{BA0F8BC2-BDDF-4420-A06E-B695C6185935}"/>
    <cellStyle name="Currency 2 2 20 3" xfId="13383" xr:uid="{00000000-0005-0000-0000-000047340000}"/>
    <cellStyle name="Currency 2 2 20 3 2" xfId="44052" xr:uid="{154C072F-DCED-45BA-9172-7056F5048DE1}"/>
    <cellStyle name="Currency 2 2 21" xfId="13384" xr:uid="{00000000-0005-0000-0000-000048340000}"/>
    <cellStyle name="Currency 2 2 21 2" xfId="44053" xr:uid="{801FFF89-686D-460A-A8C4-E7F5BE55BEB2}"/>
    <cellStyle name="Currency 2 2 22" xfId="13385" xr:uid="{00000000-0005-0000-0000-000049340000}"/>
    <cellStyle name="Currency 2 2 22 2" xfId="44054" xr:uid="{58BA0C49-8F6A-404D-960D-B7922794D0A5}"/>
    <cellStyle name="Currency 2 2 23" xfId="13386" xr:uid="{00000000-0005-0000-0000-00004A340000}"/>
    <cellStyle name="Currency 2 2 23 2" xfId="44055" xr:uid="{21C455A1-CBF3-4D94-BA1C-6D8BD52960D9}"/>
    <cellStyle name="Currency 2 2 24" xfId="13387" xr:uid="{00000000-0005-0000-0000-00004B340000}"/>
    <cellStyle name="Currency 2 2 24 2" xfId="44056" xr:uid="{6370256A-E803-4985-B187-8B3F444ABF77}"/>
    <cellStyle name="Currency 2 2 25" xfId="13388" xr:uid="{00000000-0005-0000-0000-00004C340000}"/>
    <cellStyle name="Currency 2 2 25 2" xfId="44057" xr:uid="{619ECAF8-B279-40E2-98FB-0E5F391C8C1E}"/>
    <cellStyle name="Currency 2 2 26" xfId="13389" xr:uid="{00000000-0005-0000-0000-00004D340000}"/>
    <cellStyle name="Currency 2 2 26 2" xfId="44058" xr:uid="{52B45DE2-683A-473C-9A97-5392C19D1189}"/>
    <cellStyle name="Currency 2 2 27" xfId="13390" xr:uid="{00000000-0005-0000-0000-00004E340000}"/>
    <cellStyle name="Currency 2 2 27 2" xfId="44059" xr:uid="{D0BAB484-3297-4104-9EF9-937C0CB72AE6}"/>
    <cellStyle name="Currency 2 2 28" xfId="44022" xr:uid="{F66FF234-80FB-4341-80FA-8158B325B63E}"/>
    <cellStyle name="Currency 2 2 29" xfId="13391" xr:uid="{00000000-0005-0000-0000-00004F340000}"/>
    <cellStyle name="Currency 2 2 29 2" xfId="44060" xr:uid="{EE30BED0-8D9F-4A71-AFF4-8AF544B20E93}"/>
    <cellStyle name="Currency 2 2 3" xfId="13392" xr:uid="{00000000-0005-0000-0000-000050340000}"/>
    <cellStyle name="Currency 2 2 3 2" xfId="13393" xr:uid="{00000000-0005-0000-0000-000051340000}"/>
    <cellStyle name="Currency 2 2 3 2 2" xfId="13394" xr:uid="{00000000-0005-0000-0000-000052340000}"/>
    <cellStyle name="Currency 2 2 3 2 2 2" xfId="13395" xr:uid="{00000000-0005-0000-0000-000053340000}"/>
    <cellStyle name="Currency 2 2 3 2 2 2 2" xfId="44064" xr:uid="{537E47D9-47D9-4ED6-AB45-682DAFE942C2}"/>
    <cellStyle name="Currency 2 2 3 2 2 3" xfId="44063" xr:uid="{760EEA32-6AB2-4664-B2BD-6D7994FAAC80}"/>
    <cellStyle name="Currency 2 2 3 2 3" xfId="13396" xr:uid="{00000000-0005-0000-0000-000054340000}"/>
    <cellStyle name="Currency 2 2 3 2 3 2" xfId="44065" xr:uid="{E12C9287-1C75-4D0E-B06C-DAFA80EA61C5}"/>
    <cellStyle name="Currency 2 2 3 2 4" xfId="13397" xr:uid="{00000000-0005-0000-0000-000055340000}"/>
    <cellStyle name="Currency 2 2 3 2 4 2" xfId="44066" xr:uid="{021C091C-7016-4BD7-8FDA-0548BD02B817}"/>
    <cellStyle name="Currency 2 2 3 2 5" xfId="44062" xr:uid="{E039D3C5-C95B-4833-A97C-78E6E7561A7D}"/>
    <cellStyle name="Currency 2 2 3 3" xfId="13398" xr:uid="{00000000-0005-0000-0000-000056340000}"/>
    <cellStyle name="Currency 2 2 3 3 2" xfId="13399" xr:uid="{00000000-0005-0000-0000-000057340000}"/>
    <cellStyle name="Currency 2 2 3 3 2 2" xfId="44068" xr:uid="{53DCE9CF-AE40-4C6F-A8A0-8B57E5B91CAC}"/>
    <cellStyle name="Currency 2 2 3 3 3" xfId="44067" xr:uid="{20CBDA00-FA79-45A2-88B8-D79CA014B930}"/>
    <cellStyle name="Currency 2 2 3 4" xfId="13400" xr:uid="{00000000-0005-0000-0000-000058340000}"/>
    <cellStyle name="Currency 2 2 3 4 2" xfId="13401" xr:uid="{00000000-0005-0000-0000-000059340000}"/>
    <cellStyle name="Currency 2 2 3 4 2 2" xfId="44070" xr:uid="{DAF5E7B0-A6E9-40D0-8868-60D16FAA605B}"/>
    <cellStyle name="Currency 2 2 3 4 3" xfId="44069" xr:uid="{6D6360B5-4388-49A0-84FC-06DB08091DD6}"/>
    <cellStyle name="Currency 2 2 3 5" xfId="13402" xr:uid="{00000000-0005-0000-0000-00005A340000}"/>
    <cellStyle name="Currency 2 2 3 5 2" xfId="13403" xr:uid="{00000000-0005-0000-0000-00005B340000}"/>
    <cellStyle name="Currency 2 2 3 5 2 2" xfId="44072" xr:uid="{19655E36-3445-48CE-9849-30C2209CF389}"/>
    <cellStyle name="Currency 2 2 3 5 3" xfId="44071" xr:uid="{F09E38AB-6C4D-4D0B-857B-B08A7C144972}"/>
    <cellStyle name="Currency 2 2 3 6" xfId="13404" xr:uid="{00000000-0005-0000-0000-00005C340000}"/>
    <cellStyle name="Currency 2 2 3 6 2" xfId="44073" xr:uid="{BD271664-6290-4E91-BB9B-8E40DCB1505C}"/>
    <cellStyle name="Currency 2 2 3 7" xfId="13405" xr:uid="{00000000-0005-0000-0000-00005D340000}"/>
    <cellStyle name="Currency 2 2 3 7 2" xfId="44074" xr:uid="{67C34146-FA49-4D83-93B5-7E331CA7E57C}"/>
    <cellStyle name="Currency 2 2 3 8" xfId="13406" xr:uid="{00000000-0005-0000-0000-00005E340000}"/>
    <cellStyle name="Currency 2 2 3 8 2" xfId="44075" xr:uid="{BA3E759E-81FD-4343-A041-69F7F2B5E7C1}"/>
    <cellStyle name="Currency 2 2 3 9" xfId="44061" xr:uid="{2117A8A4-0D1F-4E10-B570-34B7B5D9ED2F}"/>
    <cellStyle name="Currency 2 2 4" xfId="13407" xr:uid="{00000000-0005-0000-0000-00005F340000}"/>
    <cellStyle name="Currency 2 2 4 2" xfId="13408" xr:uid="{00000000-0005-0000-0000-000060340000}"/>
    <cellStyle name="Currency 2 2 4 2 2" xfId="13409" xr:uid="{00000000-0005-0000-0000-000061340000}"/>
    <cellStyle name="Currency 2 2 4 2 2 2" xfId="44078" xr:uid="{A3F3822E-33CA-4845-8373-8D63F4E9FBDC}"/>
    <cellStyle name="Currency 2 2 4 2 3" xfId="44077" xr:uid="{22CB043D-B086-4E01-A7B1-AA0065740A37}"/>
    <cellStyle name="Currency 2 2 4 3" xfId="13410" xr:uid="{00000000-0005-0000-0000-000062340000}"/>
    <cellStyle name="Currency 2 2 4 3 2" xfId="13411" xr:uid="{00000000-0005-0000-0000-000063340000}"/>
    <cellStyle name="Currency 2 2 4 3 2 2" xfId="44080" xr:uid="{5D472AE2-2056-44CA-8BA7-E054A36DC65B}"/>
    <cellStyle name="Currency 2 2 4 3 3" xfId="44079" xr:uid="{72769CA8-2EE7-49F4-8FDE-B79F5B4A6FD4}"/>
    <cellStyle name="Currency 2 2 4 4" xfId="13412" xr:uid="{00000000-0005-0000-0000-000064340000}"/>
    <cellStyle name="Currency 2 2 4 4 2" xfId="13413" xr:uid="{00000000-0005-0000-0000-000065340000}"/>
    <cellStyle name="Currency 2 2 4 4 2 2" xfId="44082" xr:uid="{91AFC67B-5B3A-4537-BA11-6096C2CA79E4}"/>
    <cellStyle name="Currency 2 2 4 4 3" xfId="44081" xr:uid="{DC6BFC26-133C-40C9-8100-79CE69E4A5C4}"/>
    <cellStyle name="Currency 2 2 4 5" xfId="13414" xr:uid="{00000000-0005-0000-0000-000066340000}"/>
    <cellStyle name="Currency 2 2 4 5 2" xfId="44083" xr:uid="{397DD287-7C3E-410A-9548-1AAD82CBC4B0}"/>
    <cellStyle name="Currency 2 2 4 6" xfId="44076" xr:uid="{4055CA1E-4128-42C9-AC03-C34504FC093A}"/>
    <cellStyle name="Currency 2 2 5" xfId="13415" xr:uid="{00000000-0005-0000-0000-000067340000}"/>
    <cellStyle name="Currency 2 2 5 2" xfId="13416" xr:uid="{00000000-0005-0000-0000-000068340000}"/>
    <cellStyle name="Currency 2 2 5 2 2" xfId="44085" xr:uid="{B2A735AB-8A84-4277-BA02-0C8F0A2FB56D}"/>
    <cellStyle name="Currency 2 2 5 3" xfId="13417" xr:uid="{00000000-0005-0000-0000-000069340000}"/>
    <cellStyle name="Currency 2 2 5 3 2" xfId="44086" xr:uid="{91A0622C-0CE7-46FE-AC1C-3230E51C6392}"/>
    <cellStyle name="Currency 2 2 5 4" xfId="44084" xr:uid="{C8CB0BE4-7A82-42E3-9DA7-7664A18EE574}"/>
    <cellStyle name="Currency 2 2 6" xfId="13418" xr:uid="{00000000-0005-0000-0000-00006A340000}"/>
    <cellStyle name="Currency 2 2 6 2" xfId="13419" xr:uid="{00000000-0005-0000-0000-00006B340000}"/>
    <cellStyle name="Currency 2 2 6 2 2" xfId="44088" xr:uid="{0A203A9C-DDDB-4A87-948B-747B9A00335C}"/>
    <cellStyle name="Currency 2 2 6 3" xfId="44087" xr:uid="{0F11C918-B7EF-471E-A868-314FDDDB88C4}"/>
    <cellStyle name="Currency 2 2 7" xfId="13420" xr:uid="{00000000-0005-0000-0000-00006C340000}"/>
    <cellStyle name="Currency 2 2 7 2" xfId="13421" xr:uid="{00000000-0005-0000-0000-00006D340000}"/>
    <cellStyle name="Currency 2 2 7 2 2" xfId="44090" xr:uid="{428248EA-A2F5-4EFF-A12A-AAE3A7226151}"/>
    <cellStyle name="Currency 2 2 7 3" xfId="44089" xr:uid="{3CE5F385-0654-44E9-93DE-E008E2BE3419}"/>
    <cellStyle name="Currency 2 2 8" xfId="13422" xr:uid="{00000000-0005-0000-0000-00006E340000}"/>
    <cellStyle name="Currency 2 2 8 2" xfId="13423" xr:uid="{00000000-0005-0000-0000-00006F340000}"/>
    <cellStyle name="Currency 2 2 8 2 2" xfId="44092" xr:uid="{1568DCFF-1D63-4DE2-BBA9-8BF9FDECBEDF}"/>
    <cellStyle name="Currency 2 2 8 3" xfId="44091" xr:uid="{2122DE08-EBF1-47A9-B953-DD0FBBC1D4F7}"/>
    <cellStyle name="Currency 2 2 9" xfId="13424" xr:uid="{00000000-0005-0000-0000-000070340000}"/>
    <cellStyle name="Currency 2 2 9 2" xfId="13425" xr:uid="{00000000-0005-0000-0000-000071340000}"/>
    <cellStyle name="Currency 2 2 9 2 2" xfId="44094" xr:uid="{46EFD2CA-ED07-4024-97CC-9F3DFDE25E18}"/>
    <cellStyle name="Currency 2 2 9 3" xfId="44093" xr:uid="{D4C9408E-CE74-4FF8-8CC6-205575A7FD72}"/>
    <cellStyle name="Currency 2 20" xfId="13426" xr:uid="{00000000-0005-0000-0000-000072340000}"/>
    <cellStyle name="Currency 2 20 2" xfId="44095" xr:uid="{50E518F3-E87D-40AA-AE55-3021EEF36DC5}"/>
    <cellStyle name="Currency 2 21" xfId="13427" xr:uid="{00000000-0005-0000-0000-000073340000}"/>
    <cellStyle name="Currency 2 21 2" xfId="44096" xr:uid="{63BE8E6A-B5DC-4985-87B7-FD1383FFC6D8}"/>
    <cellStyle name="Currency 2 22" xfId="13428" xr:uid="{00000000-0005-0000-0000-000074340000}"/>
    <cellStyle name="Currency 2 22 2" xfId="13429" xr:uid="{00000000-0005-0000-0000-000075340000}"/>
    <cellStyle name="Currency 2 22 2 2" xfId="44098" xr:uid="{75673478-D967-4E1B-B36A-69F692D51861}"/>
    <cellStyle name="Currency 2 22 3" xfId="44097" xr:uid="{72BB6833-6DA1-4F54-8B18-F21CC79E88A2}"/>
    <cellStyle name="Currency 2 23" xfId="13430" xr:uid="{00000000-0005-0000-0000-000076340000}"/>
    <cellStyle name="Currency 2 23 2" xfId="44099" xr:uid="{89D27B89-E354-4408-AEC0-BA889E638565}"/>
    <cellStyle name="Currency 2 23 3" xfId="13431" xr:uid="{00000000-0005-0000-0000-000077340000}"/>
    <cellStyle name="Currency 2 23 3 2" xfId="44100" xr:uid="{5A385C32-C51F-472E-B457-4057305C88EC}"/>
    <cellStyle name="Currency 2 24" xfId="13432" xr:uid="{00000000-0005-0000-0000-000078340000}"/>
    <cellStyle name="Currency 2 24 2" xfId="44101" xr:uid="{23C8F0C4-C141-4D0C-9EC9-20B837F140D4}"/>
    <cellStyle name="Currency 2 25" xfId="13433" xr:uid="{00000000-0005-0000-0000-000079340000}"/>
    <cellStyle name="Currency 2 25 2" xfId="44102" xr:uid="{F0FDC056-DCED-4C6B-9C47-8C50301FD3C9}"/>
    <cellStyle name="Currency 2 26" xfId="13434" xr:uid="{00000000-0005-0000-0000-00007A340000}"/>
    <cellStyle name="Currency 2 26 2" xfId="44103" xr:uid="{9FDBE651-2172-4678-808B-3E3ECA5947E2}"/>
    <cellStyle name="Currency 2 27" xfId="13435" xr:uid="{00000000-0005-0000-0000-00007B340000}"/>
    <cellStyle name="Currency 2 27 2" xfId="44104" xr:uid="{ECAA3B86-E3D2-4790-B5A4-5B681770D450}"/>
    <cellStyle name="Currency 2 28" xfId="13436" xr:uid="{00000000-0005-0000-0000-00007C340000}"/>
    <cellStyle name="Currency 2 28 2" xfId="44105" xr:uid="{AB15A6EF-67F1-46E8-A867-0E33403F6FAE}"/>
    <cellStyle name="Currency 2 29" xfId="13437" xr:uid="{00000000-0005-0000-0000-00007D340000}"/>
    <cellStyle name="Currency 2 29 2" xfId="44106" xr:uid="{C7CC13AA-B0AF-44FE-8846-74B0D79488D6}"/>
    <cellStyle name="Currency 2 3" xfId="13438" xr:uid="{00000000-0005-0000-0000-00007E340000}"/>
    <cellStyle name="Currency 2 3 10" xfId="13439" xr:uid="{00000000-0005-0000-0000-00007F340000}"/>
    <cellStyle name="Currency 2 3 10 2" xfId="13440" xr:uid="{00000000-0005-0000-0000-000080340000}"/>
    <cellStyle name="Currency 2 3 10 2 2" xfId="44109" xr:uid="{698E49A5-BCDC-4FAD-873E-F23F3E6A3D24}"/>
    <cellStyle name="Currency 2 3 10 3" xfId="44108" xr:uid="{E2736BF0-5138-4056-AAAF-BFE9507C63F1}"/>
    <cellStyle name="Currency 2 3 11" xfId="13441" xr:uid="{00000000-0005-0000-0000-000081340000}"/>
    <cellStyle name="Currency 2 3 11 2" xfId="44110" xr:uid="{F9E450EE-D889-48D1-B4CB-D68420B46032}"/>
    <cellStyle name="Currency 2 3 12" xfId="13442" xr:uid="{00000000-0005-0000-0000-000082340000}"/>
    <cellStyle name="Currency 2 3 12 2" xfId="44111" xr:uid="{07640761-C285-44CC-9263-6570E8C8C8CD}"/>
    <cellStyle name="Currency 2 3 13" xfId="44107" xr:uid="{7F99E610-C13A-47AE-84AE-2C53CA818786}"/>
    <cellStyle name="Currency 2 3 14" xfId="13443" xr:uid="{00000000-0005-0000-0000-000083340000}"/>
    <cellStyle name="Currency 2 3 14 2" xfId="44112" xr:uid="{2F7A6FA0-CC00-4A6E-BD70-D8F87E231C70}"/>
    <cellStyle name="Currency 2 3 2" xfId="13444" xr:uid="{00000000-0005-0000-0000-000084340000}"/>
    <cellStyle name="Currency 2 3 2 2" xfId="13445" xr:uid="{00000000-0005-0000-0000-000085340000}"/>
    <cellStyle name="Currency 2 3 2 2 2" xfId="13446" xr:uid="{00000000-0005-0000-0000-000086340000}"/>
    <cellStyle name="Currency 2 3 2 2 2 2" xfId="44115" xr:uid="{FABB9C0F-FCAD-4E9A-AB07-CA57ABB1A9D7}"/>
    <cellStyle name="Currency 2 3 2 2 3" xfId="44114" xr:uid="{D2E26120-A1CD-4DE6-A967-36E20DE535F0}"/>
    <cellStyle name="Currency 2 3 2 3" xfId="13447" xr:uid="{00000000-0005-0000-0000-000087340000}"/>
    <cellStyle name="Currency 2 3 2 3 2" xfId="13448" xr:uid="{00000000-0005-0000-0000-000088340000}"/>
    <cellStyle name="Currency 2 3 2 3 2 2" xfId="44117" xr:uid="{387A997B-9E1E-4B05-8E82-632CC4B71C44}"/>
    <cellStyle name="Currency 2 3 2 3 3" xfId="44116" xr:uid="{6E2EB5BF-1BF2-4FB6-B910-F79D9BEE3AA8}"/>
    <cellStyle name="Currency 2 3 2 4" xfId="13449" xr:uid="{00000000-0005-0000-0000-000089340000}"/>
    <cellStyle name="Currency 2 3 2 4 2" xfId="44118" xr:uid="{985C896C-8BD7-40B6-8CA6-84531D21AFD6}"/>
    <cellStyle name="Currency 2 3 2 5" xfId="13450" xr:uid="{00000000-0005-0000-0000-00008A340000}"/>
    <cellStyle name="Currency 2 3 2 5 2" xfId="44119" xr:uid="{25809D1D-DD98-41C0-BDEE-13F26515EBEF}"/>
    <cellStyle name="Currency 2 3 2 6" xfId="44113" xr:uid="{F57F9ABF-99B8-4E15-9B03-6E73A989BCF0}"/>
    <cellStyle name="Currency 2 3 3" xfId="13451" xr:uid="{00000000-0005-0000-0000-00008B340000}"/>
    <cellStyle name="Currency 2 3 3 2" xfId="44120" xr:uid="{95BAD727-32DF-4469-A0A1-41BEB69CBADF}"/>
    <cellStyle name="Currency 2 3 4" xfId="13452" xr:uid="{00000000-0005-0000-0000-00008C340000}"/>
    <cellStyle name="Currency 2 3 4 2" xfId="13453" xr:uid="{00000000-0005-0000-0000-00008D340000}"/>
    <cellStyle name="Currency 2 3 4 2 2" xfId="44122" xr:uid="{2A1D7460-8129-449D-88E3-6BE4FFC53FA1}"/>
    <cellStyle name="Currency 2 3 4 3" xfId="44121" xr:uid="{53238665-581C-4086-A7CD-B70053D7C8DA}"/>
    <cellStyle name="Currency 2 3 5" xfId="13454" xr:uid="{00000000-0005-0000-0000-00008E340000}"/>
    <cellStyle name="Currency 2 3 5 2" xfId="13455" xr:uid="{00000000-0005-0000-0000-00008F340000}"/>
    <cellStyle name="Currency 2 3 5 2 2" xfId="44124" xr:uid="{2222C0F5-38C4-4E4C-9011-4DDE27410D07}"/>
    <cellStyle name="Currency 2 3 5 3" xfId="44123" xr:uid="{BF1B7B64-5A77-4712-A212-1E6102D94462}"/>
    <cellStyle name="Currency 2 3 6" xfId="13456" xr:uid="{00000000-0005-0000-0000-000090340000}"/>
    <cellStyle name="Currency 2 3 6 2" xfId="13457" xr:uid="{00000000-0005-0000-0000-000091340000}"/>
    <cellStyle name="Currency 2 3 6 2 2" xfId="44126" xr:uid="{DC68B118-8B50-4C9D-B291-CB54642E65F4}"/>
    <cellStyle name="Currency 2 3 6 3" xfId="44125" xr:uid="{FC7CCCE9-D391-4624-9962-9F2524F35E15}"/>
    <cellStyle name="Currency 2 3 7" xfId="13458" xr:uid="{00000000-0005-0000-0000-000092340000}"/>
    <cellStyle name="Currency 2 3 7 2" xfId="44127" xr:uid="{94B12BC8-C052-4909-9E8D-7206460AC61D}"/>
    <cellStyle name="Currency 2 3 8" xfId="13459" xr:uid="{00000000-0005-0000-0000-000093340000}"/>
    <cellStyle name="Currency 2 3 8 2" xfId="44128" xr:uid="{C6F3D653-93F3-47F3-AB52-9393F1E4DCEF}"/>
    <cellStyle name="Currency 2 3 9" xfId="13460" xr:uid="{00000000-0005-0000-0000-000094340000}"/>
    <cellStyle name="Currency 2 3 9 2" xfId="44129" xr:uid="{FBB27329-667B-4971-A540-C687C0CE1EE1}"/>
    <cellStyle name="Currency 2 30" xfId="13461" xr:uid="{00000000-0005-0000-0000-000095340000}"/>
    <cellStyle name="Currency 2 30 2" xfId="44130" xr:uid="{39B55112-C805-4082-A79E-4232C5F750BB}"/>
    <cellStyle name="Currency 2 31" xfId="44003" xr:uid="{4F2E3449-22D7-469A-AE13-F015CE376366}"/>
    <cellStyle name="Currency 2 32" xfId="13462" xr:uid="{00000000-0005-0000-0000-000096340000}"/>
    <cellStyle name="Currency 2 32 2" xfId="44131" xr:uid="{FAE28077-EAFE-447E-A815-730599FA029A}"/>
    <cellStyle name="Currency 2 4" xfId="13463" xr:uid="{00000000-0005-0000-0000-000097340000}"/>
    <cellStyle name="Currency 2 4 2" xfId="13464" xr:uid="{00000000-0005-0000-0000-000098340000}"/>
    <cellStyle name="Currency 2 4 2 2" xfId="13465" xr:uid="{00000000-0005-0000-0000-000099340000}"/>
    <cellStyle name="Currency 2 4 2 2 2" xfId="13466" xr:uid="{00000000-0005-0000-0000-00009A340000}"/>
    <cellStyle name="Currency 2 4 2 2 2 2" xfId="44135" xr:uid="{55FB7BBB-BE47-4B13-A04B-57BD3307D7C4}"/>
    <cellStyle name="Currency 2 4 2 2 3" xfId="44134" xr:uid="{363583B3-B2F6-4198-A7E4-091E8D430F33}"/>
    <cellStyle name="Currency 2 4 2 3" xfId="44133" xr:uid="{197AC5F4-897E-4AD4-82D7-D9B83CE357B5}"/>
    <cellStyle name="Currency 2 4 3" xfId="13467" xr:uid="{00000000-0005-0000-0000-00009B340000}"/>
    <cellStyle name="Currency 2 4 3 2" xfId="13468" xr:uid="{00000000-0005-0000-0000-00009C340000}"/>
    <cellStyle name="Currency 2 4 3 2 2" xfId="44137" xr:uid="{32D2FC77-9398-4A2E-AAEC-6D9F3432236A}"/>
    <cellStyle name="Currency 2 4 3 3" xfId="44136" xr:uid="{489FB4C8-C40D-4109-BB2C-81A19959179B}"/>
    <cellStyle name="Currency 2 4 4" xfId="13469" xr:uid="{00000000-0005-0000-0000-00009D340000}"/>
    <cellStyle name="Currency 2 4 4 2" xfId="13470" xr:uid="{00000000-0005-0000-0000-00009E340000}"/>
    <cellStyle name="Currency 2 4 4 2 2" xfId="44139" xr:uid="{5F9E04B1-7748-43E9-BA16-94D059C5B222}"/>
    <cellStyle name="Currency 2 4 4 3" xfId="44138" xr:uid="{920775FF-3CC0-4047-8191-A38DAFEE9BF8}"/>
    <cellStyle name="Currency 2 4 5" xfId="13471" xr:uid="{00000000-0005-0000-0000-00009F340000}"/>
    <cellStyle name="Currency 2 4 5 2" xfId="44140" xr:uid="{31457855-022E-413E-BE9E-26174096599F}"/>
    <cellStyle name="Currency 2 4 6" xfId="13472" xr:uid="{00000000-0005-0000-0000-0000A0340000}"/>
    <cellStyle name="Currency 2 4 6 2" xfId="44141" xr:uid="{C5AFB2D5-E432-4D2B-B593-D951525E8BC4}"/>
    <cellStyle name="Currency 2 4 7" xfId="13473" xr:uid="{00000000-0005-0000-0000-0000A1340000}"/>
    <cellStyle name="Currency 2 4 7 2" xfId="44142" xr:uid="{2ADE6850-AD46-4095-A56C-464721566DAA}"/>
    <cellStyle name="Currency 2 4 8" xfId="44132" xr:uid="{A47354F1-8BDA-4A6F-B43C-399E32E1276C}"/>
    <cellStyle name="Currency 2 5" xfId="13474" xr:uid="{00000000-0005-0000-0000-0000A2340000}"/>
    <cellStyle name="Currency 2 5 2" xfId="13475" xr:uid="{00000000-0005-0000-0000-0000A3340000}"/>
    <cellStyle name="Currency 2 5 2 2" xfId="13476" xr:uid="{00000000-0005-0000-0000-0000A4340000}"/>
    <cellStyle name="Currency 2 5 2 2 2" xfId="13477" xr:uid="{00000000-0005-0000-0000-0000A5340000}"/>
    <cellStyle name="Currency 2 5 2 2 2 2" xfId="44146" xr:uid="{7C2EACCC-099A-4A8D-AB25-B3B34E7514B2}"/>
    <cellStyle name="Currency 2 5 2 2 3" xfId="44145" xr:uid="{DEE9FCA9-A570-4BF4-8D70-DC01A5FBBB2E}"/>
    <cellStyle name="Currency 2 5 2 3" xfId="44144" xr:uid="{EB5CDE3E-BD38-4091-B5C4-5E16E6C134C9}"/>
    <cellStyle name="Currency 2 5 3" xfId="13478" xr:uid="{00000000-0005-0000-0000-0000A6340000}"/>
    <cellStyle name="Currency 2 5 3 2" xfId="13479" xr:uid="{00000000-0005-0000-0000-0000A7340000}"/>
    <cellStyle name="Currency 2 5 3 2 2" xfId="44148" xr:uid="{914D19BB-5EE0-48F1-B124-DAD5B1420166}"/>
    <cellStyle name="Currency 2 5 3 3" xfId="44147" xr:uid="{0D9E2883-7364-445C-B3F8-81C3A904B1B2}"/>
    <cellStyle name="Currency 2 5 4" xfId="13480" xr:uid="{00000000-0005-0000-0000-0000A8340000}"/>
    <cellStyle name="Currency 2 5 4 2" xfId="13481" xr:uid="{00000000-0005-0000-0000-0000A9340000}"/>
    <cellStyle name="Currency 2 5 4 2 2" xfId="44150" xr:uid="{E1477265-D245-42AC-AD27-0FE9FAD412E0}"/>
    <cellStyle name="Currency 2 5 4 3" xfId="44149" xr:uid="{2AF19F2E-9EA6-47C5-B80A-6144C6B44624}"/>
    <cellStyle name="Currency 2 5 5" xfId="13482" xr:uid="{00000000-0005-0000-0000-0000AA340000}"/>
    <cellStyle name="Currency 2 5 5 2" xfId="44151" xr:uid="{BA00082B-7EDD-4F81-A2FB-A2EC1C2667AA}"/>
    <cellStyle name="Currency 2 5 6" xfId="44143" xr:uid="{70222E49-0C83-4B8F-B4DB-6A5D9AEEAB14}"/>
    <cellStyle name="Currency 2 6" xfId="13483" xr:uid="{00000000-0005-0000-0000-0000AB340000}"/>
    <cellStyle name="Currency 2 6 2" xfId="13484" xr:uid="{00000000-0005-0000-0000-0000AC340000}"/>
    <cellStyle name="Currency 2 6 2 2" xfId="13485" xr:uid="{00000000-0005-0000-0000-0000AD340000}"/>
    <cellStyle name="Currency 2 6 2 2 2" xfId="44154" xr:uid="{599CC696-861E-470A-832E-10EB4DDD29AD}"/>
    <cellStyle name="Currency 2 6 2 3" xfId="44153" xr:uid="{DEFB8FC2-415D-4174-9EAF-0E5F4084FDBE}"/>
    <cellStyle name="Currency 2 6 3" xfId="13486" xr:uid="{00000000-0005-0000-0000-0000AE340000}"/>
    <cellStyle name="Currency 2 6 3 2" xfId="13487" xr:uid="{00000000-0005-0000-0000-0000AF340000}"/>
    <cellStyle name="Currency 2 6 3 2 2" xfId="44156" xr:uid="{BE4273B2-1013-49E4-8854-5A071A47B6B0}"/>
    <cellStyle name="Currency 2 6 3 3" xfId="44155" xr:uid="{910C8AB1-CF53-4999-8B4A-233A9B249017}"/>
    <cellStyle name="Currency 2 6 4" xfId="13488" xr:uid="{00000000-0005-0000-0000-0000B0340000}"/>
    <cellStyle name="Currency 2 6 4 2" xfId="13489" xr:uid="{00000000-0005-0000-0000-0000B1340000}"/>
    <cellStyle name="Currency 2 6 4 2 2" xfId="44158" xr:uid="{FFB3EFF0-7123-4D67-BC1D-58AC51D9B761}"/>
    <cellStyle name="Currency 2 6 4 3" xfId="44157" xr:uid="{19EB84B6-8DAF-4538-A878-47E259C9DDDA}"/>
    <cellStyle name="Currency 2 6 5" xfId="13490" xr:uid="{00000000-0005-0000-0000-0000B2340000}"/>
    <cellStyle name="Currency 2 6 5 2" xfId="44159" xr:uid="{9EC75D91-F8E1-4ABE-A036-B058C3134FF1}"/>
    <cellStyle name="Currency 2 6 6" xfId="13491" xr:uid="{00000000-0005-0000-0000-0000B3340000}"/>
    <cellStyle name="Currency 2 6 6 2" xfId="44160" xr:uid="{727A43F2-35EE-490F-B277-9C9B37DE996A}"/>
    <cellStyle name="Currency 2 6 7" xfId="44152" xr:uid="{D798525C-D465-43AA-836E-544F57A28C7C}"/>
    <cellStyle name="Currency 2 7" xfId="13492" xr:uid="{00000000-0005-0000-0000-0000B4340000}"/>
    <cellStyle name="Currency 2 7 2" xfId="13493" xr:uid="{00000000-0005-0000-0000-0000B5340000}"/>
    <cellStyle name="Currency 2 7 2 2" xfId="13494" xr:uid="{00000000-0005-0000-0000-0000B6340000}"/>
    <cellStyle name="Currency 2 7 2 2 2" xfId="44163" xr:uid="{7D7654C8-17DB-43B5-9D66-793843C317B4}"/>
    <cellStyle name="Currency 2 7 2 3" xfId="44162" xr:uid="{B14886CA-7554-4C11-B117-C009E779A853}"/>
    <cellStyle name="Currency 2 7 3" xfId="13495" xr:uid="{00000000-0005-0000-0000-0000B7340000}"/>
    <cellStyle name="Currency 2 7 3 2" xfId="44164" xr:uid="{99326698-B6FE-4F29-91D5-CEF4669BDEE7}"/>
    <cellStyle name="Currency 2 7 4" xfId="13496" xr:uid="{00000000-0005-0000-0000-0000B8340000}"/>
    <cellStyle name="Currency 2 7 4 2" xfId="44165" xr:uid="{D83C2FC2-32BF-4B5D-B3D3-34C782684C89}"/>
    <cellStyle name="Currency 2 7 5" xfId="44161" xr:uid="{12A44375-0753-49C8-B56C-E6548698A5B5}"/>
    <cellStyle name="Currency 2 8" xfId="13497" xr:uid="{00000000-0005-0000-0000-0000B9340000}"/>
    <cellStyle name="Currency 2 8 2" xfId="13498" xr:uid="{00000000-0005-0000-0000-0000BA340000}"/>
    <cellStyle name="Currency 2 8 2 2" xfId="44167" xr:uid="{7AA1B93C-1995-4619-B8CA-9E5A7E2BD955}"/>
    <cellStyle name="Currency 2 8 3" xfId="13499" xr:uid="{00000000-0005-0000-0000-0000BB340000}"/>
    <cellStyle name="Currency 2 8 3 2" xfId="44168" xr:uid="{DBBE757B-1B7C-4467-9B56-AD030FB90278}"/>
    <cellStyle name="Currency 2 8 4" xfId="44166" xr:uid="{5C961B2D-681C-4C9F-A03D-37741878ED24}"/>
    <cellStyle name="Currency 2 9" xfId="13500" xr:uid="{00000000-0005-0000-0000-0000BC340000}"/>
    <cellStyle name="Currency 2 9 2" xfId="13501" xr:uid="{00000000-0005-0000-0000-0000BD340000}"/>
    <cellStyle name="Currency 2 9 2 2" xfId="44170" xr:uid="{2BFB389B-6548-4589-B8F3-65E24CC19A65}"/>
    <cellStyle name="Currency 2 9 3" xfId="44169" xr:uid="{FC16A129-03CD-4ACF-9B68-D198435029D8}"/>
    <cellStyle name="Currency 2*" xfId="13502" xr:uid="{00000000-0005-0000-0000-0000BE340000}"/>
    <cellStyle name="Currency 2* 2" xfId="13503" xr:uid="{00000000-0005-0000-0000-0000BF340000}"/>
    <cellStyle name="Currency 2* 2 2" xfId="44172" xr:uid="{F03DDFCE-21AE-4CAD-A26B-01849DEEEC85}"/>
    <cellStyle name="Currency 2* 3" xfId="44171" xr:uid="{E362EEB0-71E3-4649-83B8-BD51631CF9D2}"/>
    <cellStyle name="Currency 2_FP&amp;A Inventories2_-CG format Comments Upd Mthly Summary Month tab-Toggle0-Mar 2012-Final" xfId="13504" xr:uid="{00000000-0005-0000-0000-0000C0340000}"/>
    <cellStyle name="Currency 20" xfId="13505" xr:uid="{00000000-0005-0000-0000-0000C1340000}"/>
    <cellStyle name="Currency 20 2" xfId="13506" xr:uid="{00000000-0005-0000-0000-0000C2340000}"/>
    <cellStyle name="Currency 20 2 2" xfId="44174" xr:uid="{55D7E4D4-EE00-41F3-9378-D69471E75351}"/>
    <cellStyle name="Currency 20 3" xfId="44173" xr:uid="{50BD69CA-35B6-4757-A7DD-F487EB06C0C3}"/>
    <cellStyle name="Currency 200" xfId="13507" xr:uid="{00000000-0005-0000-0000-0000C3340000}"/>
    <cellStyle name="Currency 200 2" xfId="44175" xr:uid="{116DF1A1-C4DB-4DDF-88C1-CCC8B4CD2320}"/>
    <cellStyle name="Currency 201" xfId="13508" xr:uid="{00000000-0005-0000-0000-0000C4340000}"/>
    <cellStyle name="Currency 201 2" xfId="44176" xr:uid="{2F16A15A-635A-4458-9ECC-D92A5F4BDB5A}"/>
    <cellStyle name="Currency 202" xfId="13509" xr:uid="{00000000-0005-0000-0000-0000C5340000}"/>
    <cellStyle name="Currency 202 2" xfId="44177" xr:uid="{D51E639B-C51B-4790-AFBE-60730962398F}"/>
    <cellStyle name="Currency 203" xfId="13510" xr:uid="{00000000-0005-0000-0000-0000C6340000}"/>
    <cellStyle name="Currency 203 2" xfId="44178" xr:uid="{0B17B773-96B6-4DFE-89E9-624A7D8BD34D}"/>
    <cellStyle name="Currency 204" xfId="13511" xr:uid="{00000000-0005-0000-0000-0000C7340000}"/>
    <cellStyle name="Currency 204 2" xfId="44179" xr:uid="{BBAD88D2-7624-4A03-B522-E40DF26CAF58}"/>
    <cellStyle name="Currency 205" xfId="13512" xr:uid="{00000000-0005-0000-0000-0000C8340000}"/>
    <cellStyle name="Currency 205 2" xfId="44180" xr:uid="{548AB9B1-3F15-457D-BD60-79A00D2EF383}"/>
    <cellStyle name="Currency 206" xfId="13513" xr:uid="{00000000-0005-0000-0000-0000C9340000}"/>
    <cellStyle name="Currency 206 2" xfId="44181" xr:uid="{3E018992-9225-48A7-B119-C0E3B198BE6F}"/>
    <cellStyle name="Currency 207" xfId="13514" xr:uid="{00000000-0005-0000-0000-0000CA340000}"/>
    <cellStyle name="Currency 207 2" xfId="44182" xr:uid="{676075EF-1D7B-4F61-8B61-4C97E8D0BC26}"/>
    <cellStyle name="Currency 208" xfId="13515" xr:uid="{00000000-0005-0000-0000-0000CB340000}"/>
    <cellStyle name="Currency 208 2" xfId="44183" xr:uid="{AA7FD421-761E-481E-9575-28D417D64F9A}"/>
    <cellStyle name="Currency 209" xfId="13516" xr:uid="{00000000-0005-0000-0000-0000CC340000}"/>
    <cellStyle name="Currency 209 2" xfId="44184" xr:uid="{B2BB75F9-A091-4FE1-9877-2009B8A156A9}"/>
    <cellStyle name="Currency 21" xfId="13517" xr:uid="{00000000-0005-0000-0000-0000CD340000}"/>
    <cellStyle name="Currency 21 2" xfId="13518" xr:uid="{00000000-0005-0000-0000-0000CE340000}"/>
    <cellStyle name="Currency 21 2 2" xfId="44186" xr:uid="{E2A4C72E-B156-4842-8E95-EBE6C77A18F3}"/>
    <cellStyle name="Currency 21 3" xfId="44185" xr:uid="{FBF71278-2376-497C-8868-A3634F2255D3}"/>
    <cellStyle name="Currency 210" xfId="13519" xr:uid="{00000000-0005-0000-0000-0000CF340000}"/>
    <cellStyle name="Currency 210 2" xfId="44187" xr:uid="{60A9FF12-B35F-4315-A0D9-06EC41E92775}"/>
    <cellStyle name="Currency 211" xfId="13520" xr:uid="{00000000-0005-0000-0000-0000D0340000}"/>
    <cellStyle name="Currency 211 2" xfId="44188" xr:uid="{EE9E113E-33F7-45AC-963B-05F094292BF5}"/>
    <cellStyle name="Currency 212" xfId="13521" xr:uid="{00000000-0005-0000-0000-0000D1340000}"/>
    <cellStyle name="Currency 212 2" xfId="44189" xr:uid="{23C013A8-F370-4EED-9D57-09E579FC00E9}"/>
    <cellStyle name="Currency 213" xfId="13522" xr:uid="{00000000-0005-0000-0000-0000D2340000}"/>
    <cellStyle name="Currency 213 2" xfId="44190" xr:uid="{3FE1E230-D81D-4069-A2CF-09B816B22024}"/>
    <cellStyle name="Currency 214" xfId="13523" xr:uid="{00000000-0005-0000-0000-0000D3340000}"/>
    <cellStyle name="Currency 214 2" xfId="44191" xr:uid="{F62F6BE6-466C-4DA8-9A23-85712ACF4F68}"/>
    <cellStyle name="Currency 215" xfId="13524" xr:uid="{00000000-0005-0000-0000-0000D4340000}"/>
    <cellStyle name="Currency 215 2" xfId="44192" xr:uid="{D31413E9-E38D-467F-9B24-A163971ED1BB}"/>
    <cellStyle name="Currency 216" xfId="13525" xr:uid="{00000000-0005-0000-0000-0000D5340000}"/>
    <cellStyle name="Currency 216 2" xfId="44193" xr:uid="{95DE25B8-9C30-4A4D-A9C7-51DFC1580EB0}"/>
    <cellStyle name="Currency 217" xfId="13526" xr:uid="{00000000-0005-0000-0000-0000D6340000}"/>
    <cellStyle name="Currency 217 2" xfId="44194" xr:uid="{113E05CB-2360-4488-8557-C8832FA751AA}"/>
    <cellStyle name="Currency 218" xfId="13527" xr:uid="{00000000-0005-0000-0000-0000D7340000}"/>
    <cellStyle name="Currency 218 2" xfId="44195" xr:uid="{BB810E1F-7B8F-4CC3-AEB2-F696DD4780D5}"/>
    <cellStyle name="Currency 219" xfId="13528" xr:uid="{00000000-0005-0000-0000-0000D8340000}"/>
    <cellStyle name="Currency 219 2" xfId="44196" xr:uid="{4FC45BF2-9E71-45CB-B357-EA17AA743707}"/>
    <cellStyle name="Currency 22" xfId="13529" xr:uid="{00000000-0005-0000-0000-0000D9340000}"/>
    <cellStyle name="Currency 22 2" xfId="13530" xr:uid="{00000000-0005-0000-0000-0000DA340000}"/>
    <cellStyle name="Currency 22 2 2" xfId="44198" xr:uid="{A60AF5DA-7E68-4B32-B8D2-ECB05D38FD90}"/>
    <cellStyle name="Currency 22 3" xfId="44197" xr:uid="{31EBEB68-50DD-4E00-A9D2-ED70C8207ACB}"/>
    <cellStyle name="Currency 220" xfId="13531" xr:uid="{00000000-0005-0000-0000-0000DB340000}"/>
    <cellStyle name="Currency 220 2" xfId="44199" xr:uid="{B3601387-3C57-4885-AA6B-CA0BB35AFE7F}"/>
    <cellStyle name="Currency 221" xfId="13532" xr:uid="{00000000-0005-0000-0000-0000DC340000}"/>
    <cellStyle name="Currency 221 2" xfId="44200" xr:uid="{D0666FAA-9281-4D51-AB5C-BB25A7123CD0}"/>
    <cellStyle name="Currency 222" xfId="13533" xr:uid="{00000000-0005-0000-0000-0000DD340000}"/>
    <cellStyle name="Currency 222 2" xfId="44201" xr:uid="{C9158DA2-D104-4A1F-A75C-F6AB465E7E22}"/>
    <cellStyle name="Currency 223" xfId="13534" xr:uid="{00000000-0005-0000-0000-0000DE340000}"/>
    <cellStyle name="Currency 223 2" xfId="44202" xr:uid="{34BD6486-78A4-4669-A24F-3CF09EABAF18}"/>
    <cellStyle name="Currency 224" xfId="13535" xr:uid="{00000000-0005-0000-0000-0000DF340000}"/>
    <cellStyle name="Currency 224 2" xfId="44203" xr:uid="{B4234684-D48E-45B2-B5B4-A2BF108EF8FB}"/>
    <cellStyle name="Currency 225" xfId="13536" xr:uid="{00000000-0005-0000-0000-0000E0340000}"/>
    <cellStyle name="Currency 225 2" xfId="44204" xr:uid="{E568F8B1-B169-4245-B62F-A174B4619FDA}"/>
    <cellStyle name="Currency 226" xfId="13537" xr:uid="{00000000-0005-0000-0000-0000E1340000}"/>
    <cellStyle name="Currency 226 2" xfId="44205" xr:uid="{AAC2C5B5-DB21-4979-ACCE-6AFDE9D873CC}"/>
    <cellStyle name="Currency 227" xfId="13538" xr:uid="{00000000-0005-0000-0000-0000E2340000}"/>
    <cellStyle name="Currency 227 2" xfId="44206" xr:uid="{ED724FA2-1454-489B-8B1C-88D479192330}"/>
    <cellStyle name="Currency 228" xfId="13539" xr:uid="{00000000-0005-0000-0000-0000E3340000}"/>
    <cellStyle name="Currency 228 2" xfId="44207" xr:uid="{1C550F04-579A-466E-8485-4F9DA545EEAF}"/>
    <cellStyle name="Currency 229" xfId="13540" xr:uid="{00000000-0005-0000-0000-0000E4340000}"/>
    <cellStyle name="Currency 229 2" xfId="44208" xr:uid="{4EB54A63-CA6B-4199-8EBC-49C5D81BC00F}"/>
    <cellStyle name="Currency 23" xfId="13541" xr:uid="{00000000-0005-0000-0000-0000E5340000}"/>
    <cellStyle name="Currency 23 2" xfId="44209" xr:uid="{A79C90E9-97F8-4FD0-B854-1E31A63F2A1E}"/>
    <cellStyle name="Currency 230" xfId="13542" xr:uid="{00000000-0005-0000-0000-0000E6340000}"/>
    <cellStyle name="Currency 230 2" xfId="44210" xr:uid="{7F952360-F006-4B93-B3E8-42986D9D020B}"/>
    <cellStyle name="Currency 231" xfId="13543" xr:uid="{00000000-0005-0000-0000-0000E7340000}"/>
    <cellStyle name="Currency 231 2" xfId="44211" xr:uid="{422DF97D-9E5C-4E39-8A31-272324478F80}"/>
    <cellStyle name="Currency 232" xfId="13544" xr:uid="{00000000-0005-0000-0000-0000E8340000}"/>
    <cellStyle name="Currency 232 2" xfId="44212" xr:uid="{DDD175F0-F312-48C5-A5EB-1DBBEC0D0F17}"/>
    <cellStyle name="Currency 233" xfId="13545" xr:uid="{00000000-0005-0000-0000-0000E9340000}"/>
    <cellStyle name="Currency 233 2" xfId="44213" xr:uid="{6B266DEA-953E-418A-A63E-DE7DC1FA0C41}"/>
    <cellStyle name="Currency 234" xfId="13546" xr:uid="{00000000-0005-0000-0000-0000EA340000}"/>
    <cellStyle name="Currency 234 2" xfId="44214" xr:uid="{BF3FCDD2-4548-454B-9857-62E58DFAA1EA}"/>
    <cellStyle name="Currency 235" xfId="13547" xr:uid="{00000000-0005-0000-0000-0000EB340000}"/>
    <cellStyle name="Currency 235 2" xfId="44215" xr:uid="{5796BC63-7AD4-4F86-ABFD-29FC1CCDD913}"/>
    <cellStyle name="Currency 236" xfId="13548" xr:uid="{00000000-0005-0000-0000-0000EC340000}"/>
    <cellStyle name="Currency 236 2" xfId="44216" xr:uid="{3FDCA28B-E906-4084-9733-AFD249005116}"/>
    <cellStyle name="Currency 237" xfId="13549" xr:uid="{00000000-0005-0000-0000-0000ED340000}"/>
    <cellStyle name="Currency 237 2" xfId="44217" xr:uid="{A79A3C61-47DB-4A6F-809E-DB652071A060}"/>
    <cellStyle name="Currency 238" xfId="13550" xr:uid="{00000000-0005-0000-0000-0000EE340000}"/>
    <cellStyle name="Currency 238 2" xfId="44218" xr:uid="{41A30CAA-879B-4725-9269-DCED41DD9DEA}"/>
    <cellStyle name="Currency 239" xfId="13551" xr:uid="{00000000-0005-0000-0000-0000EF340000}"/>
    <cellStyle name="Currency 239 2" xfId="44219" xr:uid="{2793AB44-E1DD-446F-92EA-24864A324F23}"/>
    <cellStyle name="Currency 24" xfId="13552" xr:uid="{00000000-0005-0000-0000-0000F0340000}"/>
    <cellStyle name="Currency 24 2" xfId="44220" xr:uid="{C7F68664-430F-4262-B1F3-CAF45EA29D5F}"/>
    <cellStyle name="Currency 240" xfId="13553" xr:uid="{00000000-0005-0000-0000-0000F1340000}"/>
    <cellStyle name="Currency 240 2" xfId="44221" xr:uid="{E4E57924-C514-47B8-8558-4971B548320E}"/>
    <cellStyle name="Currency 241" xfId="13554" xr:uid="{00000000-0005-0000-0000-0000F2340000}"/>
    <cellStyle name="Currency 241 2" xfId="44222" xr:uid="{B1C1B7A5-9CE4-42AE-9E09-9C111EF58CC7}"/>
    <cellStyle name="Currency 242" xfId="13555" xr:uid="{00000000-0005-0000-0000-0000F3340000}"/>
    <cellStyle name="Currency 242 2" xfId="44223" xr:uid="{2D70F9CC-EFAA-4102-86B7-CBAFDC5BB2B4}"/>
    <cellStyle name="Currency 243" xfId="13556" xr:uid="{00000000-0005-0000-0000-0000F4340000}"/>
    <cellStyle name="Currency 243 2" xfId="44224" xr:uid="{B4FBF470-AB33-49D9-80BB-9868DCEF7A0A}"/>
    <cellStyle name="Currency 244" xfId="13557" xr:uid="{00000000-0005-0000-0000-0000F5340000}"/>
    <cellStyle name="Currency 244 2" xfId="44225" xr:uid="{ADDFBFA6-09D7-4095-B283-F1DE7548BB4C}"/>
    <cellStyle name="Currency 245" xfId="13558" xr:uid="{00000000-0005-0000-0000-0000F6340000}"/>
    <cellStyle name="Currency 245 2" xfId="44226" xr:uid="{224A75B6-5A13-4E66-B630-6FEA12C88D60}"/>
    <cellStyle name="Currency 246" xfId="13559" xr:uid="{00000000-0005-0000-0000-0000F7340000}"/>
    <cellStyle name="Currency 246 2" xfId="44227" xr:uid="{C19DD1E2-8B27-4135-A2E7-5DB626A673A3}"/>
    <cellStyle name="Currency 247" xfId="13560" xr:uid="{00000000-0005-0000-0000-0000F8340000}"/>
    <cellStyle name="Currency 247 2" xfId="44228" xr:uid="{6B50D2BC-5085-488B-804A-5255B83C29B6}"/>
    <cellStyle name="Currency 248" xfId="13561" xr:uid="{00000000-0005-0000-0000-0000F9340000}"/>
    <cellStyle name="Currency 248 2" xfId="44229" xr:uid="{98D41DFA-8E5F-42FC-B068-E5471ADC72F9}"/>
    <cellStyle name="Currency 249" xfId="13562" xr:uid="{00000000-0005-0000-0000-0000FA340000}"/>
    <cellStyle name="Currency 249 2" xfId="13563" xr:uid="{00000000-0005-0000-0000-0000FB340000}"/>
    <cellStyle name="Currency 249 2 2" xfId="44231" xr:uid="{356531DF-9CEB-40FF-926B-248F18E884CE}"/>
    <cellStyle name="Currency 249 3" xfId="44230" xr:uid="{D074C01E-C981-4108-B5FC-F6C998199207}"/>
    <cellStyle name="Currency 25" xfId="13564" xr:uid="{00000000-0005-0000-0000-0000FC340000}"/>
    <cellStyle name="Currency 25 2" xfId="44232" xr:uid="{06740180-F356-4546-9840-83B27CB3C3C7}"/>
    <cellStyle name="Currency 250" xfId="13565" xr:uid="{00000000-0005-0000-0000-0000FD340000}"/>
    <cellStyle name="Currency 250 2" xfId="44233" xr:uid="{AEECD8C4-2BBB-479A-B7A5-C95043559268}"/>
    <cellStyle name="Currency 251" xfId="13566" xr:uid="{00000000-0005-0000-0000-0000FE340000}"/>
    <cellStyle name="Currency 251 2" xfId="44234" xr:uid="{51A2F282-4B31-4B81-8336-C4DF3BD367BF}"/>
    <cellStyle name="Currency 252" xfId="13567" xr:uid="{00000000-0005-0000-0000-0000FF340000}"/>
    <cellStyle name="Currency 252 2" xfId="44235" xr:uid="{E6E6F872-04BD-400F-8E76-29A378ACD897}"/>
    <cellStyle name="Currency 253" xfId="13568" xr:uid="{00000000-0005-0000-0000-000000350000}"/>
    <cellStyle name="Currency 253 2" xfId="13569" xr:uid="{00000000-0005-0000-0000-000001350000}"/>
    <cellStyle name="Currency 253 2 2" xfId="13570" xr:uid="{00000000-0005-0000-0000-000002350000}"/>
    <cellStyle name="Currency 253 2 2 2" xfId="44238" xr:uid="{4C2793C4-E5F0-43E9-A8BA-C537D60D2E9A}"/>
    <cellStyle name="Currency 253 2 3" xfId="44237" xr:uid="{C2CDA6E6-D5B4-46FB-AEBD-E09850FD1A46}"/>
    <cellStyle name="Currency 253 3" xfId="13571" xr:uid="{00000000-0005-0000-0000-000003350000}"/>
    <cellStyle name="Currency 253 3 2" xfId="13572" xr:uid="{00000000-0005-0000-0000-000004350000}"/>
    <cellStyle name="Currency 253 3 2 2" xfId="44240" xr:uid="{07C1BD67-CEEE-4A84-B03F-4E9DF4A62C37}"/>
    <cellStyle name="Currency 253 3 3" xfId="44239" xr:uid="{017A7AD3-2B4A-4A86-B213-F76A446637D3}"/>
    <cellStyle name="Currency 253 4" xfId="13573" xr:uid="{00000000-0005-0000-0000-000005350000}"/>
    <cellStyle name="Currency 253 4 2" xfId="44241" xr:uid="{C2C84B48-DC13-48D2-B402-08ED575E43FC}"/>
    <cellStyle name="Currency 253 5" xfId="13574" xr:uid="{00000000-0005-0000-0000-000006350000}"/>
    <cellStyle name="Currency 253 5 2" xfId="44242" xr:uid="{941C0772-A75D-4DB6-A279-7ACC2F64BC85}"/>
    <cellStyle name="Currency 253 6" xfId="13575" xr:uid="{00000000-0005-0000-0000-000007350000}"/>
    <cellStyle name="Currency 253 6 2" xfId="44243" xr:uid="{8A59E747-1A59-47BF-BFA5-13B6714884D5}"/>
    <cellStyle name="Currency 253 7" xfId="44236" xr:uid="{A2C88A7A-7553-409F-8844-E6B237C71E18}"/>
    <cellStyle name="Currency 254" xfId="13576" xr:uid="{00000000-0005-0000-0000-000008350000}"/>
    <cellStyle name="Currency 254 2" xfId="13577" xr:uid="{00000000-0005-0000-0000-000009350000}"/>
    <cellStyle name="Currency 254 2 2" xfId="13578" xr:uid="{00000000-0005-0000-0000-00000A350000}"/>
    <cellStyle name="Currency 254 2 2 2" xfId="44246" xr:uid="{E3241D25-D53F-411A-92FA-CDF4DD8E4E41}"/>
    <cellStyle name="Currency 254 2 3" xfId="44245" xr:uid="{8050CE07-DD09-4596-81A7-9336F9738454}"/>
    <cellStyle name="Currency 254 3" xfId="13579" xr:uid="{00000000-0005-0000-0000-00000B350000}"/>
    <cellStyle name="Currency 254 3 2" xfId="13580" xr:uid="{00000000-0005-0000-0000-00000C350000}"/>
    <cellStyle name="Currency 254 3 2 2" xfId="44248" xr:uid="{46F061FB-AED7-4025-9605-60860079E247}"/>
    <cellStyle name="Currency 254 3 3" xfId="44247" xr:uid="{24187E43-817C-426C-80FF-3E62BC8559C2}"/>
    <cellStyle name="Currency 254 4" xfId="13581" xr:uid="{00000000-0005-0000-0000-00000D350000}"/>
    <cellStyle name="Currency 254 4 2" xfId="44249" xr:uid="{B506F9C1-DAF3-4EE4-A4BC-F09F73B1E6CD}"/>
    <cellStyle name="Currency 254 5" xfId="13582" xr:uid="{00000000-0005-0000-0000-00000E350000}"/>
    <cellStyle name="Currency 254 5 2" xfId="44250" xr:uid="{18221AC2-2967-42AA-9CC6-D6A7C69D0E2C}"/>
    <cellStyle name="Currency 254 6" xfId="13583" xr:uid="{00000000-0005-0000-0000-00000F350000}"/>
    <cellStyle name="Currency 254 6 2" xfId="44251" xr:uid="{7992FD9D-C10B-47E7-919C-3DCCAFB8F4D4}"/>
    <cellStyle name="Currency 254 7" xfId="44244" xr:uid="{9AF835AA-3FED-49B2-8915-BAE59E393421}"/>
    <cellStyle name="Currency 255" xfId="13584" xr:uid="{00000000-0005-0000-0000-000010350000}"/>
    <cellStyle name="Currency 255 2" xfId="13585" xr:uid="{00000000-0005-0000-0000-000011350000}"/>
    <cellStyle name="Currency 255 2 2" xfId="13586" xr:uid="{00000000-0005-0000-0000-000012350000}"/>
    <cellStyle name="Currency 255 2 2 2" xfId="44254" xr:uid="{3C94A32B-E803-4BD0-BD2F-2418DDF78FA2}"/>
    <cellStyle name="Currency 255 2 3" xfId="44253" xr:uid="{AD85C5D5-A98F-432E-A3B8-31FA7135D784}"/>
    <cellStyle name="Currency 255 3" xfId="13587" xr:uid="{00000000-0005-0000-0000-000013350000}"/>
    <cellStyle name="Currency 255 3 2" xfId="13588" xr:uid="{00000000-0005-0000-0000-000014350000}"/>
    <cellStyle name="Currency 255 3 2 2" xfId="44256" xr:uid="{63A681B7-0246-4B7A-94CF-7506760C6498}"/>
    <cellStyle name="Currency 255 3 3" xfId="44255" xr:uid="{C9BC2CF5-56FB-4EE6-A77E-DC93B3216FFC}"/>
    <cellStyle name="Currency 255 4" xfId="13589" xr:uid="{00000000-0005-0000-0000-000015350000}"/>
    <cellStyle name="Currency 255 4 2" xfId="44257" xr:uid="{3A12F73C-BC1B-47A7-8DBE-C59F302D5481}"/>
    <cellStyle name="Currency 255 5" xfId="13590" xr:uid="{00000000-0005-0000-0000-000016350000}"/>
    <cellStyle name="Currency 255 5 2" xfId="44258" xr:uid="{C5DFD5D7-286D-4D77-A5E4-49BF037E8BFD}"/>
    <cellStyle name="Currency 255 6" xfId="13591" xr:uid="{00000000-0005-0000-0000-000017350000}"/>
    <cellStyle name="Currency 255 6 2" xfId="44259" xr:uid="{185735F0-0646-4343-A64C-1B2178BBF73E}"/>
    <cellStyle name="Currency 255 7" xfId="44252" xr:uid="{A98BDF30-B71B-4418-854B-36D703394AA3}"/>
    <cellStyle name="Currency 256" xfId="13592" xr:uid="{00000000-0005-0000-0000-000018350000}"/>
    <cellStyle name="Currency 256 2" xfId="13593" xr:uid="{00000000-0005-0000-0000-000019350000}"/>
    <cellStyle name="Currency 256 2 2" xfId="13594" xr:uid="{00000000-0005-0000-0000-00001A350000}"/>
    <cellStyle name="Currency 256 2 2 2" xfId="44262" xr:uid="{9D24932E-609A-4F40-BE78-0B00BA7E9C7B}"/>
    <cellStyle name="Currency 256 2 3" xfId="44261" xr:uid="{791B2EED-2828-4B63-A1B0-4B3B5A9693EE}"/>
    <cellStyle name="Currency 256 3" xfId="13595" xr:uid="{00000000-0005-0000-0000-00001B350000}"/>
    <cellStyle name="Currency 256 3 2" xfId="13596" xr:uid="{00000000-0005-0000-0000-00001C350000}"/>
    <cellStyle name="Currency 256 3 2 2" xfId="44264" xr:uid="{69E23818-F009-49EB-B44F-79D0E0176BB5}"/>
    <cellStyle name="Currency 256 3 3" xfId="44263" xr:uid="{8DEF521F-2B70-42CA-A7E6-9768013E111D}"/>
    <cellStyle name="Currency 256 4" xfId="13597" xr:uid="{00000000-0005-0000-0000-00001D350000}"/>
    <cellStyle name="Currency 256 4 2" xfId="44265" xr:uid="{2B0569C2-DBE6-4DDB-BBAE-518231C75B42}"/>
    <cellStyle name="Currency 256 5" xfId="13598" xr:uid="{00000000-0005-0000-0000-00001E350000}"/>
    <cellStyle name="Currency 256 5 2" xfId="44266" xr:uid="{700F7633-B6F7-474A-B933-2EBB56124DCC}"/>
    <cellStyle name="Currency 256 6" xfId="13599" xr:uid="{00000000-0005-0000-0000-00001F350000}"/>
    <cellStyle name="Currency 256 6 2" xfId="44267" xr:uid="{D7CB61CB-E96B-4815-A91F-AF4599BC83DC}"/>
    <cellStyle name="Currency 256 7" xfId="44260" xr:uid="{85454CA5-8832-442A-8B4E-EFB8934B619B}"/>
    <cellStyle name="Currency 257" xfId="13600" xr:uid="{00000000-0005-0000-0000-000020350000}"/>
    <cellStyle name="Currency 257 2" xfId="13601" xr:uid="{00000000-0005-0000-0000-000021350000}"/>
    <cellStyle name="Currency 257 2 2" xfId="13602" xr:uid="{00000000-0005-0000-0000-000022350000}"/>
    <cellStyle name="Currency 257 2 2 2" xfId="44270" xr:uid="{C470C8CF-FBDE-4B87-8714-22EF162A282E}"/>
    <cellStyle name="Currency 257 2 3" xfId="44269" xr:uid="{139769FB-BC0C-47E5-8CE3-078428766A28}"/>
    <cellStyle name="Currency 257 3" xfId="13603" xr:uid="{00000000-0005-0000-0000-000023350000}"/>
    <cellStyle name="Currency 257 3 2" xfId="13604" xr:uid="{00000000-0005-0000-0000-000024350000}"/>
    <cellStyle name="Currency 257 3 2 2" xfId="44272" xr:uid="{54107297-44C4-4383-A4B1-7E2C6A757B9F}"/>
    <cellStyle name="Currency 257 3 3" xfId="44271" xr:uid="{CEADC48E-7222-4824-AB0A-805A0162DAF1}"/>
    <cellStyle name="Currency 257 4" xfId="13605" xr:uid="{00000000-0005-0000-0000-000025350000}"/>
    <cellStyle name="Currency 257 4 2" xfId="44273" xr:uid="{B8C1B810-5863-40C0-9690-20D6C374C0CD}"/>
    <cellStyle name="Currency 257 5" xfId="13606" xr:uid="{00000000-0005-0000-0000-000026350000}"/>
    <cellStyle name="Currency 257 5 2" xfId="44274" xr:uid="{2C440F39-57C2-44DF-A2C7-9FE5C6A3B419}"/>
    <cellStyle name="Currency 257 6" xfId="13607" xr:uid="{00000000-0005-0000-0000-000027350000}"/>
    <cellStyle name="Currency 257 6 2" xfId="44275" xr:uid="{6F7EF70C-498F-4041-8039-20334B8632A7}"/>
    <cellStyle name="Currency 257 7" xfId="44268" xr:uid="{8DFFFD23-948F-49BB-A81C-BA11C9051BD6}"/>
    <cellStyle name="Currency 258" xfId="13608" xr:uid="{00000000-0005-0000-0000-000028350000}"/>
    <cellStyle name="Currency 258 2" xfId="13609" xr:uid="{00000000-0005-0000-0000-000029350000}"/>
    <cellStyle name="Currency 258 2 2" xfId="13610" xr:uid="{00000000-0005-0000-0000-00002A350000}"/>
    <cellStyle name="Currency 258 2 2 2" xfId="44278" xr:uid="{D7306E8B-761D-4A0D-B0CF-5B3CADA5E1A6}"/>
    <cellStyle name="Currency 258 2 3" xfId="44277" xr:uid="{7C17B4A0-0E16-4588-8F36-07731645E44E}"/>
    <cellStyle name="Currency 258 3" xfId="13611" xr:uid="{00000000-0005-0000-0000-00002B350000}"/>
    <cellStyle name="Currency 258 3 2" xfId="13612" xr:uid="{00000000-0005-0000-0000-00002C350000}"/>
    <cellStyle name="Currency 258 3 2 2" xfId="44280" xr:uid="{B1C212F2-FC8A-4722-ADB7-C092E3A703AF}"/>
    <cellStyle name="Currency 258 3 3" xfId="44279" xr:uid="{19B677DD-2256-492B-B21B-5C8CA2C28C1D}"/>
    <cellStyle name="Currency 258 4" xfId="13613" xr:uid="{00000000-0005-0000-0000-00002D350000}"/>
    <cellStyle name="Currency 258 4 2" xfId="44281" xr:uid="{AD81F692-ADBA-4AF3-A84F-351A2E9A3178}"/>
    <cellStyle name="Currency 258 5" xfId="13614" xr:uid="{00000000-0005-0000-0000-00002E350000}"/>
    <cellStyle name="Currency 258 5 2" xfId="44282" xr:uid="{45762C01-0AE6-42E4-97A9-606D2ACCB405}"/>
    <cellStyle name="Currency 258 6" xfId="13615" xr:uid="{00000000-0005-0000-0000-00002F350000}"/>
    <cellStyle name="Currency 258 6 2" xfId="44283" xr:uid="{BFC88FFF-0D7E-4A9F-9C5D-448691F433E4}"/>
    <cellStyle name="Currency 258 7" xfId="44276" xr:uid="{D8AEB7CB-007C-433B-9B15-47543FE6A5AB}"/>
    <cellStyle name="Currency 259" xfId="13616" xr:uid="{00000000-0005-0000-0000-000030350000}"/>
    <cellStyle name="Currency 259 2" xfId="13617" xr:uid="{00000000-0005-0000-0000-000031350000}"/>
    <cellStyle name="Currency 259 2 2" xfId="13618" xr:uid="{00000000-0005-0000-0000-000032350000}"/>
    <cellStyle name="Currency 259 2 2 2" xfId="44286" xr:uid="{73CD79B2-A5C7-42EF-A1A9-00C08B6FEC8B}"/>
    <cellStyle name="Currency 259 2 3" xfId="44285" xr:uid="{0F586E36-7362-4046-86FC-B8F5D4A6199D}"/>
    <cellStyle name="Currency 259 3" xfId="13619" xr:uid="{00000000-0005-0000-0000-000033350000}"/>
    <cellStyle name="Currency 259 3 2" xfId="13620" xr:uid="{00000000-0005-0000-0000-000034350000}"/>
    <cellStyle name="Currency 259 3 2 2" xfId="44288" xr:uid="{AE970368-0CBE-473C-BE6A-956BD5BBA39A}"/>
    <cellStyle name="Currency 259 3 3" xfId="44287" xr:uid="{0432FD0B-CC6C-41A3-AF9B-54CB22B9825C}"/>
    <cellStyle name="Currency 259 4" xfId="13621" xr:uid="{00000000-0005-0000-0000-000035350000}"/>
    <cellStyle name="Currency 259 4 2" xfId="44289" xr:uid="{9E3C8527-2AA8-411E-BA89-FF7AF47D6BC1}"/>
    <cellStyle name="Currency 259 5" xfId="13622" xr:uid="{00000000-0005-0000-0000-000036350000}"/>
    <cellStyle name="Currency 259 5 2" xfId="44290" xr:uid="{6B768556-EB6E-4CF7-9CFE-F34431AEF95B}"/>
    <cellStyle name="Currency 259 6" xfId="13623" xr:uid="{00000000-0005-0000-0000-000037350000}"/>
    <cellStyle name="Currency 259 6 2" xfId="44291" xr:uid="{944A0C14-4FAD-4E34-8DC6-6F4461AAE4A2}"/>
    <cellStyle name="Currency 259 7" xfId="44284" xr:uid="{EE5ADA79-8F68-4C96-9E39-D7A918A08051}"/>
    <cellStyle name="Currency 26" xfId="13624" xr:uid="{00000000-0005-0000-0000-000038350000}"/>
    <cellStyle name="Currency 26 2" xfId="44292" xr:uid="{2A120435-9290-4AF8-9772-907477CB8A62}"/>
    <cellStyle name="Currency 260" xfId="13625" xr:uid="{00000000-0005-0000-0000-000039350000}"/>
    <cellStyle name="Currency 260 2" xfId="13626" xr:uid="{00000000-0005-0000-0000-00003A350000}"/>
    <cellStyle name="Currency 260 2 2" xfId="13627" xr:uid="{00000000-0005-0000-0000-00003B350000}"/>
    <cellStyle name="Currency 260 2 2 2" xfId="44295" xr:uid="{B34B61EB-2EA3-4275-97F4-876C7A6D0E1C}"/>
    <cellStyle name="Currency 260 2 3" xfId="44294" xr:uid="{A40E8A34-B96D-4E9F-88CE-DA07904B24C0}"/>
    <cellStyle name="Currency 260 3" xfId="13628" xr:uid="{00000000-0005-0000-0000-00003C350000}"/>
    <cellStyle name="Currency 260 3 2" xfId="13629" xr:uid="{00000000-0005-0000-0000-00003D350000}"/>
    <cellStyle name="Currency 260 3 2 2" xfId="44297" xr:uid="{BA0A2D74-CC88-4500-A3F4-BAFFD098E411}"/>
    <cellStyle name="Currency 260 3 3" xfId="44296" xr:uid="{4A5EA257-0907-4A5E-9C80-60A1B17737FE}"/>
    <cellStyle name="Currency 260 4" xfId="13630" xr:uid="{00000000-0005-0000-0000-00003E350000}"/>
    <cellStyle name="Currency 260 4 2" xfId="44298" xr:uid="{B1A2D077-DAB4-4FD6-88ED-0127521ACFE1}"/>
    <cellStyle name="Currency 260 5" xfId="13631" xr:uid="{00000000-0005-0000-0000-00003F350000}"/>
    <cellStyle name="Currency 260 5 2" xfId="44299" xr:uid="{61CABEE8-A04E-42AA-83C4-098719A20C0D}"/>
    <cellStyle name="Currency 260 6" xfId="13632" xr:uid="{00000000-0005-0000-0000-000040350000}"/>
    <cellStyle name="Currency 260 6 2" xfId="44300" xr:uid="{9B076561-A4F1-4CC4-BE24-BB7303067365}"/>
    <cellStyle name="Currency 260 7" xfId="44293" xr:uid="{3CE4DE2B-50E1-473C-A36F-CB3F6547EE93}"/>
    <cellStyle name="Currency 261" xfId="13633" xr:uid="{00000000-0005-0000-0000-000041350000}"/>
    <cellStyle name="Currency 261 2" xfId="13634" xr:uid="{00000000-0005-0000-0000-000042350000}"/>
    <cellStyle name="Currency 261 2 2" xfId="13635" xr:uid="{00000000-0005-0000-0000-000043350000}"/>
    <cellStyle name="Currency 261 2 2 2" xfId="44303" xr:uid="{389F347D-0DA4-427A-832B-75DB869C51B9}"/>
    <cellStyle name="Currency 261 2 3" xfId="44302" xr:uid="{7E95658C-6B4D-45D8-A308-AF44A16FBD04}"/>
    <cellStyle name="Currency 261 3" xfId="13636" xr:uid="{00000000-0005-0000-0000-000044350000}"/>
    <cellStyle name="Currency 261 3 2" xfId="13637" xr:uid="{00000000-0005-0000-0000-000045350000}"/>
    <cellStyle name="Currency 261 3 2 2" xfId="44305" xr:uid="{9BDD2478-ACE4-449A-8ECD-B656663B04EC}"/>
    <cellStyle name="Currency 261 3 3" xfId="44304" xr:uid="{7AE306CD-3C45-4F8E-BFCC-E4F8CA0526ED}"/>
    <cellStyle name="Currency 261 4" xfId="13638" xr:uid="{00000000-0005-0000-0000-000046350000}"/>
    <cellStyle name="Currency 261 4 2" xfId="44306" xr:uid="{DD3B7A4C-D20A-429B-90AC-42DFE15C447C}"/>
    <cellStyle name="Currency 261 5" xfId="13639" xr:uid="{00000000-0005-0000-0000-000047350000}"/>
    <cellStyle name="Currency 261 5 2" xfId="44307" xr:uid="{1585ED97-B6D0-420D-8381-3EAB8B6252F1}"/>
    <cellStyle name="Currency 261 6" xfId="13640" xr:uid="{00000000-0005-0000-0000-000048350000}"/>
    <cellStyle name="Currency 261 6 2" xfId="44308" xr:uid="{EAF96ECB-CCFF-42C3-8081-C27CFD754B57}"/>
    <cellStyle name="Currency 261 7" xfId="44301" xr:uid="{619E0716-5F69-4381-8235-6F1A5162040A}"/>
    <cellStyle name="Currency 262" xfId="13641" xr:uid="{00000000-0005-0000-0000-000049350000}"/>
    <cellStyle name="Currency 262 2" xfId="13642" xr:uid="{00000000-0005-0000-0000-00004A350000}"/>
    <cellStyle name="Currency 262 2 2" xfId="13643" xr:uid="{00000000-0005-0000-0000-00004B350000}"/>
    <cellStyle name="Currency 262 2 2 2" xfId="44311" xr:uid="{B87785CB-6884-4D77-B0D0-D3EE5AA53E99}"/>
    <cellStyle name="Currency 262 2 3" xfId="44310" xr:uid="{A0C94EA3-3DD6-4F43-82F0-E3DC386037E3}"/>
    <cellStyle name="Currency 262 3" xfId="13644" xr:uid="{00000000-0005-0000-0000-00004C350000}"/>
    <cellStyle name="Currency 262 3 2" xfId="13645" xr:uid="{00000000-0005-0000-0000-00004D350000}"/>
    <cellStyle name="Currency 262 3 2 2" xfId="44313" xr:uid="{BF055758-4D23-4540-A410-33E3F5C4658D}"/>
    <cellStyle name="Currency 262 3 3" xfId="44312" xr:uid="{3D9E0A15-DB0A-48F3-80C1-F23F9AECA4B2}"/>
    <cellStyle name="Currency 262 4" xfId="13646" xr:uid="{00000000-0005-0000-0000-00004E350000}"/>
    <cellStyle name="Currency 262 4 2" xfId="44314" xr:uid="{C2A67F07-7D02-4A0E-8BD7-8F928A2C4142}"/>
    <cellStyle name="Currency 262 5" xfId="13647" xr:uid="{00000000-0005-0000-0000-00004F350000}"/>
    <cellStyle name="Currency 262 5 2" xfId="44315" xr:uid="{510C93D7-F812-4CBE-9598-98D87588067E}"/>
    <cellStyle name="Currency 262 6" xfId="13648" xr:uid="{00000000-0005-0000-0000-000050350000}"/>
    <cellStyle name="Currency 262 6 2" xfId="44316" xr:uid="{009FF4F9-4D33-4585-A7DB-3677CF648208}"/>
    <cellStyle name="Currency 262 7" xfId="44309" xr:uid="{73EDB92F-7DB6-4917-B7A6-4502F8D519E5}"/>
    <cellStyle name="Currency 263" xfId="13649" xr:uid="{00000000-0005-0000-0000-000051350000}"/>
    <cellStyle name="Currency 263 2" xfId="13650" xr:uid="{00000000-0005-0000-0000-000052350000}"/>
    <cellStyle name="Currency 263 2 2" xfId="13651" xr:uid="{00000000-0005-0000-0000-000053350000}"/>
    <cellStyle name="Currency 263 2 2 2" xfId="44319" xr:uid="{762D4426-3000-4041-94E2-FC33E8770D65}"/>
    <cellStyle name="Currency 263 2 3" xfId="44318" xr:uid="{DB06C183-E876-4680-9C6A-EDB048520B04}"/>
    <cellStyle name="Currency 263 3" xfId="13652" xr:uid="{00000000-0005-0000-0000-000054350000}"/>
    <cellStyle name="Currency 263 3 2" xfId="13653" xr:uid="{00000000-0005-0000-0000-000055350000}"/>
    <cellStyle name="Currency 263 3 2 2" xfId="44321" xr:uid="{84CDF213-8177-4069-88EC-63949F9D3DF0}"/>
    <cellStyle name="Currency 263 3 3" xfId="44320" xr:uid="{309B97BF-6657-40CC-BA3B-57D9F1A29591}"/>
    <cellStyle name="Currency 263 4" xfId="13654" xr:uid="{00000000-0005-0000-0000-000056350000}"/>
    <cellStyle name="Currency 263 4 2" xfId="44322" xr:uid="{E2709637-8C2F-4B86-AD88-22BDA13EF5A8}"/>
    <cellStyle name="Currency 263 5" xfId="13655" xr:uid="{00000000-0005-0000-0000-000057350000}"/>
    <cellStyle name="Currency 263 5 2" xfId="44323" xr:uid="{A92B17AB-B564-4F75-BA19-83C08C567D9E}"/>
    <cellStyle name="Currency 263 6" xfId="13656" xr:uid="{00000000-0005-0000-0000-000058350000}"/>
    <cellStyle name="Currency 263 6 2" xfId="44324" xr:uid="{411EFE02-39AF-44BF-A37F-3A2118385358}"/>
    <cellStyle name="Currency 263 7" xfId="44317" xr:uid="{D98C9E45-9C05-4103-AF13-9AD144495BE8}"/>
    <cellStyle name="Currency 264" xfId="13657" xr:uid="{00000000-0005-0000-0000-000059350000}"/>
    <cellStyle name="Currency 264 2" xfId="13658" xr:uid="{00000000-0005-0000-0000-00005A350000}"/>
    <cellStyle name="Currency 264 2 2" xfId="13659" xr:uid="{00000000-0005-0000-0000-00005B350000}"/>
    <cellStyle name="Currency 264 2 2 2" xfId="44327" xr:uid="{7B0AAD1E-FDC3-481E-AF22-AD7AFE347F95}"/>
    <cellStyle name="Currency 264 2 3" xfId="44326" xr:uid="{7E4F4DD1-337D-4FE3-A4FE-2895D9CE5677}"/>
    <cellStyle name="Currency 264 3" xfId="13660" xr:uid="{00000000-0005-0000-0000-00005C350000}"/>
    <cellStyle name="Currency 264 3 2" xfId="13661" xr:uid="{00000000-0005-0000-0000-00005D350000}"/>
    <cellStyle name="Currency 264 3 2 2" xfId="44329" xr:uid="{A28DC751-D7EE-4747-B5F5-7DD3065B250C}"/>
    <cellStyle name="Currency 264 3 3" xfId="44328" xr:uid="{D67B65E2-B92A-4AA7-9AF6-4E3877BA3AB7}"/>
    <cellStyle name="Currency 264 4" xfId="13662" xr:uid="{00000000-0005-0000-0000-00005E350000}"/>
    <cellStyle name="Currency 264 4 2" xfId="44330" xr:uid="{DBC54282-BFB5-47C5-A70F-46D54240391A}"/>
    <cellStyle name="Currency 264 5" xfId="13663" xr:uid="{00000000-0005-0000-0000-00005F350000}"/>
    <cellStyle name="Currency 264 5 2" xfId="44331" xr:uid="{B2F7143B-67F2-489F-9546-83A94FEE081F}"/>
    <cellStyle name="Currency 264 6" xfId="13664" xr:uid="{00000000-0005-0000-0000-000060350000}"/>
    <cellStyle name="Currency 264 6 2" xfId="44332" xr:uid="{99337E58-5B6F-4C9E-A55F-E99CE2D7AA36}"/>
    <cellStyle name="Currency 264 7" xfId="44325" xr:uid="{E02FD9CB-5114-418A-8D34-1DB963BE614C}"/>
    <cellStyle name="Currency 265" xfId="13665" xr:uid="{00000000-0005-0000-0000-000061350000}"/>
    <cellStyle name="Currency 265 2" xfId="13666" xr:uid="{00000000-0005-0000-0000-000062350000}"/>
    <cellStyle name="Currency 265 2 2" xfId="13667" xr:uid="{00000000-0005-0000-0000-000063350000}"/>
    <cellStyle name="Currency 265 2 2 2" xfId="44335" xr:uid="{4137324D-8C4C-4219-AFCB-D57A02C5663A}"/>
    <cellStyle name="Currency 265 2 3" xfId="44334" xr:uid="{EF30CE72-58B1-4F21-8978-F3BD52BFFB61}"/>
    <cellStyle name="Currency 265 3" xfId="13668" xr:uid="{00000000-0005-0000-0000-000064350000}"/>
    <cellStyle name="Currency 265 3 2" xfId="13669" xr:uid="{00000000-0005-0000-0000-000065350000}"/>
    <cellStyle name="Currency 265 3 2 2" xfId="44337" xr:uid="{4D66C46E-FFF1-41E8-8DC5-0F2C92A57936}"/>
    <cellStyle name="Currency 265 3 3" xfId="44336" xr:uid="{75217DF8-A83B-4233-BF58-3EA75BCBF5D0}"/>
    <cellStyle name="Currency 265 4" xfId="13670" xr:uid="{00000000-0005-0000-0000-000066350000}"/>
    <cellStyle name="Currency 265 4 2" xfId="44338" xr:uid="{14673A0B-828E-4E5B-825F-260CC118A7C9}"/>
    <cellStyle name="Currency 265 5" xfId="13671" xr:uid="{00000000-0005-0000-0000-000067350000}"/>
    <cellStyle name="Currency 265 5 2" xfId="44339" xr:uid="{DD86FDFE-9F24-4D6B-BECC-7EEDADBE0CAE}"/>
    <cellStyle name="Currency 265 6" xfId="13672" xr:uid="{00000000-0005-0000-0000-000068350000}"/>
    <cellStyle name="Currency 265 6 2" xfId="44340" xr:uid="{B656A4C5-06DB-45D9-8F8F-49C2BF0853CA}"/>
    <cellStyle name="Currency 265 7" xfId="44333" xr:uid="{CDB23E0C-3BFD-4F5C-8F89-BF894D179869}"/>
    <cellStyle name="Currency 266" xfId="13673" xr:uid="{00000000-0005-0000-0000-000069350000}"/>
    <cellStyle name="Currency 266 2" xfId="44341" xr:uid="{FF366CBD-FAA0-4766-A736-3C3C6824C479}"/>
    <cellStyle name="Currency 267" xfId="13674" xr:uid="{00000000-0005-0000-0000-00006A350000}"/>
    <cellStyle name="Currency 267 2" xfId="44342" xr:uid="{0737EA3B-2B31-4F94-ADE1-CC03352259E5}"/>
    <cellStyle name="Currency 268" xfId="13675" xr:uid="{00000000-0005-0000-0000-00006B350000}"/>
    <cellStyle name="Currency 268 2" xfId="13676" xr:uid="{00000000-0005-0000-0000-00006C350000}"/>
    <cellStyle name="Currency 268 2 2" xfId="13677" xr:uid="{00000000-0005-0000-0000-00006D350000}"/>
    <cellStyle name="Currency 268 2 2 2" xfId="44345" xr:uid="{BA1A29BC-8294-42FA-A29A-537B00222987}"/>
    <cellStyle name="Currency 268 2 3" xfId="44344" xr:uid="{0F261CE9-6E44-421E-9BD8-12E24C032787}"/>
    <cellStyle name="Currency 268 3" xfId="13678" xr:uid="{00000000-0005-0000-0000-00006E350000}"/>
    <cellStyle name="Currency 268 3 2" xfId="13679" xr:uid="{00000000-0005-0000-0000-00006F350000}"/>
    <cellStyle name="Currency 268 3 2 2" xfId="44347" xr:uid="{7E4E3175-FB19-4CC9-A576-F65D0D07A90A}"/>
    <cellStyle name="Currency 268 3 3" xfId="44346" xr:uid="{079C7596-BB06-469B-ADFB-CBDF9FA708F5}"/>
    <cellStyle name="Currency 268 4" xfId="13680" xr:uid="{00000000-0005-0000-0000-000070350000}"/>
    <cellStyle name="Currency 268 4 2" xfId="44348" xr:uid="{018DE11C-DDEA-4AFD-A071-9F6CD4E502BA}"/>
    <cellStyle name="Currency 268 5" xfId="13681" xr:uid="{00000000-0005-0000-0000-000071350000}"/>
    <cellStyle name="Currency 268 5 2" xfId="44349" xr:uid="{3338F245-9C2F-49F0-9D16-6EA55216D49A}"/>
    <cellStyle name="Currency 268 6" xfId="13682" xr:uid="{00000000-0005-0000-0000-000072350000}"/>
    <cellStyle name="Currency 268 6 2" xfId="44350" xr:uid="{EA1B0B72-2F3D-4BD2-8D8B-AC32A6F03682}"/>
    <cellStyle name="Currency 268 7" xfId="44343" xr:uid="{EE9A2FB6-562A-451E-A59A-3943E89B6815}"/>
    <cellStyle name="Currency 269" xfId="13683" xr:uid="{00000000-0005-0000-0000-000073350000}"/>
    <cellStyle name="Currency 269 2" xfId="13684" xr:uid="{00000000-0005-0000-0000-000074350000}"/>
    <cellStyle name="Currency 269 2 2" xfId="13685" xr:uid="{00000000-0005-0000-0000-000075350000}"/>
    <cellStyle name="Currency 269 2 2 2" xfId="44353" xr:uid="{0E69FD71-02F4-4BD0-A460-BABA4637E25D}"/>
    <cellStyle name="Currency 269 2 3" xfId="44352" xr:uid="{31DCB850-C821-4505-AFDF-1C6FA8D35D38}"/>
    <cellStyle name="Currency 269 3" xfId="13686" xr:uid="{00000000-0005-0000-0000-000076350000}"/>
    <cellStyle name="Currency 269 3 2" xfId="13687" xr:uid="{00000000-0005-0000-0000-000077350000}"/>
    <cellStyle name="Currency 269 3 2 2" xfId="44355" xr:uid="{50B0B1DA-B670-485D-A391-0548C9C22440}"/>
    <cellStyle name="Currency 269 3 3" xfId="44354" xr:uid="{68C0BC28-979A-49FC-B5A8-7D3E0DEF84E7}"/>
    <cellStyle name="Currency 269 4" xfId="13688" xr:uid="{00000000-0005-0000-0000-000078350000}"/>
    <cellStyle name="Currency 269 4 2" xfId="44356" xr:uid="{1D27E306-C0F7-4744-81F4-B88F04E8482B}"/>
    <cellStyle name="Currency 269 5" xfId="13689" xr:uid="{00000000-0005-0000-0000-000079350000}"/>
    <cellStyle name="Currency 269 5 2" xfId="13690" xr:uid="{00000000-0005-0000-0000-00007A350000}"/>
    <cellStyle name="Currency 269 5 2 2" xfId="44358" xr:uid="{F24C9B55-92DF-4D8E-8B49-452DB05285D6}"/>
    <cellStyle name="Currency 269 5 3" xfId="44357" xr:uid="{1DD52E1F-6394-428F-ACB4-EB1D5FBF25B1}"/>
    <cellStyle name="Currency 269 6" xfId="13691" xr:uid="{00000000-0005-0000-0000-00007B350000}"/>
    <cellStyle name="Currency 269 6 2" xfId="44359" xr:uid="{4B4A9332-52E0-481D-A2CC-63564E736EF8}"/>
    <cellStyle name="Currency 269 7" xfId="44351" xr:uid="{710C97CA-7C4D-461D-8078-484C58F5D15F}"/>
    <cellStyle name="Currency 27" xfId="13692" xr:uid="{00000000-0005-0000-0000-00007C350000}"/>
    <cellStyle name="Currency 27 2" xfId="44360" xr:uid="{75E1A1DE-EDF0-46F6-9638-67A59020CB7E}"/>
    <cellStyle name="Currency 270" xfId="13693" xr:uid="{00000000-0005-0000-0000-00007D350000}"/>
    <cellStyle name="Currency 270 2" xfId="13694" xr:uid="{00000000-0005-0000-0000-00007E350000}"/>
    <cellStyle name="Currency 270 2 2" xfId="13695" xr:uid="{00000000-0005-0000-0000-00007F350000}"/>
    <cellStyle name="Currency 270 2 2 2" xfId="44363" xr:uid="{B1EA84F3-019D-40CC-93AB-1A8650522770}"/>
    <cellStyle name="Currency 270 2 3" xfId="44362" xr:uid="{BE3732FB-7EB0-42BD-9D3C-F3004B456300}"/>
    <cellStyle name="Currency 270 3" xfId="44361" xr:uid="{6F268761-2D58-4D19-AACF-BADC83B46810}"/>
    <cellStyle name="Currency 270 4" xfId="13696" xr:uid="{00000000-0005-0000-0000-000080350000}"/>
    <cellStyle name="Currency 270 4 2" xfId="44364" xr:uid="{55DDD7AB-FC50-422B-AE7A-76DF52B5981F}"/>
    <cellStyle name="Currency 270 6" xfId="13697" xr:uid="{00000000-0005-0000-0000-000081350000}"/>
    <cellStyle name="Currency 270 6 2" xfId="44365" xr:uid="{9A1343DF-0E45-474A-B183-BBD5DAE68C71}"/>
    <cellStyle name="Currency 271" xfId="13698" xr:uid="{00000000-0005-0000-0000-000082350000}"/>
    <cellStyle name="Currency 271 2" xfId="13699" xr:uid="{00000000-0005-0000-0000-000083350000}"/>
    <cellStyle name="Currency 271 2 2" xfId="44367" xr:uid="{43CC82F0-4793-4B84-89E0-210AD9B90D80}"/>
    <cellStyle name="Currency 271 3" xfId="13700" xr:uid="{00000000-0005-0000-0000-000084350000}"/>
    <cellStyle name="Currency 271 3 2" xfId="44368" xr:uid="{280A1E64-C490-49F1-B718-DE98CFC99BD9}"/>
    <cellStyle name="Currency 271 4" xfId="13701" xr:uid="{00000000-0005-0000-0000-000085350000}"/>
    <cellStyle name="Currency 271 4 2" xfId="44369" xr:uid="{E7951B88-F2B6-419E-9626-4F29B2A943A7}"/>
    <cellStyle name="Currency 271 5" xfId="44366" xr:uid="{3B786E67-1695-4CF0-A4E3-E3882755741B}"/>
    <cellStyle name="Currency 272" xfId="13702" xr:uid="{00000000-0005-0000-0000-000086350000}"/>
    <cellStyle name="Currency 272 2" xfId="13703" xr:uid="{00000000-0005-0000-0000-000087350000}"/>
    <cellStyle name="Currency 272 2 2" xfId="44371" xr:uid="{4CD1B9C0-16FE-4715-80C1-7E0DB517C88A}"/>
    <cellStyle name="Currency 272 3" xfId="44370" xr:uid="{6015BFAD-5EC1-448F-B93D-F1D85D732C60}"/>
    <cellStyle name="Currency 273" xfId="13704" xr:uid="{00000000-0005-0000-0000-000088350000}"/>
    <cellStyle name="Currency 273 2" xfId="13705" xr:uid="{00000000-0005-0000-0000-000089350000}"/>
    <cellStyle name="Currency 273 2 2" xfId="44373" xr:uid="{22BF8F39-2E81-4906-96AA-2B1B3116482C}"/>
    <cellStyle name="Currency 273 3" xfId="44372" xr:uid="{627549B6-B80F-42AB-8A87-D744BF330325}"/>
    <cellStyle name="Currency 274" xfId="13706" xr:uid="{00000000-0005-0000-0000-00008A350000}"/>
    <cellStyle name="Currency 274 2" xfId="44374" xr:uid="{046366E7-232F-4E5E-8E2E-0C601DFC0097}"/>
    <cellStyle name="Currency 275" xfId="13707" xr:uid="{00000000-0005-0000-0000-00008B350000}"/>
    <cellStyle name="Currency 275 2" xfId="44375" xr:uid="{8BA920D5-CDF5-4E4F-AECC-67DC01BF8C97}"/>
    <cellStyle name="Currency 276" xfId="13708" xr:uid="{00000000-0005-0000-0000-00008C350000}"/>
    <cellStyle name="Currency 276 2" xfId="13709" xr:uid="{00000000-0005-0000-0000-00008D350000}"/>
    <cellStyle name="Currency 276 2 2" xfId="44377" xr:uid="{44BEBC96-A9CB-471E-957E-F6FFCAD178D7}"/>
    <cellStyle name="Currency 276 3" xfId="44376" xr:uid="{8C23B604-12B4-4907-8CBE-C44BBC1D9104}"/>
    <cellStyle name="Currency 277" xfId="13710" xr:uid="{00000000-0005-0000-0000-00008E350000}"/>
    <cellStyle name="Currency 277 2" xfId="13711" xr:uid="{00000000-0005-0000-0000-00008F350000}"/>
    <cellStyle name="Currency 277 2 2" xfId="44379" xr:uid="{D48AC8D2-49B4-4265-BCE6-5A3B97AE7DBF}"/>
    <cellStyle name="Currency 277 3" xfId="44378" xr:uid="{10F17422-E57B-4EDB-B7EB-7ED523EE1CAA}"/>
    <cellStyle name="Currency 278" xfId="13712" xr:uid="{00000000-0005-0000-0000-000090350000}"/>
    <cellStyle name="Currency 278 2" xfId="13713" xr:uid="{00000000-0005-0000-0000-000091350000}"/>
    <cellStyle name="Currency 278 2 2" xfId="44381" xr:uid="{D90B385C-1C52-4710-85C8-3884A74A9B83}"/>
    <cellStyle name="Currency 278 3" xfId="44380" xr:uid="{F6F5ED71-4508-462E-8572-5A56606DCE4E}"/>
    <cellStyle name="Currency 279" xfId="13714" xr:uid="{00000000-0005-0000-0000-000092350000}"/>
    <cellStyle name="Currency 279 2" xfId="13715" xr:uid="{00000000-0005-0000-0000-000093350000}"/>
    <cellStyle name="Currency 279 2 2" xfId="44383" xr:uid="{3A50A499-3DCC-49E8-9399-79F24689257A}"/>
    <cellStyle name="Currency 279 3" xfId="44382" xr:uid="{89DD700D-75C6-4C8A-90CA-7FAC78FB9B67}"/>
    <cellStyle name="Currency 28" xfId="13716" xr:uid="{00000000-0005-0000-0000-000094350000}"/>
    <cellStyle name="Currency 28 2" xfId="44384" xr:uid="{A22EC8F6-0F19-44D7-AADE-91A8990179EC}"/>
    <cellStyle name="Currency 280" xfId="13717" xr:uid="{00000000-0005-0000-0000-000095350000}"/>
    <cellStyle name="Currency 280 2" xfId="13718" xr:uid="{00000000-0005-0000-0000-000096350000}"/>
    <cellStyle name="Currency 280 2 2" xfId="44386" xr:uid="{A2EABF11-1427-4A4D-89C2-A3ECFBE0702E}"/>
    <cellStyle name="Currency 280 3" xfId="44385" xr:uid="{C9CD5DDC-A2CC-41EA-B8ED-58344F2D4DAD}"/>
    <cellStyle name="Currency 281" xfId="13719" xr:uid="{00000000-0005-0000-0000-000097350000}"/>
    <cellStyle name="Currency 281 2" xfId="13720" xr:uid="{00000000-0005-0000-0000-000098350000}"/>
    <cellStyle name="Currency 281 2 2" xfId="44388" xr:uid="{BD50E014-24F4-4616-9012-F89F12AB3FDE}"/>
    <cellStyle name="Currency 281 3" xfId="44387" xr:uid="{D5D43179-28C1-4CEA-B7DF-11B86B272BB9}"/>
    <cellStyle name="Currency 282" xfId="13721" xr:uid="{00000000-0005-0000-0000-000099350000}"/>
    <cellStyle name="Currency 282 2" xfId="13722" xr:uid="{00000000-0005-0000-0000-00009A350000}"/>
    <cellStyle name="Currency 282 2 2" xfId="44390" xr:uid="{1814BFE9-04DA-43A2-B2B7-402B4785519F}"/>
    <cellStyle name="Currency 282 3" xfId="44389" xr:uid="{DDBF79F7-7C43-4AC0-8B5E-FD9B2095298F}"/>
    <cellStyle name="Currency 283" xfId="13723" xr:uid="{00000000-0005-0000-0000-00009B350000}"/>
    <cellStyle name="Currency 283 2" xfId="13724" xr:uid="{00000000-0005-0000-0000-00009C350000}"/>
    <cellStyle name="Currency 283 2 2" xfId="44392" xr:uid="{6A87C77E-C70E-46F1-B7E1-E543DA6C030B}"/>
    <cellStyle name="Currency 283 3" xfId="44391" xr:uid="{9DADE515-02DB-40FA-A810-F6E8D4AAC8BA}"/>
    <cellStyle name="Currency 284" xfId="13725" xr:uid="{00000000-0005-0000-0000-00009D350000}"/>
    <cellStyle name="Currency 284 2" xfId="13726" xr:uid="{00000000-0005-0000-0000-00009E350000}"/>
    <cellStyle name="Currency 284 2 2" xfId="44394" xr:uid="{EE9913E3-07BB-432A-8A0E-68F12739F4F0}"/>
    <cellStyle name="Currency 284 3" xfId="44393" xr:uid="{1595E33A-B076-46AA-A1F8-CB6A26F4B4A5}"/>
    <cellStyle name="Currency 285" xfId="13727" xr:uid="{00000000-0005-0000-0000-00009F350000}"/>
    <cellStyle name="Currency 285 2" xfId="13728" xr:uid="{00000000-0005-0000-0000-0000A0350000}"/>
    <cellStyle name="Currency 285 2 2" xfId="44396" xr:uid="{8C13C91F-B033-48D4-8FFF-5B0976DAA286}"/>
    <cellStyle name="Currency 285 3" xfId="44395" xr:uid="{F4A9F8E2-2624-4163-9355-467D8A1EED25}"/>
    <cellStyle name="Currency 286" xfId="13729" xr:uid="{00000000-0005-0000-0000-0000A1350000}"/>
    <cellStyle name="Currency 286 2" xfId="13730" xr:uid="{00000000-0005-0000-0000-0000A2350000}"/>
    <cellStyle name="Currency 286 2 2" xfId="44398" xr:uid="{33AC81BA-C1B8-496C-A811-CF893A89B3CC}"/>
    <cellStyle name="Currency 286 3" xfId="44397" xr:uid="{D18A0C13-1EB0-4E92-8A00-BD8DDD834ADE}"/>
    <cellStyle name="Currency 287" xfId="13731" xr:uid="{00000000-0005-0000-0000-0000A3350000}"/>
    <cellStyle name="Currency 287 2" xfId="13732" xr:uid="{00000000-0005-0000-0000-0000A4350000}"/>
    <cellStyle name="Currency 287 2 2" xfId="44400" xr:uid="{08FB63A5-8A55-4641-887E-8F0068DC1B9C}"/>
    <cellStyle name="Currency 287 3" xfId="44399" xr:uid="{62168099-A636-404A-919D-B2B106BC9F2A}"/>
    <cellStyle name="Currency 288" xfId="13733" xr:uid="{00000000-0005-0000-0000-0000A5350000}"/>
    <cellStyle name="Currency 288 2" xfId="13734" xr:uid="{00000000-0005-0000-0000-0000A6350000}"/>
    <cellStyle name="Currency 288 2 2" xfId="44402" xr:uid="{675593B8-2AB8-4A63-8A72-1BD71627506A}"/>
    <cellStyle name="Currency 288 3" xfId="44401" xr:uid="{35E2FC5E-89AD-49BB-B864-14EA0361D45A}"/>
    <cellStyle name="Currency 289" xfId="13735" xr:uid="{00000000-0005-0000-0000-0000A7350000}"/>
    <cellStyle name="Currency 289 2" xfId="13736" xr:uid="{00000000-0005-0000-0000-0000A8350000}"/>
    <cellStyle name="Currency 289 2 2" xfId="44404" xr:uid="{1D68F04B-2452-4CA2-8D0A-C5584785C916}"/>
    <cellStyle name="Currency 289 3" xfId="44403" xr:uid="{8C6205E1-B81C-4E2A-9769-E770B48D241B}"/>
    <cellStyle name="Currency 29" xfId="13737" xr:uid="{00000000-0005-0000-0000-0000A9350000}"/>
    <cellStyle name="Currency 29 2" xfId="44405" xr:uid="{73521C7B-7BA9-4DCD-81A4-1FD37BB5F30D}"/>
    <cellStyle name="Currency 290" xfId="13738" xr:uid="{00000000-0005-0000-0000-0000AA350000}"/>
    <cellStyle name="Currency 290 2" xfId="44406" xr:uid="{23F61682-E0B8-4EDA-B4F8-A67663E94E30}"/>
    <cellStyle name="Currency 291" xfId="13739" xr:uid="{00000000-0005-0000-0000-0000AB350000}"/>
    <cellStyle name="Currency 291 2" xfId="44407" xr:uid="{65493CAE-D256-41B6-9495-1FFE76AFDF25}"/>
    <cellStyle name="Currency 292" xfId="13740" xr:uid="{00000000-0005-0000-0000-0000AC350000}"/>
    <cellStyle name="Currency 292 2" xfId="44408" xr:uid="{265FAF12-8237-4F0B-8DDB-37EA03FAD1BC}"/>
    <cellStyle name="Currency 293" xfId="13741" xr:uid="{00000000-0005-0000-0000-0000AD350000}"/>
    <cellStyle name="Currency 293 2" xfId="13742" xr:uid="{00000000-0005-0000-0000-0000AE350000}"/>
    <cellStyle name="Currency 293 2 2" xfId="44410" xr:uid="{D0996200-83ED-4DE2-9B55-E0750B857D1C}"/>
    <cellStyle name="Currency 293 3" xfId="44409" xr:uid="{457016B6-E40A-42D4-BFD4-7D9EAC664649}"/>
    <cellStyle name="Currency 294" xfId="13743" xr:uid="{00000000-0005-0000-0000-0000AF350000}"/>
    <cellStyle name="Currency 294 2" xfId="44411" xr:uid="{3A7DF51E-2C34-4F2F-A47F-ECE3C421732A}"/>
    <cellStyle name="Currency 294 3" xfId="13744" xr:uid="{00000000-0005-0000-0000-0000B0350000}"/>
    <cellStyle name="Currency 294 3 2" xfId="44412" xr:uid="{386598CF-C1C5-4E44-A317-1227E0B1AFE2}"/>
    <cellStyle name="Currency 295" xfId="13745" xr:uid="{00000000-0005-0000-0000-0000B1350000}"/>
    <cellStyle name="Currency 295 2" xfId="44413" xr:uid="{2D2EC881-44EB-44A1-A352-47C66C9F5940}"/>
    <cellStyle name="Currency 296" xfId="13746" xr:uid="{00000000-0005-0000-0000-0000B2350000}"/>
    <cellStyle name="Currency 296 2" xfId="44414" xr:uid="{E7523589-7B90-402C-9686-2EFA6B79B363}"/>
    <cellStyle name="Currency 297" xfId="13747" xr:uid="{00000000-0005-0000-0000-0000B3350000}"/>
    <cellStyle name="Currency 297 2" xfId="44415" xr:uid="{E5D62C32-6782-41CF-924D-5EC69FEFB85A}"/>
    <cellStyle name="Currency 298" xfId="13748" xr:uid="{00000000-0005-0000-0000-0000B4350000}"/>
    <cellStyle name="Currency 298 2" xfId="44416" xr:uid="{A59A791E-894E-4B7F-8ABA-7EDAC6FDD860}"/>
    <cellStyle name="Currency 299" xfId="13749" xr:uid="{00000000-0005-0000-0000-0000B5350000}"/>
    <cellStyle name="Currency 299 2" xfId="44417" xr:uid="{98F5D72E-D81C-4E4E-9EC7-CB90D9FD5FEB}"/>
    <cellStyle name="Currency 3" xfId="13750" xr:uid="{00000000-0005-0000-0000-0000B6350000}"/>
    <cellStyle name="Currency 3 10" xfId="13751" xr:uid="{00000000-0005-0000-0000-0000B7350000}"/>
    <cellStyle name="Currency 3 10 2" xfId="13752" xr:uid="{00000000-0005-0000-0000-0000B8350000}"/>
    <cellStyle name="Currency 3 10 2 2" xfId="44420" xr:uid="{930098CD-B3B4-4AEE-9084-C20639C64F6C}"/>
    <cellStyle name="Currency 3 10 3" xfId="44419" xr:uid="{32962EA9-FE18-4824-A64C-731A873E9365}"/>
    <cellStyle name="Currency 3 11" xfId="13753" xr:uid="{00000000-0005-0000-0000-0000B9350000}"/>
    <cellStyle name="Currency 3 11 2" xfId="13754" xr:uid="{00000000-0005-0000-0000-0000BA350000}"/>
    <cellStyle name="Currency 3 11 2 2" xfId="44422" xr:uid="{7A479B23-5EE5-4A06-93EE-54520EABC92B}"/>
    <cellStyle name="Currency 3 11 3" xfId="44421" xr:uid="{2C7E10F2-876E-479F-84A4-58A240A00C12}"/>
    <cellStyle name="Currency 3 12" xfId="13755" xr:uid="{00000000-0005-0000-0000-0000BB350000}"/>
    <cellStyle name="Currency 3 12 2" xfId="13756" xr:uid="{00000000-0005-0000-0000-0000BC350000}"/>
    <cellStyle name="Currency 3 12 2 2" xfId="44424" xr:uid="{3BC77302-F74B-498E-90BD-F32102AB93C1}"/>
    <cellStyle name="Currency 3 12 3" xfId="44423" xr:uid="{CED9C806-430F-4608-A65F-1142213226DD}"/>
    <cellStyle name="Currency 3 13" xfId="13757" xr:uid="{00000000-0005-0000-0000-0000BD350000}"/>
    <cellStyle name="Currency 3 13 2" xfId="13758" xr:uid="{00000000-0005-0000-0000-0000BE350000}"/>
    <cellStyle name="Currency 3 13 2 2" xfId="44426" xr:uid="{CF12EDDD-3E11-4BBD-ADDB-894380EC0F4B}"/>
    <cellStyle name="Currency 3 13 3" xfId="44425" xr:uid="{A7F280AA-C2B7-4386-BFE5-AF908DDED2A1}"/>
    <cellStyle name="Currency 3 14" xfId="13759" xr:uid="{00000000-0005-0000-0000-0000BF350000}"/>
    <cellStyle name="Currency 3 14 2" xfId="13760" xr:uid="{00000000-0005-0000-0000-0000C0350000}"/>
    <cellStyle name="Currency 3 14 2 2" xfId="44428" xr:uid="{0CF398C1-B7D9-47B1-988C-31EE3EF81FE5}"/>
    <cellStyle name="Currency 3 14 3" xfId="44427" xr:uid="{78C5D0D8-5B03-4D94-BF28-E5B1D1A93C6C}"/>
    <cellStyle name="Currency 3 15" xfId="13761" xr:uid="{00000000-0005-0000-0000-0000C1350000}"/>
    <cellStyle name="Currency 3 15 2" xfId="13762" xr:uid="{00000000-0005-0000-0000-0000C2350000}"/>
    <cellStyle name="Currency 3 15 2 2" xfId="44430" xr:uid="{9B782328-80B7-4CBC-9CB7-0F46C5B66A93}"/>
    <cellStyle name="Currency 3 15 3" xfId="44429" xr:uid="{C31F77B0-30F5-4EF4-A90A-7FBAA30E1F9B}"/>
    <cellStyle name="Currency 3 16" xfId="13763" xr:uid="{00000000-0005-0000-0000-0000C3350000}"/>
    <cellStyle name="Currency 3 16 2" xfId="13764" xr:uid="{00000000-0005-0000-0000-0000C4350000}"/>
    <cellStyle name="Currency 3 16 2 2" xfId="44432" xr:uid="{EEE11C05-3EE1-4433-A1CA-E48768FF8E2F}"/>
    <cellStyle name="Currency 3 16 3" xfId="44431" xr:uid="{35E0C6D4-56CA-4F05-854D-E532AA8AAE24}"/>
    <cellStyle name="Currency 3 17" xfId="13765" xr:uid="{00000000-0005-0000-0000-0000C5350000}"/>
    <cellStyle name="Currency 3 17 2" xfId="13766" xr:uid="{00000000-0005-0000-0000-0000C6350000}"/>
    <cellStyle name="Currency 3 17 2 2" xfId="44434" xr:uid="{757475DE-E831-4AD7-806C-688E92068AF2}"/>
    <cellStyle name="Currency 3 17 3" xfId="44433" xr:uid="{DBA0E4BD-F225-47CF-84E6-281A47613419}"/>
    <cellStyle name="Currency 3 18" xfId="13767" xr:uid="{00000000-0005-0000-0000-0000C7350000}"/>
    <cellStyle name="Currency 3 18 2" xfId="44435" xr:uid="{CE7BA7F2-3F79-43AC-A14E-FFBFC765E069}"/>
    <cellStyle name="Currency 3 19" xfId="13768" xr:uid="{00000000-0005-0000-0000-0000C8350000}"/>
    <cellStyle name="Currency 3 19 2" xfId="44436" xr:uid="{DD2A3592-26EC-40B1-BA74-461B10DB16E5}"/>
    <cellStyle name="Currency 3 2" xfId="13769" xr:uid="{00000000-0005-0000-0000-0000C9350000}"/>
    <cellStyle name="Currency 3 2 10" xfId="13770" xr:uid="{00000000-0005-0000-0000-0000CA350000}"/>
    <cellStyle name="Currency 3 2 10 2" xfId="13771" xr:uid="{00000000-0005-0000-0000-0000CB350000}"/>
    <cellStyle name="Currency 3 2 10 2 2" xfId="44439" xr:uid="{B7BCD184-DB68-408C-BF5F-D1DD0501111E}"/>
    <cellStyle name="Currency 3 2 10 3" xfId="44438" xr:uid="{BB9C4AE4-A982-47C1-9C99-D92E398D1A80}"/>
    <cellStyle name="Currency 3 2 11" xfId="13772" xr:uid="{00000000-0005-0000-0000-0000CC350000}"/>
    <cellStyle name="Currency 3 2 11 2" xfId="13773" xr:uid="{00000000-0005-0000-0000-0000CD350000}"/>
    <cellStyle name="Currency 3 2 11 2 2" xfId="44441" xr:uid="{A4E3408A-C413-467E-881C-1745E8C69629}"/>
    <cellStyle name="Currency 3 2 11 3" xfId="44440" xr:uid="{E57646F7-32BD-46D3-A9BA-DC04219F0CE4}"/>
    <cellStyle name="Currency 3 2 12" xfId="13774" xr:uid="{00000000-0005-0000-0000-0000CE350000}"/>
    <cellStyle name="Currency 3 2 12 2" xfId="13775" xr:uid="{00000000-0005-0000-0000-0000CF350000}"/>
    <cellStyle name="Currency 3 2 12 2 2" xfId="44443" xr:uid="{16EDC98D-51B9-438B-AC01-87F96ED5C449}"/>
    <cellStyle name="Currency 3 2 12 3" xfId="44442" xr:uid="{93C471B5-941D-4C90-8495-D667CD331578}"/>
    <cellStyle name="Currency 3 2 13" xfId="13776" xr:uid="{00000000-0005-0000-0000-0000D0350000}"/>
    <cellStyle name="Currency 3 2 13 2" xfId="13777" xr:uid="{00000000-0005-0000-0000-0000D1350000}"/>
    <cellStyle name="Currency 3 2 13 2 2" xfId="44445" xr:uid="{7612090B-335A-42A4-8684-9ECA166CD941}"/>
    <cellStyle name="Currency 3 2 13 3" xfId="44444" xr:uid="{7C527BDD-D608-4854-BB94-8C45B198F742}"/>
    <cellStyle name="Currency 3 2 14" xfId="13778" xr:uid="{00000000-0005-0000-0000-0000D2350000}"/>
    <cellStyle name="Currency 3 2 14 2" xfId="44446" xr:uid="{3393FFEE-CE3E-48D1-83FC-8FA0128564BF}"/>
    <cellStyle name="Currency 3 2 15" xfId="13779" xr:uid="{00000000-0005-0000-0000-0000D3350000}"/>
    <cellStyle name="Currency 3 2 15 2" xfId="44447" xr:uid="{9B107DDA-D912-4125-9946-9C912796F4A2}"/>
    <cellStyle name="Currency 3 2 16" xfId="13780" xr:uid="{00000000-0005-0000-0000-0000D4350000}"/>
    <cellStyle name="Currency 3 2 16 2" xfId="44448" xr:uid="{5DC40D78-AFA5-4964-AEDD-E4C6CAE03EC3}"/>
    <cellStyle name="Currency 3 2 17" xfId="13781" xr:uid="{00000000-0005-0000-0000-0000D5350000}"/>
    <cellStyle name="Currency 3 2 17 2" xfId="44449" xr:uid="{C0CC5DE8-5E4A-4E87-A23C-C8E9B708252E}"/>
    <cellStyle name="Currency 3 2 18" xfId="13782" xr:uid="{00000000-0005-0000-0000-0000D6350000}"/>
    <cellStyle name="Currency 3 2 18 2" xfId="13783" xr:uid="{00000000-0005-0000-0000-0000D7350000}"/>
    <cellStyle name="Currency 3 2 18 2 2" xfId="44451" xr:uid="{813772D9-603A-402A-8D4A-CD02F28B951C}"/>
    <cellStyle name="Currency 3 2 18 3" xfId="44450" xr:uid="{CFB09ECF-645D-46F7-8F5F-71CC62BEB17B}"/>
    <cellStyle name="Currency 3 2 19" xfId="13784" xr:uid="{00000000-0005-0000-0000-0000D8350000}"/>
    <cellStyle name="Currency 3 2 19 2" xfId="44452" xr:uid="{2B87BFE5-880F-48B7-898A-70148D7D87AD}"/>
    <cellStyle name="Currency 3 2 19 3" xfId="13785" xr:uid="{00000000-0005-0000-0000-0000D9350000}"/>
    <cellStyle name="Currency 3 2 19 3 2" xfId="44453" xr:uid="{4882698A-F14F-43A0-9CAC-7D6C391C4E89}"/>
    <cellStyle name="Currency 3 2 2" xfId="13786" xr:uid="{00000000-0005-0000-0000-0000DA350000}"/>
    <cellStyle name="Currency 3 2 2 2" xfId="13787" xr:uid="{00000000-0005-0000-0000-0000DB350000}"/>
    <cellStyle name="Currency 3 2 2 2 2" xfId="13788" xr:uid="{00000000-0005-0000-0000-0000DC350000}"/>
    <cellStyle name="Currency 3 2 2 2 2 2" xfId="13789" xr:uid="{00000000-0005-0000-0000-0000DD350000}"/>
    <cellStyle name="Currency 3 2 2 2 2 2 2" xfId="44457" xr:uid="{97562EDC-7406-4C70-A3A2-7C120C4F99D2}"/>
    <cellStyle name="Currency 3 2 2 2 2 3" xfId="44456" xr:uid="{A568C336-E8DF-4C44-897B-FC3809D1C766}"/>
    <cellStyle name="Currency 3 2 2 2 3" xfId="44455" xr:uid="{38088CBC-5E02-43D0-8E9E-13DE784A095F}"/>
    <cellStyle name="Currency 3 2 2 3" xfId="13790" xr:uid="{00000000-0005-0000-0000-0000DE350000}"/>
    <cellStyle name="Currency 3 2 2 3 2" xfId="13791" xr:uid="{00000000-0005-0000-0000-0000DF350000}"/>
    <cellStyle name="Currency 3 2 2 3 2 2" xfId="44459" xr:uid="{06957C4C-DFF4-48C1-8FAE-4A8AAC2011BD}"/>
    <cellStyle name="Currency 3 2 2 3 3" xfId="44458" xr:uid="{8F0A3FB4-2D65-482B-8C81-BFF80E2F7897}"/>
    <cellStyle name="Currency 3 2 2 4" xfId="13792" xr:uid="{00000000-0005-0000-0000-0000E0350000}"/>
    <cellStyle name="Currency 3 2 2 4 2" xfId="13793" xr:uid="{00000000-0005-0000-0000-0000E1350000}"/>
    <cellStyle name="Currency 3 2 2 4 2 2" xfId="44461" xr:uid="{2562F5BF-03AD-4945-BD5B-DC38E43FF7F4}"/>
    <cellStyle name="Currency 3 2 2 4 3" xfId="44460" xr:uid="{D34BFAE4-ECDA-4FC6-9D00-F0D89C0766E8}"/>
    <cellStyle name="Currency 3 2 2 5" xfId="13794" xr:uid="{00000000-0005-0000-0000-0000E2350000}"/>
    <cellStyle name="Currency 3 2 2 5 2" xfId="44462" xr:uid="{112A66C1-D24D-440A-95D0-A9632C334045}"/>
    <cellStyle name="Currency 3 2 2 6" xfId="13795" xr:uid="{00000000-0005-0000-0000-0000E3350000}"/>
    <cellStyle name="Currency 3 2 2 6 2" xfId="44463" xr:uid="{3EE0E7F5-A118-409F-B2CA-8F20698B046E}"/>
    <cellStyle name="Currency 3 2 2 7" xfId="13796" xr:uid="{00000000-0005-0000-0000-0000E4350000}"/>
    <cellStyle name="Currency 3 2 2 7 2" xfId="44464" xr:uid="{5A17F847-CD1F-407D-902C-4FC2B3955D8C}"/>
    <cellStyle name="Currency 3 2 2 8" xfId="13797" xr:uid="{00000000-0005-0000-0000-0000E5350000}"/>
    <cellStyle name="Currency 3 2 2 8 2" xfId="44465" xr:uid="{E7273CF8-3B75-4C0C-8A39-38B37F21B4D3}"/>
    <cellStyle name="Currency 3 2 2 9" xfId="44454" xr:uid="{4AC17084-2099-4E7F-ABC3-6A4B5A91CB1E}"/>
    <cellStyle name="Currency 3 2 20" xfId="13798" xr:uid="{00000000-0005-0000-0000-0000E6350000}"/>
    <cellStyle name="Currency 3 2 20 2" xfId="44466" xr:uid="{40977539-35EA-493B-AC0B-4AC99C96AB47}"/>
    <cellStyle name="Currency 3 2 21" xfId="13799" xr:uid="{00000000-0005-0000-0000-0000E7350000}"/>
    <cellStyle name="Currency 3 2 21 2" xfId="44467" xr:uid="{2A795A27-AE62-4EC6-B984-DDC67CBA4019}"/>
    <cellStyle name="Currency 3 2 22" xfId="13800" xr:uid="{00000000-0005-0000-0000-0000E8350000}"/>
    <cellStyle name="Currency 3 2 22 2" xfId="44468" xr:uid="{1259EB97-9449-4169-9D42-75B090CE8E90}"/>
    <cellStyle name="Currency 3 2 23" xfId="13801" xr:uid="{00000000-0005-0000-0000-0000E9350000}"/>
    <cellStyle name="Currency 3 2 23 2" xfId="44469" xr:uid="{FFAD5317-A373-4F66-8A6D-2EDBD17D0D1B}"/>
    <cellStyle name="Currency 3 2 24" xfId="13802" xr:uid="{00000000-0005-0000-0000-0000EA350000}"/>
    <cellStyle name="Currency 3 2 24 2" xfId="44470" xr:uid="{A666221F-F750-4538-9162-5E3D0B6FA041}"/>
    <cellStyle name="Currency 3 2 25" xfId="13803" xr:uid="{00000000-0005-0000-0000-0000EB350000}"/>
    <cellStyle name="Currency 3 2 25 2" xfId="44471" xr:uid="{693581B0-36B2-405F-9EB7-F82989E8B7A0}"/>
    <cellStyle name="Currency 3 2 26" xfId="13804" xr:uid="{00000000-0005-0000-0000-0000EC350000}"/>
    <cellStyle name="Currency 3 2 26 2" xfId="44472" xr:uid="{AEE1C816-5717-405C-9EE2-8FF4C709769A}"/>
    <cellStyle name="Currency 3 2 27" xfId="44437" xr:uid="{2F9B2C1D-1697-4041-8A0D-135D8AA48C27}"/>
    <cellStyle name="Currency 3 2 28" xfId="13805" xr:uid="{00000000-0005-0000-0000-0000ED350000}"/>
    <cellStyle name="Currency 3 2 28 2" xfId="44473" xr:uid="{E455DF2F-6A3C-4666-BAD9-5CD76C3E7C21}"/>
    <cellStyle name="Currency 3 2 3" xfId="13806" xr:uid="{00000000-0005-0000-0000-0000EE350000}"/>
    <cellStyle name="Currency 3 2 3 2" xfId="13807" xr:uid="{00000000-0005-0000-0000-0000EF350000}"/>
    <cellStyle name="Currency 3 2 3 2 2" xfId="13808" xr:uid="{00000000-0005-0000-0000-0000F0350000}"/>
    <cellStyle name="Currency 3 2 3 2 2 2" xfId="13809" xr:uid="{00000000-0005-0000-0000-0000F1350000}"/>
    <cellStyle name="Currency 3 2 3 2 2 2 2" xfId="44477" xr:uid="{69360BB0-319B-4055-8489-4EEEA488D376}"/>
    <cellStyle name="Currency 3 2 3 2 2 3" xfId="44476" xr:uid="{3F18B621-32F2-4116-BB4B-8549D8E02500}"/>
    <cellStyle name="Currency 3 2 3 2 3" xfId="13810" xr:uid="{00000000-0005-0000-0000-0000F2350000}"/>
    <cellStyle name="Currency 3 2 3 2 3 2" xfId="44478" xr:uid="{A20E89D9-D26C-491D-A043-0524941BCBF8}"/>
    <cellStyle name="Currency 3 2 3 2 4" xfId="13811" xr:uid="{00000000-0005-0000-0000-0000F3350000}"/>
    <cellStyle name="Currency 3 2 3 2 4 2" xfId="44479" xr:uid="{5BB3EAD9-5091-4052-A8CE-B4259BFC3330}"/>
    <cellStyle name="Currency 3 2 3 2 5" xfId="44475" xr:uid="{FBFECF73-68B6-41A0-87BC-769A9E4EBFE9}"/>
    <cellStyle name="Currency 3 2 3 3" xfId="13812" xr:uid="{00000000-0005-0000-0000-0000F4350000}"/>
    <cellStyle name="Currency 3 2 3 3 2" xfId="13813" xr:uid="{00000000-0005-0000-0000-0000F5350000}"/>
    <cellStyle name="Currency 3 2 3 3 2 2" xfId="44481" xr:uid="{D456118D-35C2-476A-9B0D-CBC4BEAD1DF7}"/>
    <cellStyle name="Currency 3 2 3 3 3" xfId="44480" xr:uid="{8859942A-D7C2-4904-9CA3-C01D42A90055}"/>
    <cellStyle name="Currency 3 2 3 4" xfId="13814" xr:uid="{00000000-0005-0000-0000-0000F6350000}"/>
    <cellStyle name="Currency 3 2 3 4 2" xfId="13815" xr:uid="{00000000-0005-0000-0000-0000F7350000}"/>
    <cellStyle name="Currency 3 2 3 4 2 2" xfId="44483" xr:uid="{C727A215-5C3C-4073-A55A-3D7CFBB5E1C8}"/>
    <cellStyle name="Currency 3 2 3 4 3" xfId="44482" xr:uid="{B4E81DEA-1B2E-4826-8BE9-6958A9D51D73}"/>
    <cellStyle name="Currency 3 2 3 5" xfId="13816" xr:uid="{00000000-0005-0000-0000-0000F8350000}"/>
    <cellStyle name="Currency 3 2 3 5 2" xfId="13817" xr:uid="{00000000-0005-0000-0000-0000F9350000}"/>
    <cellStyle name="Currency 3 2 3 5 2 2" xfId="44485" xr:uid="{A4F46E5A-493F-4FA3-8DB1-7CEA5F4195CC}"/>
    <cellStyle name="Currency 3 2 3 5 3" xfId="44484" xr:uid="{BDB07126-6D61-4BE3-962F-9112DD5D464E}"/>
    <cellStyle name="Currency 3 2 3 6" xfId="13818" xr:uid="{00000000-0005-0000-0000-0000FA350000}"/>
    <cellStyle name="Currency 3 2 3 6 2" xfId="44486" xr:uid="{1264C6A8-4BA6-4898-8543-27907E1D48BC}"/>
    <cellStyle name="Currency 3 2 3 7" xfId="13819" xr:uid="{00000000-0005-0000-0000-0000FB350000}"/>
    <cellStyle name="Currency 3 2 3 7 2" xfId="44487" xr:uid="{B17B9B2A-A6D2-46F0-AE07-9B1AAE7B1ABC}"/>
    <cellStyle name="Currency 3 2 3 8" xfId="13820" xr:uid="{00000000-0005-0000-0000-0000FC350000}"/>
    <cellStyle name="Currency 3 2 3 8 2" xfId="44488" xr:uid="{C23512A4-C213-4C3D-9747-0002E0138048}"/>
    <cellStyle name="Currency 3 2 3 9" xfId="44474" xr:uid="{D032CB06-D41D-4A2F-8A28-719A63E19D16}"/>
    <cellStyle name="Currency 3 2 4" xfId="13821" xr:uid="{00000000-0005-0000-0000-0000FD350000}"/>
    <cellStyle name="Currency 3 2 4 2" xfId="13822" xr:uid="{00000000-0005-0000-0000-0000FE350000}"/>
    <cellStyle name="Currency 3 2 4 2 2" xfId="13823" xr:uid="{00000000-0005-0000-0000-0000FF350000}"/>
    <cellStyle name="Currency 3 2 4 2 2 2" xfId="44491" xr:uid="{6751AA18-643E-4478-B4B7-FC808A805B76}"/>
    <cellStyle name="Currency 3 2 4 2 3" xfId="44490" xr:uid="{25AE6726-331D-41E9-A928-C43F4EB31862}"/>
    <cellStyle name="Currency 3 2 4 3" xfId="13824" xr:uid="{00000000-0005-0000-0000-000000360000}"/>
    <cellStyle name="Currency 3 2 4 3 2" xfId="13825" xr:uid="{00000000-0005-0000-0000-000001360000}"/>
    <cellStyle name="Currency 3 2 4 3 2 2" xfId="44493" xr:uid="{95AE2942-5CF5-45F9-AF1C-051A2A978BF0}"/>
    <cellStyle name="Currency 3 2 4 3 3" xfId="44492" xr:uid="{E05DF12E-6EF6-44B4-BC7C-2D6ACB628BC8}"/>
    <cellStyle name="Currency 3 2 4 4" xfId="13826" xr:uid="{00000000-0005-0000-0000-000002360000}"/>
    <cellStyle name="Currency 3 2 4 4 2" xfId="13827" xr:uid="{00000000-0005-0000-0000-000003360000}"/>
    <cellStyle name="Currency 3 2 4 4 2 2" xfId="44495" xr:uid="{5780631F-03FB-4E8A-B6CC-D2F441D4C4C3}"/>
    <cellStyle name="Currency 3 2 4 4 3" xfId="44494" xr:uid="{CF2A51B2-C850-46DB-A8E5-75BDCD1BC26D}"/>
    <cellStyle name="Currency 3 2 4 5" xfId="13828" xr:uid="{00000000-0005-0000-0000-000004360000}"/>
    <cellStyle name="Currency 3 2 4 5 2" xfId="44496" xr:uid="{5728BF2E-F2F9-49C1-99CC-90795BF26B29}"/>
    <cellStyle name="Currency 3 2 4 6" xfId="44489" xr:uid="{16636800-BCFF-43A6-9D82-94C85FF93B30}"/>
    <cellStyle name="Currency 3 2 5" xfId="13829" xr:uid="{00000000-0005-0000-0000-000005360000}"/>
    <cellStyle name="Currency 3 2 5 2" xfId="13830" xr:uid="{00000000-0005-0000-0000-000006360000}"/>
    <cellStyle name="Currency 3 2 5 2 2" xfId="44498" xr:uid="{87317A6B-C187-48F6-913B-121B25181E34}"/>
    <cellStyle name="Currency 3 2 5 3" xfId="13831" xr:uid="{00000000-0005-0000-0000-000007360000}"/>
    <cellStyle name="Currency 3 2 5 3 2" xfId="44499" xr:uid="{907917AC-555A-4999-8CED-5AEDD394FE19}"/>
    <cellStyle name="Currency 3 2 5 4" xfId="44497" xr:uid="{74996FDC-473D-47D6-9B3C-4B3F9D4F7C3D}"/>
    <cellStyle name="Currency 3 2 6" xfId="13832" xr:uid="{00000000-0005-0000-0000-000008360000}"/>
    <cellStyle name="Currency 3 2 6 2" xfId="13833" xr:uid="{00000000-0005-0000-0000-000009360000}"/>
    <cellStyle name="Currency 3 2 6 2 2" xfId="44501" xr:uid="{62A8DFE6-B591-4130-8560-12363CC11235}"/>
    <cellStyle name="Currency 3 2 6 3" xfId="44500" xr:uid="{2879025B-05E3-4E66-8DE8-6BCCB36CA220}"/>
    <cellStyle name="Currency 3 2 7" xfId="13834" xr:uid="{00000000-0005-0000-0000-00000A360000}"/>
    <cellStyle name="Currency 3 2 7 2" xfId="13835" xr:uid="{00000000-0005-0000-0000-00000B360000}"/>
    <cellStyle name="Currency 3 2 7 2 2" xfId="44503" xr:uid="{1DD9D3E4-4B81-437B-9EDF-07CE3CB85063}"/>
    <cellStyle name="Currency 3 2 7 3" xfId="44502" xr:uid="{EBA5C467-4A3D-4530-984B-1C109596B426}"/>
    <cellStyle name="Currency 3 2 8" xfId="13836" xr:uid="{00000000-0005-0000-0000-00000C360000}"/>
    <cellStyle name="Currency 3 2 8 2" xfId="13837" xr:uid="{00000000-0005-0000-0000-00000D360000}"/>
    <cellStyle name="Currency 3 2 8 2 2" xfId="44505" xr:uid="{BF8A47DF-95CF-415E-8759-FF6CB2F81CFC}"/>
    <cellStyle name="Currency 3 2 8 3" xfId="44504" xr:uid="{EDD2B463-B36B-41AF-B1EF-4056507E3B00}"/>
    <cellStyle name="Currency 3 2 9" xfId="13838" xr:uid="{00000000-0005-0000-0000-00000E360000}"/>
    <cellStyle name="Currency 3 2 9 2" xfId="13839" xr:uid="{00000000-0005-0000-0000-00000F360000}"/>
    <cellStyle name="Currency 3 2 9 2 2" xfId="44507" xr:uid="{057D39F1-BAFA-4457-B222-6B7814D91FD8}"/>
    <cellStyle name="Currency 3 2 9 3" xfId="44506" xr:uid="{B83E9AC5-5EA4-4883-89FB-9BF288ED3617}"/>
    <cellStyle name="Currency 3 20" xfId="13840" xr:uid="{00000000-0005-0000-0000-000010360000}"/>
    <cellStyle name="Currency 3 20 2" xfId="44508" xr:uid="{0067E8D1-B274-44F2-8834-113962575C83}"/>
    <cellStyle name="Currency 3 21" xfId="13841" xr:uid="{00000000-0005-0000-0000-000011360000}"/>
    <cellStyle name="Currency 3 21 2" xfId="44509" xr:uid="{6CBE0B59-CE54-44E1-BF08-07A8774A9DDC}"/>
    <cellStyle name="Currency 3 22" xfId="13842" xr:uid="{00000000-0005-0000-0000-000012360000}"/>
    <cellStyle name="Currency 3 22 2" xfId="13843" xr:uid="{00000000-0005-0000-0000-000013360000}"/>
    <cellStyle name="Currency 3 22 2 2" xfId="44511" xr:uid="{ABB94A26-78CE-4E0E-9799-F5EEDC140083}"/>
    <cellStyle name="Currency 3 22 3" xfId="44510" xr:uid="{6738BF91-64EE-4016-AD88-6DD9D866A880}"/>
    <cellStyle name="Currency 3 23" xfId="13844" xr:uid="{00000000-0005-0000-0000-000014360000}"/>
    <cellStyle name="Currency 3 23 2" xfId="44512" xr:uid="{AD859283-D1B4-4329-8927-A7B5D9123B06}"/>
    <cellStyle name="Currency 3 23 3" xfId="13845" xr:uid="{00000000-0005-0000-0000-000015360000}"/>
    <cellStyle name="Currency 3 23 3 2" xfId="44513" xr:uid="{24418187-F171-46C4-8AF0-249E859DA171}"/>
    <cellStyle name="Currency 3 24" xfId="13846" xr:uid="{00000000-0005-0000-0000-000016360000}"/>
    <cellStyle name="Currency 3 24 2" xfId="44514" xr:uid="{0B06398D-19ED-4FBC-BD04-E8C3BB4B7B27}"/>
    <cellStyle name="Currency 3 25" xfId="13847" xr:uid="{00000000-0005-0000-0000-000017360000}"/>
    <cellStyle name="Currency 3 25 2" xfId="44515" xr:uid="{002D1FC3-B039-4ECD-919E-9EBB82F8FD93}"/>
    <cellStyle name="Currency 3 26" xfId="13848" xr:uid="{00000000-0005-0000-0000-000018360000}"/>
    <cellStyle name="Currency 3 26 2" xfId="44516" xr:uid="{EE5EE293-F7C0-46DC-A598-8866DE8D1E53}"/>
    <cellStyle name="Currency 3 27" xfId="13849" xr:uid="{00000000-0005-0000-0000-000019360000}"/>
    <cellStyle name="Currency 3 27 2" xfId="44517" xr:uid="{94015643-6EF4-4749-8630-EBD6D93E78F3}"/>
    <cellStyle name="Currency 3 28" xfId="13850" xr:uid="{00000000-0005-0000-0000-00001A360000}"/>
    <cellStyle name="Currency 3 28 2" xfId="44518" xr:uid="{B1BF1063-640A-48A3-A1BC-96C0ECCEF2B5}"/>
    <cellStyle name="Currency 3 29" xfId="13851" xr:uid="{00000000-0005-0000-0000-00001B360000}"/>
    <cellStyle name="Currency 3 29 2" xfId="44519" xr:uid="{E1B70417-0F7F-4446-B044-9F0F720EB640}"/>
    <cellStyle name="Currency 3 3" xfId="13852" xr:uid="{00000000-0005-0000-0000-00001C360000}"/>
    <cellStyle name="Currency 3 3 10" xfId="13853" xr:uid="{00000000-0005-0000-0000-00001D360000}"/>
    <cellStyle name="Currency 3 3 10 2" xfId="44521" xr:uid="{E8B16675-C352-41F2-BDEA-20BBFCAB6D4A}"/>
    <cellStyle name="Currency 3 3 11" xfId="13854" xr:uid="{00000000-0005-0000-0000-00001E360000}"/>
    <cellStyle name="Currency 3 3 11 2" xfId="13855" xr:uid="{00000000-0005-0000-0000-00001F360000}"/>
    <cellStyle name="Currency 3 3 11 2 2" xfId="44523" xr:uid="{85DB3593-32AC-4550-8533-BAB063088FA7}"/>
    <cellStyle name="Currency 3 3 11 3" xfId="44522" xr:uid="{9564C0B0-6384-4AC3-AFC5-8459F201E841}"/>
    <cellStyle name="Currency 3 3 12" xfId="13856" xr:uid="{00000000-0005-0000-0000-000020360000}"/>
    <cellStyle name="Currency 3 3 12 2" xfId="44524" xr:uid="{B878FB86-75E9-4D3F-AAA3-283113223A86}"/>
    <cellStyle name="Currency 3 3 13" xfId="13857" xr:uid="{00000000-0005-0000-0000-000021360000}"/>
    <cellStyle name="Currency 3 3 13 2" xfId="44525" xr:uid="{CADAE7A0-DFE2-4234-9DCE-C98DC5870359}"/>
    <cellStyle name="Currency 3 3 14" xfId="44520" xr:uid="{60B74588-4604-4FB0-AC50-FA196FBA15E6}"/>
    <cellStyle name="Currency 3 3 15" xfId="13858" xr:uid="{00000000-0005-0000-0000-000022360000}"/>
    <cellStyle name="Currency 3 3 15 2" xfId="44526" xr:uid="{E1C74B4C-4604-4877-A783-8B844F8821A8}"/>
    <cellStyle name="Currency 3 3 2" xfId="13859" xr:uid="{00000000-0005-0000-0000-000023360000}"/>
    <cellStyle name="Currency 3 3 2 2" xfId="44527" xr:uid="{61AC35DD-2895-48F0-A2A2-521662E2356C}"/>
    <cellStyle name="Currency 3 3 3" xfId="13860" xr:uid="{00000000-0005-0000-0000-000024360000}"/>
    <cellStyle name="Currency 3 3 3 2" xfId="13861" xr:uid="{00000000-0005-0000-0000-000025360000}"/>
    <cellStyle name="Currency 3 3 3 2 2" xfId="44529" xr:uid="{FDBFE843-896A-4E9E-A49D-FF80FDEB7A43}"/>
    <cellStyle name="Currency 3 3 3 3" xfId="44528" xr:uid="{FB4A18FC-9DDC-4FA4-BD35-1CAFBA42606A}"/>
    <cellStyle name="Currency 3 3 4" xfId="13862" xr:uid="{00000000-0005-0000-0000-000026360000}"/>
    <cellStyle name="Currency 3 3 4 2" xfId="44530" xr:uid="{27603276-AD0F-475F-9954-F40A470B32D5}"/>
    <cellStyle name="Currency 3 3 5" xfId="13863" xr:uid="{00000000-0005-0000-0000-000027360000}"/>
    <cellStyle name="Currency 3 3 5 2" xfId="13864" xr:uid="{00000000-0005-0000-0000-000028360000}"/>
    <cellStyle name="Currency 3 3 5 2 2" xfId="13865" xr:uid="{00000000-0005-0000-0000-000029360000}"/>
    <cellStyle name="Currency 3 3 5 2 2 2" xfId="44533" xr:uid="{F04E819C-A6A5-4386-BFFD-C7A5B5E4F735}"/>
    <cellStyle name="Currency 3 3 5 2 3" xfId="44532" xr:uid="{40B8A5A5-ECA1-4EAC-9768-94821A7FBB9E}"/>
    <cellStyle name="Currency 3 3 5 3" xfId="44531" xr:uid="{47016797-A712-4C10-9752-2C6F90C0C7AE}"/>
    <cellStyle name="Currency 3 3 6" xfId="13866" xr:uid="{00000000-0005-0000-0000-00002A360000}"/>
    <cellStyle name="Currency 3 3 6 2" xfId="13867" xr:uid="{00000000-0005-0000-0000-00002B360000}"/>
    <cellStyle name="Currency 3 3 6 2 2" xfId="44535" xr:uid="{55C88CB2-F65D-4D6B-8C14-454F66B8FC0B}"/>
    <cellStyle name="Currency 3 3 6 3" xfId="44534" xr:uid="{10E44421-49E7-4255-88E7-6C43582BCB39}"/>
    <cellStyle name="Currency 3 3 7" xfId="13868" xr:uid="{00000000-0005-0000-0000-00002C360000}"/>
    <cellStyle name="Currency 3 3 7 2" xfId="13869" xr:uid="{00000000-0005-0000-0000-00002D360000}"/>
    <cellStyle name="Currency 3 3 7 2 2" xfId="44537" xr:uid="{2258823E-BFAE-4C91-BCDA-2B6A63A0E377}"/>
    <cellStyle name="Currency 3 3 7 3" xfId="44536" xr:uid="{7FF089A9-A793-49B5-B055-E75ED76D18A3}"/>
    <cellStyle name="Currency 3 3 8" xfId="13870" xr:uid="{00000000-0005-0000-0000-00002E360000}"/>
    <cellStyle name="Currency 3 3 8 2" xfId="44538" xr:uid="{5278962F-67F4-4D94-97E8-8ABD313D4224}"/>
    <cellStyle name="Currency 3 3 9" xfId="13871" xr:uid="{00000000-0005-0000-0000-00002F360000}"/>
    <cellStyle name="Currency 3 3 9 2" xfId="44539" xr:uid="{0D1A829C-DAC2-4EBC-8DBB-BDF174A16B8D}"/>
    <cellStyle name="Currency 3 30" xfId="13872" xr:uid="{00000000-0005-0000-0000-000030360000}"/>
    <cellStyle name="Currency 3 30 2" xfId="44540" xr:uid="{AC43943A-D116-431B-AB83-FBB171F4588F}"/>
    <cellStyle name="Currency 3 31" xfId="44418" xr:uid="{482D8BEE-3DEF-41FF-88B1-1E26DB331D43}"/>
    <cellStyle name="Currency 3 32" xfId="13873" xr:uid="{00000000-0005-0000-0000-000031360000}"/>
    <cellStyle name="Currency 3 32 2" xfId="44541" xr:uid="{4797CB1D-4DBF-42DE-86AE-4A5062BA85FE}"/>
    <cellStyle name="Currency 3 4" xfId="13874" xr:uid="{00000000-0005-0000-0000-000032360000}"/>
    <cellStyle name="Currency 3 4 2" xfId="13875" xr:uid="{00000000-0005-0000-0000-000033360000}"/>
    <cellStyle name="Currency 3 4 2 2" xfId="13876" xr:uid="{00000000-0005-0000-0000-000034360000}"/>
    <cellStyle name="Currency 3 4 2 2 2" xfId="13877" xr:uid="{00000000-0005-0000-0000-000035360000}"/>
    <cellStyle name="Currency 3 4 2 2 2 2" xfId="44545" xr:uid="{2FC1375B-BD22-46DA-B3C5-D3D9F15E3420}"/>
    <cellStyle name="Currency 3 4 2 2 3" xfId="44544" xr:uid="{52AB6F64-58E9-4BEF-8105-FFB28903CFF4}"/>
    <cellStyle name="Currency 3 4 2 3" xfId="44543" xr:uid="{CF2101CB-2E01-4E9E-8FF6-688B0ED2358B}"/>
    <cellStyle name="Currency 3 4 3" xfId="13878" xr:uid="{00000000-0005-0000-0000-000036360000}"/>
    <cellStyle name="Currency 3 4 3 2" xfId="13879" xr:uid="{00000000-0005-0000-0000-000037360000}"/>
    <cellStyle name="Currency 3 4 3 2 2" xfId="44547" xr:uid="{87D4E329-6B6D-4B22-AF13-B0004140380A}"/>
    <cellStyle name="Currency 3 4 3 3" xfId="44546" xr:uid="{D8AE0042-8C5E-4D21-A533-C8158852B5DE}"/>
    <cellStyle name="Currency 3 4 4" xfId="13880" xr:uid="{00000000-0005-0000-0000-000038360000}"/>
    <cellStyle name="Currency 3 4 4 2" xfId="13881" xr:uid="{00000000-0005-0000-0000-000039360000}"/>
    <cellStyle name="Currency 3 4 4 2 2" xfId="44549" xr:uid="{4B0982E6-C05C-4EAC-A721-1D59E9B2073E}"/>
    <cellStyle name="Currency 3 4 4 3" xfId="44548" xr:uid="{CBC1C5C0-9CD0-485E-91E1-26AE17C63327}"/>
    <cellStyle name="Currency 3 4 5" xfId="13882" xr:uid="{00000000-0005-0000-0000-00003A360000}"/>
    <cellStyle name="Currency 3 4 5 2" xfId="44550" xr:uid="{557297E5-60AF-4C20-9CCC-D7E819F3C781}"/>
    <cellStyle name="Currency 3 4 6" xfId="13883" xr:uid="{00000000-0005-0000-0000-00003B360000}"/>
    <cellStyle name="Currency 3 4 6 2" xfId="44551" xr:uid="{BE96EB56-CBE2-42CE-A4FD-8F85D0C54F07}"/>
    <cellStyle name="Currency 3 4 7" xfId="13884" xr:uid="{00000000-0005-0000-0000-00003C360000}"/>
    <cellStyle name="Currency 3 4 7 2" xfId="44552" xr:uid="{681AA0FB-9ECC-457F-B3B4-A878711D901F}"/>
    <cellStyle name="Currency 3 4 8" xfId="44542" xr:uid="{0D8AA72F-1FB8-490B-8CAC-42B79B2E75B7}"/>
    <cellStyle name="Currency 3 5" xfId="13885" xr:uid="{00000000-0005-0000-0000-00003D360000}"/>
    <cellStyle name="Currency 3 5 2" xfId="13886" xr:uid="{00000000-0005-0000-0000-00003E360000}"/>
    <cellStyle name="Currency 3 5 2 2" xfId="44554" xr:uid="{DE245B08-185C-4871-BAFD-69AA853C8C43}"/>
    <cellStyle name="Currency 3 5 3" xfId="13887" xr:uid="{00000000-0005-0000-0000-00003F360000}"/>
    <cellStyle name="Currency 3 5 3 2" xfId="44555" xr:uid="{961EC8F8-1CCC-4037-A5A5-DDC368ED0548}"/>
    <cellStyle name="Currency 3 5 4" xfId="13888" xr:uid="{00000000-0005-0000-0000-000040360000}"/>
    <cellStyle name="Currency 3 5 4 2" xfId="13889" xr:uid="{00000000-0005-0000-0000-000041360000}"/>
    <cellStyle name="Currency 3 5 4 2 2" xfId="13890" xr:uid="{00000000-0005-0000-0000-000042360000}"/>
    <cellStyle name="Currency 3 5 4 2 2 2" xfId="44558" xr:uid="{17BFE604-B229-446E-987F-CC702A110583}"/>
    <cellStyle name="Currency 3 5 4 2 3" xfId="44557" xr:uid="{0C203970-D016-49DF-985C-305F0A8B315D}"/>
    <cellStyle name="Currency 3 5 4 3" xfId="44556" xr:uid="{9A7C691A-54F0-4807-B747-37D1DDF0B9CD}"/>
    <cellStyle name="Currency 3 5 5" xfId="13891" xr:uid="{00000000-0005-0000-0000-000043360000}"/>
    <cellStyle name="Currency 3 5 5 2" xfId="13892" xr:uid="{00000000-0005-0000-0000-000044360000}"/>
    <cellStyle name="Currency 3 5 5 2 2" xfId="44560" xr:uid="{1E5798EC-E200-46FB-844B-BE86A0376F48}"/>
    <cellStyle name="Currency 3 5 5 3" xfId="44559" xr:uid="{4801A0E1-1903-43BD-9049-A3BE79DEFFA5}"/>
    <cellStyle name="Currency 3 5 6" xfId="13893" xr:uid="{00000000-0005-0000-0000-000045360000}"/>
    <cellStyle name="Currency 3 5 6 2" xfId="13894" xr:uid="{00000000-0005-0000-0000-000046360000}"/>
    <cellStyle name="Currency 3 5 6 2 2" xfId="44562" xr:uid="{AEC53B25-BED2-40AE-B418-8BB53F368351}"/>
    <cellStyle name="Currency 3 5 6 3" xfId="44561" xr:uid="{B207048D-0BA0-4DAF-BCEB-769A1AC65AE7}"/>
    <cellStyle name="Currency 3 5 7" xfId="13895" xr:uid="{00000000-0005-0000-0000-000047360000}"/>
    <cellStyle name="Currency 3 5 7 2" xfId="44563" xr:uid="{8300780B-E09A-4C2D-8993-4FB3609DC087}"/>
    <cellStyle name="Currency 3 5 8" xfId="44553" xr:uid="{9FB15EC9-50F3-4F36-B7C9-C0CAD9497090}"/>
    <cellStyle name="Currency 3 6" xfId="13896" xr:uid="{00000000-0005-0000-0000-000048360000}"/>
    <cellStyle name="Currency 3 6 2" xfId="13897" xr:uid="{00000000-0005-0000-0000-000049360000}"/>
    <cellStyle name="Currency 3 6 2 2" xfId="13898" xr:uid="{00000000-0005-0000-0000-00004A360000}"/>
    <cellStyle name="Currency 3 6 2 2 2" xfId="44566" xr:uid="{AA6BF7CF-416D-4D1A-ACFB-07577D85F96A}"/>
    <cellStyle name="Currency 3 6 2 3" xfId="44565" xr:uid="{AE1CC095-FAE2-4C12-8096-2FEF66BBB2A9}"/>
    <cellStyle name="Currency 3 6 3" xfId="13899" xr:uid="{00000000-0005-0000-0000-00004B360000}"/>
    <cellStyle name="Currency 3 6 3 2" xfId="44567" xr:uid="{755EB6D2-B95E-4816-A823-463905D597C3}"/>
    <cellStyle name="Currency 3 6 4" xfId="13900" xr:uid="{00000000-0005-0000-0000-00004C360000}"/>
    <cellStyle name="Currency 3 6 4 2" xfId="44568" xr:uid="{49F49AC4-43BB-482C-8262-25594BB5F00D}"/>
    <cellStyle name="Currency 3 6 5" xfId="44564" xr:uid="{60D8A9C3-0CBE-4EBD-BE9A-60516B6EC158}"/>
    <cellStyle name="Currency 3 7" xfId="13901" xr:uid="{00000000-0005-0000-0000-00004D360000}"/>
    <cellStyle name="Currency 3 7 2" xfId="13902" xr:uid="{00000000-0005-0000-0000-00004E360000}"/>
    <cellStyle name="Currency 3 7 2 2" xfId="13903" xr:uid="{00000000-0005-0000-0000-00004F360000}"/>
    <cellStyle name="Currency 3 7 2 2 2" xfId="44571" xr:uid="{940CF435-14E6-406B-9836-A60D8A9DBC7E}"/>
    <cellStyle name="Currency 3 7 2 3" xfId="44570" xr:uid="{B0D25C3D-5D29-4A55-8D84-5593171E9527}"/>
    <cellStyle name="Currency 3 7 3" xfId="13904" xr:uid="{00000000-0005-0000-0000-000050360000}"/>
    <cellStyle name="Currency 3 7 3 2" xfId="13905" xr:uid="{00000000-0005-0000-0000-000051360000}"/>
    <cellStyle name="Currency 3 7 3 2 2" xfId="44573" xr:uid="{111D3165-8BBB-48CA-BCCE-1F924CE736A2}"/>
    <cellStyle name="Currency 3 7 3 3" xfId="44572" xr:uid="{54CB5D63-87F1-4839-8BD1-D5190429E40D}"/>
    <cellStyle name="Currency 3 7 4" xfId="13906" xr:uid="{00000000-0005-0000-0000-000052360000}"/>
    <cellStyle name="Currency 3 7 4 2" xfId="44574" xr:uid="{9EEEC9C1-A020-4D64-8440-2B1E8BCBB66E}"/>
    <cellStyle name="Currency 3 7 5" xfId="13907" xr:uid="{00000000-0005-0000-0000-000053360000}"/>
    <cellStyle name="Currency 3 7 5 2" xfId="44575" xr:uid="{115C922B-B3A1-4E4E-ABF6-0003BD38888D}"/>
    <cellStyle name="Currency 3 7 6" xfId="44569" xr:uid="{9BF4EF83-6017-4E6B-9F99-D54FE8035197}"/>
    <cellStyle name="Currency 3 8" xfId="13908" xr:uid="{00000000-0005-0000-0000-000054360000}"/>
    <cellStyle name="Currency 3 8 2" xfId="13909" xr:uid="{00000000-0005-0000-0000-000055360000}"/>
    <cellStyle name="Currency 3 8 2 2" xfId="13910" xr:uid="{00000000-0005-0000-0000-000056360000}"/>
    <cellStyle name="Currency 3 8 2 2 2" xfId="44578" xr:uid="{57714205-B9CB-4B54-8E39-0292EED804AF}"/>
    <cellStyle name="Currency 3 8 2 3" xfId="44577" xr:uid="{57A06A19-7095-4BB9-A7A5-FE4DB83AC099}"/>
    <cellStyle name="Currency 3 8 3" xfId="13911" xr:uid="{00000000-0005-0000-0000-000057360000}"/>
    <cellStyle name="Currency 3 8 3 2" xfId="44579" xr:uid="{64333EAE-C47E-4118-9972-3772C68EE1BE}"/>
    <cellStyle name="Currency 3 8 4" xfId="13912" xr:uid="{00000000-0005-0000-0000-000058360000}"/>
    <cellStyle name="Currency 3 8 4 2" xfId="44580" xr:uid="{D28A8B48-6D67-4696-91D0-166B57089F0B}"/>
    <cellStyle name="Currency 3 8 5" xfId="44576" xr:uid="{DB35C3A4-07A8-4E84-A0A2-A72B9CA98DB0}"/>
    <cellStyle name="Currency 3 9" xfId="13913" xr:uid="{00000000-0005-0000-0000-000059360000}"/>
    <cellStyle name="Currency 3 9 2" xfId="13914" xr:uid="{00000000-0005-0000-0000-00005A360000}"/>
    <cellStyle name="Currency 3 9 2 2" xfId="44582" xr:uid="{88E297D0-29CB-4022-9E64-B3B156615296}"/>
    <cellStyle name="Currency 3 9 3" xfId="13915" xr:uid="{00000000-0005-0000-0000-00005B360000}"/>
    <cellStyle name="Currency 3 9 3 2" xfId="44583" xr:uid="{6996C774-5FE4-42B7-9018-2283F6EE93EC}"/>
    <cellStyle name="Currency 3 9 4" xfId="44581" xr:uid="{28992247-B5B9-4943-98B3-54E714D533E4}"/>
    <cellStyle name="Currency 3*" xfId="13916" xr:uid="{00000000-0005-0000-0000-00005C360000}"/>
    <cellStyle name="Currency 3* 2" xfId="13917" xr:uid="{00000000-0005-0000-0000-00005D360000}"/>
    <cellStyle name="Currency 3* 2 2" xfId="44585" xr:uid="{7B5EDE05-9FB1-4628-AE2D-B70ABA2BCD3A}"/>
    <cellStyle name="Currency 3* 3" xfId="44584" xr:uid="{A436EF39-4315-4C33-9FD2-0BFADB48FCA0}"/>
    <cellStyle name="Currency 30" xfId="13918" xr:uid="{00000000-0005-0000-0000-00005E360000}"/>
    <cellStyle name="Currency 30 2" xfId="44586" xr:uid="{10BA8F25-AC8A-4185-8242-BEDCD247F687}"/>
    <cellStyle name="Currency 300" xfId="13919" xr:uid="{00000000-0005-0000-0000-00005F360000}"/>
    <cellStyle name="Currency 300 2" xfId="44587" xr:uid="{613F6E75-2431-4A3B-A8F0-E129C8C64E4E}"/>
    <cellStyle name="Currency 301" xfId="13920" xr:uid="{00000000-0005-0000-0000-000060360000}"/>
    <cellStyle name="Currency 301 2" xfId="44588" xr:uid="{1607D8F3-BDF6-48D1-B7A1-8024D6B9F839}"/>
    <cellStyle name="Currency 302" xfId="13921" xr:uid="{00000000-0005-0000-0000-000061360000}"/>
    <cellStyle name="Currency 302 2" xfId="44589" xr:uid="{6D6AFBA7-C180-4F7E-B4A3-D4C147EF682A}"/>
    <cellStyle name="Currency 303" xfId="13922" xr:uid="{00000000-0005-0000-0000-000062360000}"/>
    <cellStyle name="Currency 303 2" xfId="44590" xr:uid="{1FEEE1E0-A2D3-48DC-8A0C-E80D455E5357}"/>
    <cellStyle name="Currency 304" xfId="13923" xr:uid="{00000000-0005-0000-0000-000063360000}"/>
    <cellStyle name="Currency 304 2" xfId="44591" xr:uid="{C38AE0C3-863E-4EB2-8263-74BC5EFF4D20}"/>
    <cellStyle name="Currency 305" xfId="13924" xr:uid="{00000000-0005-0000-0000-000064360000}"/>
    <cellStyle name="Currency 305 2" xfId="44592" xr:uid="{E2AEB18F-D636-4DD1-8610-476813AEC3DC}"/>
    <cellStyle name="Currency 306" xfId="13925" xr:uid="{00000000-0005-0000-0000-000065360000}"/>
    <cellStyle name="Currency 306 2" xfId="44593" xr:uid="{017C5E7B-9297-41F1-829A-78118673171C}"/>
    <cellStyle name="Currency 307" xfId="13926" xr:uid="{00000000-0005-0000-0000-000066360000}"/>
    <cellStyle name="Currency 307 2" xfId="44594" xr:uid="{4CBC78AD-6719-473B-BA1C-48C9E275C4E8}"/>
    <cellStyle name="Currency 308" xfId="13927" xr:uid="{00000000-0005-0000-0000-000067360000}"/>
    <cellStyle name="Currency 308 2" xfId="44595" xr:uid="{546591B5-21BB-4F01-BF8E-24A735AFC483}"/>
    <cellStyle name="Currency 309" xfId="13928" xr:uid="{00000000-0005-0000-0000-000068360000}"/>
    <cellStyle name="Currency 309 2" xfId="44596" xr:uid="{F0BE1F82-1CB7-4D67-94F3-F385B30E53F1}"/>
    <cellStyle name="Currency 31" xfId="13929" xr:uid="{00000000-0005-0000-0000-000069360000}"/>
    <cellStyle name="Currency 31 2" xfId="44597" xr:uid="{FA15163C-DA84-4141-8024-C0D96BC0ABEB}"/>
    <cellStyle name="Currency 310" xfId="13930" xr:uid="{00000000-0005-0000-0000-00006A360000}"/>
    <cellStyle name="Currency 310 2" xfId="44598" xr:uid="{CEE36AD4-F430-423A-ABB5-F7C15DAD31F4}"/>
    <cellStyle name="Currency 311" xfId="13931" xr:uid="{00000000-0005-0000-0000-00006B360000}"/>
    <cellStyle name="Currency 311 2" xfId="44599" xr:uid="{8380434C-9293-4FFF-8A33-8C6B84E60680}"/>
    <cellStyle name="Currency 312" xfId="13932" xr:uid="{00000000-0005-0000-0000-00006C360000}"/>
    <cellStyle name="Currency 312 2" xfId="44600" xr:uid="{A97DAD4A-2A06-4B65-8FBD-C133DF376C54}"/>
    <cellStyle name="Currency 313" xfId="43327" xr:uid="{45383E07-8B7D-44B8-9E4C-EEA8E43172A6}"/>
    <cellStyle name="Currency 32" xfId="13933" xr:uid="{00000000-0005-0000-0000-00006D360000}"/>
    <cellStyle name="Currency 32 2" xfId="44601" xr:uid="{976BE20D-965F-4F29-9599-2FAEF9A09849}"/>
    <cellStyle name="Currency 33" xfId="13934" xr:uid="{00000000-0005-0000-0000-00006E360000}"/>
    <cellStyle name="Currency 33 2" xfId="44602" xr:uid="{DC5EB731-6D1C-43A0-A4ED-BFFD4776BF71}"/>
    <cellStyle name="Currency 34" xfId="13935" xr:uid="{00000000-0005-0000-0000-00006F360000}"/>
    <cellStyle name="Currency 34 2" xfId="44603" xr:uid="{F99905D7-68D9-42F2-9DD5-FE02881F099D}"/>
    <cellStyle name="Currency 35" xfId="13936" xr:uid="{00000000-0005-0000-0000-000070360000}"/>
    <cellStyle name="Currency 35 2" xfId="13937" xr:uid="{00000000-0005-0000-0000-000071360000}"/>
    <cellStyle name="Currency 35 2 2" xfId="44605" xr:uid="{ECDC3483-8B46-4201-AF91-329679B66E1E}"/>
    <cellStyle name="Currency 35 3" xfId="44604" xr:uid="{C49946DA-8CA7-4CE3-9C8C-F18E007C96A2}"/>
    <cellStyle name="Currency 36" xfId="13938" xr:uid="{00000000-0005-0000-0000-000072360000}"/>
    <cellStyle name="Currency 36 2" xfId="13939" xr:uid="{00000000-0005-0000-0000-000073360000}"/>
    <cellStyle name="Currency 36 2 2" xfId="44607" xr:uid="{17DA2C5E-086E-4041-8532-B2D9312E6AF5}"/>
    <cellStyle name="Currency 36 3" xfId="44606" xr:uid="{E768E7E5-38D7-48F9-880D-DEFA670C47A5}"/>
    <cellStyle name="Currency 37" xfId="13940" xr:uid="{00000000-0005-0000-0000-000074360000}"/>
    <cellStyle name="Currency 37 2" xfId="13941" xr:uid="{00000000-0005-0000-0000-000075360000}"/>
    <cellStyle name="Currency 37 2 2" xfId="44609" xr:uid="{292BD3DB-7965-47DA-8DD9-B892A3B26F99}"/>
    <cellStyle name="Currency 37 3" xfId="44608" xr:uid="{C2C98B16-D15D-4863-BBC0-D653E4104F6B}"/>
    <cellStyle name="Currency 38" xfId="13942" xr:uid="{00000000-0005-0000-0000-000076360000}"/>
    <cellStyle name="Currency 38 2" xfId="13943" xr:uid="{00000000-0005-0000-0000-000077360000}"/>
    <cellStyle name="Currency 38 2 2" xfId="44611" xr:uid="{E02CD67E-90D0-4E72-994F-796094B87448}"/>
    <cellStyle name="Currency 38 3" xfId="44610" xr:uid="{D5ACBDCF-4BD3-471B-A525-134CAF613F99}"/>
    <cellStyle name="Currency 39" xfId="13944" xr:uid="{00000000-0005-0000-0000-000078360000}"/>
    <cellStyle name="Currency 39 2" xfId="13945" xr:uid="{00000000-0005-0000-0000-000079360000}"/>
    <cellStyle name="Currency 39 2 2" xfId="44613" xr:uid="{2E123B71-4B21-4338-AF93-C6D92F4643AA}"/>
    <cellStyle name="Currency 39 3" xfId="44612" xr:uid="{C8BC4551-4838-449C-8B7B-5284B5B4DED7}"/>
    <cellStyle name="Currency 4" xfId="13946" xr:uid="{00000000-0005-0000-0000-00007A360000}"/>
    <cellStyle name="Currency 4 10" xfId="13947" xr:uid="{00000000-0005-0000-0000-00007B360000}"/>
    <cellStyle name="Currency 4 10 2" xfId="13948" xr:uid="{00000000-0005-0000-0000-00007C360000}"/>
    <cellStyle name="Currency 4 10 2 2" xfId="44616" xr:uid="{C5D9F1F6-964F-458D-B90B-9733F47310FE}"/>
    <cellStyle name="Currency 4 10 3" xfId="44615" xr:uid="{F38C8D07-FD89-4FDE-841B-EC60D9842853}"/>
    <cellStyle name="Currency 4 11" xfId="13949" xr:uid="{00000000-0005-0000-0000-00007D360000}"/>
    <cellStyle name="Currency 4 11 2" xfId="13950" xr:uid="{00000000-0005-0000-0000-00007E360000}"/>
    <cellStyle name="Currency 4 11 2 2" xfId="44618" xr:uid="{73210C43-54A0-451D-80AA-AC032E46D445}"/>
    <cellStyle name="Currency 4 11 3" xfId="44617" xr:uid="{E6695286-A7C8-4771-8A0C-1564F818B85B}"/>
    <cellStyle name="Currency 4 12" xfId="13951" xr:uid="{00000000-0005-0000-0000-00007F360000}"/>
    <cellStyle name="Currency 4 12 2" xfId="13952" xr:uid="{00000000-0005-0000-0000-000080360000}"/>
    <cellStyle name="Currency 4 12 2 2" xfId="44620" xr:uid="{790512F3-7B44-4347-9C9B-235195CEBD8D}"/>
    <cellStyle name="Currency 4 12 3" xfId="44619" xr:uid="{9AF2475B-1194-4392-AFC7-2CACD7E1EA60}"/>
    <cellStyle name="Currency 4 13" xfId="13953" xr:uid="{00000000-0005-0000-0000-000081360000}"/>
    <cellStyle name="Currency 4 13 2" xfId="13954" xr:uid="{00000000-0005-0000-0000-000082360000}"/>
    <cellStyle name="Currency 4 13 2 2" xfId="44622" xr:uid="{FD7A1A24-A601-4C2D-B03F-9AA294CA2E82}"/>
    <cellStyle name="Currency 4 13 3" xfId="44621" xr:uid="{4CF34C66-9B39-4676-A9DD-3C330F773FF3}"/>
    <cellStyle name="Currency 4 14" xfId="13955" xr:uid="{00000000-0005-0000-0000-000083360000}"/>
    <cellStyle name="Currency 4 14 2" xfId="13956" xr:uid="{00000000-0005-0000-0000-000084360000}"/>
    <cellStyle name="Currency 4 14 2 2" xfId="44624" xr:uid="{4B7C965D-F4A5-46FD-A67F-CE82BB6AF51F}"/>
    <cellStyle name="Currency 4 14 3" xfId="44623" xr:uid="{8CABE818-8145-454B-A4F7-4DED5738B8CE}"/>
    <cellStyle name="Currency 4 15" xfId="13957" xr:uid="{00000000-0005-0000-0000-000085360000}"/>
    <cellStyle name="Currency 4 15 2" xfId="13958" xr:uid="{00000000-0005-0000-0000-000086360000}"/>
    <cellStyle name="Currency 4 15 2 2" xfId="44626" xr:uid="{3ACB4C55-F59F-4F74-BCBB-4CC10F062001}"/>
    <cellStyle name="Currency 4 15 3" xfId="44625" xr:uid="{004B6E86-F574-4684-BAE7-62FB367A19B1}"/>
    <cellStyle name="Currency 4 16" xfId="13959" xr:uid="{00000000-0005-0000-0000-000087360000}"/>
    <cellStyle name="Currency 4 16 2" xfId="13960" xr:uid="{00000000-0005-0000-0000-000088360000}"/>
    <cellStyle name="Currency 4 16 2 2" xfId="44628" xr:uid="{6114C7E3-AF04-4CFA-8F16-BE9CEE5F31D7}"/>
    <cellStyle name="Currency 4 16 3" xfId="44627" xr:uid="{3E4AC997-ED60-4075-9DB4-F4FA07F83C82}"/>
    <cellStyle name="Currency 4 17" xfId="13961" xr:uid="{00000000-0005-0000-0000-000089360000}"/>
    <cellStyle name="Currency 4 17 2" xfId="13962" xr:uid="{00000000-0005-0000-0000-00008A360000}"/>
    <cellStyle name="Currency 4 17 2 2" xfId="44630" xr:uid="{DB5C3495-F580-4170-ACB2-2021BBDBFA73}"/>
    <cellStyle name="Currency 4 17 3" xfId="44629" xr:uid="{9E87F412-B636-4113-A1AF-9E955AF22D8C}"/>
    <cellStyle name="Currency 4 18" xfId="13963" xr:uid="{00000000-0005-0000-0000-00008B360000}"/>
    <cellStyle name="Currency 4 18 2" xfId="44631" xr:uid="{CAE14E5A-DEA0-4BD6-B753-14BB739E601C}"/>
    <cellStyle name="Currency 4 19" xfId="13964" xr:uid="{00000000-0005-0000-0000-00008C360000}"/>
    <cellStyle name="Currency 4 19 2" xfId="44632" xr:uid="{C91BB787-0255-4A92-B6E7-F8F1DAC4B935}"/>
    <cellStyle name="Currency 4 2" xfId="13965" xr:uid="{00000000-0005-0000-0000-00008D360000}"/>
    <cellStyle name="Currency 4 2 2" xfId="13966" xr:uid="{00000000-0005-0000-0000-00008E360000}"/>
    <cellStyle name="Currency 4 2 2 2" xfId="13967" xr:uid="{00000000-0005-0000-0000-00008F360000}"/>
    <cellStyle name="Currency 4 2 2 2 2" xfId="13968" xr:uid="{00000000-0005-0000-0000-000090360000}"/>
    <cellStyle name="Currency 4 2 2 2 2 2" xfId="44636" xr:uid="{B63DB9D0-5E32-425E-9C4F-01A27A876754}"/>
    <cellStyle name="Currency 4 2 2 2 3" xfId="44635" xr:uid="{2F592BAC-1ADB-45F2-A8D9-C9196B8F12D7}"/>
    <cellStyle name="Currency 4 2 2 3" xfId="44634" xr:uid="{4E8CF87A-AC1E-48B2-B28F-2ECAD6225FA2}"/>
    <cellStyle name="Currency 4 2 3" xfId="13969" xr:uid="{00000000-0005-0000-0000-000091360000}"/>
    <cellStyle name="Currency 4 2 3 2" xfId="13970" xr:uid="{00000000-0005-0000-0000-000092360000}"/>
    <cellStyle name="Currency 4 2 3 2 2" xfId="44638" xr:uid="{A6148319-0DAC-4245-8DDB-34B26EAE8637}"/>
    <cellStyle name="Currency 4 2 3 3" xfId="44637" xr:uid="{FB8431CB-DF31-47D7-BEAC-4138AD4B119D}"/>
    <cellStyle name="Currency 4 2 4" xfId="13971" xr:uid="{00000000-0005-0000-0000-000093360000}"/>
    <cellStyle name="Currency 4 2 4 2" xfId="13972" xr:uid="{00000000-0005-0000-0000-000094360000}"/>
    <cellStyle name="Currency 4 2 4 2 2" xfId="44640" xr:uid="{A432E0A7-310B-481B-9E7D-7BACCE04691A}"/>
    <cellStyle name="Currency 4 2 4 3" xfId="44639" xr:uid="{37200128-7B42-43FD-9297-2387EB115B62}"/>
    <cellStyle name="Currency 4 2 5" xfId="13973" xr:uid="{00000000-0005-0000-0000-000095360000}"/>
    <cellStyle name="Currency 4 2 5 2" xfId="44641" xr:uid="{AFCE627D-FB07-4AAC-A4EE-045644C3746C}"/>
    <cellStyle name="Currency 4 2 6" xfId="13974" xr:uid="{00000000-0005-0000-0000-000096360000}"/>
    <cellStyle name="Currency 4 2 6 2" xfId="44642" xr:uid="{BEC3A241-C4E4-4D81-8C87-0A7BC87ABA60}"/>
    <cellStyle name="Currency 4 2 7" xfId="13975" xr:uid="{00000000-0005-0000-0000-000097360000}"/>
    <cellStyle name="Currency 4 2 7 2" xfId="44643" xr:uid="{C56DE93E-2586-4E48-B0C5-557BE9D30F17}"/>
    <cellStyle name="Currency 4 2 8" xfId="13976" xr:uid="{00000000-0005-0000-0000-000098360000}"/>
    <cellStyle name="Currency 4 2 8 2" xfId="44644" xr:uid="{AC950352-5F32-43DE-87B1-52E9E972FAC4}"/>
    <cellStyle name="Currency 4 2 9" xfId="44633" xr:uid="{7E627C3F-64F1-47AA-8A3E-C1605C1B2DE1}"/>
    <cellStyle name="Currency 4 20" xfId="13977" xr:uid="{00000000-0005-0000-0000-000099360000}"/>
    <cellStyle name="Currency 4 20 2" xfId="44645" xr:uid="{A82485B4-0CE0-44D2-876A-9E8D7BF18676}"/>
    <cellStyle name="Currency 4 21" xfId="13978" xr:uid="{00000000-0005-0000-0000-00009A360000}"/>
    <cellStyle name="Currency 4 21 2" xfId="44646" xr:uid="{83634498-2B72-4477-B545-DB0FB01B89AD}"/>
    <cellStyle name="Currency 4 22" xfId="13979" xr:uid="{00000000-0005-0000-0000-00009B360000}"/>
    <cellStyle name="Currency 4 22 2" xfId="13980" xr:uid="{00000000-0005-0000-0000-00009C360000}"/>
    <cellStyle name="Currency 4 22 2 2" xfId="44648" xr:uid="{806A3055-8374-46D2-AFCC-6D0E2F590FC7}"/>
    <cellStyle name="Currency 4 22 3" xfId="44647" xr:uid="{2C82C038-AB6A-45C1-A90D-785B75B6E0AB}"/>
    <cellStyle name="Currency 4 23" xfId="13981" xr:uid="{00000000-0005-0000-0000-00009D360000}"/>
    <cellStyle name="Currency 4 23 2" xfId="44649" xr:uid="{50858E0B-6FD5-46B5-97E2-E13D64DD3334}"/>
    <cellStyle name="Currency 4 23 3" xfId="13982" xr:uid="{00000000-0005-0000-0000-00009E360000}"/>
    <cellStyle name="Currency 4 23 3 2" xfId="44650" xr:uid="{CDCAA9ED-49FD-4A32-B2D4-D3EC6690A099}"/>
    <cellStyle name="Currency 4 24" xfId="13983" xr:uid="{00000000-0005-0000-0000-00009F360000}"/>
    <cellStyle name="Currency 4 24 2" xfId="44651" xr:uid="{E6CB7F75-4DB6-47E1-A6E5-CA59062DEDE7}"/>
    <cellStyle name="Currency 4 25" xfId="13984" xr:uid="{00000000-0005-0000-0000-0000A0360000}"/>
    <cellStyle name="Currency 4 25 2" xfId="44652" xr:uid="{5BF56901-AA85-4D37-9E43-FCE67C3AABDC}"/>
    <cellStyle name="Currency 4 26" xfId="13985" xr:uid="{00000000-0005-0000-0000-0000A1360000}"/>
    <cellStyle name="Currency 4 26 2" xfId="44653" xr:uid="{5A64E717-3961-44B4-B706-2DCCF2E86CDB}"/>
    <cellStyle name="Currency 4 27" xfId="13986" xr:uid="{00000000-0005-0000-0000-0000A2360000}"/>
    <cellStyle name="Currency 4 27 2" xfId="44654" xr:uid="{2B96A3BF-C81A-46DC-A131-60E2F1C91988}"/>
    <cellStyle name="Currency 4 28" xfId="13987" xr:uid="{00000000-0005-0000-0000-0000A3360000}"/>
    <cellStyle name="Currency 4 28 2" xfId="44655" xr:uid="{73AB45BF-9274-41B8-83E2-779188E89D38}"/>
    <cellStyle name="Currency 4 29" xfId="13988" xr:uid="{00000000-0005-0000-0000-0000A4360000}"/>
    <cellStyle name="Currency 4 29 2" xfId="44656" xr:uid="{0983FEAD-7DC9-4615-A462-1B05B60E5587}"/>
    <cellStyle name="Currency 4 3" xfId="13989" xr:uid="{00000000-0005-0000-0000-0000A5360000}"/>
    <cellStyle name="Currency 4 3 10" xfId="13990" xr:uid="{00000000-0005-0000-0000-0000A6360000}"/>
    <cellStyle name="Currency 4 3 10 2" xfId="44658" xr:uid="{94AFEFAA-8886-40B9-87FF-4C867C3D7782}"/>
    <cellStyle name="Currency 4 3 11" xfId="44657" xr:uid="{AF3CA4A9-C73A-437A-83B0-0D92098FC0C5}"/>
    <cellStyle name="Currency 4 3 2" xfId="13991" xr:uid="{00000000-0005-0000-0000-0000A7360000}"/>
    <cellStyle name="Currency 4 3 2 2" xfId="44659" xr:uid="{0F8A69FF-3C9C-464F-BD75-E0A5683ED861}"/>
    <cellStyle name="Currency 4 3 3" xfId="13992" xr:uid="{00000000-0005-0000-0000-0000A8360000}"/>
    <cellStyle name="Currency 4 3 3 2" xfId="13993" xr:uid="{00000000-0005-0000-0000-0000A9360000}"/>
    <cellStyle name="Currency 4 3 3 2 2" xfId="44661" xr:uid="{FE186AD1-5766-4FF3-BF31-6476DB10A63C}"/>
    <cellStyle name="Currency 4 3 3 3" xfId="44660" xr:uid="{9D7F7661-FAD2-4EF6-8C6B-E56CF21B42BF}"/>
    <cellStyle name="Currency 4 3 4" xfId="13994" xr:uid="{00000000-0005-0000-0000-0000AA360000}"/>
    <cellStyle name="Currency 4 3 4 2" xfId="44662" xr:uid="{F3A41F2C-20EC-4DDB-B84F-255B533BA56D}"/>
    <cellStyle name="Currency 4 3 5" xfId="13995" xr:uid="{00000000-0005-0000-0000-0000AB360000}"/>
    <cellStyle name="Currency 4 3 5 2" xfId="44663" xr:uid="{CE76408C-66D5-45B7-8801-E74AF74C56A3}"/>
    <cellStyle name="Currency 4 3 6" xfId="13996" xr:uid="{00000000-0005-0000-0000-0000AC360000}"/>
    <cellStyle name="Currency 4 3 6 2" xfId="13997" xr:uid="{00000000-0005-0000-0000-0000AD360000}"/>
    <cellStyle name="Currency 4 3 6 2 2" xfId="44665" xr:uid="{51112A17-BAD9-4819-825D-57893B25DCFD}"/>
    <cellStyle name="Currency 4 3 6 3" xfId="44664" xr:uid="{28CCA318-39A9-4779-9B38-86CC6D45B58D}"/>
    <cellStyle name="Currency 4 3 7" xfId="13998" xr:uid="{00000000-0005-0000-0000-0000AE360000}"/>
    <cellStyle name="Currency 4 3 7 2" xfId="13999" xr:uid="{00000000-0005-0000-0000-0000AF360000}"/>
    <cellStyle name="Currency 4 3 7 2 2" xfId="44667" xr:uid="{BDCF79CC-FAAE-464E-A8D7-FF50A7B91F2A}"/>
    <cellStyle name="Currency 4 3 7 3" xfId="44666" xr:uid="{CB6DC9F5-0504-4815-8CB1-0072A007E35E}"/>
    <cellStyle name="Currency 4 3 8" xfId="14000" xr:uid="{00000000-0005-0000-0000-0000B0360000}"/>
    <cellStyle name="Currency 4 3 8 2" xfId="44668" xr:uid="{EA4294F0-EA7B-481F-9389-6B6E6F7B368B}"/>
    <cellStyle name="Currency 4 3 9" xfId="14001" xr:uid="{00000000-0005-0000-0000-0000B1360000}"/>
    <cellStyle name="Currency 4 3 9 2" xfId="44669" xr:uid="{BA78DCA2-22ED-4BE8-94E1-A6ED228A5C70}"/>
    <cellStyle name="Currency 4 30" xfId="14002" xr:uid="{00000000-0005-0000-0000-0000B2360000}"/>
    <cellStyle name="Currency 4 30 2" xfId="44670" xr:uid="{A9934DFD-9A07-4311-BDE2-507C0E8771CB}"/>
    <cellStyle name="Currency 4 31" xfId="44614" xr:uid="{772F2ED3-7128-4469-89A8-99D69C0964F4}"/>
    <cellStyle name="Currency 4 32" xfId="14003" xr:uid="{00000000-0005-0000-0000-0000B3360000}"/>
    <cellStyle name="Currency 4 32 2" xfId="44671" xr:uid="{E4AC1CA3-C968-42BC-9200-30E2BD024CCC}"/>
    <cellStyle name="Currency 4 4" xfId="14004" xr:uid="{00000000-0005-0000-0000-0000B4360000}"/>
    <cellStyle name="Currency 4 4 2" xfId="14005" xr:uid="{00000000-0005-0000-0000-0000B5360000}"/>
    <cellStyle name="Currency 4 4 2 2" xfId="44673" xr:uid="{84C14547-0C53-4DF4-82C2-718BF4964EA2}"/>
    <cellStyle name="Currency 4 4 3" xfId="14006" xr:uid="{00000000-0005-0000-0000-0000B6360000}"/>
    <cellStyle name="Currency 4 4 3 2" xfId="14007" xr:uid="{00000000-0005-0000-0000-0000B7360000}"/>
    <cellStyle name="Currency 4 4 3 2 2" xfId="44675" xr:uid="{877F3413-2530-4206-91CC-289CC3156027}"/>
    <cellStyle name="Currency 4 4 3 3" xfId="44674" xr:uid="{E7C9887E-F8EB-4FDA-8AFE-4EC50B49C125}"/>
    <cellStyle name="Currency 4 4 4" xfId="44672" xr:uid="{61AEBFEA-7EEB-4825-84EB-43FEBA4A837B}"/>
    <cellStyle name="Currency 4 5" xfId="14008" xr:uid="{00000000-0005-0000-0000-0000B8360000}"/>
    <cellStyle name="Currency 4 5 2" xfId="14009" xr:uid="{00000000-0005-0000-0000-0000B9360000}"/>
    <cellStyle name="Currency 4 5 2 2" xfId="44677" xr:uid="{BA1441F7-4162-4A0E-895B-9DCF55D2C0E5}"/>
    <cellStyle name="Currency 4 5 3" xfId="14010" xr:uid="{00000000-0005-0000-0000-0000BA360000}"/>
    <cellStyle name="Currency 4 5 3 2" xfId="44678" xr:uid="{D974CB23-2812-4573-A4A4-6D5E908E271C}"/>
    <cellStyle name="Currency 4 5 4" xfId="44676" xr:uid="{DC238A62-3CBD-4C6F-9B85-1D3366DDB855}"/>
    <cellStyle name="Currency 4 6" xfId="14011" xr:uid="{00000000-0005-0000-0000-0000BB360000}"/>
    <cellStyle name="Currency 4 6 2" xfId="44679" xr:uid="{D2776389-5DBE-4A9E-A4B0-B7DC3ECD873C}"/>
    <cellStyle name="Currency 4 7" xfId="14012" xr:uid="{00000000-0005-0000-0000-0000BC360000}"/>
    <cellStyle name="Currency 4 7 2" xfId="14013" xr:uid="{00000000-0005-0000-0000-0000BD360000}"/>
    <cellStyle name="Currency 4 7 2 2" xfId="14014" xr:uid="{00000000-0005-0000-0000-0000BE360000}"/>
    <cellStyle name="Currency 4 7 2 2 2" xfId="44682" xr:uid="{ECC2199E-3C76-48AF-B114-D27F9065116F}"/>
    <cellStyle name="Currency 4 7 2 3" xfId="44681" xr:uid="{B45C157B-691F-49EF-9EE6-AF3521D75B6C}"/>
    <cellStyle name="Currency 4 7 3" xfId="14015" xr:uid="{00000000-0005-0000-0000-0000BF360000}"/>
    <cellStyle name="Currency 4 7 3 2" xfId="14016" xr:uid="{00000000-0005-0000-0000-0000C0360000}"/>
    <cellStyle name="Currency 4 7 3 2 2" xfId="44684" xr:uid="{1453F485-5C2E-436D-8691-700F043B1D8C}"/>
    <cellStyle name="Currency 4 7 3 3" xfId="44683" xr:uid="{DD5FCCCE-4D56-4A8C-AFF1-E7DB0DC02A25}"/>
    <cellStyle name="Currency 4 7 4" xfId="14017" xr:uid="{00000000-0005-0000-0000-0000C1360000}"/>
    <cellStyle name="Currency 4 7 4 2" xfId="44685" xr:uid="{ADA4C050-A441-4017-B441-4AB71634CC51}"/>
    <cellStyle name="Currency 4 7 5" xfId="14018" xr:uid="{00000000-0005-0000-0000-0000C2360000}"/>
    <cellStyle name="Currency 4 7 5 2" xfId="44686" xr:uid="{812A4461-BE98-40A9-AEBB-19DEA0C6B2D2}"/>
    <cellStyle name="Currency 4 7 6" xfId="44680" xr:uid="{86900D03-E404-49CA-9ADD-7C9362B839C2}"/>
    <cellStyle name="Currency 4 8" xfId="14019" xr:uid="{00000000-0005-0000-0000-0000C3360000}"/>
    <cellStyle name="Currency 4 8 2" xfId="14020" xr:uid="{00000000-0005-0000-0000-0000C4360000}"/>
    <cellStyle name="Currency 4 8 2 2" xfId="14021" xr:uid="{00000000-0005-0000-0000-0000C5360000}"/>
    <cellStyle name="Currency 4 8 2 2 2" xfId="44689" xr:uid="{DA8F931C-D417-4A8E-A82A-7FA08436F678}"/>
    <cellStyle name="Currency 4 8 2 3" xfId="44688" xr:uid="{FE61A5F2-5260-4D1D-B889-F672056A6603}"/>
    <cellStyle name="Currency 4 8 3" xfId="14022" xr:uid="{00000000-0005-0000-0000-0000C6360000}"/>
    <cellStyle name="Currency 4 8 3 2" xfId="44690" xr:uid="{8408ACE0-F045-4DE8-8565-F1AF09012485}"/>
    <cellStyle name="Currency 4 8 4" xfId="14023" xr:uid="{00000000-0005-0000-0000-0000C7360000}"/>
    <cellStyle name="Currency 4 8 4 2" xfId="44691" xr:uid="{81FEB714-E708-4E62-861D-598205935B60}"/>
    <cellStyle name="Currency 4 8 5" xfId="44687" xr:uid="{ABD18369-E396-42C1-9C89-503BDFE36212}"/>
    <cellStyle name="Currency 4 9" xfId="14024" xr:uid="{00000000-0005-0000-0000-0000C8360000}"/>
    <cellStyle name="Currency 4 9 2" xfId="14025" xr:uid="{00000000-0005-0000-0000-0000C9360000}"/>
    <cellStyle name="Currency 4 9 2 2" xfId="44693" xr:uid="{F8B93DA2-86EA-4002-88E6-3460A5B4DA90}"/>
    <cellStyle name="Currency 4 9 3" xfId="14026" xr:uid="{00000000-0005-0000-0000-0000CA360000}"/>
    <cellStyle name="Currency 4 9 3 2" xfId="44694" xr:uid="{EBF4214E-86CE-486E-A015-C13608A7D34F}"/>
    <cellStyle name="Currency 4 9 4" xfId="44692" xr:uid="{1D93D94D-41B4-4B1E-A038-71FDEE6505B0}"/>
    <cellStyle name="Currency 40" xfId="14027" xr:uid="{00000000-0005-0000-0000-0000CB360000}"/>
    <cellStyle name="Currency 40 2" xfId="44695" xr:uid="{8CD8258C-BB8A-45F9-875C-86A951253529}"/>
    <cellStyle name="Currency 41" xfId="14028" xr:uid="{00000000-0005-0000-0000-0000CC360000}"/>
    <cellStyle name="Currency 41 2" xfId="44696" xr:uid="{03B753DA-2F65-4F22-84A2-117D571F50B5}"/>
    <cellStyle name="Currency 42" xfId="14029" xr:uid="{00000000-0005-0000-0000-0000CD360000}"/>
    <cellStyle name="Currency 42 2" xfId="44697" xr:uid="{7D34C021-A6BF-471B-A1F0-6E4DE6A95293}"/>
    <cellStyle name="Currency 43" xfId="14030" xr:uid="{00000000-0005-0000-0000-0000CE360000}"/>
    <cellStyle name="Currency 43 2" xfId="44698" xr:uid="{44AFC6B2-0BD0-493F-A6FF-8B9BE59EECB8}"/>
    <cellStyle name="Currency 44" xfId="14031" xr:uid="{00000000-0005-0000-0000-0000CF360000}"/>
    <cellStyle name="Currency 44 2" xfId="44699" xr:uid="{691A72BB-0711-4247-A551-17EE8D98FD3F}"/>
    <cellStyle name="Currency 45" xfId="14032" xr:uid="{00000000-0005-0000-0000-0000D0360000}"/>
    <cellStyle name="Currency 45 2" xfId="44700" xr:uid="{1FC6DDD9-F33B-4E27-95BF-957DD2E73F13}"/>
    <cellStyle name="Currency 46" xfId="14033" xr:uid="{00000000-0005-0000-0000-0000D1360000}"/>
    <cellStyle name="Currency 46 2" xfId="44701" xr:uid="{7EA45ED3-2978-4827-89E1-5372EFC7598E}"/>
    <cellStyle name="Currency 47" xfId="14034" xr:uid="{00000000-0005-0000-0000-0000D2360000}"/>
    <cellStyle name="Currency 47 2" xfId="44702" xr:uid="{71F5FB11-E99F-4BB4-9A5D-0B8A80D80F7C}"/>
    <cellStyle name="Currency 48" xfId="14035" xr:uid="{00000000-0005-0000-0000-0000D3360000}"/>
    <cellStyle name="Currency 48 2" xfId="44703" xr:uid="{2959D2BF-D938-4CFA-BB25-71782350C7FC}"/>
    <cellStyle name="Currency 49" xfId="14036" xr:uid="{00000000-0005-0000-0000-0000D4360000}"/>
    <cellStyle name="Currency 49 2" xfId="44704" xr:uid="{46F028CE-EDCE-4A7C-8BB8-CE036E5F31C0}"/>
    <cellStyle name="Currency 5" xfId="14037" xr:uid="{00000000-0005-0000-0000-0000D5360000}"/>
    <cellStyle name="Currency 5 10" xfId="14038" xr:uid="{00000000-0005-0000-0000-0000D6360000}"/>
    <cellStyle name="Currency 5 10 2" xfId="14039" xr:uid="{00000000-0005-0000-0000-0000D7360000}"/>
    <cellStyle name="Currency 5 10 2 2" xfId="44707" xr:uid="{308F18C2-A9C8-4892-8C71-CFDBB45899DB}"/>
    <cellStyle name="Currency 5 10 3" xfId="44706" xr:uid="{7C1C3EA8-18CA-409C-BC91-151DD2880023}"/>
    <cellStyle name="Currency 5 11" xfId="14040" xr:uid="{00000000-0005-0000-0000-0000D8360000}"/>
    <cellStyle name="Currency 5 11 2" xfId="14041" xr:uid="{00000000-0005-0000-0000-0000D9360000}"/>
    <cellStyle name="Currency 5 11 2 2" xfId="44709" xr:uid="{A6E53DC1-403B-4263-9FAD-88B1091D642B}"/>
    <cellStyle name="Currency 5 11 3" xfId="44708" xr:uid="{685F1221-EDBB-4192-90EA-756AF4C4AB5F}"/>
    <cellStyle name="Currency 5 12" xfId="14042" xr:uid="{00000000-0005-0000-0000-0000DA360000}"/>
    <cellStyle name="Currency 5 12 2" xfId="14043" xr:uid="{00000000-0005-0000-0000-0000DB360000}"/>
    <cellStyle name="Currency 5 12 2 2" xfId="44711" xr:uid="{7BD47523-389E-4C9E-8A77-61F45D6BBAD6}"/>
    <cellStyle name="Currency 5 12 3" xfId="44710" xr:uid="{582423D3-D70D-4745-9311-E20F71C07333}"/>
    <cellStyle name="Currency 5 13" xfId="14044" xr:uid="{00000000-0005-0000-0000-0000DC360000}"/>
    <cellStyle name="Currency 5 13 2" xfId="14045" xr:uid="{00000000-0005-0000-0000-0000DD360000}"/>
    <cellStyle name="Currency 5 13 2 2" xfId="44713" xr:uid="{E58E0199-0411-4D7E-BAAB-17CEF3DEC45B}"/>
    <cellStyle name="Currency 5 13 3" xfId="44712" xr:uid="{4D050249-960A-4515-BF51-9EE141B49EC5}"/>
    <cellStyle name="Currency 5 14" xfId="14046" xr:uid="{00000000-0005-0000-0000-0000DE360000}"/>
    <cellStyle name="Currency 5 14 2" xfId="44714" xr:uid="{EA8E810E-789D-4714-9800-49C9B8928E0B}"/>
    <cellStyle name="Currency 5 15" xfId="14047" xr:uid="{00000000-0005-0000-0000-0000DF360000}"/>
    <cellStyle name="Currency 5 15 2" xfId="44715" xr:uid="{3D61A2DA-A4EB-42C3-B588-CCED47A5B273}"/>
    <cellStyle name="Currency 5 16" xfId="14048" xr:uid="{00000000-0005-0000-0000-0000E0360000}"/>
    <cellStyle name="Currency 5 16 2" xfId="44716" xr:uid="{F8753AF2-8BC4-45F1-A250-D04D93B88FE7}"/>
    <cellStyle name="Currency 5 17" xfId="14049" xr:uid="{00000000-0005-0000-0000-0000E1360000}"/>
    <cellStyle name="Currency 5 17 2" xfId="44717" xr:uid="{87DB2546-1D7C-42B3-9CBD-61E5CA62C862}"/>
    <cellStyle name="Currency 5 18" xfId="14050" xr:uid="{00000000-0005-0000-0000-0000E2360000}"/>
    <cellStyle name="Currency 5 18 2" xfId="14051" xr:uid="{00000000-0005-0000-0000-0000E3360000}"/>
    <cellStyle name="Currency 5 18 2 2" xfId="44719" xr:uid="{86FCA1C4-C2D4-4D5C-9919-C10EA66B3BAC}"/>
    <cellStyle name="Currency 5 18 3" xfId="44718" xr:uid="{268BB32E-F13F-4CE0-959A-BF2AA4C54B91}"/>
    <cellStyle name="Currency 5 19" xfId="14052" xr:uid="{00000000-0005-0000-0000-0000E4360000}"/>
    <cellStyle name="Currency 5 19 2" xfId="44720" xr:uid="{9A9B83C4-25FE-489D-877A-FE75C1BA3A67}"/>
    <cellStyle name="Currency 5 19 3" xfId="14053" xr:uid="{00000000-0005-0000-0000-0000E5360000}"/>
    <cellStyle name="Currency 5 19 3 2" xfId="44721" xr:uid="{788812D5-0B0D-416A-897C-B12F7C5390FA}"/>
    <cellStyle name="Currency 5 2" xfId="14054" xr:uid="{00000000-0005-0000-0000-0000E6360000}"/>
    <cellStyle name="Currency 5 2 2" xfId="14055" xr:uid="{00000000-0005-0000-0000-0000E7360000}"/>
    <cellStyle name="Currency 5 2 2 2" xfId="14056" xr:uid="{00000000-0005-0000-0000-0000E8360000}"/>
    <cellStyle name="Currency 5 2 2 2 2" xfId="14057" xr:uid="{00000000-0005-0000-0000-0000E9360000}"/>
    <cellStyle name="Currency 5 2 2 2 2 2" xfId="44725" xr:uid="{D314C62A-A1DA-4424-89C8-A8A5E5B85A17}"/>
    <cellStyle name="Currency 5 2 2 2 3" xfId="44724" xr:uid="{4DB0E1F7-BB11-46EA-AE99-884F86684609}"/>
    <cellStyle name="Currency 5 2 2 3" xfId="44723" xr:uid="{EC95D62C-7EB3-48B7-B252-3B18CF7D6AE0}"/>
    <cellStyle name="Currency 5 2 3" xfId="14058" xr:uid="{00000000-0005-0000-0000-0000EA360000}"/>
    <cellStyle name="Currency 5 2 3 2" xfId="14059" xr:uid="{00000000-0005-0000-0000-0000EB360000}"/>
    <cellStyle name="Currency 5 2 3 2 2" xfId="44727" xr:uid="{B3E279C7-C74B-445D-908F-51909F588F77}"/>
    <cellStyle name="Currency 5 2 3 3" xfId="44726" xr:uid="{C3C22414-4D42-46CC-8C7A-67670F96CB40}"/>
    <cellStyle name="Currency 5 2 4" xfId="14060" xr:uid="{00000000-0005-0000-0000-0000EC360000}"/>
    <cellStyle name="Currency 5 2 4 2" xfId="14061" xr:uid="{00000000-0005-0000-0000-0000ED360000}"/>
    <cellStyle name="Currency 5 2 4 2 2" xfId="44729" xr:uid="{01F51E3F-F57B-4245-AF79-B4AB565C606D}"/>
    <cellStyle name="Currency 5 2 4 3" xfId="44728" xr:uid="{9F70CD1F-D179-4890-9276-68297A5101F2}"/>
    <cellStyle name="Currency 5 2 5" xfId="14062" xr:uid="{00000000-0005-0000-0000-0000EE360000}"/>
    <cellStyle name="Currency 5 2 5 2" xfId="44730" xr:uid="{AA32E829-1813-4040-AD09-C3A50BC89D5D}"/>
    <cellStyle name="Currency 5 2 6" xfId="14063" xr:uid="{00000000-0005-0000-0000-0000EF360000}"/>
    <cellStyle name="Currency 5 2 6 2" xfId="44731" xr:uid="{E471F54C-54C9-4866-93C3-D5F6451F99E7}"/>
    <cellStyle name="Currency 5 2 7" xfId="14064" xr:uid="{00000000-0005-0000-0000-0000F0360000}"/>
    <cellStyle name="Currency 5 2 7 2" xfId="44732" xr:uid="{2A662762-2BEB-4145-8CF4-30B5402FD051}"/>
    <cellStyle name="Currency 5 2 8" xfId="14065" xr:uid="{00000000-0005-0000-0000-0000F1360000}"/>
    <cellStyle name="Currency 5 2 8 2" xfId="44733" xr:uid="{02C4F715-FFB3-4093-BFA4-150FD8B09067}"/>
    <cellStyle name="Currency 5 2 9" xfId="44722" xr:uid="{60872C6C-6FF7-4EE9-9224-831DFD9096A3}"/>
    <cellStyle name="Currency 5 20" xfId="14066" xr:uid="{00000000-0005-0000-0000-0000F2360000}"/>
    <cellStyle name="Currency 5 20 2" xfId="44734" xr:uid="{691D3175-D5FE-4CE1-AA9C-2EA3B5C9F4D7}"/>
    <cellStyle name="Currency 5 21" xfId="14067" xr:uid="{00000000-0005-0000-0000-0000F3360000}"/>
    <cellStyle name="Currency 5 21 2" xfId="44735" xr:uid="{0FD5E9DD-50DC-4324-9A7C-958BFFA8B473}"/>
    <cellStyle name="Currency 5 22" xfId="14068" xr:uid="{00000000-0005-0000-0000-0000F4360000}"/>
    <cellStyle name="Currency 5 22 2" xfId="44736" xr:uid="{E56AF65E-1F64-4770-AA6F-4A47AF393FA3}"/>
    <cellStyle name="Currency 5 23" xfId="14069" xr:uid="{00000000-0005-0000-0000-0000F5360000}"/>
    <cellStyle name="Currency 5 23 2" xfId="44737" xr:uid="{63F76696-DCF9-44B2-A903-6BB8CC37C5DC}"/>
    <cellStyle name="Currency 5 24" xfId="14070" xr:uid="{00000000-0005-0000-0000-0000F6360000}"/>
    <cellStyle name="Currency 5 24 2" xfId="44738" xr:uid="{3A32E4EB-726D-4F1F-8D8D-9CEADC2F2E66}"/>
    <cellStyle name="Currency 5 25" xfId="14071" xr:uid="{00000000-0005-0000-0000-0000F7360000}"/>
    <cellStyle name="Currency 5 25 2" xfId="44739" xr:uid="{11F874B2-69A1-492A-B089-B664B382DACE}"/>
    <cellStyle name="Currency 5 26" xfId="44705" xr:uid="{662600D8-BAB2-4F7D-9EED-7EBC20A17BEF}"/>
    <cellStyle name="Currency 5 27" xfId="14072" xr:uid="{00000000-0005-0000-0000-0000F8360000}"/>
    <cellStyle name="Currency 5 27 2" xfId="44740" xr:uid="{8926517D-B9FD-4AAD-8618-049DCE689B38}"/>
    <cellStyle name="Currency 5 3" xfId="14073" xr:uid="{00000000-0005-0000-0000-0000F9360000}"/>
    <cellStyle name="Currency 5 3 2" xfId="14074" xr:uid="{00000000-0005-0000-0000-0000FA360000}"/>
    <cellStyle name="Currency 5 3 2 2" xfId="14075" xr:uid="{00000000-0005-0000-0000-0000FB360000}"/>
    <cellStyle name="Currency 5 3 2 2 2" xfId="44743" xr:uid="{47D8FCD1-6675-469F-AAD8-5B3522208571}"/>
    <cellStyle name="Currency 5 3 2 3" xfId="44742" xr:uid="{43E5FE43-F047-4D35-89F9-6DD48AB191D9}"/>
    <cellStyle name="Currency 5 3 3" xfId="14076" xr:uid="{00000000-0005-0000-0000-0000FC360000}"/>
    <cellStyle name="Currency 5 3 3 2" xfId="14077" xr:uid="{00000000-0005-0000-0000-0000FD360000}"/>
    <cellStyle name="Currency 5 3 3 2 2" xfId="44745" xr:uid="{47226031-BAA3-4974-84DE-69BD70A30CB3}"/>
    <cellStyle name="Currency 5 3 3 3" xfId="44744" xr:uid="{357085F9-8981-4DA2-A0E6-4E364358BF61}"/>
    <cellStyle name="Currency 5 3 4" xfId="14078" xr:uid="{00000000-0005-0000-0000-0000FE360000}"/>
    <cellStyle name="Currency 5 3 4 2" xfId="14079" xr:uid="{00000000-0005-0000-0000-0000FF360000}"/>
    <cellStyle name="Currency 5 3 4 2 2" xfId="44747" xr:uid="{FC29FFC1-906D-4EBA-909B-C6BF356C5B4B}"/>
    <cellStyle name="Currency 5 3 4 3" xfId="44746" xr:uid="{B0F6994B-6F22-4FC1-AED4-06DE7446AF42}"/>
    <cellStyle name="Currency 5 3 5" xfId="14080" xr:uid="{00000000-0005-0000-0000-000000370000}"/>
    <cellStyle name="Currency 5 3 5 2" xfId="44748" xr:uid="{52667FE6-F23B-483B-A4E4-2865DF0B981D}"/>
    <cellStyle name="Currency 5 3 6" xfId="14081" xr:uid="{00000000-0005-0000-0000-000001370000}"/>
    <cellStyle name="Currency 5 3 6 2" xfId="44749" xr:uid="{B451AB1E-E9B7-43C0-9C22-DB68449F0ABE}"/>
    <cellStyle name="Currency 5 3 7" xfId="14082" xr:uid="{00000000-0005-0000-0000-000002370000}"/>
    <cellStyle name="Currency 5 3 7 2" xfId="44750" xr:uid="{2BEC13A5-BE7B-4910-AD5B-87EB82527E7B}"/>
    <cellStyle name="Currency 5 3 8" xfId="44741" xr:uid="{F521217B-B765-449F-B935-C7414F587B09}"/>
    <cellStyle name="Currency 5 4" xfId="14083" xr:uid="{00000000-0005-0000-0000-000003370000}"/>
    <cellStyle name="Currency 5 4 2" xfId="14084" xr:uid="{00000000-0005-0000-0000-000004370000}"/>
    <cellStyle name="Currency 5 4 2 2" xfId="44752" xr:uid="{F6F6BF08-641E-4C5C-92EC-A0F6825D1B8D}"/>
    <cellStyle name="Currency 5 4 3" xfId="14085" xr:uid="{00000000-0005-0000-0000-000005370000}"/>
    <cellStyle name="Currency 5 4 3 2" xfId="44753" xr:uid="{6235AC7B-65DE-4D2A-B641-8759BF75DEAF}"/>
    <cellStyle name="Currency 5 4 4" xfId="44751" xr:uid="{2DC44B99-39D0-4394-BF92-ECF4B7C10D54}"/>
    <cellStyle name="Currency 5 5" xfId="14086" xr:uid="{00000000-0005-0000-0000-000006370000}"/>
    <cellStyle name="Currency 5 5 2" xfId="14087" xr:uid="{00000000-0005-0000-0000-000007370000}"/>
    <cellStyle name="Currency 5 5 2 2" xfId="44755" xr:uid="{5D84528D-6D04-4613-8B7B-F6F0EFFEB0BD}"/>
    <cellStyle name="Currency 5 5 3" xfId="44754" xr:uid="{99C0E961-7790-4D1E-BA1B-02941069D5C1}"/>
    <cellStyle name="Currency 5 6" xfId="14088" xr:uid="{00000000-0005-0000-0000-000008370000}"/>
    <cellStyle name="Currency 5 6 2" xfId="14089" xr:uid="{00000000-0005-0000-0000-000009370000}"/>
    <cellStyle name="Currency 5 6 2 2" xfId="44757" xr:uid="{AB48EA14-4286-44F2-AD16-32BB12998ACE}"/>
    <cellStyle name="Currency 5 6 3" xfId="44756" xr:uid="{0B6CFF18-7064-45A2-A6EC-AE619BDBA121}"/>
    <cellStyle name="Currency 5 7" xfId="14090" xr:uid="{00000000-0005-0000-0000-00000A370000}"/>
    <cellStyle name="Currency 5 7 2" xfId="14091" xr:uid="{00000000-0005-0000-0000-00000B370000}"/>
    <cellStyle name="Currency 5 7 2 2" xfId="44759" xr:uid="{2F7CD796-249D-4A7E-B428-E9ADA63778B6}"/>
    <cellStyle name="Currency 5 7 3" xfId="44758" xr:uid="{35E2FEB3-079A-4AE9-BC60-8E34914B0563}"/>
    <cellStyle name="Currency 5 8" xfId="14092" xr:uid="{00000000-0005-0000-0000-00000C370000}"/>
    <cellStyle name="Currency 5 8 2" xfId="14093" xr:uid="{00000000-0005-0000-0000-00000D370000}"/>
    <cellStyle name="Currency 5 8 2 2" xfId="44761" xr:uid="{2255E19F-DF68-4230-A219-D7EDDF3A3B8F}"/>
    <cellStyle name="Currency 5 8 3" xfId="44760" xr:uid="{0ECEF8B5-055F-4404-AC03-0327BAAAB4D2}"/>
    <cellStyle name="Currency 5 9" xfId="14094" xr:uid="{00000000-0005-0000-0000-00000E370000}"/>
    <cellStyle name="Currency 5 9 2" xfId="14095" xr:uid="{00000000-0005-0000-0000-00000F370000}"/>
    <cellStyle name="Currency 5 9 2 2" xfId="44763" xr:uid="{75FF660F-4867-4C7C-B2EB-1E21C4824EAC}"/>
    <cellStyle name="Currency 5 9 3" xfId="44762" xr:uid="{5499795F-D2FE-40CC-9C0C-94472DF6D28A}"/>
    <cellStyle name="Currency 50" xfId="14096" xr:uid="{00000000-0005-0000-0000-000010370000}"/>
    <cellStyle name="Currency 50 2" xfId="44764" xr:uid="{E2BCDF07-8EBD-4C9C-ADC7-ED0CAFA5C0EF}"/>
    <cellStyle name="Currency 51" xfId="14097" xr:uid="{00000000-0005-0000-0000-000011370000}"/>
    <cellStyle name="Currency 51 2" xfId="44765" xr:uid="{55E8B4A2-4425-43E8-8C67-702F90603D0D}"/>
    <cellStyle name="Currency 52" xfId="14098" xr:uid="{00000000-0005-0000-0000-000012370000}"/>
    <cellStyle name="Currency 52 2" xfId="44766" xr:uid="{4D46A570-FE0D-44D5-B6D5-B95E26278159}"/>
    <cellStyle name="Currency 53" xfId="14099" xr:uid="{00000000-0005-0000-0000-000013370000}"/>
    <cellStyle name="Currency 53 2" xfId="44767" xr:uid="{FABB0C08-9ED6-47A3-9398-5A03B98946E6}"/>
    <cellStyle name="Currency 54" xfId="14100" xr:uid="{00000000-0005-0000-0000-000014370000}"/>
    <cellStyle name="Currency 54 2" xfId="44768" xr:uid="{61AE0EF2-CED3-4669-BEC5-61C446A5A421}"/>
    <cellStyle name="Currency 55" xfId="14101" xr:uid="{00000000-0005-0000-0000-000015370000}"/>
    <cellStyle name="Currency 55 2" xfId="44769" xr:uid="{1E12A50E-16D2-4CC8-9AA1-4712B8E2DE96}"/>
    <cellStyle name="Currency 56" xfId="14102" xr:uid="{00000000-0005-0000-0000-000016370000}"/>
    <cellStyle name="Currency 56 2" xfId="44770" xr:uid="{2DAB2F2B-58FD-437B-BAF4-1B2163F19BC6}"/>
    <cellStyle name="Currency 57" xfId="14103" xr:uid="{00000000-0005-0000-0000-000017370000}"/>
    <cellStyle name="Currency 57 2" xfId="44771" xr:uid="{8F803BC3-0728-4AE3-9E8E-17ED58287A40}"/>
    <cellStyle name="Currency 58" xfId="14104" xr:uid="{00000000-0005-0000-0000-000018370000}"/>
    <cellStyle name="Currency 58 2" xfId="44772" xr:uid="{7A62D1EA-B14D-4DB6-8A83-7ADE37E0498E}"/>
    <cellStyle name="Currency 59" xfId="14105" xr:uid="{00000000-0005-0000-0000-000019370000}"/>
    <cellStyle name="Currency 59 2" xfId="44773" xr:uid="{1CC6BEE4-CD56-45DF-B0F1-01FA460B984A}"/>
    <cellStyle name="Currency 6" xfId="14106" xr:uid="{00000000-0005-0000-0000-00001A370000}"/>
    <cellStyle name="Currency 6 10" xfId="14107" xr:uid="{00000000-0005-0000-0000-00001B370000}"/>
    <cellStyle name="Currency 6 10 2" xfId="14108" xr:uid="{00000000-0005-0000-0000-00001C370000}"/>
    <cellStyle name="Currency 6 10 2 2" xfId="44776" xr:uid="{98378095-3F65-475F-8499-E3578E1AA15A}"/>
    <cellStyle name="Currency 6 10 3" xfId="44775" xr:uid="{B730FD8E-6D76-41D3-B618-C42FE891AFED}"/>
    <cellStyle name="Currency 6 11" xfId="14109" xr:uid="{00000000-0005-0000-0000-00001D370000}"/>
    <cellStyle name="Currency 6 11 2" xfId="14110" xr:uid="{00000000-0005-0000-0000-00001E370000}"/>
    <cellStyle name="Currency 6 11 2 2" xfId="44778" xr:uid="{9E8421C0-D83B-41C1-90D6-6CB167FBB975}"/>
    <cellStyle name="Currency 6 11 3" xfId="44777" xr:uid="{77F8C3B0-D66B-4D32-A0EC-018812AFCDFF}"/>
    <cellStyle name="Currency 6 12" xfId="14111" xr:uid="{00000000-0005-0000-0000-00001F370000}"/>
    <cellStyle name="Currency 6 12 2" xfId="14112" xr:uid="{00000000-0005-0000-0000-000020370000}"/>
    <cellStyle name="Currency 6 12 2 2" xfId="44780" xr:uid="{929571F6-1CC6-41C5-A8DE-A4567A74E381}"/>
    <cellStyle name="Currency 6 12 3" xfId="44779" xr:uid="{ACBF81C7-6D5F-45B9-898F-1CB69A78C5E9}"/>
    <cellStyle name="Currency 6 13" xfId="14113" xr:uid="{00000000-0005-0000-0000-000021370000}"/>
    <cellStyle name="Currency 6 13 2" xfId="14114" xr:uid="{00000000-0005-0000-0000-000022370000}"/>
    <cellStyle name="Currency 6 13 2 2" xfId="44782" xr:uid="{54667E7A-A72A-4436-9717-D04C66DA8303}"/>
    <cellStyle name="Currency 6 13 3" xfId="44781" xr:uid="{ABFBF393-6135-4A96-A334-EF166A542578}"/>
    <cellStyle name="Currency 6 14" xfId="14115" xr:uid="{00000000-0005-0000-0000-000023370000}"/>
    <cellStyle name="Currency 6 14 2" xfId="44783" xr:uid="{B1B25D46-5BB3-420D-9B6D-566FD36E3E7A}"/>
    <cellStyle name="Currency 6 15" xfId="14116" xr:uid="{00000000-0005-0000-0000-000024370000}"/>
    <cellStyle name="Currency 6 15 2" xfId="44784" xr:uid="{43876B13-E093-4921-BBE0-E3E37E11C22B}"/>
    <cellStyle name="Currency 6 16" xfId="14117" xr:uid="{00000000-0005-0000-0000-000025370000}"/>
    <cellStyle name="Currency 6 16 2" xfId="44785" xr:uid="{C2EAD405-7C73-4AB8-8583-22921480BDEC}"/>
    <cellStyle name="Currency 6 17" xfId="14118" xr:uid="{00000000-0005-0000-0000-000026370000}"/>
    <cellStyle name="Currency 6 17 2" xfId="44786" xr:uid="{AF471335-1108-4B44-8913-68C1E9C7C0E7}"/>
    <cellStyle name="Currency 6 18" xfId="14119" xr:uid="{00000000-0005-0000-0000-000027370000}"/>
    <cellStyle name="Currency 6 18 2" xfId="14120" xr:uid="{00000000-0005-0000-0000-000028370000}"/>
    <cellStyle name="Currency 6 18 2 2" xfId="44788" xr:uid="{5A4EE153-94A0-4C39-B019-393CD9928E4C}"/>
    <cellStyle name="Currency 6 18 3" xfId="44787" xr:uid="{943B194F-8F5E-4B79-A50E-CBE0DA72DFBC}"/>
    <cellStyle name="Currency 6 19" xfId="14121" xr:uid="{00000000-0005-0000-0000-000029370000}"/>
    <cellStyle name="Currency 6 19 2" xfId="44789" xr:uid="{A146D224-F91F-40EC-8C8C-30C38F5D02B7}"/>
    <cellStyle name="Currency 6 19 3" xfId="14122" xr:uid="{00000000-0005-0000-0000-00002A370000}"/>
    <cellStyle name="Currency 6 19 3 2" xfId="44790" xr:uid="{9DA7E6F5-2566-4CFE-9825-B68EB6FA90B8}"/>
    <cellStyle name="Currency 6 2" xfId="14123" xr:uid="{00000000-0005-0000-0000-00002B370000}"/>
    <cellStyle name="Currency 6 2 2" xfId="14124" xr:uid="{00000000-0005-0000-0000-00002C370000}"/>
    <cellStyle name="Currency 6 2 2 2" xfId="14125" xr:uid="{00000000-0005-0000-0000-00002D370000}"/>
    <cellStyle name="Currency 6 2 2 2 2" xfId="14126" xr:uid="{00000000-0005-0000-0000-00002E370000}"/>
    <cellStyle name="Currency 6 2 2 2 2 2" xfId="44794" xr:uid="{2E9E6F81-8320-4723-8593-A7F0680F7BEB}"/>
    <cellStyle name="Currency 6 2 2 2 3" xfId="44793" xr:uid="{DE1F4D5A-5C7A-483E-B4A0-C3C624697B48}"/>
    <cellStyle name="Currency 6 2 2 3" xfId="44792" xr:uid="{D50C4537-6743-43AC-BC82-E4085B854161}"/>
    <cellStyle name="Currency 6 2 3" xfId="14127" xr:uid="{00000000-0005-0000-0000-00002F370000}"/>
    <cellStyle name="Currency 6 2 3 2" xfId="14128" xr:uid="{00000000-0005-0000-0000-000030370000}"/>
    <cellStyle name="Currency 6 2 3 2 2" xfId="44796" xr:uid="{FA4CA3A5-D869-4694-8494-468CE69DDA40}"/>
    <cellStyle name="Currency 6 2 3 3" xfId="44795" xr:uid="{EA9740C0-58C9-435B-9EEE-004C7F8DB042}"/>
    <cellStyle name="Currency 6 2 4" xfId="14129" xr:uid="{00000000-0005-0000-0000-000031370000}"/>
    <cellStyle name="Currency 6 2 4 2" xfId="14130" xr:uid="{00000000-0005-0000-0000-000032370000}"/>
    <cellStyle name="Currency 6 2 4 2 2" xfId="44798" xr:uid="{599D9C2C-B4B2-4588-9F09-5F439AB94FA0}"/>
    <cellStyle name="Currency 6 2 4 3" xfId="44797" xr:uid="{DA96D161-7118-454D-AB72-C56DAA4E5029}"/>
    <cellStyle name="Currency 6 2 5" xfId="14131" xr:uid="{00000000-0005-0000-0000-000033370000}"/>
    <cellStyle name="Currency 6 2 5 2" xfId="44799" xr:uid="{BCA99ABD-1105-411B-89C6-8BFBD06D262E}"/>
    <cellStyle name="Currency 6 2 6" xfId="14132" xr:uid="{00000000-0005-0000-0000-000034370000}"/>
    <cellStyle name="Currency 6 2 6 2" xfId="44800" xr:uid="{7404DD1D-C816-4B8E-8969-B0554F3AE0FF}"/>
    <cellStyle name="Currency 6 2 7" xfId="14133" xr:uid="{00000000-0005-0000-0000-000035370000}"/>
    <cellStyle name="Currency 6 2 7 2" xfId="44801" xr:uid="{7BFE568D-48E9-4249-AFEE-E10DC938CFFB}"/>
    <cellStyle name="Currency 6 2 8" xfId="14134" xr:uid="{00000000-0005-0000-0000-000036370000}"/>
    <cellStyle name="Currency 6 2 8 2" xfId="44802" xr:uid="{E0A42740-CE87-4C8F-9279-BC9F70ED82F8}"/>
    <cellStyle name="Currency 6 2 9" xfId="44791" xr:uid="{6E85B26E-B7FD-4BFB-BD4C-0641A9FC2B4C}"/>
    <cellStyle name="Currency 6 20" xfId="14135" xr:uid="{00000000-0005-0000-0000-000037370000}"/>
    <cellStyle name="Currency 6 20 2" xfId="44803" xr:uid="{B1876E96-B206-4416-8653-018EE46F4EB2}"/>
    <cellStyle name="Currency 6 21" xfId="14136" xr:uid="{00000000-0005-0000-0000-000038370000}"/>
    <cellStyle name="Currency 6 21 2" xfId="44804" xr:uid="{A5C51875-EB64-4738-86D6-17205A5DA32F}"/>
    <cellStyle name="Currency 6 22" xfId="14137" xr:uid="{00000000-0005-0000-0000-000039370000}"/>
    <cellStyle name="Currency 6 22 2" xfId="44805" xr:uid="{C4114D29-D2BA-435B-9938-B300486853DF}"/>
    <cellStyle name="Currency 6 23" xfId="14138" xr:uid="{00000000-0005-0000-0000-00003A370000}"/>
    <cellStyle name="Currency 6 23 2" xfId="44806" xr:uid="{F99A5218-0C2E-4235-816F-1C70ADB8BB2C}"/>
    <cellStyle name="Currency 6 24" xfId="14139" xr:uid="{00000000-0005-0000-0000-00003B370000}"/>
    <cellStyle name="Currency 6 24 2" xfId="44807" xr:uid="{5E815D4C-0E06-4B63-B655-F1F5A7079D43}"/>
    <cellStyle name="Currency 6 25" xfId="14140" xr:uid="{00000000-0005-0000-0000-00003C370000}"/>
    <cellStyle name="Currency 6 25 2" xfId="44808" xr:uid="{AE90FE85-5592-4A9B-B9E2-8BC4953829CF}"/>
    <cellStyle name="Currency 6 26" xfId="44774" xr:uid="{18D3E527-3C76-472C-ABE8-591342A0A352}"/>
    <cellStyle name="Currency 6 27" xfId="14141" xr:uid="{00000000-0005-0000-0000-00003D370000}"/>
    <cellStyle name="Currency 6 27 2" xfId="44809" xr:uid="{FF25FAB7-8CF0-4881-9253-7C98F8CA50A2}"/>
    <cellStyle name="Currency 6 3" xfId="14142" xr:uid="{00000000-0005-0000-0000-00003E370000}"/>
    <cellStyle name="Currency 6 3 2" xfId="14143" xr:uid="{00000000-0005-0000-0000-00003F370000}"/>
    <cellStyle name="Currency 6 3 2 2" xfId="14144" xr:uid="{00000000-0005-0000-0000-000040370000}"/>
    <cellStyle name="Currency 6 3 2 2 2" xfId="44812" xr:uid="{2A403480-E383-4344-B796-B83E73866458}"/>
    <cellStyle name="Currency 6 3 2 3" xfId="44811" xr:uid="{F2739846-7CBA-455F-916E-9E1CF759DFB6}"/>
    <cellStyle name="Currency 6 3 3" xfId="14145" xr:uid="{00000000-0005-0000-0000-000041370000}"/>
    <cellStyle name="Currency 6 3 3 2" xfId="14146" xr:uid="{00000000-0005-0000-0000-000042370000}"/>
    <cellStyle name="Currency 6 3 3 2 2" xfId="44814" xr:uid="{69EF7145-4050-4A61-871C-DCBAA6E0F9FD}"/>
    <cellStyle name="Currency 6 3 3 3" xfId="44813" xr:uid="{7D187073-7D5E-413C-BE81-9AC5EE6C5586}"/>
    <cellStyle name="Currency 6 3 4" xfId="14147" xr:uid="{00000000-0005-0000-0000-000043370000}"/>
    <cellStyle name="Currency 6 3 4 2" xfId="14148" xr:uid="{00000000-0005-0000-0000-000044370000}"/>
    <cellStyle name="Currency 6 3 4 2 2" xfId="44816" xr:uid="{65D80BF9-D4F5-4E85-B8EC-20AA232F5509}"/>
    <cellStyle name="Currency 6 3 4 3" xfId="44815" xr:uid="{64BBB247-73E5-4985-B3DD-340741CEE76D}"/>
    <cellStyle name="Currency 6 3 5" xfId="14149" xr:uid="{00000000-0005-0000-0000-000045370000}"/>
    <cellStyle name="Currency 6 3 5 2" xfId="44817" xr:uid="{DFCDEC28-F632-4B04-AEAC-2EEE80C82C4A}"/>
    <cellStyle name="Currency 6 3 6" xfId="14150" xr:uid="{00000000-0005-0000-0000-000046370000}"/>
    <cellStyle name="Currency 6 3 6 2" xfId="44818" xr:uid="{A90B3400-9920-48D5-BE80-802AD38A50DC}"/>
    <cellStyle name="Currency 6 3 7" xfId="14151" xr:uid="{00000000-0005-0000-0000-000047370000}"/>
    <cellStyle name="Currency 6 3 7 2" xfId="44819" xr:uid="{D0166449-45CB-4E95-B066-A8322D0B852E}"/>
    <cellStyle name="Currency 6 3 8" xfId="44810" xr:uid="{A408D847-E8DC-4E6B-A559-D82AD09AABB9}"/>
    <cellStyle name="Currency 6 4" xfId="14152" xr:uid="{00000000-0005-0000-0000-000048370000}"/>
    <cellStyle name="Currency 6 4 2" xfId="14153" xr:uid="{00000000-0005-0000-0000-000049370000}"/>
    <cellStyle name="Currency 6 4 2 2" xfId="44821" xr:uid="{18FBBCD7-268D-48FB-B154-C65B77C47784}"/>
    <cellStyle name="Currency 6 4 3" xfId="14154" xr:uid="{00000000-0005-0000-0000-00004A370000}"/>
    <cellStyle name="Currency 6 4 3 2" xfId="44822" xr:uid="{A672968A-312C-4DD0-AC53-0DED7E1C0019}"/>
    <cellStyle name="Currency 6 4 4" xfId="44820" xr:uid="{84C7FE5B-02D6-44E8-A717-58EC5AB8E8CB}"/>
    <cellStyle name="Currency 6 5" xfId="14155" xr:uid="{00000000-0005-0000-0000-00004B370000}"/>
    <cellStyle name="Currency 6 5 2" xfId="14156" xr:uid="{00000000-0005-0000-0000-00004C370000}"/>
    <cellStyle name="Currency 6 5 2 2" xfId="44824" xr:uid="{7DE8E96A-E23C-49D1-B18A-ED51981629FF}"/>
    <cellStyle name="Currency 6 5 3" xfId="44823" xr:uid="{FFA5E8D7-A3E3-48EF-8A9E-22905B11DD9B}"/>
    <cellStyle name="Currency 6 6" xfId="14157" xr:uid="{00000000-0005-0000-0000-00004D370000}"/>
    <cellStyle name="Currency 6 6 2" xfId="14158" xr:uid="{00000000-0005-0000-0000-00004E370000}"/>
    <cellStyle name="Currency 6 6 2 2" xfId="44826" xr:uid="{148AE243-1035-4D24-998F-087EBEF06E42}"/>
    <cellStyle name="Currency 6 6 3" xfId="44825" xr:uid="{3A75BF85-4BA7-4D87-8948-C93BD7F1A205}"/>
    <cellStyle name="Currency 6 7" xfId="14159" xr:uid="{00000000-0005-0000-0000-00004F370000}"/>
    <cellStyle name="Currency 6 7 2" xfId="14160" xr:uid="{00000000-0005-0000-0000-000050370000}"/>
    <cellStyle name="Currency 6 7 2 2" xfId="44828" xr:uid="{B9D0853A-99F7-4018-B98E-B7B55864F22D}"/>
    <cellStyle name="Currency 6 7 3" xfId="44827" xr:uid="{BE2A1EF4-4567-4B5D-9E16-3295BE330EE3}"/>
    <cellStyle name="Currency 6 8" xfId="14161" xr:uid="{00000000-0005-0000-0000-000051370000}"/>
    <cellStyle name="Currency 6 8 2" xfId="14162" xr:uid="{00000000-0005-0000-0000-000052370000}"/>
    <cellStyle name="Currency 6 8 2 2" xfId="44830" xr:uid="{D3319DFC-BA89-42D4-A609-118F58600D0C}"/>
    <cellStyle name="Currency 6 8 3" xfId="44829" xr:uid="{FE5EBDDE-E65F-40D1-A24C-5675DC208970}"/>
    <cellStyle name="Currency 6 9" xfId="14163" xr:uid="{00000000-0005-0000-0000-000053370000}"/>
    <cellStyle name="Currency 6 9 2" xfId="14164" xr:uid="{00000000-0005-0000-0000-000054370000}"/>
    <cellStyle name="Currency 6 9 2 2" xfId="44832" xr:uid="{FFFC5D05-2829-4568-BC85-4CACCF55A06A}"/>
    <cellStyle name="Currency 6 9 3" xfId="44831" xr:uid="{A14AC270-F44D-4C01-873A-13D3A5A8A0BB}"/>
    <cellStyle name="Currency 60" xfId="14165" xr:uid="{00000000-0005-0000-0000-000055370000}"/>
    <cellStyle name="Currency 60 2" xfId="44833" xr:uid="{C0970D12-61B6-4CAC-BB2B-BF17F4ED3A35}"/>
    <cellStyle name="Currency 61" xfId="14166" xr:uid="{00000000-0005-0000-0000-000056370000}"/>
    <cellStyle name="Currency 61 2" xfId="44834" xr:uid="{72B42120-0CC5-4D31-A929-0BCAB5754E0A}"/>
    <cellStyle name="Currency 62" xfId="14167" xr:uid="{00000000-0005-0000-0000-000057370000}"/>
    <cellStyle name="Currency 62 2" xfId="44835" xr:uid="{71287A64-49F7-4168-8FB7-C3713D438A13}"/>
    <cellStyle name="Currency 63" xfId="14168" xr:uid="{00000000-0005-0000-0000-000058370000}"/>
    <cellStyle name="Currency 63 2" xfId="44836" xr:uid="{08630CC7-E64D-4400-B475-4813770DA14F}"/>
    <cellStyle name="Currency 64" xfId="14169" xr:uid="{00000000-0005-0000-0000-000059370000}"/>
    <cellStyle name="Currency 64 2" xfId="44837" xr:uid="{9921B666-CFC9-454E-B856-6B15EA4372EF}"/>
    <cellStyle name="Currency 65" xfId="14170" xr:uid="{00000000-0005-0000-0000-00005A370000}"/>
    <cellStyle name="Currency 65 2" xfId="44838" xr:uid="{9B293593-F975-42F6-BEE2-A75B77BCC2E8}"/>
    <cellStyle name="Currency 66" xfId="14171" xr:uid="{00000000-0005-0000-0000-00005B370000}"/>
    <cellStyle name="Currency 66 2" xfId="44839" xr:uid="{0E4B6EE2-9C6D-4358-B843-640E91C53FFA}"/>
    <cellStyle name="Currency 67" xfId="14172" xr:uid="{00000000-0005-0000-0000-00005C370000}"/>
    <cellStyle name="Currency 67 2" xfId="44840" xr:uid="{2AC83764-DDE4-47CF-A10B-13A170A56B2D}"/>
    <cellStyle name="Currency 68" xfId="14173" xr:uid="{00000000-0005-0000-0000-00005D370000}"/>
    <cellStyle name="Currency 68 2" xfId="44841" xr:uid="{5292FCC2-0F39-40EE-AE24-193FAE627370}"/>
    <cellStyle name="Currency 69" xfId="14174" xr:uid="{00000000-0005-0000-0000-00005E370000}"/>
    <cellStyle name="Currency 69 2" xfId="44842" xr:uid="{2A6C7B82-8A6F-448B-B782-423768C5C7DC}"/>
    <cellStyle name="Currency 7" xfId="14175" xr:uid="{00000000-0005-0000-0000-00005F370000}"/>
    <cellStyle name="Currency 7 10" xfId="14176" xr:uid="{00000000-0005-0000-0000-000060370000}"/>
    <cellStyle name="Currency 7 10 2" xfId="44844" xr:uid="{4EC7CA41-3E0E-4BC5-8AA3-983807F78A4E}"/>
    <cellStyle name="Currency 7 11" xfId="14177" xr:uid="{00000000-0005-0000-0000-000061370000}"/>
    <cellStyle name="Currency 7 11 2" xfId="44845" xr:uid="{F89866E5-6072-41C2-A4F0-94DC1B5FFEC4}"/>
    <cellStyle name="Currency 7 12" xfId="14178" xr:uid="{00000000-0005-0000-0000-000062370000}"/>
    <cellStyle name="Currency 7 12 2" xfId="44846" xr:uid="{4433AB8A-1ED4-459D-8C70-B64C87F6A678}"/>
    <cellStyle name="Currency 7 13" xfId="14179" xr:uid="{00000000-0005-0000-0000-000063370000}"/>
    <cellStyle name="Currency 7 13 2" xfId="14180" xr:uid="{00000000-0005-0000-0000-000064370000}"/>
    <cellStyle name="Currency 7 13 2 2" xfId="44848" xr:uid="{E7753857-1504-4775-8130-39764AA6EFD1}"/>
    <cellStyle name="Currency 7 13 3" xfId="44847" xr:uid="{9E07DFE6-882C-4E8E-A652-A36C4511C96A}"/>
    <cellStyle name="Currency 7 14" xfId="14181" xr:uid="{00000000-0005-0000-0000-000065370000}"/>
    <cellStyle name="Currency 7 14 2" xfId="44849" xr:uid="{1A1B0B62-972D-4085-AB7B-B007D341DE36}"/>
    <cellStyle name="Currency 7 14 3" xfId="14182" xr:uid="{00000000-0005-0000-0000-000066370000}"/>
    <cellStyle name="Currency 7 14 3 2" xfId="44850" xr:uid="{E5625817-613A-4A1A-BF4F-E6EB6E45E444}"/>
    <cellStyle name="Currency 7 15" xfId="14183" xr:uid="{00000000-0005-0000-0000-000067370000}"/>
    <cellStyle name="Currency 7 15 2" xfId="44851" xr:uid="{1C8EBECC-8C95-4BE7-B2C5-B4013A121C1D}"/>
    <cellStyle name="Currency 7 16" xfId="14184" xr:uid="{00000000-0005-0000-0000-000068370000}"/>
    <cellStyle name="Currency 7 16 2" xfId="44852" xr:uid="{6F9CF228-FE68-4432-8D8B-3119C1D9F134}"/>
    <cellStyle name="Currency 7 17" xfId="14185" xr:uid="{00000000-0005-0000-0000-000069370000}"/>
    <cellStyle name="Currency 7 17 2" xfId="44853" xr:uid="{0EC3620F-24FA-4519-9842-9B532DE2D507}"/>
    <cellStyle name="Currency 7 18" xfId="14186" xr:uid="{00000000-0005-0000-0000-00006A370000}"/>
    <cellStyle name="Currency 7 18 2" xfId="44854" xr:uid="{1B690C29-2180-4140-AB9F-85861FDD3F08}"/>
    <cellStyle name="Currency 7 19" xfId="14187" xr:uid="{00000000-0005-0000-0000-00006B370000}"/>
    <cellStyle name="Currency 7 19 2" xfId="44855" xr:uid="{56208BE1-0B3F-463B-A3F2-01E9F34C3EB9}"/>
    <cellStyle name="Currency 7 2" xfId="14188" xr:uid="{00000000-0005-0000-0000-00006C370000}"/>
    <cellStyle name="Currency 7 2 2" xfId="14189" xr:uid="{00000000-0005-0000-0000-00006D370000}"/>
    <cellStyle name="Currency 7 2 2 2" xfId="14190" xr:uid="{00000000-0005-0000-0000-00006E370000}"/>
    <cellStyle name="Currency 7 2 2 2 2" xfId="44858" xr:uid="{F47FD300-D6CD-4743-A236-65AC4337ECD5}"/>
    <cellStyle name="Currency 7 2 2 3" xfId="44857" xr:uid="{EB77DB01-A178-4479-8AC6-53EA2294822B}"/>
    <cellStyle name="Currency 7 2 3" xfId="14191" xr:uid="{00000000-0005-0000-0000-00006F370000}"/>
    <cellStyle name="Currency 7 2 3 2" xfId="44859" xr:uid="{D025E9AA-71DE-40BD-8ED4-FAD408AA31AC}"/>
    <cellStyle name="Currency 7 2 4" xfId="14192" xr:uid="{00000000-0005-0000-0000-000070370000}"/>
    <cellStyle name="Currency 7 2 4 2" xfId="14193" xr:uid="{00000000-0005-0000-0000-000071370000}"/>
    <cellStyle name="Currency 7 2 4 2 2" xfId="44861" xr:uid="{2C238583-3F83-413C-ABC1-EC655BEC825B}"/>
    <cellStyle name="Currency 7 2 4 3" xfId="44860" xr:uid="{E7B6A932-4719-4E92-AE52-F9D65384844A}"/>
    <cellStyle name="Currency 7 2 5" xfId="14194" xr:uid="{00000000-0005-0000-0000-000072370000}"/>
    <cellStyle name="Currency 7 2 5 2" xfId="44862" xr:uid="{B2A22220-DA53-4D16-96C6-5C683771CA89}"/>
    <cellStyle name="Currency 7 2 6" xfId="14195" xr:uid="{00000000-0005-0000-0000-000073370000}"/>
    <cellStyle name="Currency 7 2 6 2" xfId="44863" xr:uid="{AB899996-90A5-4EED-97F3-8D6ACA05F801}"/>
    <cellStyle name="Currency 7 2 7" xfId="44856" xr:uid="{489BE3BE-3CA7-4146-B810-B6CC2BA386E7}"/>
    <cellStyle name="Currency 7 20" xfId="14196" xr:uid="{00000000-0005-0000-0000-000074370000}"/>
    <cellStyle name="Currency 7 20 2" xfId="44864" xr:uid="{0CCCF587-4024-4274-8A6A-D9308925F5E1}"/>
    <cellStyle name="Currency 7 21" xfId="44843" xr:uid="{E9D7B067-68D2-4883-AA5B-A0E1FA833B3E}"/>
    <cellStyle name="Currency 7 22" xfId="14197" xr:uid="{00000000-0005-0000-0000-000075370000}"/>
    <cellStyle name="Currency 7 22 2" xfId="44865" xr:uid="{74422397-2D95-4252-BE2B-57F0151834FA}"/>
    <cellStyle name="Currency 7 3" xfId="14198" xr:uid="{00000000-0005-0000-0000-000076370000}"/>
    <cellStyle name="Currency 7 3 2" xfId="14199" xr:uid="{00000000-0005-0000-0000-000077370000}"/>
    <cellStyle name="Currency 7 3 2 2" xfId="44867" xr:uid="{001F0BBF-B439-470F-B459-8C6B09B695DD}"/>
    <cellStyle name="Currency 7 3 3" xfId="14200" xr:uid="{00000000-0005-0000-0000-000078370000}"/>
    <cellStyle name="Currency 7 3 3 2" xfId="44868" xr:uid="{58DE6FF7-9A65-496E-B848-25977451FBF4}"/>
    <cellStyle name="Currency 7 3 4" xfId="44866" xr:uid="{2152CBBC-3172-4ADE-B6DB-EE36CE5A9B1F}"/>
    <cellStyle name="Currency 7 4" xfId="14201" xr:uid="{00000000-0005-0000-0000-000079370000}"/>
    <cellStyle name="Currency 7 4 2" xfId="14202" xr:uid="{00000000-0005-0000-0000-00007A370000}"/>
    <cellStyle name="Currency 7 4 2 2" xfId="44870" xr:uid="{ACE18C92-56CB-44A7-88A3-C9A206FC5E22}"/>
    <cellStyle name="Currency 7 4 3" xfId="44869" xr:uid="{14A1D180-8B2D-4F27-96F5-601B1AE9B527}"/>
    <cellStyle name="Currency 7 5" xfId="14203" xr:uid="{00000000-0005-0000-0000-00007B370000}"/>
    <cellStyle name="Currency 7 5 2" xfId="14204" xr:uid="{00000000-0005-0000-0000-00007C370000}"/>
    <cellStyle name="Currency 7 5 2 2" xfId="44872" xr:uid="{5B37D8FA-9A5C-4F30-9EA6-7962F0814444}"/>
    <cellStyle name="Currency 7 5 3" xfId="44871" xr:uid="{3B0BF6C8-ADE1-4ED1-A823-64B7C01CB4CE}"/>
    <cellStyle name="Currency 7 6" xfId="14205" xr:uid="{00000000-0005-0000-0000-00007D370000}"/>
    <cellStyle name="Currency 7 6 2" xfId="14206" xr:uid="{00000000-0005-0000-0000-00007E370000}"/>
    <cellStyle name="Currency 7 6 2 2" xfId="44874" xr:uid="{B44243CB-E7C2-4FA4-A872-6F6DEFB2EE25}"/>
    <cellStyle name="Currency 7 6 3" xfId="44873" xr:uid="{DE10AFCA-868F-4C2C-BDDD-CA4D6FB7E13C}"/>
    <cellStyle name="Currency 7 7" xfId="14207" xr:uid="{00000000-0005-0000-0000-00007F370000}"/>
    <cellStyle name="Currency 7 7 2" xfId="14208" xr:uid="{00000000-0005-0000-0000-000080370000}"/>
    <cellStyle name="Currency 7 7 2 2" xfId="44876" xr:uid="{CFFD1A95-1085-47B1-842A-8D710CB82780}"/>
    <cellStyle name="Currency 7 7 3" xfId="44875" xr:uid="{005DB111-303E-4DBD-93BE-EA2239F76692}"/>
    <cellStyle name="Currency 7 8" xfId="14209" xr:uid="{00000000-0005-0000-0000-000081370000}"/>
    <cellStyle name="Currency 7 8 2" xfId="14210" xr:uid="{00000000-0005-0000-0000-000082370000}"/>
    <cellStyle name="Currency 7 8 2 2" xfId="44878" xr:uid="{EC2FD8C3-85BA-4CAE-A8C5-CF0C1B7461DD}"/>
    <cellStyle name="Currency 7 8 3" xfId="44877" xr:uid="{235CE4B9-C395-4053-B6AD-7F5D49E30531}"/>
    <cellStyle name="Currency 7 9" xfId="14211" xr:uid="{00000000-0005-0000-0000-000083370000}"/>
    <cellStyle name="Currency 7 9 2" xfId="44879" xr:uid="{8EFA870A-9DC6-4DBF-A75F-03706C129635}"/>
    <cellStyle name="Currency 70" xfId="14212" xr:uid="{00000000-0005-0000-0000-000084370000}"/>
    <cellStyle name="Currency 70 2" xfId="44880" xr:uid="{280221EA-592F-4C3F-B2B3-E408F9469DF9}"/>
    <cellStyle name="Currency 71" xfId="14213" xr:uid="{00000000-0005-0000-0000-000085370000}"/>
    <cellStyle name="Currency 71 2" xfId="44881" xr:uid="{BDCE84C3-917D-4629-9623-8D94C3595B5A}"/>
    <cellStyle name="Currency 72" xfId="14214" xr:uid="{00000000-0005-0000-0000-000086370000}"/>
    <cellStyle name="Currency 72 2" xfId="44882" xr:uid="{CEFCFF53-450C-4E21-AD8C-07255A3B6BB6}"/>
    <cellStyle name="Currency 73" xfId="14215" xr:uid="{00000000-0005-0000-0000-000087370000}"/>
    <cellStyle name="Currency 73 2" xfId="44883" xr:uid="{AD3072E6-EC31-4643-B2A7-02F283F53140}"/>
    <cellStyle name="Currency 74" xfId="14216" xr:uid="{00000000-0005-0000-0000-000088370000}"/>
    <cellStyle name="Currency 74 2" xfId="44884" xr:uid="{B32FCFFD-41FC-43A9-9AA1-788242D28AE5}"/>
    <cellStyle name="Currency 75" xfId="14217" xr:uid="{00000000-0005-0000-0000-000089370000}"/>
    <cellStyle name="Currency 75 2" xfId="44885" xr:uid="{7DF83778-8282-41B5-BAEA-A8AB03F09C6E}"/>
    <cellStyle name="Currency 76" xfId="14218" xr:uid="{00000000-0005-0000-0000-00008A370000}"/>
    <cellStyle name="Currency 76 2" xfId="44886" xr:uid="{4FDD29D8-A364-40C5-AE9A-B5060F17A22B}"/>
    <cellStyle name="Currency 77" xfId="14219" xr:uid="{00000000-0005-0000-0000-00008B370000}"/>
    <cellStyle name="Currency 77 2" xfId="44887" xr:uid="{B7266E47-7044-49E6-BD98-49D9FE0550A8}"/>
    <cellStyle name="Currency 78" xfId="14220" xr:uid="{00000000-0005-0000-0000-00008C370000}"/>
    <cellStyle name="Currency 78 2" xfId="44888" xr:uid="{58E77B24-CB5E-4655-B341-D68C0902CF74}"/>
    <cellStyle name="Currency 79" xfId="14221" xr:uid="{00000000-0005-0000-0000-00008D370000}"/>
    <cellStyle name="Currency 79 2" xfId="44889" xr:uid="{054BFC81-AB31-4208-A1C8-BECB71742F1B}"/>
    <cellStyle name="Currency 8" xfId="14222" xr:uid="{00000000-0005-0000-0000-00008E370000}"/>
    <cellStyle name="Currency 8 10" xfId="14223" xr:uid="{00000000-0005-0000-0000-00008F370000}"/>
    <cellStyle name="Currency 8 10 2" xfId="44891" xr:uid="{CFF8AC03-CAB6-4116-9D39-D82850415178}"/>
    <cellStyle name="Currency 8 11" xfId="14224" xr:uid="{00000000-0005-0000-0000-000090370000}"/>
    <cellStyle name="Currency 8 11 2" xfId="14225" xr:uid="{00000000-0005-0000-0000-000091370000}"/>
    <cellStyle name="Currency 8 11 2 2" xfId="44893" xr:uid="{3AC1AD5A-FCB0-41B4-B5B6-8FA2E2829891}"/>
    <cellStyle name="Currency 8 11 3" xfId="44892" xr:uid="{1BB9182B-17E9-4687-B65A-3F6E70A106A5}"/>
    <cellStyle name="Currency 8 12" xfId="14226" xr:uid="{00000000-0005-0000-0000-000092370000}"/>
    <cellStyle name="Currency 8 12 2" xfId="44894" xr:uid="{1606B53C-EDB5-48E2-89C8-F1905B1D2816}"/>
    <cellStyle name="Currency 8 12 3" xfId="14227" xr:uid="{00000000-0005-0000-0000-000093370000}"/>
    <cellStyle name="Currency 8 12 3 2" xfId="44895" xr:uid="{E2D6F554-CFCC-4B0D-BFC7-DF5741B49AD2}"/>
    <cellStyle name="Currency 8 13" xfId="14228" xr:uid="{00000000-0005-0000-0000-000094370000}"/>
    <cellStyle name="Currency 8 13 2" xfId="44896" xr:uid="{84120C22-BB1F-420E-A3F5-668639D9767A}"/>
    <cellStyle name="Currency 8 14" xfId="14229" xr:uid="{00000000-0005-0000-0000-000095370000}"/>
    <cellStyle name="Currency 8 14 2" xfId="44897" xr:uid="{30024C8A-A4F3-4248-A56E-DC3E31A3B3A1}"/>
    <cellStyle name="Currency 8 15" xfId="44890" xr:uid="{F7C9738F-096C-460B-B15C-75578046AABB}"/>
    <cellStyle name="Currency 8 16" xfId="14230" xr:uid="{00000000-0005-0000-0000-000096370000}"/>
    <cellStyle name="Currency 8 16 2" xfId="44898" xr:uid="{A05203A7-8783-49AC-8925-8D8CF2DE165C}"/>
    <cellStyle name="Currency 8 2" xfId="14231" xr:uid="{00000000-0005-0000-0000-000097370000}"/>
    <cellStyle name="Currency 8 2 2" xfId="14232" xr:uid="{00000000-0005-0000-0000-000098370000}"/>
    <cellStyle name="Currency 8 2 2 2" xfId="14233" xr:uid="{00000000-0005-0000-0000-000099370000}"/>
    <cellStyle name="Currency 8 2 2 2 2" xfId="44901" xr:uid="{073373F2-04BC-44E3-B0C5-7453E2AC46CA}"/>
    <cellStyle name="Currency 8 2 2 3" xfId="44900" xr:uid="{9093E5ED-80F1-4375-B536-21ADB090E878}"/>
    <cellStyle name="Currency 8 2 3" xfId="14234" xr:uid="{00000000-0005-0000-0000-00009A370000}"/>
    <cellStyle name="Currency 8 2 3 2" xfId="44902" xr:uid="{B07CEDCB-3037-4A66-B071-EF830D9F6BBC}"/>
    <cellStyle name="Currency 8 2 4" xfId="44899" xr:uid="{747D7CCB-6DF4-4BC5-9CF9-A9B4FE5A751A}"/>
    <cellStyle name="Currency 8 3" xfId="14235" xr:uid="{00000000-0005-0000-0000-00009B370000}"/>
    <cellStyle name="Currency 8 3 2" xfId="14236" xr:uid="{00000000-0005-0000-0000-00009C370000}"/>
    <cellStyle name="Currency 8 3 2 2" xfId="44904" xr:uid="{63AB9E9B-6D3A-4B92-A1BC-FFD6B30C5EC5}"/>
    <cellStyle name="Currency 8 3 3" xfId="44903" xr:uid="{7DDFF94E-D026-4EB0-8338-2A918CF1B41A}"/>
    <cellStyle name="Currency 8 4" xfId="14237" xr:uid="{00000000-0005-0000-0000-00009D370000}"/>
    <cellStyle name="Currency 8 4 2" xfId="14238" xr:uid="{00000000-0005-0000-0000-00009E370000}"/>
    <cellStyle name="Currency 8 4 2 2" xfId="44906" xr:uid="{11DE98F3-AC70-4831-96B5-0E27BBE9CD9B}"/>
    <cellStyle name="Currency 8 4 3" xfId="44905" xr:uid="{1B90604E-D52F-44D7-894E-D82B760823DF}"/>
    <cellStyle name="Currency 8 5" xfId="14239" xr:uid="{00000000-0005-0000-0000-00009F370000}"/>
    <cellStyle name="Currency 8 5 2" xfId="14240" xr:uid="{00000000-0005-0000-0000-0000A0370000}"/>
    <cellStyle name="Currency 8 5 2 2" xfId="44908" xr:uid="{6A8F988E-E87B-416B-8747-7798D08C7BC6}"/>
    <cellStyle name="Currency 8 5 3" xfId="44907" xr:uid="{8B0E29E2-6904-483B-958E-AC5C101DDB09}"/>
    <cellStyle name="Currency 8 6" xfId="14241" xr:uid="{00000000-0005-0000-0000-0000A1370000}"/>
    <cellStyle name="Currency 8 6 2" xfId="14242" xr:uid="{00000000-0005-0000-0000-0000A2370000}"/>
    <cellStyle name="Currency 8 6 2 2" xfId="44910" xr:uid="{CAF1FE59-7E6A-4118-AB03-E79852A4C6A0}"/>
    <cellStyle name="Currency 8 6 3" xfId="44909" xr:uid="{366A2EDD-F811-42AD-BEC7-A9366EE0B634}"/>
    <cellStyle name="Currency 8 7" xfId="14243" xr:uid="{00000000-0005-0000-0000-0000A3370000}"/>
    <cellStyle name="Currency 8 7 2" xfId="44911" xr:uid="{DD2E4099-96AB-4428-9E04-0B74B6DF3C41}"/>
    <cellStyle name="Currency 8 8" xfId="14244" xr:uid="{00000000-0005-0000-0000-0000A4370000}"/>
    <cellStyle name="Currency 8 8 2" xfId="44912" xr:uid="{39CEF3BB-C707-4EAB-A4F3-E126869B6F72}"/>
    <cellStyle name="Currency 8 9" xfId="14245" xr:uid="{00000000-0005-0000-0000-0000A5370000}"/>
    <cellStyle name="Currency 8 9 2" xfId="44913" xr:uid="{AC4BE09B-B024-43FE-9E5C-F561478181C1}"/>
    <cellStyle name="Currency 80" xfId="14246" xr:uid="{00000000-0005-0000-0000-0000A6370000}"/>
    <cellStyle name="Currency 80 2" xfId="44914" xr:uid="{5D7F9A00-9019-4BA1-9EC6-239E7AC885F3}"/>
    <cellStyle name="Currency 81" xfId="14247" xr:uid="{00000000-0005-0000-0000-0000A7370000}"/>
    <cellStyle name="Currency 81 2" xfId="44915" xr:uid="{049928E9-63B7-4179-A305-FE48ED57D764}"/>
    <cellStyle name="Currency 82" xfId="14248" xr:uid="{00000000-0005-0000-0000-0000A8370000}"/>
    <cellStyle name="Currency 82 2" xfId="44916" xr:uid="{6C02E980-B3E9-4A7B-8B31-00AD2F59D5A5}"/>
    <cellStyle name="Currency 83" xfId="14249" xr:uid="{00000000-0005-0000-0000-0000A9370000}"/>
    <cellStyle name="Currency 83 2" xfId="44917" xr:uid="{C286FFEE-F22E-4F5F-8E14-8E098EEFE2F1}"/>
    <cellStyle name="Currency 84" xfId="14250" xr:uid="{00000000-0005-0000-0000-0000AA370000}"/>
    <cellStyle name="Currency 84 2" xfId="44918" xr:uid="{B126397D-0674-4DB7-8DF0-0704A25E3DDC}"/>
    <cellStyle name="Currency 85" xfId="14251" xr:uid="{00000000-0005-0000-0000-0000AB370000}"/>
    <cellStyle name="Currency 85 2" xfId="44919" xr:uid="{88BE3CBC-EAC9-4C5F-9D56-37CE87485193}"/>
    <cellStyle name="Currency 86" xfId="14252" xr:uid="{00000000-0005-0000-0000-0000AC370000}"/>
    <cellStyle name="Currency 86 2" xfId="44920" xr:uid="{88A9F88A-9F93-4ADD-B741-3C2A99A08249}"/>
    <cellStyle name="Currency 87" xfId="14253" xr:uid="{00000000-0005-0000-0000-0000AD370000}"/>
    <cellStyle name="Currency 87 2" xfId="44921" xr:uid="{10AC658F-3063-4FC9-8456-B8857082533A}"/>
    <cellStyle name="Currency 88" xfId="14254" xr:uid="{00000000-0005-0000-0000-0000AE370000}"/>
    <cellStyle name="Currency 88 2" xfId="44922" xr:uid="{214CA3DE-4BD4-4958-95A5-4484E4C2B3A4}"/>
    <cellStyle name="Currency 89" xfId="14255" xr:uid="{00000000-0005-0000-0000-0000AF370000}"/>
    <cellStyle name="Currency 89 2" xfId="44923" xr:uid="{41971A2E-52E7-4103-99E7-039BE1B7B6EF}"/>
    <cellStyle name="Currency 9" xfId="14256" xr:uid="{00000000-0005-0000-0000-0000B0370000}"/>
    <cellStyle name="Currency 9 10" xfId="14257" xr:uid="{00000000-0005-0000-0000-0000B1370000}"/>
    <cellStyle name="Currency 9 10 2" xfId="14258" xr:uid="{00000000-0005-0000-0000-0000B2370000}"/>
    <cellStyle name="Currency 9 10 2 2" xfId="44926" xr:uid="{75EBDE12-8553-4F1B-BB6F-94C32E8BEECA}"/>
    <cellStyle name="Currency 9 10 3" xfId="44925" xr:uid="{ECD26B5B-6F86-41F1-BF1D-C29AC915B1E0}"/>
    <cellStyle name="Currency 9 11" xfId="14259" xr:uid="{00000000-0005-0000-0000-0000B3370000}"/>
    <cellStyle name="Currency 9 11 2" xfId="44927" xr:uid="{1A8CDABC-1451-456B-B2C2-5A1FCB12AA1E}"/>
    <cellStyle name="Currency 9 12" xfId="14260" xr:uid="{00000000-0005-0000-0000-0000B4370000}"/>
    <cellStyle name="Currency 9 12 2" xfId="44928" xr:uid="{D1A15C91-F8A8-49C5-B7A4-B1137A748DC4}"/>
    <cellStyle name="Currency 9 13" xfId="44924" xr:uid="{BA1A08C3-20F7-48E8-B978-3B3B376558AE}"/>
    <cellStyle name="Currency 9 14" xfId="14261" xr:uid="{00000000-0005-0000-0000-0000B5370000}"/>
    <cellStyle name="Currency 9 14 2" xfId="44929" xr:uid="{632683A2-741A-4BEB-9DD3-682890E7D69A}"/>
    <cellStyle name="Currency 9 2" xfId="14262" xr:uid="{00000000-0005-0000-0000-0000B6370000}"/>
    <cellStyle name="Currency 9 2 2" xfId="14263" xr:uid="{00000000-0005-0000-0000-0000B7370000}"/>
    <cellStyle name="Currency 9 2 2 2" xfId="44931" xr:uid="{A1D5F086-FD66-4F22-97CC-A2AE06070541}"/>
    <cellStyle name="Currency 9 2 3" xfId="44930" xr:uid="{90942C7F-7AE3-41B1-980D-08E1A16F75DD}"/>
    <cellStyle name="Currency 9 3" xfId="14264" xr:uid="{00000000-0005-0000-0000-0000B8370000}"/>
    <cellStyle name="Currency 9 3 2" xfId="44932" xr:uid="{937F4FE5-2471-47DF-88E0-19049C24F550}"/>
    <cellStyle name="Currency 9 4" xfId="14265" xr:uid="{00000000-0005-0000-0000-0000B9370000}"/>
    <cellStyle name="Currency 9 4 2" xfId="14266" xr:uid="{00000000-0005-0000-0000-0000BA370000}"/>
    <cellStyle name="Currency 9 4 2 2" xfId="44934" xr:uid="{79C13FE7-4BD8-4381-8E9C-1694DA6F4300}"/>
    <cellStyle name="Currency 9 4 3" xfId="44933" xr:uid="{65F06BA0-FA0A-4EA1-A39E-AF835BC63A77}"/>
    <cellStyle name="Currency 9 5" xfId="14267" xr:uid="{00000000-0005-0000-0000-0000BB370000}"/>
    <cellStyle name="Currency 9 5 2" xfId="14268" xr:uid="{00000000-0005-0000-0000-0000BC370000}"/>
    <cellStyle name="Currency 9 5 2 2" xfId="44936" xr:uid="{0B3CB7BB-39BB-4EAB-889D-17B4CC53A941}"/>
    <cellStyle name="Currency 9 5 3" xfId="44935" xr:uid="{A72C7EAD-BA3B-4160-A17F-1400C49A0AB4}"/>
    <cellStyle name="Currency 9 6" xfId="14269" xr:uid="{00000000-0005-0000-0000-0000BD370000}"/>
    <cellStyle name="Currency 9 6 2" xfId="44937" xr:uid="{3C5AC9D6-E16B-48EB-9532-72BD47655ED8}"/>
    <cellStyle name="Currency 9 7" xfId="14270" xr:uid="{00000000-0005-0000-0000-0000BE370000}"/>
    <cellStyle name="Currency 9 7 2" xfId="44938" xr:uid="{ACCFEBAC-AFB8-4BB9-978A-E7C092F40AC6}"/>
    <cellStyle name="Currency 9 8" xfId="14271" xr:uid="{00000000-0005-0000-0000-0000BF370000}"/>
    <cellStyle name="Currency 9 8 2" xfId="44939" xr:uid="{C3A010D0-25CD-4D20-B533-1F3EF7ECBEED}"/>
    <cellStyle name="Currency 9 9" xfId="14272" xr:uid="{00000000-0005-0000-0000-0000C0370000}"/>
    <cellStyle name="Currency 9 9 2" xfId="44940" xr:uid="{5046AD94-997A-4388-9D85-A7D061C99055}"/>
    <cellStyle name="Currency 90" xfId="14273" xr:uid="{00000000-0005-0000-0000-0000C1370000}"/>
    <cellStyle name="Currency 90 2" xfId="44941" xr:uid="{B112DEC5-0D8A-41AB-A184-DF037981D4F3}"/>
    <cellStyle name="Currency 91" xfId="14274" xr:uid="{00000000-0005-0000-0000-0000C2370000}"/>
    <cellStyle name="Currency 91 2" xfId="44942" xr:uid="{CAF73322-4F00-48FE-A363-910EB7B119D1}"/>
    <cellStyle name="Currency 92" xfId="14275" xr:uid="{00000000-0005-0000-0000-0000C3370000}"/>
    <cellStyle name="Currency 92 2" xfId="44943" xr:uid="{48633CA1-6F08-4FD9-860B-4FA5AAEBCAE7}"/>
    <cellStyle name="Currency 93" xfId="14276" xr:uid="{00000000-0005-0000-0000-0000C4370000}"/>
    <cellStyle name="Currency 93 2" xfId="44944" xr:uid="{C2A138CB-159C-430F-BBD7-E5AC3F042AD1}"/>
    <cellStyle name="Currency 94" xfId="14277" xr:uid="{00000000-0005-0000-0000-0000C5370000}"/>
    <cellStyle name="Currency 94 2" xfId="44945" xr:uid="{43A82256-1CA4-46D7-B38F-CCCA7A113864}"/>
    <cellStyle name="Currency 95" xfId="14278" xr:uid="{00000000-0005-0000-0000-0000C6370000}"/>
    <cellStyle name="Currency 95 2" xfId="44946" xr:uid="{DEE5834D-6DB6-4CEF-AE1F-FE89E7F0253B}"/>
    <cellStyle name="Currency 96" xfId="14279" xr:uid="{00000000-0005-0000-0000-0000C7370000}"/>
    <cellStyle name="Currency 96 2" xfId="44947" xr:uid="{55C246DE-DA2A-4D3E-8F44-9FDCCE1A7DA5}"/>
    <cellStyle name="Currency 97" xfId="14280" xr:uid="{00000000-0005-0000-0000-0000C8370000}"/>
    <cellStyle name="Currency 97 2" xfId="44948" xr:uid="{60C2925F-9283-4F9F-A0FE-1DC286031B5C}"/>
    <cellStyle name="Currency 98" xfId="14281" xr:uid="{00000000-0005-0000-0000-0000C9370000}"/>
    <cellStyle name="Currency 98 2" xfId="44949" xr:uid="{E9C56C6F-B17C-4F1F-A9CB-D4B7EAA1D47A}"/>
    <cellStyle name="Currency 99" xfId="14282" xr:uid="{00000000-0005-0000-0000-0000CA370000}"/>
    <cellStyle name="Currency 99 2" xfId="44950" xr:uid="{9A24A66B-C894-4EA4-922C-0544C5311E64}"/>
    <cellStyle name="Currency(1)" xfId="14283" xr:uid="{00000000-0005-0000-0000-0000CB370000}"/>
    <cellStyle name="Currency(1) 2" xfId="14284" xr:uid="{00000000-0005-0000-0000-0000CC370000}"/>
    <cellStyle name="Currency(1) 2 2" xfId="44952" xr:uid="{4742CB0E-9B19-437A-B0AE-3583D89CB69C}"/>
    <cellStyle name="Currency(1) 3" xfId="44951" xr:uid="{9E76A725-8A11-4833-935D-D4D2D0982A1E}"/>
    <cellStyle name="Currency*" xfId="14285" xr:uid="{00000000-0005-0000-0000-0000CD370000}"/>
    <cellStyle name="Currency* 2" xfId="14286" xr:uid="{00000000-0005-0000-0000-0000CE370000}"/>
    <cellStyle name="Currency* 2 2" xfId="44954" xr:uid="{81D541AB-2445-4E05-BD37-4DA3737BA9B3}"/>
    <cellStyle name="Currency* 3" xfId="44953" xr:uid="{3A205AD0-5F71-4637-8F70-69E7B812F6D2}"/>
    <cellStyle name="Currency0" xfId="14287" xr:uid="{00000000-0005-0000-0000-0000CF370000}"/>
    <cellStyle name="Currency0 2" xfId="14288" xr:uid="{00000000-0005-0000-0000-0000D0370000}"/>
    <cellStyle name="Currency0 2 2" xfId="44956" xr:uid="{3A292F22-439A-4F04-B7D1-F54925E7EF95}"/>
    <cellStyle name="Currency0 3" xfId="44955" xr:uid="{302D8242-92CC-4B9B-866C-32F453341BC9}"/>
    <cellStyle name="Currency2" xfId="14289" xr:uid="{00000000-0005-0000-0000-0000D1370000}"/>
    <cellStyle name="Currency2 2" xfId="44957" xr:uid="{81D7C838-A2EB-4592-B457-6A9C0AABEB1E}"/>
    <cellStyle name="Dash" xfId="14290" xr:uid="{00000000-0005-0000-0000-0000D2370000}"/>
    <cellStyle name="Dash 2" xfId="14291" xr:uid="{00000000-0005-0000-0000-0000D3370000}"/>
    <cellStyle name="Dash 2 2" xfId="44959" xr:uid="{24F10732-4546-4846-94F9-F294A0BAF03B}"/>
    <cellStyle name="Dash 3" xfId="44958" xr:uid="{F2467C35-12E6-4D72-BEB9-1B2D1972EB8C}"/>
    <cellStyle name="Date" xfId="14292" xr:uid="{00000000-0005-0000-0000-0000D4370000}"/>
    <cellStyle name="Date 2" xfId="14293" xr:uid="{00000000-0005-0000-0000-0000D5370000}"/>
    <cellStyle name="Date 2 2" xfId="44961" xr:uid="{DB3DF5AF-EF6F-4EE1-89BE-28BE658B06B8}"/>
    <cellStyle name="Date 3" xfId="14294" xr:uid="{00000000-0005-0000-0000-0000D6370000}"/>
    <cellStyle name="Date 3 2" xfId="44962" xr:uid="{853D535D-60F7-4D3B-8CA9-15B07AFF2957}"/>
    <cellStyle name="Date 4" xfId="14295" xr:uid="{00000000-0005-0000-0000-0000D7370000}"/>
    <cellStyle name="Date 4 2" xfId="44963" xr:uid="{AEB3F7DD-88FD-4A63-B27E-0B31B311EB23}"/>
    <cellStyle name="Date 5" xfId="44960" xr:uid="{74B9B303-804C-4B67-A968-785A22545471}"/>
    <cellStyle name="Date Aligned" xfId="14296" xr:uid="{00000000-0005-0000-0000-0000D8370000}"/>
    <cellStyle name="Date Aligned 2" xfId="14297" xr:uid="{00000000-0005-0000-0000-0000D9370000}"/>
    <cellStyle name="Date Aligned 2 2" xfId="44965" xr:uid="{E4935889-8438-4C93-AE1C-52FE233FBA91}"/>
    <cellStyle name="Date Aligned 3" xfId="44964" xr:uid="{D9C5A048-4E99-4090-B165-4E364B5CD5AE}"/>
    <cellStyle name="Date Aligned*" xfId="14298" xr:uid="{00000000-0005-0000-0000-0000DA370000}"/>
    <cellStyle name="Date Aligned* 2" xfId="14299" xr:uid="{00000000-0005-0000-0000-0000DB370000}"/>
    <cellStyle name="Date Aligned* 2 2" xfId="44967" xr:uid="{01C74E46-3A13-47EA-97A2-101E04B901A4}"/>
    <cellStyle name="Date Aligned* 3" xfId="44966" xr:uid="{A093D2C6-6A23-44B6-BC53-4D1CCEC4C584}"/>
    <cellStyle name="Date Aligned_PERSONAL" xfId="14300" xr:uid="{00000000-0005-0000-0000-0000DC370000}"/>
    <cellStyle name="Date m/d/yy" xfId="14301" xr:uid="{00000000-0005-0000-0000-0000DD370000}"/>
    <cellStyle name="Date m/d/yy 2" xfId="44968" xr:uid="{096A5A7C-015C-476F-A2A1-371D9F9C0FBA}"/>
    <cellStyle name="Date Short" xfId="14302" xr:uid="{00000000-0005-0000-0000-0000DE370000}"/>
    <cellStyle name="Date Short 2" xfId="14303" xr:uid="{00000000-0005-0000-0000-0000DF370000}"/>
    <cellStyle name="Date Short 2 2" xfId="44970" xr:uid="{42AE0C4B-91CA-42AD-B2BB-C3FE6DC8A509}"/>
    <cellStyle name="Date Short 3" xfId="44969" xr:uid="{7CBD2B99-25EA-4AEF-8508-312A85761E22}"/>
    <cellStyle name="Date_118_EFM04_Rev2b_GEANM DIMB" xfId="14304" xr:uid="{00000000-0005-0000-0000-0000E0370000}"/>
    <cellStyle name="Date2" xfId="14305" xr:uid="{00000000-0005-0000-0000-0000E1370000}"/>
    <cellStyle name="Date2 2" xfId="44971" xr:uid="{4C0DE778-DE60-4C0A-AB36-E2F7BE050BDA}"/>
    <cellStyle name="Dec places 0" xfId="14306" xr:uid="{00000000-0005-0000-0000-0000E2370000}"/>
    <cellStyle name="Dec places 0 2" xfId="44972" xr:uid="{A88FC138-979C-4CC6-9148-6AA08C508246}"/>
    <cellStyle name="Dec places 1, millions" xfId="14307" xr:uid="{00000000-0005-0000-0000-0000E3370000}"/>
    <cellStyle name="Dec places 1, millions 2" xfId="44973" xr:uid="{F1B750F2-94EA-4FF2-A88A-37496C0496F8}"/>
    <cellStyle name="Dec places 2" xfId="14308" xr:uid="{00000000-0005-0000-0000-0000E4370000}"/>
    <cellStyle name="Dec places 2 2" xfId="44974" xr:uid="{41169AC5-C972-4897-B4AE-20FA84EAA874}"/>
    <cellStyle name="Dec places 2, millions" xfId="14309" xr:uid="{00000000-0005-0000-0000-0000E5370000}"/>
    <cellStyle name="Dec places 2, millions 2" xfId="44975" xr:uid="{3C66B3FC-BF67-41B0-9DCD-B693523A03F1}"/>
    <cellStyle name="DECON" xfId="14310" xr:uid="{00000000-0005-0000-0000-0000E6370000}"/>
    <cellStyle name="DECON 2" xfId="14311" xr:uid="{00000000-0005-0000-0000-0000E7370000}"/>
    <cellStyle name="DECON 2 2" xfId="14312" xr:uid="{00000000-0005-0000-0000-0000E8370000}"/>
    <cellStyle name="DECON 2 2 2" xfId="44978" xr:uid="{C34AAD5B-C2BF-4F04-856F-ACFC87BBD536}"/>
    <cellStyle name="DECON 2 3" xfId="44977" xr:uid="{9892DD4E-C965-440A-A43B-82A007231EE3}"/>
    <cellStyle name="DECON 3" xfId="14313" xr:uid="{00000000-0005-0000-0000-0000E9370000}"/>
    <cellStyle name="DECON 3 2" xfId="44979" xr:uid="{6DFF4B80-7CAF-428E-AEB9-E30AB586CD57}"/>
    <cellStyle name="DECON 4" xfId="44976" xr:uid="{8C50136D-2ABC-4CC3-8F28-813026CA3FAE}"/>
    <cellStyle name="Directors" xfId="14314" xr:uid="{00000000-0005-0000-0000-0000EA370000}"/>
    <cellStyle name="Directors 2" xfId="44980" xr:uid="{7F154C25-139E-4E7B-B44D-4B43F2BB9058}"/>
    <cellStyle name="DMRStream" xfId="14315" xr:uid="{00000000-0005-0000-0000-0000EB370000}"/>
    <cellStyle name="DMRStream 2" xfId="14316" xr:uid="{00000000-0005-0000-0000-0000EC370000}"/>
    <cellStyle name="DMRStream 2 2" xfId="44982" xr:uid="{EAAE0B8F-8213-4B71-BDFA-8E7A1B05A8A7}"/>
    <cellStyle name="DMRStream 3" xfId="44981" xr:uid="{696CB0E5-6B30-4EE8-BD3A-409ECD62E5EE}"/>
    <cellStyle name="DMRStreamPercent" xfId="14317" xr:uid="{00000000-0005-0000-0000-0000ED370000}"/>
    <cellStyle name="DMRStreamPercent 2" xfId="44983" xr:uid="{10EA6686-336D-4B30-8006-D556A8C356AF}"/>
    <cellStyle name="Dollar" xfId="14318" xr:uid="{00000000-0005-0000-0000-0000EE370000}"/>
    <cellStyle name="Dollar 2" xfId="14319" xr:uid="{00000000-0005-0000-0000-0000EF370000}"/>
    <cellStyle name="Dollar 2 2" xfId="44985" xr:uid="{98FA6D2E-183D-48A3-9650-E648E2F09D05}"/>
    <cellStyle name="Dollar 3" xfId="14320" xr:uid="{00000000-0005-0000-0000-0000F0370000}"/>
    <cellStyle name="Dollar 3 2" xfId="44986" xr:uid="{53D48BC6-73B5-4BAC-8508-B9596C9C0097}"/>
    <cellStyle name="Dollar 4" xfId="44984" xr:uid="{7CAAB710-3650-436A-8095-FEB3E1071E47}"/>
    <cellStyle name="dollar[0]" xfId="14321" xr:uid="{00000000-0005-0000-0000-0000F1370000}"/>
    <cellStyle name="dollar[0] 2" xfId="44987" xr:uid="{992DFB38-81CB-48FF-8716-ADCA6A0E769B}"/>
    <cellStyle name="Dollar_Debt Report - Q4 2012 - FINAL" xfId="14322" xr:uid="{00000000-0005-0000-0000-0000F2370000}"/>
    <cellStyle name="Dollars" xfId="14323" xr:uid="{00000000-0005-0000-0000-0000F3370000}"/>
    <cellStyle name="Dollars 2" xfId="44988" xr:uid="{8439C918-A6B1-4151-8D20-8E94A70EC713}"/>
    <cellStyle name="Dotted Line" xfId="14324" xr:uid="{00000000-0005-0000-0000-0000F4370000}"/>
    <cellStyle name="Dotted Line 2" xfId="14325" xr:uid="{00000000-0005-0000-0000-0000F5370000}"/>
    <cellStyle name="Dotted Line 2 2" xfId="44990" xr:uid="{19B4F442-8FD4-4DE7-A968-A325575FF79F}"/>
    <cellStyle name="Dotted Line 3" xfId="44989" xr:uid="{88639E2A-803A-4953-8732-8CF40D0793B0}"/>
    <cellStyle name="DP 0, no commas" xfId="14326" xr:uid="{00000000-0005-0000-0000-0000F6370000}"/>
    <cellStyle name="DP 0, no commas 2" xfId="44991" xr:uid="{879C3C61-7676-432F-8501-B560A656B2D3}"/>
    <cellStyle name="Encabezado 4" xfId="14327" xr:uid="{00000000-0005-0000-0000-0000F7370000}"/>
    <cellStyle name="Encabezado 4 2" xfId="14328" xr:uid="{00000000-0005-0000-0000-0000F8370000}"/>
    <cellStyle name="Encabezado 4 2 2" xfId="44993" xr:uid="{7F87EE79-12FA-4661-9385-B99AA9D5DA6B}"/>
    <cellStyle name="Encabezado 4 3" xfId="44992" xr:uid="{93AD8A58-9D8D-4368-BF2F-80D2ADD6B69B}"/>
    <cellStyle name="Ênfase1 10" xfId="14329" xr:uid="{00000000-0005-0000-0000-0000F9370000}"/>
    <cellStyle name="Ênfase1 10 2" xfId="14330" xr:uid="{00000000-0005-0000-0000-0000FA370000}"/>
    <cellStyle name="Ênfase1 10 2 2" xfId="44995" xr:uid="{837CC1C8-4EA9-42B0-AA82-BF4C9888BF60}"/>
    <cellStyle name="Ênfase1 10 3" xfId="14331" xr:uid="{00000000-0005-0000-0000-0000FB370000}"/>
    <cellStyle name="Ênfase1 10 3 2" xfId="44996" xr:uid="{C7C1D403-29FC-4F3C-9CF1-E1C185963643}"/>
    <cellStyle name="Ênfase1 10 4" xfId="44994" xr:uid="{B5DFA051-6182-4DBA-886B-97E4C0031753}"/>
    <cellStyle name="Ênfase1 11" xfId="14332" xr:uid="{00000000-0005-0000-0000-0000FC370000}"/>
    <cellStyle name="Ênfase1 11 2" xfId="14333" xr:uid="{00000000-0005-0000-0000-0000FD370000}"/>
    <cellStyle name="Ênfase1 11 2 2" xfId="44998" xr:uid="{037195F0-E7E4-4048-B769-6A3CD2B150D3}"/>
    <cellStyle name="Ênfase1 11 3" xfId="14334" xr:uid="{00000000-0005-0000-0000-0000FE370000}"/>
    <cellStyle name="Ênfase1 11 3 2" xfId="44999" xr:uid="{338453D1-C4C5-4A46-BAD2-972DE7D26FB1}"/>
    <cellStyle name="Ênfase1 11 4" xfId="44997" xr:uid="{7C9492CC-0C22-4A38-AD22-485CA7A71DA9}"/>
    <cellStyle name="Ênfase1 12" xfId="14335" xr:uid="{00000000-0005-0000-0000-0000FF370000}"/>
    <cellStyle name="Ênfase1 12 2" xfId="14336" xr:uid="{00000000-0005-0000-0000-000000380000}"/>
    <cellStyle name="Ênfase1 12 2 2" xfId="45001" xr:uid="{A5A54274-02AF-43BF-907F-229E32B060FA}"/>
    <cellStyle name="Ênfase1 12 3" xfId="14337" xr:uid="{00000000-0005-0000-0000-000001380000}"/>
    <cellStyle name="Ênfase1 12 3 2" xfId="45002" xr:uid="{E89E847C-A781-4038-B67B-D4140D479AC3}"/>
    <cellStyle name="Ênfase1 12 4" xfId="45000" xr:uid="{002A4249-9B12-46C3-8A8E-8D0C2633FB3F}"/>
    <cellStyle name="Ênfase1 13" xfId="14338" xr:uid="{00000000-0005-0000-0000-000002380000}"/>
    <cellStyle name="Ênfase1 13 2" xfId="45003" xr:uid="{2B673B0F-8212-4D4F-BB88-D1C28568874E}"/>
    <cellStyle name="Ênfase1 14" xfId="14339" xr:uid="{00000000-0005-0000-0000-000003380000}"/>
    <cellStyle name="Ênfase1 14 2" xfId="14340" xr:uid="{00000000-0005-0000-0000-000004380000}"/>
    <cellStyle name="Ênfase1 14 2 2" xfId="14341" xr:uid="{00000000-0005-0000-0000-000005380000}"/>
    <cellStyle name="Ênfase1 14 2 2 2" xfId="45006" xr:uid="{32997546-4A11-4A4B-A9FC-BF0C504FEA7D}"/>
    <cellStyle name="Ênfase1 14 2 3" xfId="14342" xr:uid="{00000000-0005-0000-0000-000006380000}"/>
    <cellStyle name="Ênfase1 14 2 3 2" xfId="14343" xr:uid="{00000000-0005-0000-0000-000007380000}"/>
    <cellStyle name="Ênfase1 14 2 3 2 2" xfId="45008" xr:uid="{2EF3B470-D01D-4CA5-947A-76BC42F64F1E}"/>
    <cellStyle name="Ênfase1 14 2 3 3" xfId="45007" xr:uid="{94490730-9D36-4F12-BF0D-007E6886839C}"/>
    <cellStyle name="Ênfase1 14 2 4" xfId="14344" xr:uid="{00000000-0005-0000-0000-000008380000}"/>
    <cellStyle name="Ênfase1 14 2 4 2" xfId="45009" xr:uid="{D00D3C95-DE81-42D4-AF94-8FBF1446FFD0}"/>
    <cellStyle name="Ênfase1 14 2 5" xfId="45005" xr:uid="{355AEA3B-A0F0-4356-AF4A-746D51170765}"/>
    <cellStyle name="Ênfase1 14 3" xfId="14345" xr:uid="{00000000-0005-0000-0000-000009380000}"/>
    <cellStyle name="Ênfase1 14 3 2" xfId="45010" xr:uid="{CC946268-0B8A-425A-93C3-81AE8E7742D7}"/>
    <cellStyle name="Ênfase1 14 4" xfId="14346" xr:uid="{00000000-0005-0000-0000-00000A380000}"/>
    <cellStyle name="Ênfase1 14 4 2" xfId="14347" xr:uid="{00000000-0005-0000-0000-00000B380000}"/>
    <cellStyle name="Ênfase1 14 4 2 2" xfId="45012" xr:uid="{1CDB7DE3-9592-4307-A4A7-EAB8E3FBF6DB}"/>
    <cellStyle name="Ênfase1 14 4 3" xfId="14348" xr:uid="{00000000-0005-0000-0000-00000C380000}"/>
    <cellStyle name="Ênfase1 14 4 3 2" xfId="45013" xr:uid="{1665078B-FA92-4CC0-A5C7-5D1A55DE3C4E}"/>
    <cellStyle name="Ênfase1 14 4 4" xfId="45011" xr:uid="{27B8D5FC-90A7-455D-B1A3-F9BEAA67AB42}"/>
    <cellStyle name="Ênfase1 14 5" xfId="14349" xr:uid="{00000000-0005-0000-0000-00000D380000}"/>
    <cellStyle name="Ênfase1 14 5 2" xfId="14350" xr:uid="{00000000-0005-0000-0000-00000E380000}"/>
    <cellStyle name="Ênfase1 14 5 2 2" xfId="45015" xr:uid="{9F0549BA-0E50-4587-A3D9-904D42459C36}"/>
    <cellStyle name="Ênfase1 14 5 3" xfId="14351" xr:uid="{00000000-0005-0000-0000-00000F380000}"/>
    <cellStyle name="Ênfase1 14 5 3 2" xfId="45016" xr:uid="{64E2D4E3-81BD-4BA5-933D-E8DE0DBB9785}"/>
    <cellStyle name="Ênfase1 14 5 4" xfId="45014" xr:uid="{D2B16E01-1FC4-42C0-B820-777FD91F951F}"/>
    <cellStyle name="Ênfase1 14 6" xfId="14352" xr:uid="{00000000-0005-0000-0000-000010380000}"/>
    <cellStyle name="Ênfase1 14 6 2" xfId="45017" xr:uid="{6054668B-3E1A-4CFE-B37C-F8699AF2E9D2}"/>
    <cellStyle name="Ênfase1 14 7" xfId="14353" xr:uid="{00000000-0005-0000-0000-000011380000}"/>
    <cellStyle name="Ênfase1 14 7 2" xfId="45018" xr:uid="{95B542F4-B330-48C6-AB5F-BBCABFC89285}"/>
    <cellStyle name="Ênfase1 14 8" xfId="45004" xr:uid="{4D7D119C-D0A1-44C0-9E67-FA7B5D0B3816}"/>
    <cellStyle name="Ênfase1 15" xfId="14354" xr:uid="{00000000-0005-0000-0000-000012380000}"/>
    <cellStyle name="Ênfase1 15 2" xfId="14355" xr:uid="{00000000-0005-0000-0000-000013380000}"/>
    <cellStyle name="Ênfase1 15 2 2" xfId="14356" xr:uid="{00000000-0005-0000-0000-000014380000}"/>
    <cellStyle name="Ênfase1 15 2 2 2" xfId="45021" xr:uid="{E43C013F-0E87-4BC1-801B-37BA121A0FCD}"/>
    <cellStyle name="Ênfase1 15 2 3" xfId="14357" xr:uid="{00000000-0005-0000-0000-000015380000}"/>
    <cellStyle name="Ênfase1 15 2 3 2" xfId="45022" xr:uid="{2B1D1ACA-2775-4034-BF2D-8DEE93E34AE6}"/>
    <cellStyle name="Ênfase1 15 2 4" xfId="45020" xr:uid="{23D573B6-30A4-406A-A643-7F3C212544AB}"/>
    <cellStyle name="Ênfase1 15 3" xfId="14358" xr:uid="{00000000-0005-0000-0000-000016380000}"/>
    <cellStyle name="Ênfase1 15 3 2" xfId="45023" xr:uid="{949CEB67-7DEE-4D78-95F8-21776B86F4EE}"/>
    <cellStyle name="Ênfase1 15 4" xfId="14359" xr:uid="{00000000-0005-0000-0000-000017380000}"/>
    <cellStyle name="Ênfase1 15 4 2" xfId="45024" xr:uid="{42C891C3-02CE-480E-928A-7653C5DA9CF0}"/>
    <cellStyle name="Ênfase1 15 5" xfId="14360" xr:uid="{00000000-0005-0000-0000-000018380000}"/>
    <cellStyle name="Ênfase1 15 5 2" xfId="45025" xr:uid="{1DD0A025-18BD-452B-A273-F55C902F9041}"/>
    <cellStyle name="Ênfase1 15 6" xfId="45019" xr:uid="{9F1AB4EA-8D89-4B3E-9EBF-9728ED122186}"/>
    <cellStyle name="Ênfase1 16" xfId="14361" xr:uid="{00000000-0005-0000-0000-000019380000}"/>
    <cellStyle name="Ênfase1 16 10" xfId="14362" xr:uid="{00000000-0005-0000-0000-00001A380000}"/>
    <cellStyle name="Ênfase1 16 10 2" xfId="45027" xr:uid="{12AF120B-E8AE-4C5B-97CC-5BE1ECA3FC62}"/>
    <cellStyle name="Ênfase1 16 11" xfId="14363" xr:uid="{00000000-0005-0000-0000-00001B380000}"/>
    <cellStyle name="Ênfase1 16 11 2" xfId="45028" xr:uid="{704B43B3-719F-4CE9-9FD9-9EC03A989BF0}"/>
    <cellStyle name="Ênfase1 16 12" xfId="14364" xr:uid="{00000000-0005-0000-0000-00001C380000}"/>
    <cellStyle name="Ênfase1 16 12 2" xfId="45029" xr:uid="{691D00BF-FADB-4303-B7AF-6F5AA1FDDE0D}"/>
    <cellStyle name="Ênfase1 16 13" xfId="14365" xr:uid="{00000000-0005-0000-0000-00001D380000}"/>
    <cellStyle name="Ênfase1 16 13 2" xfId="45030" xr:uid="{BCA4FFBD-056F-4D0E-A8F0-C96B037244FA}"/>
    <cellStyle name="Ênfase1 16 14" xfId="14366" xr:uid="{00000000-0005-0000-0000-00001E380000}"/>
    <cellStyle name="Ênfase1 16 14 2" xfId="45031" xr:uid="{0F213414-D4CF-4402-ABA5-286D485948EB}"/>
    <cellStyle name="Ênfase1 16 15" xfId="14367" xr:uid="{00000000-0005-0000-0000-00001F380000}"/>
    <cellStyle name="Ênfase1 16 15 2" xfId="45032" xr:uid="{D0F86ED6-0E2D-49ED-B28A-B3633D976A1D}"/>
    <cellStyle name="Ênfase1 16 16" xfId="14368" xr:uid="{00000000-0005-0000-0000-000020380000}"/>
    <cellStyle name="Ênfase1 16 16 2" xfId="45033" xr:uid="{8E8F05F9-72F5-4131-AA79-838639DCDD45}"/>
    <cellStyle name="Ênfase1 16 17" xfId="14369" xr:uid="{00000000-0005-0000-0000-000021380000}"/>
    <cellStyle name="Ênfase1 16 17 2" xfId="45034" xr:uid="{0A4F1C30-9F3A-4C98-AA6A-742359F0548C}"/>
    <cellStyle name="Ênfase1 16 18" xfId="14370" xr:uid="{00000000-0005-0000-0000-000022380000}"/>
    <cellStyle name="Ênfase1 16 18 2" xfId="45035" xr:uid="{2FA1C5F9-8171-4BE7-A7F0-6EAD00FDBF26}"/>
    <cellStyle name="Ênfase1 16 19" xfId="14371" xr:uid="{00000000-0005-0000-0000-000023380000}"/>
    <cellStyle name="Ênfase1 16 19 2" xfId="45036" xr:uid="{13D18444-B583-47B9-B63F-98089251441D}"/>
    <cellStyle name="Ênfase1 16 2" xfId="14372" xr:uid="{00000000-0005-0000-0000-000024380000}"/>
    <cellStyle name="Ênfase1 16 2 2" xfId="45037" xr:uid="{B4AB3A23-0C97-4F2B-BE4B-AED3511AB014}"/>
    <cellStyle name="Ênfase1 16 20" xfId="45026" xr:uid="{CD36E8A5-F10C-4997-8908-EE65713BC650}"/>
    <cellStyle name="Ênfase1 16 3" xfId="14373" xr:uid="{00000000-0005-0000-0000-000025380000}"/>
    <cellStyle name="Ênfase1 16 3 2" xfId="45038" xr:uid="{2AED444B-3023-42F4-A1D8-FA5B081FA72F}"/>
    <cellStyle name="Ênfase1 16 4" xfId="14374" xr:uid="{00000000-0005-0000-0000-000026380000}"/>
    <cellStyle name="Ênfase1 16 4 2" xfId="45039" xr:uid="{BD73CBBF-74A2-445F-BAA9-D83F87262869}"/>
    <cellStyle name="Ênfase1 16 5" xfId="14375" xr:uid="{00000000-0005-0000-0000-000027380000}"/>
    <cellStyle name="Ênfase1 16 5 2" xfId="45040" xr:uid="{17B5B8B1-BF84-430B-A2B8-C40F11807363}"/>
    <cellStyle name="Ênfase1 16 6" xfId="14376" xr:uid="{00000000-0005-0000-0000-000028380000}"/>
    <cellStyle name="Ênfase1 16 6 2" xfId="45041" xr:uid="{D594DB25-A046-4D1F-84AE-9D617F435666}"/>
    <cellStyle name="Ênfase1 16 7" xfId="14377" xr:uid="{00000000-0005-0000-0000-000029380000}"/>
    <cellStyle name="Ênfase1 16 7 2" xfId="45042" xr:uid="{E96BFD97-E2B1-405E-9525-C09427ACD76B}"/>
    <cellStyle name="Ênfase1 16 8" xfId="14378" xr:uid="{00000000-0005-0000-0000-00002A380000}"/>
    <cellStyle name="Ênfase1 16 8 2" xfId="45043" xr:uid="{7429D02E-95F5-4AF5-AD08-14AAC3279C9B}"/>
    <cellStyle name="Ênfase1 16 9" xfId="14379" xr:uid="{00000000-0005-0000-0000-00002B380000}"/>
    <cellStyle name="Ênfase1 16 9 2" xfId="45044" xr:uid="{7832BA7E-338B-46CA-B397-702FF6A4D470}"/>
    <cellStyle name="Ênfase1 17" xfId="14380" xr:uid="{00000000-0005-0000-0000-00002C380000}"/>
    <cellStyle name="Ênfase1 17 2" xfId="14381" xr:uid="{00000000-0005-0000-0000-00002D380000}"/>
    <cellStyle name="Ênfase1 17 2 2" xfId="45046" xr:uid="{CD8C099A-2396-424C-B958-E0D2D7F2CCBF}"/>
    <cellStyle name="Ênfase1 17 3" xfId="45045" xr:uid="{CCFF4048-B926-4859-A4C8-80EA9F0F1E7C}"/>
    <cellStyle name="Ênfase1 18" xfId="14382" xr:uid="{00000000-0005-0000-0000-00002E380000}"/>
    <cellStyle name="Ênfase1 18 2" xfId="14383" xr:uid="{00000000-0005-0000-0000-00002F380000}"/>
    <cellStyle name="Ênfase1 18 2 2" xfId="45048" xr:uid="{F5442D96-B95C-4FB6-99A3-F762F99850CF}"/>
    <cellStyle name="Ênfase1 18 3" xfId="14384" xr:uid="{00000000-0005-0000-0000-000030380000}"/>
    <cellStyle name="Ênfase1 18 3 2" xfId="45049" xr:uid="{63CFB9EE-3719-4BCA-98D1-72A4595C8DF9}"/>
    <cellStyle name="Ênfase1 18 4" xfId="45047" xr:uid="{F5065116-B85C-4BE6-BE71-7E90808E10B2}"/>
    <cellStyle name="Ênfase1 19" xfId="14385" xr:uid="{00000000-0005-0000-0000-000031380000}"/>
    <cellStyle name="Ênfase1 19 2" xfId="45050" xr:uid="{795836A9-9191-4D12-85E1-43EFC70ACF74}"/>
    <cellStyle name="Ênfase1 2" xfId="14386" xr:uid="{00000000-0005-0000-0000-000032380000}"/>
    <cellStyle name="Ênfase1 2 10" xfId="14387" xr:uid="{00000000-0005-0000-0000-000033380000}"/>
    <cellStyle name="Ênfase1 2 10 2" xfId="14388" xr:uid="{00000000-0005-0000-0000-000034380000}"/>
    <cellStyle name="Ênfase1 2 10 2 2" xfId="45053" xr:uid="{DD29E4A2-0E02-4873-BB9D-E1EA4B5AB8A4}"/>
    <cellStyle name="Ênfase1 2 10 3" xfId="45052" xr:uid="{B1CA8C7F-C120-425E-9929-DBD8DF4487E7}"/>
    <cellStyle name="Ênfase1 2 11" xfId="14389" xr:uid="{00000000-0005-0000-0000-000035380000}"/>
    <cellStyle name="Ênfase1 2 11 2" xfId="45054" xr:uid="{B2096216-2EE0-4F85-A1B4-768E34217B55}"/>
    <cellStyle name="Ênfase1 2 12" xfId="14390" xr:uid="{00000000-0005-0000-0000-000036380000}"/>
    <cellStyle name="Ênfase1 2 12 2" xfId="45055" xr:uid="{FE643013-297A-4C13-AF58-3A766DF35482}"/>
    <cellStyle name="Ênfase1 2 13" xfId="14391" xr:uid="{00000000-0005-0000-0000-000037380000}"/>
    <cellStyle name="Ênfase1 2 13 2" xfId="45056" xr:uid="{728239DD-2586-41CE-A794-7B6BC9D3DDB5}"/>
    <cellStyle name="Ênfase1 2 14" xfId="14392" xr:uid="{00000000-0005-0000-0000-000038380000}"/>
    <cellStyle name="Ênfase1 2 14 2" xfId="45057" xr:uid="{8D18D793-0793-471D-986B-71E9590C8C43}"/>
    <cellStyle name="Ênfase1 2 15" xfId="14393" xr:uid="{00000000-0005-0000-0000-000039380000}"/>
    <cellStyle name="Ênfase1 2 15 2" xfId="45058" xr:uid="{0B3C9DE4-318C-4BDB-AED1-DB67130AE903}"/>
    <cellStyle name="Ênfase1 2 16" xfId="14394" xr:uid="{00000000-0005-0000-0000-00003A380000}"/>
    <cellStyle name="Ênfase1 2 16 2" xfId="45059" xr:uid="{2E658253-0BD7-4ACC-BD1D-B8D7A0959279}"/>
    <cellStyle name="Ênfase1 2 17" xfId="14395" xr:uid="{00000000-0005-0000-0000-00003B380000}"/>
    <cellStyle name="Ênfase1 2 17 2" xfId="45060" xr:uid="{AC2F1A4B-C8E6-4921-AAA6-E327FE076E65}"/>
    <cellStyle name="Ênfase1 2 18" xfId="14396" xr:uid="{00000000-0005-0000-0000-00003C380000}"/>
    <cellStyle name="Ênfase1 2 18 2" xfId="45061" xr:uid="{955C5D04-994E-494B-809E-D4BCCB5383BD}"/>
    <cellStyle name="Ênfase1 2 19" xfId="14397" xr:uid="{00000000-0005-0000-0000-00003D380000}"/>
    <cellStyle name="Ênfase1 2 19 2" xfId="45062" xr:uid="{C7A039F5-781D-41C6-BFF4-ACB8F3A988EB}"/>
    <cellStyle name="Ênfase1 2 2" xfId="14398" xr:uid="{00000000-0005-0000-0000-00003E380000}"/>
    <cellStyle name="Ênfase1 2 2 2" xfId="14399" xr:uid="{00000000-0005-0000-0000-00003F380000}"/>
    <cellStyle name="Ênfase1 2 2 2 2" xfId="14400" xr:uid="{00000000-0005-0000-0000-000040380000}"/>
    <cellStyle name="Ênfase1 2 2 2 2 2" xfId="45065" xr:uid="{138B9788-C718-4711-872E-7E07AF197CC2}"/>
    <cellStyle name="Ênfase1 2 2 2 3" xfId="14401" xr:uid="{00000000-0005-0000-0000-000041380000}"/>
    <cellStyle name="Ênfase1 2 2 2 3 2" xfId="14402" xr:uid="{00000000-0005-0000-0000-000042380000}"/>
    <cellStyle name="Ênfase1 2 2 2 3 2 2" xfId="45067" xr:uid="{C664622F-7FDC-486E-9ED5-B8D38E500E13}"/>
    <cellStyle name="Ênfase1 2 2 2 3 3" xfId="45066" xr:uid="{82DD3AF2-39D7-4A6C-9B2E-6A7BE29E9044}"/>
    <cellStyle name="Ênfase1 2 2 2 4" xfId="45064" xr:uid="{D69761E2-1464-459B-8217-26C062DA7E4F}"/>
    <cellStyle name="Ênfase1 2 2 3" xfId="14403" xr:uid="{00000000-0005-0000-0000-000043380000}"/>
    <cellStyle name="Ênfase1 2 2 3 2" xfId="45068" xr:uid="{A11FA612-CE31-47A1-9413-B3D3720C4861}"/>
    <cellStyle name="Ênfase1 2 2 4" xfId="14404" xr:uid="{00000000-0005-0000-0000-000044380000}"/>
    <cellStyle name="Ênfase1 2 2 4 2" xfId="14405" xr:uid="{00000000-0005-0000-0000-000045380000}"/>
    <cellStyle name="Ênfase1 2 2 4 2 2" xfId="45070" xr:uid="{397241E7-5CB3-471D-8760-3316AFCC8233}"/>
    <cellStyle name="Ênfase1 2 2 4 3" xfId="45069" xr:uid="{7FF71DBF-9338-4634-911D-09693726FEEF}"/>
    <cellStyle name="Ênfase1 2 2 5" xfId="45063" xr:uid="{90C9C68D-BA79-404B-88C9-2D04489CEFDB}"/>
    <cellStyle name="Ênfase1 2 20" xfId="14406" xr:uid="{00000000-0005-0000-0000-000046380000}"/>
    <cellStyle name="Ênfase1 2 20 2" xfId="45071" xr:uid="{89E67309-0BEB-4624-A550-B8A9BB56849A}"/>
    <cellStyle name="Ênfase1 2 21" xfId="14407" xr:uid="{00000000-0005-0000-0000-000047380000}"/>
    <cellStyle name="Ênfase1 2 21 2" xfId="45072" xr:uid="{CB7DB01C-06DC-4F05-B328-AC093A2A0144}"/>
    <cellStyle name="Ênfase1 2 22" xfId="14408" xr:uid="{00000000-0005-0000-0000-000048380000}"/>
    <cellStyle name="Ênfase1 2 22 2" xfId="45073" xr:uid="{AB7A9CCE-312A-4B0E-AB1A-EB5D55931CBE}"/>
    <cellStyle name="Ênfase1 2 23" xfId="14409" xr:uid="{00000000-0005-0000-0000-000049380000}"/>
    <cellStyle name="Ênfase1 2 23 2" xfId="45074" xr:uid="{23753F42-4C9D-4CBF-8A6C-F3187CAAF076}"/>
    <cellStyle name="Ênfase1 2 24" xfId="14410" xr:uid="{00000000-0005-0000-0000-00004A380000}"/>
    <cellStyle name="Ênfase1 2 24 2" xfId="45075" xr:uid="{DAAD31AC-818D-410E-BF37-8CD011F65F64}"/>
    <cellStyle name="Ênfase1 2 25" xfId="14411" xr:uid="{00000000-0005-0000-0000-00004B380000}"/>
    <cellStyle name="Ênfase1 2 25 2" xfId="45076" xr:uid="{4129A2B2-FF55-45B6-8A67-CF3FF0A80001}"/>
    <cellStyle name="Ênfase1 2 26" xfId="14412" xr:uid="{00000000-0005-0000-0000-00004C380000}"/>
    <cellStyle name="Ênfase1 2 26 2" xfId="45077" xr:uid="{EA9C81A9-A7B2-4836-BD3A-002F6087D57B}"/>
    <cellStyle name="Ênfase1 2 27" xfId="45051" xr:uid="{67BBAB0F-A6A8-47E6-87DC-4D8BD7C193BA}"/>
    <cellStyle name="Ênfase1 2 3" xfId="14413" xr:uid="{00000000-0005-0000-0000-00004D380000}"/>
    <cellStyle name="Ênfase1 2 3 2" xfId="45078" xr:uid="{70F12D46-ADE4-4331-AC85-148260D253AA}"/>
    <cellStyle name="Ênfase1 2 4" xfId="14414" xr:uid="{00000000-0005-0000-0000-00004E380000}"/>
    <cellStyle name="Ênfase1 2 4 2" xfId="45079" xr:uid="{A42DDF06-33B4-4400-A88A-BA4B5343FAF5}"/>
    <cellStyle name="Ênfase1 2 5" xfId="14415" xr:uid="{00000000-0005-0000-0000-00004F380000}"/>
    <cellStyle name="Ênfase1 2 5 2" xfId="14416" xr:uid="{00000000-0005-0000-0000-000050380000}"/>
    <cellStyle name="Ênfase1 2 5 2 2" xfId="45081" xr:uid="{935E5E49-706E-4354-BC41-5950A4C841E6}"/>
    <cellStyle name="Ênfase1 2 5 3" xfId="45080" xr:uid="{730C99D3-0D1D-4B07-8C9A-8776C40C4D1C}"/>
    <cellStyle name="Ênfase1 2 6" xfId="14417" xr:uid="{00000000-0005-0000-0000-000051380000}"/>
    <cellStyle name="Ênfase1 2 6 2" xfId="14418" xr:uid="{00000000-0005-0000-0000-000052380000}"/>
    <cellStyle name="Ênfase1 2 6 2 2" xfId="45083" xr:uid="{2B351F97-7FF4-4F87-89BD-68BC7476CD31}"/>
    <cellStyle name="Ênfase1 2 6 3" xfId="45082" xr:uid="{68673DC4-C8C3-4ADF-9A25-C80F72239A83}"/>
    <cellStyle name="Ênfase1 2 7" xfId="14419" xr:uid="{00000000-0005-0000-0000-000053380000}"/>
    <cellStyle name="Ênfase1 2 7 2" xfId="45084" xr:uid="{B567A2A2-6AFB-40A6-BDAA-90536CF0E23F}"/>
    <cellStyle name="Ênfase1 2 8" xfId="14420" xr:uid="{00000000-0005-0000-0000-000054380000}"/>
    <cellStyle name="Ênfase1 2 8 2" xfId="45085" xr:uid="{F177FE74-C75D-4699-B3D7-F4DAA2B16540}"/>
    <cellStyle name="Ênfase1 2 9" xfId="14421" xr:uid="{00000000-0005-0000-0000-000055380000}"/>
    <cellStyle name="Ênfase1 2 9 2" xfId="14422" xr:uid="{00000000-0005-0000-0000-000056380000}"/>
    <cellStyle name="Ênfase1 2 9 2 2" xfId="45087" xr:uid="{388624D4-6B45-48E5-94EA-8EF072CADD15}"/>
    <cellStyle name="Ênfase1 2 9 3" xfId="14423" xr:uid="{00000000-0005-0000-0000-000057380000}"/>
    <cellStyle name="Ênfase1 2 9 3 2" xfId="45088" xr:uid="{05628D45-2759-4D8F-98DF-464933D898B8}"/>
    <cellStyle name="Ênfase1 2 9 4" xfId="45086" xr:uid="{C6806C5F-C84C-40B9-9799-C2055E6CEFF1}"/>
    <cellStyle name="Ênfase1 20" xfId="14424" xr:uid="{00000000-0005-0000-0000-000058380000}"/>
    <cellStyle name="Ênfase1 20 2" xfId="45089" xr:uid="{084CD66C-1263-4860-B08C-F8E898396B9E}"/>
    <cellStyle name="Ênfase1 21" xfId="14425" xr:uid="{00000000-0005-0000-0000-000059380000}"/>
    <cellStyle name="Ênfase1 21 2" xfId="45090" xr:uid="{1ED9B115-4496-4DFC-8131-717654F62FC2}"/>
    <cellStyle name="Ênfase1 22" xfId="14426" xr:uid="{00000000-0005-0000-0000-00005A380000}"/>
    <cellStyle name="Ênfase1 22 2" xfId="45091" xr:uid="{8BD5D760-8FF9-4FC9-93CB-3C37C7BCC8CC}"/>
    <cellStyle name="Ênfase1 23" xfId="14427" xr:uid="{00000000-0005-0000-0000-00005B380000}"/>
    <cellStyle name="Ênfase1 23 2" xfId="45092" xr:uid="{4793F7DB-3E96-4738-8E1E-58264020D2FF}"/>
    <cellStyle name="Ênfase1 24" xfId="14428" xr:uid="{00000000-0005-0000-0000-00005C380000}"/>
    <cellStyle name="Ênfase1 24 2" xfId="45093" xr:uid="{D3D77ECB-74AF-422A-AD46-F4C88BA85994}"/>
    <cellStyle name="Ênfase1 25" xfId="14429" xr:uid="{00000000-0005-0000-0000-00005D380000}"/>
    <cellStyle name="Ênfase1 25 2" xfId="45094" xr:uid="{5ED32FA9-8E2B-4AB5-AC98-20AD3958D261}"/>
    <cellStyle name="Ênfase1 26" xfId="14430" xr:uid="{00000000-0005-0000-0000-00005E380000}"/>
    <cellStyle name="Ênfase1 26 2" xfId="45095" xr:uid="{FFCACC8B-B6A2-4FF3-96E3-7A2B86F9D76A}"/>
    <cellStyle name="Ênfase1 27" xfId="14431" xr:uid="{00000000-0005-0000-0000-00005F380000}"/>
    <cellStyle name="Ênfase1 27 2" xfId="45096" xr:uid="{2F2ADC01-8973-4E58-8E03-C762C88EC714}"/>
    <cellStyle name="Ênfase1 28" xfId="14432" xr:uid="{00000000-0005-0000-0000-000060380000}"/>
    <cellStyle name="Ênfase1 28 2" xfId="45097" xr:uid="{B2B6D857-1258-4FD0-A23D-46484A9740FB}"/>
    <cellStyle name="Ênfase1 29" xfId="14433" xr:uid="{00000000-0005-0000-0000-000061380000}"/>
    <cellStyle name="Ênfase1 29 2" xfId="45098" xr:uid="{55E14991-0AB1-4CFA-94D4-29BF5E8FC20D}"/>
    <cellStyle name="Ênfase1 3" xfId="14434" xr:uid="{00000000-0005-0000-0000-000062380000}"/>
    <cellStyle name="Ênfase1 3 2" xfId="14435" xr:uid="{00000000-0005-0000-0000-000063380000}"/>
    <cellStyle name="Ênfase1 3 2 2" xfId="45100" xr:uid="{1D3A57F7-DBD4-4B5D-B31B-821ED80F1B65}"/>
    <cellStyle name="Ênfase1 3 3" xfId="14436" xr:uid="{00000000-0005-0000-0000-000064380000}"/>
    <cellStyle name="Ênfase1 3 3 2" xfId="14437" xr:uid="{00000000-0005-0000-0000-000065380000}"/>
    <cellStyle name="Ênfase1 3 3 2 2" xfId="45102" xr:uid="{DF5AC8CB-ABFD-449B-A66C-C5B80E02ADAD}"/>
    <cellStyle name="Ênfase1 3 3 3" xfId="45101" xr:uid="{0EC41BD7-1E00-4E5C-9D0F-0B805C854489}"/>
    <cellStyle name="Ênfase1 3 4" xfId="14438" xr:uid="{00000000-0005-0000-0000-000066380000}"/>
    <cellStyle name="Ênfase1 3 4 2" xfId="45103" xr:uid="{E8EC5134-726F-4D56-9A91-37C6D0D88D01}"/>
    <cellStyle name="Ênfase1 3 5" xfId="45099" xr:uid="{F470CC0F-C783-44FF-8CE3-54BF592E41C8}"/>
    <cellStyle name="Ênfase1 30" xfId="14439" xr:uid="{00000000-0005-0000-0000-000067380000}"/>
    <cellStyle name="Ênfase1 30 2" xfId="45104" xr:uid="{D5E33204-1757-4EE5-83AA-7F229368CD4A}"/>
    <cellStyle name="Ênfase1 31" xfId="14440" xr:uid="{00000000-0005-0000-0000-000068380000}"/>
    <cellStyle name="Ênfase1 31 2" xfId="45105" xr:uid="{358BBF21-D155-4B12-9222-BA3160A9A254}"/>
    <cellStyle name="Ênfase1 32" xfId="14441" xr:uid="{00000000-0005-0000-0000-000069380000}"/>
    <cellStyle name="Ênfase1 32 2" xfId="45106" xr:uid="{FF8D006B-3DA6-415A-9813-3ACFEE6992D9}"/>
    <cellStyle name="Ênfase1 33" xfId="14442" xr:uid="{00000000-0005-0000-0000-00006A380000}"/>
    <cellStyle name="Ênfase1 33 2" xfId="45107" xr:uid="{AA386208-DA09-4413-B5EC-CA78F3FCC421}"/>
    <cellStyle name="Ênfase1 34" xfId="14443" xr:uid="{00000000-0005-0000-0000-00006B380000}"/>
    <cellStyle name="Ênfase1 34 2" xfId="45108" xr:uid="{8BB8396C-71DB-4BFA-98F9-CD778E74EC2D}"/>
    <cellStyle name="Ênfase1 35" xfId="14444" xr:uid="{00000000-0005-0000-0000-00006C380000}"/>
    <cellStyle name="Ênfase1 35 2" xfId="45109" xr:uid="{CC2F890F-1CD9-41F0-9F4A-E6E0066FC538}"/>
    <cellStyle name="Ênfase1 36" xfId="14445" xr:uid="{00000000-0005-0000-0000-00006D380000}"/>
    <cellStyle name="Ênfase1 36 2" xfId="45110" xr:uid="{6BEC1085-707B-4BBD-81FB-6A7D3A4E5260}"/>
    <cellStyle name="Ênfase1 37" xfId="14446" xr:uid="{00000000-0005-0000-0000-00006E380000}"/>
    <cellStyle name="Ênfase1 37 2" xfId="45111" xr:uid="{5080A09B-0B40-4C04-BEB1-2CC328C150A1}"/>
    <cellStyle name="Ênfase1 38" xfId="14447" xr:uid="{00000000-0005-0000-0000-00006F380000}"/>
    <cellStyle name="Ênfase1 38 2" xfId="45112" xr:uid="{11A60F37-ADFF-4254-97B5-6737C6D8725B}"/>
    <cellStyle name="Ênfase1 4" xfId="14448" xr:uid="{00000000-0005-0000-0000-000070380000}"/>
    <cellStyle name="Ênfase1 4 2" xfId="14449" xr:uid="{00000000-0005-0000-0000-000071380000}"/>
    <cellStyle name="Ênfase1 4 2 2" xfId="45114" xr:uid="{40231CBB-27D3-45B1-95DC-106AD20E05F2}"/>
    <cellStyle name="Ênfase1 4 3" xfId="14450" xr:uid="{00000000-0005-0000-0000-000072380000}"/>
    <cellStyle name="Ênfase1 4 3 2" xfId="45115" xr:uid="{0B006053-CC01-402B-9C00-D6B26274D144}"/>
    <cellStyle name="Ênfase1 4 4" xfId="45113" xr:uid="{3F36A0C9-0FBA-4212-B4D8-4173C53A199F}"/>
    <cellStyle name="Ênfase1 5" xfId="14451" xr:uid="{00000000-0005-0000-0000-000073380000}"/>
    <cellStyle name="Ênfase1 5 2" xfId="14452" xr:uid="{00000000-0005-0000-0000-000074380000}"/>
    <cellStyle name="Ênfase1 5 2 2" xfId="45117" xr:uid="{C96BA982-0E27-4C8B-9076-FAAA37DBD3BE}"/>
    <cellStyle name="Ênfase1 5 3" xfId="14453" xr:uid="{00000000-0005-0000-0000-000075380000}"/>
    <cellStyle name="Ênfase1 5 3 2" xfId="45118" xr:uid="{AF0C2F5D-FA45-4E37-97C6-2BB535AF4FAA}"/>
    <cellStyle name="Ênfase1 5 4" xfId="45116" xr:uid="{1EF89833-01EF-4522-943F-AB47A788BAD5}"/>
    <cellStyle name="Ênfase1 6" xfId="14454" xr:uid="{00000000-0005-0000-0000-000076380000}"/>
    <cellStyle name="Ênfase1 6 2" xfId="14455" xr:uid="{00000000-0005-0000-0000-000077380000}"/>
    <cellStyle name="Ênfase1 6 2 2" xfId="45120" xr:uid="{DCA7A5B1-E019-4F20-A15D-491D80DF3C0C}"/>
    <cellStyle name="Ênfase1 6 3" xfId="14456" xr:uid="{00000000-0005-0000-0000-000078380000}"/>
    <cellStyle name="Ênfase1 6 3 2" xfId="45121" xr:uid="{0745C054-36EB-47C1-8FD6-0490E3F8DCA5}"/>
    <cellStyle name="Ênfase1 6 4" xfId="45119" xr:uid="{7FBE2CC4-E077-4D65-B373-8EA52C38D384}"/>
    <cellStyle name="Ênfase1 7" xfId="14457" xr:uid="{00000000-0005-0000-0000-000079380000}"/>
    <cellStyle name="Ênfase1 7 2" xfId="14458" xr:uid="{00000000-0005-0000-0000-00007A380000}"/>
    <cellStyle name="Ênfase1 7 2 2" xfId="45123" xr:uid="{7F89576A-7D88-410E-8373-3D3B47D4AA9A}"/>
    <cellStyle name="Ênfase1 7 3" xfId="14459" xr:uid="{00000000-0005-0000-0000-00007B380000}"/>
    <cellStyle name="Ênfase1 7 3 2" xfId="45124" xr:uid="{229B71C8-517D-4BA3-BD24-38A64DA0108D}"/>
    <cellStyle name="Ênfase1 7 4" xfId="45122" xr:uid="{D42BBCAD-F73A-4479-BAFC-3F0A9A993DFF}"/>
    <cellStyle name="Ênfase1 8" xfId="14460" xr:uid="{00000000-0005-0000-0000-00007C380000}"/>
    <cellStyle name="Ênfase1 8 2" xfId="14461" xr:uid="{00000000-0005-0000-0000-00007D380000}"/>
    <cellStyle name="Ênfase1 8 2 2" xfId="14462" xr:uid="{00000000-0005-0000-0000-00007E380000}"/>
    <cellStyle name="Ênfase1 8 2 2 2" xfId="45127" xr:uid="{3DA5E595-7A56-41F0-BBD7-C60606D3F8BF}"/>
    <cellStyle name="Ênfase1 8 2 3" xfId="45126" xr:uid="{540DD265-6072-44D7-ACCF-BA6F4F97CAFD}"/>
    <cellStyle name="Ênfase1 8 3" xfId="14463" xr:uid="{00000000-0005-0000-0000-00007F380000}"/>
    <cellStyle name="Ênfase1 8 3 2" xfId="45128" xr:uid="{C98C9B96-90EB-49C9-AB57-476FED0A2FFE}"/>
    <cellStyle name="Ênfase1 8 4" xfId="45125" xr:uid="{034BD1D6-B978-49E6-A8A6-6EC3089490F4}"/>
    <cellStyle name="Ênfase1 9" xfId="14464" xr:uid="{00000000-0005-0000-0000-000080380000}"/>
    <cellStyle name="Ênfase1 9 2" xfId="14465" xr:uid="{00000000-0005-0000-0000-000081380000}"/>
    <cellStyle name="Ênfase1 9 2 2" xfId="14466" xr:uid="{00000000-0005-0000-0000-000082380000}"/>
    <cellStyle name="Ênfase1 9 2 2 2" xfId="45131" xr:uid="{9FFA9C5D-5C9A-4055-9267-5C79552F047F}"/>
    <cellStyle name="Ênfase1 9 2 3" xfId="45130" xr:uid="{0FC84639-BF3B-4AE4-81E5-2D761A314E04}"/>
    <cellStyle name="Ênfase1 9 3" xfId="14467" xr:uid="{00000000-0005-0000-0000-000083380000}"/>
    <cellStyle name="Ênfase1 9 3 2" xfId="45132" xr:uid="{7DD56B7E-1B13-48CD-B994-F4E5898CEBD7}"/>
    <cellStyle name="Ênfase1 9 4" xfId="45129" xr:uid="{6A4B49B0-2A75-401B-AC88-B1113584B1F4}"/>
    <cellStyle name="Ênfase2 10" xfId="14468" xr:uid="{00000000-0005-0000-0000-000084380000}"/>
    <cellStyle name="Ênfase2 10 2" xfId="14469" xr:uid="{00000000-0005-0000-0000-000085380000}"/>
    <cellStyle name="Ênfase2 10 2 2" xfId="45134" xr:uid="{AD2E5FC7-051F-42DE-9914-80EA3CF72A86}"/>
    <cellStyle name="Ênfase2 10 3" xfId="14470" xr:uid="{00000000-0005-0000-0000-000086380000}"/>
    <cellStyle name="Ênfase2 10 3 2" xfId="45135" xr:uid="{7E6D9DA3-394B-47D3-9BF3-3E234340E9C4}"/>
    <cellStyle name="Ênfase2 10 4" xfId="45133" xr:uid="{DF58450E-3815-4763-A670-B7208357C3BA}"/>
    <cellStyle name="Ênfase2 11" xfId="14471" xr:uid="{00000000-0005-0000-0000-000087380000}"/>
    <cellStyle name="Ênfase2 11 2" xfId="14472" xr:uid="{00000000-0005-0000-0000-000088380000}"/>
    <cellStyle name="Ênfase2 11 2 2" xfId="45137" xr:uid="{7882B7BA-9093-45E5-AF88-543FF8793473}"/>
    <cellStyle name="Ênfase2 11 3" xfId="14473" xr:uid="{00000000-0005-0000-0000-000089380000}"/>
    <cellStyle name="Ênfase2 11 3 2" xfId="45138" xr:uid="{900422C4-6A7E-4469-AD23-3ABA70FF1DDD}"/>
    <cellStyle name="Ênfase2 11 4" xfId="45136" xr:uid="{AD6AE841-0EB6-489A-9A8E-C181ABCEA899}"/>
    <cellStyle name="Ênfase2 12" xfId="14474" xr:uid="{00000000-0005-0000-0000-00008A380000}"/>
    <cellStyle name="Ênfase2 12 2" xfId="14475" xr:uid="{00000000-0005-0000-0000-00008B380000}"/>
    <cellStyle name="Ênfase2 12 2 2" xfId="45140" xr:uid="{EB857D84-F74D-4AFD-95EE-9B54963EBD0D}"/>
    <cellStyle name="Ênfase2 12 3" xfId="14476" xr:uid="{00000000-0005-0000-0000-00008C380000}"/>
    <cellStyle name="Ênfase2 12 3 2" xfId="45141" xr:uid="{6351E00F-6EA6-4F5E-B3AA-D8191CB3DD7A}"/>
    <cellStyle name="Ênfase2 12 4" xfId="45139" xr:uid="{A5B3B963-F59F-4045-9A04-141137C3A195}"/>
    <cellStyle name="Ênfase2 13" xfId="14477" xr:uid="{00000000-0005-0000-0000-00008D380000}"/>
    <cellStyle name="Ênfase2 13 2" xfId="45142" xr:uid="{B268119F-7B4A-4EB8-A425-5C036955C72B}"/>
    <cellStyle name="Ênfase2 14" xfId="14478" xr:uid="{00000000-0005-0000-0000-00008E380000}"/>
    <cellStyle name="Ênfase2 14 2" xfId="14479" xr:uid="{00000000-0005-0000-0000-00008F380000}"/>
    <cellStyle name="Ênfase2 14 2 2" xfId="14480" xr:uid="{00000000-0005-0000-0000-000090380000}"/>
    <cellStyle name="Ênfase2 14 2 2 2" xfId="45145" xr:uid="{7171687C-9EC3-46B5-B073-882DB75C1EAC}"/>
    <cellStyle name="Ênfase2 14 2 3" xfId="14481" xr:uid="{00000000-0005-0000-0000-000091380000}"/>
    <cellStyle name="Ênfase2 14 2 3 2" xfId="14482" xr:uid="{00000000-0005-0000-0000-000092380000}"/>
    <cellStyle name="Ênfase2 14 2 3 2 2" xfId="45147" xr:uid="{22FE2E9E-3CF5-46FA-8B7B-4BEA3D041038}"/>
    <cellStyle name="Ênfase2 14 2 3 3" xfId="45146" xr:uid="{F14D9930-75D5-4AF6-8183-D2CDEF108C8A}"/>
    <cellStyle name="Ênfase2 14 2 4" xfId="14483" xr:uid="{00000000-0005-0000-0000-000093380000}"/>
    <cellStyle name="Ênfase2 14 2 4 2" xfId="45148" xr:uid="{F1D37C43-575D-41BE-AFF0-A85A5966CE17}"/>
    <cellStyle name="Ênfase2 14 2 5" xfId="45144" xr:uid="{517C20CB-5ADA-48CB-8AAF-1C96F0FC23A5}"/>
    <cellStyle name="Ênfase2 14 3" xfId="14484" xr:uid="{00000000-0005-0000-0000-000094380000}"/>
    <cellStyle name="Ênfase2 14 3 2" xfId="45149" xr:uid="{3988A876-E0CD-4E6B-BD92-0AEE2178DFEF}"/>
    <cellStyle name="Ênfase2 14 4" xfId="14485" xr:uid="{00000000-0005-0000-0000-000095380000}"/>
    <cellStyle name="Ênfase2 14 4 2" xfId="14486" xr:uid="{00000000-0005-0000-0000-000096380000}"/>
    <cellStyle name="Ênfase2 14 4 2 2" xfId="45151" xr:uid="{CFBE64EA-1732-4F0F-B895-95FDA79BC6E9}"/>
    <cellStyle name="Ênfase2 14 4 3" xfId="14487" xr:uid="{00000000-0005-0000-0000-000097380000}"/>
    <cellStyle name="Ênfase2 14 4 3 2" xfId="45152" xr:uid="{D3987047-7A58-47F7-AAC7-7B13A9A34818}"/>
    <cellStyle name="Ênfase2 14 4 4" xfId="45150" xr:uid="{85714322-3DB7-4D6C-AF3E-9ECDC68F8624}"/>
    <cellStyle name="Ênfase2 14 5" xfId="14488" xr:uid="{00000000-0005-0000-0000-000098380000}"/>
    <cellStyle name="Ênfase2 14 5 2" xfId="14489" xr:uid="{00000000-0005-0000-0000-000099380000}"/>
    <cellStyle name="Ênfase2 14 5 2 2" xfId="45154" xr:uid="{8517C4CA-BA3B-42CE-9BBC-AF93142673B5}"/>
    <cellStyle name="Ênfase2 14 5 3" xfId="14490" xr:uid="{00000000-0005-0000-0000-00009A380000}"/>
    <cellStyle name="Ênfase2 14 5 3 2" xfId="45155" xr:uid="{3D7E5942-C130-4A63-A67A-A5A0B9CFEF5A}"/>
    <cellStyle name="Ênfase2 14 5 4" xfId="45153" xr:uid="{2779B1FA-0DE3-46E9-BB52-475CC916438D}"/>
    <cellStyle name="Ênfase2 14 6" xfId="14491" xr:uid="{00000000-0005-0000-0000-00009B380000}"/>
    <cellStyle name="Ênfase2 14 6 2" xfId="45156" xr:uid="{DBD25D33-600E-461E-8173-CE49A107D1D7}"/>
    <cellStyle name="Ênfase2 14 7" xfId="14492" xr:uid="{00000000-0005-0000-0000-00009C380000}"/>
    <cellStyle name="Ênfase2 14 7 2" xfId="45157" xr:uid="{164A75A1-3C35-436F-B65E-82C3D8319F8F}"/>
    <cellStyle name="Ênfase2 14 8" xfId="45143" xr:uid="{B3A35983-6692-4115-9777-6CC8CB0A7DAF}"/>
    <cellStyle name="Ênfase2 15" xfId="14493" xr:uid="{00000000-0005-0000-0000-00009D380000}"/>
    <cellStyle name="Ênfase2 15 2" xfId="14494" xr:uid="{00000000-0005-0000-0000-00009E380000}"/>
    <cellStyle name="Ênfase2 15 2 2" xfId="14495" xr:uid="{00000000-0005-0000-0000-00009F380000}"/>
    <cellStyle name="Ênfase2 15 2 2 2" xfId="45160" xr:uid="{AC3C044F-4F7D-4F45-B135-D0265A88450C}"/>
    <cellStyle name="Ênfase2 15 2 3" xfId="14496" xr:uid="{00000000-0005-0000-0000-0000A0380000}"/>
    <cellStyle name="Ênfase2 15 2 3 2" xfId="45161" xr:uid="{465FDF94-ABFE-48EC-A449-B98CC8163264}"/>
    <cellStyle name="Ênfase2 15 2 4" xfId="45159" xr:uid="{E0D1CB57-D999-46AD-BDB0-3FE971F0D4FC}"/>
    <cellStyle name="Ênfase2 15 3" xfId="14497" xr:uid="{00000000-0005-0000-0000-0000A1380000}"/>
    <cellStyle name="Ênfase2 15 3 2" xfId="45162" xr:uid="{770621B1-1593-4246-8971-B6041F9CB561}"/>
    <cellStyle name="Ênfase2 15 4" xfId="14498" xr:uid="{00000000-0005-0000-0000-0000A2380000}"/>
    <cellStyle name="Ênfase2 15 4 2" xfId="45163" xr:uid="{3D784F15-6397-46AC-94F6-AFE3459BC5C1}"/>
    <cellStyle name="Ênfase2 15 5" xfId="14499" xr:uid="{00000000-0005-0000-0000-0000A3380000}"/>
    <cellStyle name="Ênfase2 15 5 2" xfId="45164" xr:uid="{832238ED-977C-43F1-8F8F-EA0F717DBEFC}"/>
    <cellStyle name="Ênfase2 15 6" xfId="45158" xr:uid="{E5847CE1-4A52-443B-B558-FB024338EC79}"/>
    <cellStyle name="Ênfase2 16" xfId="14500" xr:uid="{00000000-0005-0000-0000-0000A4380000}"/>
    <cellStyle name="Ênfase2 16 10" xfId="14501" xr:uid="{00000000-0005-0000-0000-0000A5380000}"/>
    <cellStyle name="Ênfase2 16 10 2" xfId="45166" xr:uid="{20DFFCF1-DD80-42A1-9E1A-C97ECADE7EC3}"/>
    <cellStyle name="Ênfase2 16 11" xfId="14502" xr:uid="{00000000-0005-0000-0000-0000A6380000}"/>
    <cellStyle name="Ênfase2 16 11 2" xfId="45167" xr:uid="{AACA9003-9FF3-49CB-A431-55E029EF21DF}"/>
    <cellStyle name="Ênfase2 16 12" xfId="14503" xr:uid="{00000000-0005-0000-0000-0000A7380000}"/>
    <cellStyle name="Ênfase2 16 12 2" xfId="45168" xr:uid="{5B47367F-8340-4E81-9950-98287D37557E}"/>
    <cellStyle name="Ênfase2 16 13" xfId="14504" xr:uid="{00000000-0005-0000-0000-0000A8380000}"/>
    <cellStyle name="Ênfase2 16 13 2" xfId="45169" xr:uid="{BD19AB21-FC5B-489A-8812-FE790CE58384}"/>
    <cellStyle name="Ênfase2 16 14" xfId="14505" xr:uid="{00000000-0005-0000-0000-0000A9380000}"/>
    <cellStyle name="Ênfase2 16 14 2" xfId="45170" xr:uid="{CB849048-36FA-4D1B-B777-FF670DFFE260}"/>
    <cellStyle name="Ênfase2 16 15" xfId="14506" xr:uid="{00000000-0005-0000-0000-0000AA380000}"/>
    <cellStyle name="Ênfase2 16 15 2" xfId="45171" xr:uid="{AEC8CB89-E7E6-4EA2-BCBB-89980C599ED4}"/>
    <cellStyle name="Ênfase2 16 16" xfId="14507" xr:uid="{00000000-0005-0000-0000-0000AB380000}"/>
    <cellStyle name="Ênfase2 16 16 2" xfId="45172" xr:uid="{0BF63906-6757-4D16-B36F-147464BBA8AE}"/>
    <cellStyle name="Ênfase2 16 17" xfId="14508" xr:uid="{00000000-0005-0000-0000-0000AC380000}"/>
    <cellStyle name="Ênfase2 16 17 2" xfId="45173" xr:uid="{2A1D77EE-F364-4552-A670-418A97120A8F}"/>
    <cellStyle name="Ênfase2 16 18" xfId="14509" xr:uid="{00000000-0005-0000-0000-0000AD380000}"/>
    <cellStyle name="Ênfase2 16 18 2" xfId="45174" xr:uid="{86BE13B7-B48E-4E39-AA13-608152EB085D}"/>
    <cellStyle name="Ênfase2 16 19" xfId="14510" xr:uid="{00000000-0005-0000-0000-0000AE380000}"/>
    <cellStyle name="Ênfase2 16 19 2" xfId="45175" xr:uid="{CCF08E7B-B896-4958-9F3C-4300DC4BF1D9}"/>
    <cellStyle name="Ênfase2 16 2" xfId="14511" xr:uid="{00000000-0005-0000-0000-0000AF380000}"/>
    <cellStyle name="Ênfase2 16 2 2" xfId="45176" xr:uid="{8E9169CB-4C3F-43CD-9952-065D6AE6335E}"/>
    <cellStyle name="Ênfase2 16 20" xfId="45165" xr:uid="{561B90B6-5369-4601-B671-D2D0B27697A8}"/>
    <cellStyle name="Ênfase2 16 3" xfId="14512" xr:uid="{00000000-0005-0000-0000-0000B0380000}"/>
    <cellStyle name="Ênfase2 16 3 2" xfId="45177" xr:uid="{98E87FE9-D819-45BA-BBEC-FD09CA5445A3}"/>
    <cellStyle name="Ênfase2 16 4" xfId="14513" xr:uid="{00000000-0005-0000-0000-0000B1380000}"/>
    <cellStyle name="Ênfase2 16 4 2" xfId="45178" xr:uid="{D9DBF0EA-11EA-4560-A286-B8722E8DF99A}"/>
    <cellStyle name="Ênfase2 16 5" xfId="14514" xr:uid="{00000000-0005-0000-0000-0000B2380000}"/>
    <cellStyle name="Ênfase2 16 5 2" xfId="45179" xr:uid="{09131A4F-67C1-4043-9D89-F0274EEC9E34}"/>
    <cellStyle name="Ênfase2 16 6" xfId="14515" xr:uid="{00000000-0005-0000-0000-0000B3380000}"/>
    <cellStyle name="Ênfase2 16 6 2" xfId="45180" xr:uid="{F65F753B-6E1C-4D42-9DAE-3746B41A021E}"/>
    <cellStyle name="Ênfase2 16 7" xfId="14516" xr:uid="{00000000-0005-0000-0000-0000B4380000}"/>
    <cellStyle name="Ênfase2 16 7 2" xfId="45181" xr:uid="{400FA53F-073E-4DD1-A251-8A6F29521EDC}"/>
    <cellStyle name="Ênfase2 16 8" xfId="14517" xr:uid="{00000000-0005-0000-0000-0000B5380000}"/>
    <cellStyle name="Ênfase2 16 8 2" xfId="45182" xr:uid="{73FB1D78-9841-4A9E-83C9-E9DEA716BBD1}"/>
    <cellStyle name="Ênfase2 16 9" xfId="14518" xr:uid="{00000000-0005-0000-0000-0000B6380000}"/>
    <cellStyle name="Ênfase2 16 9 2" xfId="45183" xr:uid="{91B083AE-0B3A-4A40-9663-E7F6B3ED8979}"/>
    <cellStyle name="Ênfase2 17" xfId="14519" xr:uid="{00000000-0005-0000-0000-0000B7380000}"/>
    <cellStyle name="Ênfase2 17 2" xfId="14520" xr:uid="{00000000-0005-0000-0000-0000B8380000}"/>
    <cellStyle name="Ênfase2 17 2 2" xfId="45185" xr:uid="{BBACBCB6-68B6-4DE0-85C4-E662C9DCA863}"/>
    <cellStyle name="Ênfase2 17 3" xfId="45184" xr:uid="{604463A7-9AD9-4DAE-9825-0A99834876F4}"/>
    <cellStyle name="Ênfase2 18" xfId="14521" xr:uid="{00000000-0005-0000-0000-0000B9380000}"/>
    <cellStyle name="Ênfase2 18 2" xfId="14522" xr:uid="{00000000-0005-0000-0000-0000BA380000}"/>
    <cellStyle name="Ênfase2 18 2 2" xfId="45187" xr:uid="{F9120170-B288-4014-9A5F-9DC6F7B73303}"/>
    <cellStyle name="Ênfase2 18 3" xfId="14523" xr:uid="{00000000-0005-0000-0000-0000BB380000}"/>
    <cellStyle name="Ênfase2 18 3 2" xfId="45188" xr:uid="{2C75C2B0-A131-4F3A-8CBB-5CC5F9543EE9}"/>
    <cellStyle name="Ênfase2 18 4" xfId="45186" xr:uid="{20F914EF-9A47-427E-B70E-7BC5EBF14C16}"/>
    <cellStyle name="Ênfase2 19" xfId="14524" xr:uid="{00000000-0005-0000-0000-0000BC380000}"/>
    <cellStyle name="Ênfase2 19 2" xfId="45189" xr:uid="{5D547307-2D5B-4C8F-ACC1-679C41822F81}"/>
    <cellStyle name="Ênfase2 2" xfId="14525" xr:uid="{00000000-0005-0000-0000-0000BD380000}"/>
    <cellStyle name="Ênfase2 2 10" xfId="14526" xr:uid="{00000000-0005-0000-0000-0000BE380000}"/>
    <cellStyle name="Ênfase2 2 10 2" xfId="14527" xr:uid="{00000000-0005-0000-0000-0000BF380000}"/>
    <cellStyle name="Ênfase2 2 10 2 2" xfId="45192" xr:uid="{A090A397-D2C6-482A-8613-13FAF2FA8DBD}"/>
    <cellStyle name="Ênfase2 2 10 3" xfId="45191" xr:uid="{077DB5AC-D8B6-4345-AFB1-CFFC9D8D4567}"/>
    <cellStyle name="Ênfase2 2 11" xfId="14528" xr:uid="{00000000-0005-0000-0000-0000C0380000}"/>
    <cellStyle name="Ênfase2 2 11 2" xfId="45193" xr:uid="{FEE53FDC-3059-4A97-A5D9-E4A2BE3F5FC2}"/>
    <cellStyle name="Ênfase2 2 12" xfId="14529" xr:uid="{00000000-0005-0000-0000-0000C1380000}"/>
    <cellStyle name="Ênfase2 2 12 2" xfId="45194" xr:uid="{F9747002-3724-4898-9982-434D7441E77E}"/>
    <cellStyle name="Ênfase2 2 13" xfId="14530" xr:uid="{00000000-0005-0000-0000-0000C2380000}"/>
    <cellStyle name="Ênfase2 2 13 2" xfId="45195" xr:uid="{29ED57E8-333A-487F-8933-5F3B534EF121}"/>
    <cellStyle name="Ênfase2 2 14" xfId="14531" xr:uid="{00000000-0005-0000-0000-0000C3380000}"/>
    <cellStyle name="Ênfase2 2 14 2" xfId="45196" xr:uid="{BD10C4AE-2E68-4F8E-8A5A-865894C0A08A}"/>
    <cellStyle name="Ênfase2 2 15" xfId="14532" xr:uid="{00000000-0005-0000-0000-0000C4380000}"/>
    <cellStyle name="Ênfase2 2 15 2" xfId="45197" xr:uid="{7C0C5C02-FEBD-4AA3-AB6A-8A7DCED2FD84}"/>
    <cellStyle name="Ênfase2 2 16" xfId="14533" xr:uid="{00000000-0005-0000-0000-0000C5380000}"/>
    <cellStyle name="Ênfase2 2 16 2" xfId="45198" xr:uid="{676EEC2C-49CC-4E5E-9991-5DB7FAEDE633}"/>
    <cellStyle name="Ênfase2 2 17" xfId="14534" xr:uid="{00000000-0005-0000-0000-0000C6380000}"/>
    <cellStyle name="Ênfase2 2 17 2" xfId="45199" xr:uid="{B3BB2392-0941-46AD-9A0F-63A84B2599FF}"/>
    <cellStyle name="Ênfase2 2 18" xfId="14535" xr:uid="{00000000-0005-0000-0000-0000C7380000}"/>
    <cellStyle name="Ênfase2 2 18 2" xfId="45200" xr:uid="{476C2921-1A1E-42A3-89D3-2F3DEDE90E76}"/>
    <cellStyle name="Ênfase2 2 19" xfId="14536" xr:uid="{00000000-0005-0000-0000-0000C8380000}"/>
    <cellStyle name="Ênfase2 2 19 2" xfId="45201" xr:uid="{BE5E3C8F-B478-4A67-A15B-A11D208E2137}"/>
    <cellStyle name="Ênfase2 2 2" xfId="14537" xr:uid="{00000000-0005-0000-0000-0000C9380000}"/>
    <cellStyle name="Ênfase2 2 2 2" xfId="14538" xr:uid="{00000000-0005-0000-0000-0000CA380000}"/>
    <cellStyle name="Ênfase2 2 2 2 2" xfId="14539" xr:uid="{00000000-0005-0000-0000-0000CB380000}"/>
    <cellStyle name="Ênfase2 2 2 2 2 2" xfId="45204" xr:uid="{EA9CC74F-E9F6-4C64-9973-19BCE3B1B397}"/>
    <cellStyle name="Ênfase2 2 2 2 3" xfId="14540" xr:uid="{00000000-0005-0000-0000-0000CC380000}"/>
    <cellStyle name="Ênfase2 2 2 2 3 2" xfId="14541" xr:uid="{00000000-0005-0000-0000-0000CD380000}"/>
    <cellStyle name="Ênfase2 2 2 2 3 2 2" xfId="45206" xr:uid="{13736964-57EF-4DA0-AC34-BFA044852177}"/>
    <cellStyle name="Ênfase2 2 2 2 3 3" xfId="45205" xr:uid="{431F9DF0-289D-4C0B-A7D5-BF4906407F86}"/>
    <cellStyle name="Ênfase2 2 2 2 4" xfId="45203" xr:uid="{4CCA7ABE-0875-4845-BC91-A70F20B81B06}"/>
    <cellStyle name="Ênfase2 2 2 3" xfId="14542" xr:uid="{00000000-0005-0000-0000-0000CE380000}"/>
    <cellStyle name="Ênfase2 2 2 3 2" xfId="45207" xr:uid="{E3C39745-769B-44A8-B67F-3FC4CC956DF0}"/>
    <cellStyle name="Ênfase2 2 2 4" xfId="14543" xr:uid="{00000000-0005-0000-0000-0000CF380000}"/>
    <cellStyle name="Ênfase2 2 2 4 2" xfId="14544" xr:uid="{00000000-0005-0000-0000-0000D0380000}"/>
    <cellStyle name="Ênfase2 2 2 4 2 2" xfId="45209" xr:uid="{AFFFAB47-69A7-4E64-A9F4-2369C8FCC7A4}"/>
    <cellStyle name="Ênfase2 2 2 4 3" xfId="45208" xr:uid="{7F8CD403-DE92-441D-99AF-E5D45F253A25}"/>
    <cellStyle name="Ênfase2 2 2 5" xfId="45202" xr:uid="{3C970A1D-612B-4BB3-BEE1-AD9FCBC2FE99}"/>
    <cellStyle name="Ênfase2 2 20" xfId="14545" xr:uid="{00000000-0005-0000-0000-0000D1380000}"/>
    <cellStyle name="Ênfase2 2 20 2" xfId="45210" xr:uid="{E3E01200-89A4-494B-82EC-997C587774F8}"/>
    <cellStyle name="Ênfase2 2 21" xfId="14546" xr:uid="{00000000-0005-0000-0000-0000D2380000}"/>
    <cellStyle name="Ênfase2 2 21 2" xfId="45211" xr:uid="{3C49C113-5240-4D20-BC55-4BE0020B4A38}"/>
    <cellStyle name="Ênfase2 2 22" xfId="14547" xr:uid="{00000000-0005-0000-0000-0000D3380000}"/>
    <cellStyle name="Ênfase2 2 22 2" xfId="45212" xr:uid="{98FCEAB4-E148-4278-89B8-0D817E9961E9}"/>
    <cellStyle name="Ênfase2 2 23" xfId="14548" xr:uid="{00000000-0005-0000-0000-0000D4380000}"/>
    <cellStyle name="Ênfase2 2 23 2" xfId="45213" xr:uid="{AA404EFD-D135-43C7-BC37-5A71B280FC76}"/>
    <cellStyle name="Ênfase2 2 24" xfId="14549" xr:uid="{00000000-0005-0000-0000-0000D5380000}"/>
    <cellStyle name="Ênfase2 2 24 2" xfId="45214" xr:uid="{A497CE6E-C48A-448C-9500-E28856A63D6C}"/>
    <cellStyle name="Ênfase2 2 25" xfId="14550" xr:uid="{00000000-0005-0000-0000-0000D6380000}"/>
    <cellStyle name="Ênfase2 2 25 2" xfId="45215" xr:uid="{A282DA7C-D6F9-4788-85FC-5A4A5CB2AF83}"/>
    <cellStyle name="Ênfase2 2 26" xfId="14551" xr:uid="{00000000-0005-0000-0000-0000D7380000}"/>
    <cellStyle name="Ênfase2 2 26 2" xfId="45216" xr:uid="{8E4C347D-9A8F-4804-8883-58B218A04946}"/>
    <cellStyle name="Ênfase2 2 27" xfId="45190" xr:uid="{BE7BE9B9-D915-4083-9FB0-F95A36CF2A07}"/>
    <cellStyle name="Ênfase2 2 3" xfId="14552" xr:uid="{00000000-0005-0000-0000-0000D8380000}"/>
    <cellStyle name="Ênfase2 2 3 2" xfId="45217" xr:uid="{79B6530A-CB30-4F9F-926A-904BDBC086AB}"/>
    <cellStyle name="Ênfase2 2 4" xfId="14553" xr:uid="{00000000-0005-0000-0000-0000D9380000}"/>
    <cellStyle name="Ênfase2 2 4 2" xfId="45218" xr:uid="{5DEF3950-4727-41DA-A22F-7C1F1C00946F}"/>
    <cellStyle name="Ênfase2 2 5" xfId="14554" xr:uid="{00000000-0005-0000-0000-0000DA380000}"/>
    <cellStyle name="Ênfase2 2 5 2" xfId="14555" xr:uid="{00000000-0005-0000-0000-0000DB380000}"/>
    <cellStyle name="Ênfase2 2 5 2 2" xfId="45220" xr:uid="{BF5ED297-7E0D-44E8-8EAC-C0D1E5A45307}"/>
    <cellStyle name="Ênfase2 2 5 3" xfId="45219" xr:uid="{54954C9E-9EE0-41A9-8A05-7392F6035F72}"/>
    <cellStyle name="Ênfase2 2 6" xfId="14556" xr:uid="{00000000-0005-0000-0000-0000DC380000}"/>
    <cellStyle name="Ênfase2 2 6 2" xfId="14557" xr:uid="{00000000-0005-0000-0000-0000DD380000}"/>
    <cellStyle name="Ênfase2 2 6 2 2" xfId="45222" xr:uid="{D47B703B-3099-44E8-A353-FF5839A09936}"/>
    <cellStyle name="Ênfase2 2 6 3" xfId="45221" xr:uid="{86C852A3-8FB6-4888-AD8D-F40553566E44}"/>
    <cellStyle name="Ênfase2 2 7" xfId="14558" xr:uid="{00000000-0005-0000-0000-0000DE380000}"/>
    <cellStyle name="Ênfase2 2 7 2" xfId="45223" xr:uid="{8E262B5C-6978-4893-BA21-E5A6CA19A1D6}"/>
    <cellStyle name="Ênfase2 2 8" xfId="14559" xr:uid="{00000000-0005-0000-0000-0000DF380000}"/>
    <cellStyle name="Ênfase2 2 8 2" xfId="45224" xr:uid="{6A95C1CD-6971-40E4-8F46-F61D40791921}"/>
    <cellStyle name="Ênfase2 2 9" xfId="14560" xr:uid="{00000000-0005-0000-0000-0000E0380000}"/>
    <cellStyle name="Ênfase2 2 9 2" xfId="14561" xr:uid="{00000000-0005-0000-0000-0000E1380000}"/>
    <cellStyle name="Ênfase2 2 9 2 2" xfId="45226" xr:uid="{CA8503A3-03D1-4500-8025-5A41F455DD16}"/>
    <cellStyle name="Ênfase2 2 9 3" xfId="14562" xr:uid="{00000000-0005-0000-0000-0000E2380000}"/>
    <cellStyle name="Ênfase2 2 9 3 2" xfId="45227" xr:uid="{209C8D16-BEF1-4205-8C44-B6DA091AB0CA}"/>
    <cellStyle name="Ênfase2 2 9 4" xfId="45225" xr:uid="{C624D836-E07D-416B-9AEC-ED46DFFF484F}"/>
    <cellStyle name="Ênfase2 20" xfId="14563" xr:uid="{00000000-0005-0000-0000-0000E3380000}"/>
    <cellStyle name="Ênfase2 20 2" xfId="45228" xr:uid="{01BADC2E-2FB3-4CF3-A7E5-0198E2026B6C}"/>
    <cellStyle name="Ênfase2 21" xfId="14564" xr:uid="{00000000-0005-0000-0000-0000E4380000}"/>
    <cellStyle name="Ênfase2 21 2" xfId="45229" xr:uid="{62B48A55-3F32-4E2A-A6BA-1C2D376A9C1A}"/>
    <cellStyle name="Ênfase2 22" xfId="14565" xr:uid="{00000000-0005-0000-0000-0000E5380000}"/>
    <cellStyle name="Ênfase2 22 2" xfId="45230" xr:uid="{9B9D18F6-283B-427A-BAAA-3CCBCB894954}"/>
    <cellStyle name="Ênfase2 23" xfId="14566" xr:uid="{00000000-0005-0000-0000-0000E6380000}"/>
    <cellStyle name="Ênfase2 23 2" xfId="45231" xr:uid="{8DA4CA29-41D9-448B-B725-C6E98C12594F}"/>
    <cellStyle name="Ênfase2 24" xfId="14567" xr:uid="{00000000-0005-0000-0000-0000E7380000}"/>
    <cellStyle name="Ênfase2 24 2" xfId="45232" xr:uid="{A756D1F6-CAD9-4550-83FA-D1496B7ACEA7}"/>
    <cellStyle name="Ênfase2 25" xfId="14568" xr:uid="{00000000-0005-0000-0000-0000E8380000}"/>
    <cellStyle name="Ênfase2 25 2" xfId="45233" xr:uid="{8B2FB1E7-FE4F-41E9-B413-FA0013A9316D}"/>
    <cellStyle name="Ênfase2 26" xfId="14569" xr:uid="{00000000-0005-0000-0000-0000E9380000}"/>
    <cellStyle name="Ênfase2 26 2" xfId="45234" xr:uid="{C81CEB60-AB52-45B7-AFA9-83DCE1794565}"/>
    <cellStyle name="Ênfase2 27" xfId="14570" xr:uid="{00000000-0005-0000-0000-0000EA380000}"/>
    <cellStyle name="Ênfase2 27 2" xfId="45235" xr:uid="{9A2A35A7-63F4-46CE-9E14-2A0F4ABBF784}"/>
    <cellStyle name="Ênfase2 28" xfId="14571" xr:uid="{00000000-0005-0000-0000-0000EB380000}"/>
    <cellStyle name="Ênfase2 28 2" xfId="45236" xr:uid="{0097DF96-89D4-4C94-B52D-4779919B2987}"/>
    <cellStyle name="Ênfase2 29" xfId="14572" xr:uid="{00000000-0005-0000-0000-0000EC380000}"/>
    <cellStyle name="Ênfase2 29 2" xfId="45237" xr:uid="{A6C9A97A-21CB-4300-8D15-5CBA5FEAF509}"/>
    <cellStyle name="Ênfase2 3" xfId="14573" xr:uid="{00000000-0005-0000-0000-0000ED380000}"/>
    <cellStyle name="Ênfase2 3 2" xfId="14574" xr:uid="{00000000-0005-0000-0000-0000EE380000}"/>
    <cellStyle name="Ênfase2 3 2 2" xfId="45239" xr:uid="{6757E0F5-7AB6-418F-9919-9A21E1ABBC01}"/>
    <cellStyle name="Ênfase2 3 3" xfId="14575" xr:uid="{00000000-0005-0000-0000-0000EF380000}"/>
    <cellStyle name="Ênfase2 3 3 2" xfId="14576" xr:uid="{00000000-0005-0000-0000-0000F0380000}"/>
    <cellStyle name="Ênfase2 3 3 2 2" xfId="45241" xr:uid="{6221D0B3-9EED-4CD7-A902-68F3B8596A43}"/>
    <cellStyle name="Ênfase2 3 3 3" xfId="45240" xr:uid="{C06767C6-507E-4864-AE40-8DAC16F4B082}"/>
    <cellStyle name="Ênfase2 3 4" xfId="14577" xr:uid="{00000000-0005-0000-0000-0000F1380000}"/>
    <cellStyle name="Ênfase2 3 4 2" xfId="45242" xr:uid="{12392D95-4206-4F91-9418-68418AA371F9}"/>
    <cellStyle name="Ênfase2 3 5" xfId="45238" xr:uid="{2181F6BA-515F-4AF9-8B7D-DFBABD13BF1E}"/>
    <cellStyle name="Ênfase2 30" xfId="14578" xr:uid="{00000000-0005-0000-0000-0000F2380000}"/>
    <cellStyle name="Ênfase2 30 2" xfId="45243" xr:uid="{FD4CF8EB-30B7-4A96-81CF-B8B841A68CE1}"/>
    <cellStyle name="Ênfase2 31" xfId="14579" xr:uid="{00000000-0005-0000-0000-0000F3380000}"/>
    <cellStyle name="Ênfase2 31 2" xfId="45244" xr:uid="{6D506577-3B64-481D-9841-FA8DFFF35FED}"/>
    <cellStyle name="Ênfase2 32" xfId="14580" xr:uid="{00000000-0005-0000-0000-0000F4380000}"/>
    <cellStyle name="Ênfase2 32 2" xfId="45245" xr:uid="{28351F21-D721-4A5A-8205-1363C6132694}"/>
    <cellStyle name="Ênfase2 33" xfId="14581" xr:uid="{00000000-0005-0000-0000-0000F5380000}"/>
    <cellStyle name="Ênfase2 33 2" xfId="45246" xr:uid="{AF98F16B-1CFE-4C6E-8C61-97AA7B495920}"/>
    <cellStyle name="Ênfase2 34" xfId="14582" xr:uid="{00000000-0005-0000-0000-0000F6380000}"/>
    <cellStyle name="Ênfase2 34 2" xfId="45247" xr:uid="{7C962BB1-3265-4A47-83EB-9D47E93B4184}"/>
    <cellStyle name="Ênfase2 35" xfId="14583" xr:uid="{00000000-0005-0000-0000-0000F7380000}"/>
    <cellStyle name="Ênfase2 35 2" xfId="45248" xr:uid="{85C6604D-A494-4AF9-8653-46A0382F91F7}"/>
    <cellStyle name="Ênfase2 36" xfId="14584" xr:uid="{00000000-0005-0000-0000-0000F8380000}"/>
    <cellStyle name="Ênfase2 36 2" xfId="45249" xr:uid="{DDE52110-92FE-4BD8-82BC-E9927A12F098}"/>
    <cellStyle name="Ênfase2 37" xfId="14585" xr:uid="{00000000-0005-0000-0000-0000F9380000}"/>
    <cellStyle name="Ênfase2 37 2" xfId="45250" xr:uid="{541D2A27-D578-4B05-AB13-D6DC0E74722E}"/>
    <cellStyle name="Ênfase2 38" xfId="14586" xr:uid="{00000000-0005-0000-0000-0000FA380000}"/>
    <cellStyle name="Ênfase2 38 2" xfId="45251" xr:uid="{E7D73434-A633-46B7-B21A-7B8B923949EF}"/>
    <cellStyle name="Ênfase2 4" xfId="14587" xr:uid="{00000000-0005-0000-0000-0000FB380000}"/>
    <cellStyle name="Ênfase2 4 2" xfId="14588" xr:uid="{00000000-0005-0000-0000-0000FC380000}"/>
    <cellStyle name="Ênfase2 4 2 2" xfId="45253" xr:uid="{5934DAF6-B466-46EB-9698-A289A9EF796B}"/>
    <cellStyle name="Ênfase2 4 3" xfId="14589" xr:uid="{00000000-0005-0000-0000-0000FD380000}"/>
    <cellStyle name="Ênfase2 4 3 2" xfId="45254" xr:uid="{6C3F45D6-9D35-4DFB-BD10-1B7CD829BBA5}"/>
    <cellStyle name="Ênfase2 4 4" xfId="45252" xr:uid="{F03CAB30-4C31-4DC9-8D2E-97E6B97A3C4E}"/>
    <cellStyle name="Ênfase2 5" xfId="14590" xr:uid="{00000000-0005-0000-0000-0000FE380000}"/>
    <cellStyle name="Ênfase2 5 2" xfId="14591" xr:uid="{00000000-0005-0000-0000-0000FF380000}"/>
    <cellStyle name="Ênfase2 5 2 2" xfId="45256" xr:uid="{C81616AA-56A1-4218-A1AC-059B3FA82BD6}"/>
    <cellStyle name="Ênfase2 5 3" xfId="14592" xr:uid="{00000000-0005-0000-0000-000000390000}"/>
    <cellStyle name="Ênfase2 5 3 2" xfId="45257" xr:uid="{136761EC-4DA8-4313-AC20-5FD3CB3742B3}"/>
    <cellStyle name="Ênfase2 5 4" xfId="45255" xr:uid="{7767D160-6DE6-4B27-84DC-1FABCBE0945B}"/>
    <cellStyle name="Ênfase2 6" xfId="14593" xr:uid="{00000000-0005-0000-0000-000001390000}"/>
    <cellStyle name="Ênfase2 6 2" xfId="14594" xr:uid="{00000000-0005-0000-0000-000002390000}"/>
    <cellStyle name="Ênfase2 6 2 2" xfId="45259" xr:uid="{D8D1F2F9-2506-4234-BA18-F74B8F71C235}"/>
    <cellStyle name="Ênfase2 6 3" xfId="14595" xr:uid="{00000000-0005-0000-0000-000003390000}"/>
    <cellStyle name="Ênfase2 6 3 2" xfId="45260" xr:uid="{8E0068DF-8B7C-4387-AD9E-ED4875ABA23B}"/>
    <cellStyle name="Ênfase2 6 4" xfId="45258" xr:uid="{3A831BC4-0086-4218-89BA-8E36AB9D69CA}"/>
    <cellStyle name="Ênfase2 7" xfId="14596" xr:uid="{00000000-0005-0000-0000-000004390000}"/>
    <cellStyle name="Ênfase2 7 2" xfId="14597" xr:uid="{00000000-0005-0000-0000-000005390000}"/>
    <cellStyle name="Ênfase2 7 2 2" xfId="45262" xr:uid="{7BDA1F89-F9D0-4680-9223-DDE86F7DF69D}"/>
    <cellStyle name="Ênfase2 7 3" xfId="14598" xr:uid="{00000000-0005-0000-0000-000006390000}"/>
    <cellStyle name="Ênfase2 7 3 2" xfId="45263" xr:uid="{0BA3018F-A762-42ED-ADA3-1B531D406188}"/>
    <cellStyle name="Ênfase2 7 4" xfId="45261" xr:uid="{4A549734-056F-4BF5-AF2D-1B19AEC8D025}"/>
    <cellStyle name="Ênfase2 8" xfId="14599" xr:uid="{00000000-0005-0000-0000-000007390000}"/>
    <cellStyle name="Ênfase2 8 2" xfId="14600" xr:uid="{00000000-0005-0000-0000-000008390000}"/>
    <cellStyle name="Ênfase2 8 2 2" xfId="14601" xr:uid="{00000000-0005-0000-0000-000009390000}"/>
    <cellStyle name="Ênfase2 8 2 2 2" xfId="45266" xr:uid="{37CE02F7-76CE-45D9-95B2-8853C4FD3D8C}"/>
    <cellStyle name="Ênfase2 8 2 3" xfId="45265" xr:uid="{3BF15615-8E7D-4AA1-8D11-FAA3E3039A6C}"/>
    <cellStyle name="Ênfase2 8 3" xfId="14602" xr:uid="{00000000-0005-0000-0000-00000A390000}"/>
    <cellStyle name="Ênfase2 8 3 2" xfId="45267" xr:uid="{FB5825D9-916F-4453-803F-6EEE0047498C}"/>
    <cellStyle name="Ênfase2 8 4" xfId="45264" xr:uid="{87F9E519-58F7-4240-8182-4D8E74615846}"/>
    <cellStyle name="Ênfase2 9" xfId="14603" xr:uid="{00000000-0005-0000-0000-00000B390000}"/>
    <cellStyle name="Ênfase2 9 2" xfId="14604" xr:uid="{00000000-0005-0000-0000-00000C390000}"/>
    <cellStyle name="Ênfase2 9 2 2" xfId="14605" xr:uid="{00000000-0005-0000-0000-00000D390000}"/>
    <cellStyle name="Ênfase2 9 2 2 2" xfId="45270" xr:uid="{0530235A-433E-4FB1-9D04-E32BF6A813CF}"/>
    <cellStyle name="Ênfase2 9 2 3" xfId="45269" xr:uid="{3E249BD4-F3A4-4607-B6E7-F83416BEC1BE}"/>
    <cellStyle name="Ênfase2 9 3" xfId="14606" xr:uid="{00000000-0005-0000-0000-00000E390000}"/>
    <cellStyle name="Ênfase2 9 3 2" xfId="45271" xr:uid="{8B7BE6F3-03D3-4F66-8E0F-09AAF5EE3D51}"/>
    <cellStyle name="Ênfase2 9 4" xfId="45268" xr:uid="{4902AA4B-209B-488E-8ACB-5A711DB92F12}"/>
    <cellStyle name="Ênfase3 10" xfId="14607" xr:uid="{00000000-0005-0000-0000-00000F390000}"/>
    <cellStyle name="Ênfase3 10 2" xfId="14608" xr:uid="{00000000-0005-0000-0000-000010390000}"/>
    <cellStyle name="Ênfase3 10 2 2" xfId="45273" xr:uid="{D94142AD-4C57-458B-8DB9-5F2BC87F6618}"/>
    <cellStyle name="Ênfase3 10 3" xfId="14609" xr:uid="{00000000-0005-0000-0000-000011390000}"/>
    <cellStyle name="Ênfase3 10 3 2" xfId="45274" xr:uid="{BF11258D-6EB1-4C43-BFB9-06DC03100A61}"/>
    <cellStyle name="Ênfase3 10 4" xfId="45272" xr:uid="{B9229629-D597-4A53-B4A0-70BFC37C554C}"/>
    <cellStyle name="Ênfase3 11" xfId="14610" xr:uid="{00000000-0005-0000-0000-000012390000}"/>
    <cellStyle name="Ênfase3 11 2" xfId="14611" xr:uid="{00000000-0005-0000-0000-000013390000}"/>
    <cellStyle name="Ênfase3 11 2 2" xfId="45276" xr:uid="{43E7DC21-557C-42A4-A115-174543CE7569}"/>
    <cellStyle name="Ênfase3 11 3" xfId="14612" xr:uid="{00000000-0005-0000-0000-000014390000}"/>
    <cellStyle name="Ênfase3 11 3 2" xfId="45277" xr:uid="{9D31CE02-6488-46A2-83C6-7317D4A79FED}"/>
    <cellStyle name="Ênfase3 11 4" xfId="45275" xr:uid="{BFB897E2-2579-4F0B-8AD0-B12678DF4946}"/>
    <cellStyle name="Ênfase3 12" xfId="14613" xr:uid="{00000000-0005-0000-0000-000015390000}"/>
    <cellStyle name="Ênfase3 12 2" xfId="14614" xr:uid="{00000000-0005-0000-0000-000016390000}"/>
    <cellStyle name="Ênfase3 12 2 2" xfId="45279" xr:uid="{FE94E3FF-FA08-40B8-BA1C-56FF1E366616}"/>
    <cellStyle name="Ênfase3 12 3" xfId="14615" xr:uid="{00000000-0005-0000-0000-000017390000}"/>
    <cellStyle name="Ênfase3 12 3 2" xfId="45280" xr:uid="{37C17E6D-7F34-4E2E-81A9-070F756DEDF0}"/>
    <cellStyle name="Ênfase3 12 4" xfId="45278" xr:uid="{023F1E8D-F824-4C5A-8941-C86C92D43296}"/>
    <cellStyle name="Ênfase3 13" xfId="14616" xr:uid="{00000000-0005-0000-0000-000018390000}"/>
    <cellStyle name="Ênfase3 13 2" xfId="45281" xr:uid="{B6D675AF-7F35-4F09-BA63-03F644399672}"/>
    <cellStyle name="Ênfase3 14" xfId="14617" xr:uid="{00000000-0005-0000-0000-000019390000}"/>
    <cellStyle name="Ênfase3 14 2" xfId="14618" xr:uid="{00000000-0005-0000-0000-00001A390000}"/>
    <cellStyle name="Ênfase3 14 2 2" xfId="14619" xr:uid="{00000000-0005-0000-0000-00001B390000}"/>
    <cellStyle name="Ênfase3 14 2 2 2" xfId="45284" xr:uid="{0E27E000-4D5F-4A2D-AFF7-E4A70451B61B}"/>
    <cellStyle name="Ênfase3 14 2 3" xfId="14620" xr:uid="{00000000-0005-0000-0000-00001C390000}"/>
    <cellStyle name="Ênfase3 14 2 3 2" xfId="14621" xr:uid="{00000000-0005-0000-0000-00001D390000}"/>
    <cellStyle name="Ênfase3 14 2 3 2 2" xfId="45286" xr:uid="{383C76F7-B783-4769-88E9-7C36E06CC53F}"/>
    <cellStyle name="Ênfase3 14 2 3 3" xfId="45285" xr:uid="{091C5A4B-35C1-4CAF-88E0-11765C86F312}"/>
    <cellStyle name="Ênfase3 14 2 4" xfId="14622" xr:uid="{00000000-0005-0000-0000-00001E390000}"/>
    <cellStyle name="Ênfase3 14 2 4 2" xfId="45287" xr:uid="{BBB70B4D-5A3B-4FA4-A9F1-5A9CDCBDD3A9}"/>
    <cellStyle name="Ênfase3 14 2 5" xfId="45283" xr:uid="{E38921C0-73B0-4C29-BB19-1DA92F303D5E}"/>
    <cellStyle name="Ênfase3 14 3" xfId="14623" xr:uid="{00000000-0005-0000-0000-00001F390000}"/>
    <cellStyle name="Ênfase3 14 3 2" xfId="45288" xr:uid="{0BBF9CEF-EDF5-4621-A248-8AE56EFCED07}"/>
    <cellStyle name="Ênfase3 14 4" xfId="14624" xr:uid="{00000000-0005-0000-0000-000020390000}"/>
    <cellStyle name="Ênfase3 14 4 2" xfId="14625" xr:uid="{00000000-0005-0000-0000-000021390000}"/>
    <cellStyle name="Ênfase3 14 4 2 2" xfId="45290" xr:uid="{6F892EF1-8324-4A84-B15B-19545470211D}"/>
    <cellStyle name="Ênfase3 14 4 3" xfId="14626" xr:uid="{00000000-0005-0000-0000-000022390000}"/>
    <cellStyle name="Ênfase3 14 4 3 2" xfId="45291" xr:uid="{33A565AE-40C3-4199-B7ED-5FD240FE55D6}"/>
    <cellStyle name="Ênfase3 14 4 4" xfId="45289" xr:uid="{FFB81FC1-ECF8-4684-A5CD-FF48447FFB44}"/>
    <cellStyle name="Ênfase3 14 5" xfId="14627" xr:uid="{00000000-0005-0000-0000-000023390000}"/>
    <cellStyle name="Ênfase3 14 5 2" xfId="14628" xr:uid="{00000000-0005-0000-0000-000024390000}"/>
    <cellStyle name="Ênfase3 14 5 2 2" xfId="45293" xr:uid="{DFD814FE-4717-434B-BDBE-730BDC2DE9F0}"/>
    <cellStyle name="Ênfase3 14 5 3" xfId="14629" xr:uid="{00000000-0005-0000-0000-000025390000}"/>
    <cellStyle name="Ênfase3 14 5 3 2" xfId="45294" xr:uid="{6A84C21F-8967-428F-B14A-C7558773F99A}"/>
    <cellStyle name="Ênfase3 14 5 4" xfId="45292" xr:uid="{12E5A96A-66C6-4BF5-A37D-864CC2EEFBB6}"/>
    <cellStyle name="Ênfase3 14 6" xfId="14630" xr:uid="{00000000-0005-0000-0000-000026390000}"/>
    <cellStyle name="Ênfase3 14 6 2" xfId="45295" xr:uid="{21BBA41B-E131-4FD2-A348-6E1CDE35C99D}"/>
    <cellStyle name="Ênfase3 14 7" xfId="14631" xr:uid="{00000000-0005-0000-0000-000027390000}"/>
    <cellStyle name="Ênfase3 14 7 2" xfId="45296" xr:uid="{F50F3FDB-00B1-47B7-928D-14EEA8EF839A}"/>
    <cellStyle name="Ênfase3 14 8" xfId="45282" xr:uid="{C1BC2F04-2AEB-4089-AED1-415521DF20F0}"/>
    <cellStyle name="Ênfase3 15" xfId="14632" xr:uid="{00000000-0005-0000-0000-000028390000}"/>
    <cellStyle name="Ênfase3 15 2" xfId="14633" xr:uid="{00000000-0005-0000-0000-000029390000}"/>
    <cellStyle name="Ênfase3 15 2 2" xfId="14634" xr:uid="{00000000-0005-0000-0000-00002A390000}"/>
    <cellStyle name="Ênfase3 15 2 2 2" xfId="45299" xr:uid="{6B72A007-E35C-4AC5-8C20-2A9EE0EC788C}"/>
    <cellStyle name="Ênfase3 15 2 3" xfId="14635" xr:uid="{00000000-0005-0000-0000-00002B390000}"/>
    <cellStyle name="Ênfase3 15 2 3 2" xfId="45300" xr:uid="{D1D2426A-5C43-426B-85D0-0608B64F59BC}"/>
    <cellStyle name="Ênfase3 15 2 4" xfId="45298" xr:uid="{4662E60C-01FD-472F-ADBB-9735F5361D42}"/>
    <cellStyle name="Ênfase3 15 3" xfId="14636" xr:uid="{00000000-0005-0000-0000-00002C390000}"/>
    <cellStyle name="Ênfase3 15 3 2" xfId="45301" xr:uid="{4ABBFEB6-6DDD-4740-8F67-5EA03D3FC71B}"/>
    <cellStyle name="Ênfase3 15 4" xfId="14637" xr:uid="{00000000-0005-0000-0000-00002D390000}"/>
    <cellStyle name="Ênfase3 15 4 2" xfId="45302" xr:uid="{29737834-1298-49A0-BD7C-59B31F6ED279}"/>
    <cellStyle name="Ênfase3 15 5" xfId="14638" xr:uid="{00000000-0005-0000-0000-00002E390000}"/>
    <cellStyle name="Ênfase3 15 5 2" xfId="45303" xr:uid="{66402AEF-3888-4CC0-ABDB-98AC11CEB64D}"/>
    <cellStyle name="Ênfase3 15 6" xfId="45297" xr:uid="{B028018A-3F64-48AE-B226-1FACB940AFA7}"/>
    <cellStyle name="Ênfase3 16" xfId="14639" xr:uid="{00000000-0005-0000-0000-00002F390000}"/>
    <cellStyle name="Ênfase3 16 10" xfId="14640" xr:uid="{00000000-0005-0000-0000-000030390000}"/>
    <cellStyle name="Ênfase3 16 10 2" xfId="45305" xr:uid="{EFAE6111-72DC-4785-879D-CB484265A687}"/>
    <cellStyle name="Ênfase3 16 11" xfId="14641" xr:uid="{00000000-0005-0000-0000-000031390000}"/>
    <cellStyle name="Ênfase3 16 11 2" xfId="45306" xr:uid="{6F3B20A4-3A8C-453F-AA2C-B0D7714B0A07}"/>
    <cellStyle name="Ênfase3 16 12" xfId="14642" xr:uid="{00000000-0005-0000-0000-000032390000}"/>
    <cellStyle name="Ênfase3 16 12 2" xfId="45307" xr:uid="{62AFFD3E-F80C-49C9-838F-85B8929F42B4}"/>
    <cellStyle name="Ênfase3 16 13" xfId="14643" xr:uid="{00000000-0005-0000-0000-000033390000}"/>
    <cellStyle name="Ênfase3 16 13 2" xfId="45308" xr:uid="{A4583112-AD7D-4ECA-B39F-CCDF261D245C}"/>
    <cellStyle name="Ênfase3 16 14" xfId="14644" xr:uid="{00000000-0005-0000-0000-000034390000}"/>
    <cellStyle name="Ênfase3 16 14 2" xfId="45309" xr:uid="{868E29BA-BF2C-4BEF-9491-E5CD3AA440DB}"/>
    <cellStyle name="Ênfase3 16 15" xfId="14645" xr:uid="{00000000-0005-0000-0000-000035390000}"/>
    <cellStyle name="Ênfase3 16 15 2" xfId="45310" xr:uid="{224A6B9F-4DA2-4002-B10C-4323D22FD41C}"/>
    <cellStyle name="Ênfase3 16 16" xfId="14646" xr:uid="{00000000-0005-0000-0000-000036390000}"/>
    <cellStyle name="Ênfase3 16 16 2" xfId="45311" xr:uid="{3C188E26-DC46-407B-A5EF-72FA2BF66384}"/>
    <cellStyle name="Ênfase3 16 17" xfId="14647" xr:uid="{00000000-0005-0000-0000-000037390000}"/>
    <cellStyle name="Ênfase3 16 17 2" xfId="45312" xr:uid="{72765888-8DA8-4B4A-8D06-83983D5DEEAD}"/>
    <cellStyle name="Ênfase3 16 18" xfId="14648" xr:uid="{00000000-0005-0000-0000-000038390000}"/>
    <cellStyle name="Ênfase3 16 18 2" xfId="45313" xr:uid="{865EC11D-D575-4D09-8F7C-558319F418AC}"/>
    <cellStyle name="Ênfase3 16 19" xfId="14649" xr:uid="{00000000-0005-0000-0000-000039390000}"/>
    <cellStyle name="Ênfase3 16 19 2" xfId="45314" xr:uid="{296562AC-FCC4-43A7-8CE0-3466EFE10C8A}"/>
    <cellStyle name="Ênfase3 16 2" xfId="14650" xr:uid="{00000000-0005-0000-0000-00003A390000}"/>
    <cellStyle name="Ênfase3 16 2 2" xfId="45315" xr:uid="{D45D397D-DBEB-4585-9902-87C8499DDB8D}"/>
    <cellStyle name="Ênfase3 16 20" xfId="45304" xr:uid="{613CCE0F-93DA-4FA2-9787-8218A39598E6}"/>
    <cellStyle name="Ênfase3 16 3" xfId="14651" xr:uid="{00000000-0005-0000-0000-00003B390000}"/>
    <cellStyle name="Ênfase3 16 3 2" xfId="45316" xr:uid="{1C415EEB-9FD2-45BE-A04F-AD3F1DCA83D3}"/>
    <cellStyle name="Ênfase3 16 4" xfId="14652" xr:uid="{00000000-0005-0000-0000-00003C390000}"/>
    <cellStyle name="Ênfase3 16 4 2" xfId="45317" xr:uid="{78EDC434-7A44-4B40-8108-9E8FB9D12A16}"/>
    <cellStyle name="Ênfase3 16 5" xfId="14653" xr:uid="{00000000-0005-0000-0000-00003D390000}"/>
    <cellStyle name="Ênfase3 16 5 2" xfId="45318" xr:uid="{BFDE240E-4B6E-44B6-B55C-70AE4B45DDDC}"/>
    <cellStyle name="Ênfase3 16 6" xfId="14654" xr:uid="{00000000-0005-0000-0000-00003E390000}"/>
    <cellStyle name="Ênfase3 16 6 2" xfId="45319" xr:uid="{B582AC18-9756-4A47-93DA-81754BC2F62F}"/>
    <cellStyle name="Ênfase3 16 7" xfId="14655" xr:uid="{00000000-0005-0000-0000-00003F390000}"/>
    <cellStyle name="Ênfase3 16 7 2" xfId="45320" xr:uid="{94831F0C-FDEF-42D6-89D9-0B0FE6B500B8}"/>
    <cellStyle name="Ênfase3 16 8" xfId="14656" xr:uid="{00000000-0005-0000-0000-000040390000}"/>
    <cellStyle name="Ênfase3 16 8 2" xfId="45321" xr:uid="{40CD8F08-CDB9-41CE-AF7D-341B288E5E00}"/>
    <cellStyle name="Ênfase3 16 9" xfId="14657" xr:uid="{00000000-0005-0000-0000-000041390000}"/>
    <cellStyle name="Ênfase3 16 9 2" xfId="45322" xr:uid="{74AB88A4-4D9B-44CD-ADD6-41D5DA31A36E}"/>
    <cellStyle name="Ênfase3 17" xfId="14658" xr:uid="{00000000-0005-0000-0000-000042390000}"/>
    <cellStyle name="Ênfase3 17 2" xfId="14659" xr:uid="{00000000-0005-0000-0000-000043390000}"/>
    <cellStyle name="Ênfase3 17 2 2" xfId="45324" xr:uid="{D3739AE2-69DD-4C0D-B618-9CF7495317A3}"/>
    <cellStyle name="Ênfase3 17 3" xfId="45323" xr:uid="{6A395F7A-1835-41C9-BE97-3E21DFB71C3C}"/>
    <cellStyle name="Ênfase3 18" xfId="14660" xr:uid="{00000000-0005-0000-0000-000044390000}"/>
    <cellStyle name="Ênfase3 18 2" xfId="14661" xr:uid="{00000000-0005-0000-0000-000045390000}"/>
    <cellStyle name="Ênfase3 18 2 2" xfId="45326" xr:uid="{7BDC84B9-8DD7-492F-8660-E1A1FCDB90B8}"/>
    <cellStyle name="Ênfase3 18 3" xfId="14662" xr:uid="{00000000-0005-0000-0000-000046390000}"/>
    <cellStyle name="Ênfase3 18 3 2" xfId="45327" xr:uid="{54504C88-A432-465B-B251-FB06D04861F3}"/>
    <cellStyle name="Ênfase3 18 4" xfId="45325" xr:uid="{408C0B98-57B6-42B1-A975-9EF7C2EAE6C8}"/>
    <cellStyle name="Ênfase3 19" xfId="14663" xr:uid="{00000000-0005-0000-0000-000047390000}"/>
    <cellStyle name="Ênfase3 19 2" xfId="45328" xr:uid="{0E4DA570-B84A-4E69-B64D-789F6C2556D5}"/>
    <cellStyle name="Ênfase3 2" xfId="14664" xr:uid="{00000000-0005-0000-0000-000048390000}"/>
    <cellStyle name="Ênfase3 2 10" xfId="14665" xr:uid="{00000000-0005-0000-0000-000049390000}"/>
    <cellStyle name="Ênfase3 2 10 2" xfId="14666" xr:uid="{00000000-0005-0000-0000-00004A390000}"/>
    <cellStyle name="Ênfase3 2 10 2 2" xfId="45331" xr:uid="{4D563F3B-E9B6-4F84-B15D-246160AC04FE}"/>
    <cellStyle name="Ênfase3 2 10 3" xfId="45330" xr:uid="{F7653651-7540-43E9-A218-F0A89B981256}"/>
    <cellStyle name="Ênfase3 2 11" xfId="14667" xr:uid="{00000000-0005-0000-0000-00004B390000}"/>
    <cellStyle name="Ênfase3 2 11 2" xfId="45332" xr:uid="{479CC917-48BA-4A8E-9A45-B1F8180C6205}"/>
    <cellStyle name="Ênfase3 2 12" xfId="14668" xr:uid="{00000000-0005-0000-0000-00004C390000}"/>
    <cellStyle name="Ênfase3 2 12 2" xfId="45333" xr:uid="{A6347C7F-4FA1-438C-9BB0-B53087E9B2F2}"/>
    <cellStyle name="Ênfase3 2 13" xfId="14669" xr:uid="{00000000-0005-0000-0000-00004D390000}"/>
    <cellStyle name="Ênfase3 2 13 2" xfId="45334" xr:uid="{3DC1C646-05AE-4126-97B1-F75C39499FC8}"/>
    <cellStyle name="Ênfase3 2 14" xfId="14670" xr:uid="{00000000-0005-0000-0000-00004E390000}"/>
    <cellStyle name="Ênfase3 2 14 2" xfId="45335" xr:uid="{3F9954BF-27F1-4D1B-91CF-FA42A0692621}"/>
    <cellStyle name="Ênfase3 2 15" xfId="14671" xr:uid="{00000000-0005-0000-0000-00004F390000}"/>
    <cellStyle name="Ênfase3 2 15 2" xfId="45336" xr:uid="{C0BB96EF-255E-43E9-AC7A-4C5747884ECC}"/>
    <cellStyle name="Ênfase3 2 16" xfId="14672" xr:uid="{00000000-0005-0000-0000-000050390000}"/>
    <cellStyle name="Ênfase3 2 16 2" xfId="45337" xr:uid="{BD0EC244-B19C-47FF-8D3A-CFE313B9E130}"/>
    <cellStyle name="Ênfase3 2 17" xfId="14673" xr:uid="{00000000-0005-0000-0000-000051390000}"/>
    <cellStyle name="Ênfase3 2 17 2" xfId="45338" xr:uid="{035EF07B-02CB-4559-9D43-AD08BBC66543}"/>
    <cellStyle name="Ênfase3 2 18" xfId="14674" xr:uid="{00000000-0005-0000-0000-000052390000}"/>
    <cellStyle name="Ênfase3 2 18 2" xfId="45339" xr:uid="{8F4803DD-83F3-4759-B851-F8A810B8B264}"/>
    <cellStyle name="Ênfase3 2 19" xfId="14675" xr:uid="{00000000-0005-0000-0000-000053390000}"/>
    <cellStyle name="Ênfase3 2 19 2" xfId="45340" xr:uid="{908357CD-52E8-4E50-8896-A2DB99DE2CDD}"/>
    <cellStyle name="Ênfase3 2 2" xfId="14676" xr:uid="{00000000-0005-0000-0000-000054390000}"/>
    <cellStyle name="Ênfase3 2 2 2" xfId="14677" xr:uid="{00000000-0005-0000-0000-000055390000}"/>
    <cellStyle name="Ênfase3 2 2 2 2" xfId="14678" xr:uid="{00000000-0005-0000-0000-000056390000}"/>
    <cellStyle name="Ênfase3 2 2 2 2 2" xfId="45343" xr:uid="{F2D545B1-3AD7-4F45-9C2B-E9A74410B002}"/>
    <cellStyle name="Ênfase3 2 2 2 3" xfId="14679" xr:uid="{00000000-0005-0000-0000-000057390000}"/>
    <cellStyle name="Ênfase3 2 2 2 3 2" xfId="14680" xr:uid="{00000000-0005-0000-0000-000058390000}"/>
    <cellStyle name="Ênfase3 2 2 2 3 2 2" xfId="45345" xr:uid="{21E03731-E6E0-49D2-A00B-CEEA6AAF6763}"/>
    <cellStyle name="Ênfase3 2 2 2 3 3" xfId="45344" xr:uid="{3C8A1DE6-9F6A-4C0C-9201-09021DE092FE}"/>
    <cellStyle name="Ênfase3 2 2 2 4" xfId="45342" xr:uid="{C8BD9044-7E2D-4729-88EA-263397205D34}"/>
    <cellStyle name="Ênfase3 2 2 3" xfId="14681" xr:uid="{00000000-0005-0000-0000-000059390000}"/>
    <cellStyle name="Ênfase3 2 2 3 2" xfId="45346" xr:uid="{F1EB4170-E4E2-48E0-97BE-97307722B43A}"/>
    <cellStyle name="Ênfase3 2 2 4" xfId="14682" xr:uid="{00000000-0005-0000-0000-00005A390000}"/>
    <cellStyle name="Ênfase3 2 2 4 2" xfId="14683" xr:uid="{00000000-0005-0000-0000-00005B390000}"/>
    <cellStyle name="Ênfase3 2 2 4 2 2" xfId="45348" xr:uid="{630B51C9-2216-47D2-AC72-77B8C5DE343D}"/>
    <cellStyle name="Ênfase3 2 2 4 3" xfId="45347" xr:uid="{3FCC88EA-FE69-4C5B-AAC5-5F740B5336EC}"/>
    <cellStyle name="Ênfase3 2 2 5" xfId="45341" xr:uid="{0F8FE2BB-8068-4AE9-BE56-D98053206642}"/>
    <cellStyle name="Ênfase3 2 20" xfId="14684" xr:uid="{00000000-0005-0000-0000-00005C390000}"/>
    <cellStyle name="Ênfase3 2 20 2" xfId="45349" xr:uid="{F1F83E29-0D32-4208-9D50-706341441068}"/>
    <cellStyle name="Ênfase3 2 21" xfId="14685" xr:uid="{00000000-0005-0000-0000-00005D390000}"/>
    <cellStyle name="Ênfase3 2 21 2" xfId="45350" xr:uid="{3E6B27AA-F0F1-441C-942F-067363175944}"/>
    <cellStyle name="Ênfase3 2 22" xfId="14686" xr:uid="{00000000-0005-0000-0000-00005E390000}"/>
    <cellStyle name="Ênfase3 2 22 2" xfId="45351" xr:uid="{357268BC-3E3D-498D-AE0B-3769CA6DF5D9}"/>
    <cellStyle name="Ênfase3 2 23" xfId="14687" xr:uid="{00000000-0005-0000-0000-00005F390000}"/>
    <cellStyle name="Ênfase3 2 23 2" xfId="45352" xr:uid="{20F091B9-E333-4570-983F-D17B954F069D}"/>
    <cellStyle name="Ênfase3 2 24" xfId="14688" xr:uid="{00000000-0005-0000-0000-000060390000}"/>
    <cellStyle name="Ênfase3 2 24 2" xfId="45353" xr:uid="{0230EF05-7C5C-42DF-A814-823016F10A03}"/>
    <cellStyle name="Ênfase3 2 25" xfId="14689" xr:uid="{00000000-0005-0000-0000-000061390000}"/>
    <cellStyle name="Ênfase3 2 25 2" xfId="45354" xr:uid="{60F7DD9C-BB93-40CC-B2DB-7F70AC1C5245}"/>
    <cellStyle name="Ênfase3 2 26" xfId="14690" xr:uid="{00000000-0005-0000-0000-000062390000}"/>
    <cellStyle name="Ênfase3 2 26 2" xfId="45355" xr:uid="{58E59F07-0025-48C0-B675-68857148C914}"/>
    <cellStyle name="Ênfase3 2 27" xfId="45329" xr:uid="{01C86BB4-CE71-4895-8275-06CF00F7BBC0}"/>
    <cellStyle name="Ênfase3 2 3" xfId="14691" xr:uid="{00000000-0005-0000-0000-000063390000}"/>
    <cellStyle name="Ênfase3 2 3 2" xfId="45356" xr:uid="{DD0D1297-4B08-4F4C-B27C-61C63691DD23}"/>
    <cellStyle name="Ênfase3 2 4" xfId="14692" xr:uid="{00000000-0005-0000-0000-000064390000}"/>
    <cellStyle name="Ênfase3 2 4 2" xfId="45357" xr:uid="{26C58FDB-B6E3-41CF-8B69-03C85B4F5B89}"/>
    <cellStyle name="Ênfase3 2 5" xfId="14693" xr:uid="{00000000-0005-0000-0000-000065390000}"/>
    <cellStyle name="Ênfase3 2 5 2" xfId="14694" xr:uid="{00000000-0005-0000-0000-000066390000}"/>
    <cellStyle name="Ênfase3 2 5 2 2" xfId="45359" xr:uid="{A736BE57-0F81-42DA-BF79-E3677B47FD5D}"/>
    <cellStyle name="Ênfase3 2 5 3" xfId="45358" xr:uid="{DEDA03AB-3BEF-46AE-AAE4-0144EA50EB95}"/>
    <cellStyle name="Ênfase3 2 6" xfId="14695" xr:uid="{00000000-0005-0000-0000-000067390000}"/>
    <cellStyle name="Ênfase3 2 6 2" xfId="14696" xr:uid="{00000000-0005-0000-0000-000068390000}"/>
    <cellStyle name="Ênfase3 2 6 2 2" xfId="45361" xr:uid="{3B15ADF3-E4A9-4155-A7B5-C76CA68F0AD1}"/>
    <cellStyle name="Ênfase3 2 6 3" xfId="45360" xr:uid="{3E434BA1-C7D8-4DE0-89FC-34531FC6FDF6}"/>
    <cellStyle name="Ênfase3 2 7" xfId="14697" xr:uid="{00000000-0005-0000-0000-000069390000}"/>
    <cellStyle name="Ênfase3 2 7 2" xfId="45362" xr:uid="{B86C5CA4-D958-43AF-B4A0-ECF8A31F9792}"/>
    <cellStyle name="Ênfase3 2 8" xfId="14698" xr:uid="{00000000-0005-0000-0000-00006A390000}"/>
    <cellStyle name="Ênfase3 2 8 2" xfId="45363" xr:uid="{346B0B7C-FAF5-4100-8927-48AB08C1B13B}"/>
    <cellStyle name="Ênfase3 2 9" xfId="14699" xr:uid="{00000000-0005-0000-0000-00006B390000}"/>
    <cellStyle name="Ênfase3 2 9 2" xfId="14700" xr:uid="{00000000-0005-0000-0000-00006C390000}"/>
    <cellStyle name="Ênfase3 2 9 2 2" xfId="45365" xr:uid="{3D470528-0DDD-4CF0-B005-3D9ADC47A544}"/>
    <cellStyle name="Ênfase3 2 9 3" xfId="14701" xr:uid="{00000000-0005-0000-0000-00006D390000}"/>
    <cellStyle name="Ênfase3 2 9 3 2" xfId="45366" xr:uid="{B8F46F81-06DF-4077-A629-2616B348583C}"/>
    <cellStyle name="Ênfase3 2 9 4" xfId="45364" xr:uid="{AF18FF9F-579F-4304-B34B-7E3A061E9919}"/>
    <cellStyle name="Ênfase3 20" xfId="14702" xr:uid="{00000000-0005-0000-0000-00006E390000}"/>
    <cellStyle name="Ênfase3 20 2" xfId="45367" xr:uid="{4771F0CD-9FDC-4135-9F12-D08649CC8487}"/>
    <cellStyle name="Ênfase3 21" xfId="14703" xr:uid="{00000000-0005-0000-0000-00006F390000}"/>
    <cellStyle name="Ênfase3 21 2" xfId="45368" xr:uid="{3C4BAD36-A45D-42D5-AFB6-D75067D20D01}"/>
    <cellStyle name="Ênfase3 22" xfId="14704" xr:uid="{00000000-0005-0000-0000-000070390000}"/>
    <cellStyle name="Ênfase3 22 2" xfId="45369" xr:uid="{AC9FA3EE-B982-4E89-86EA-C069313833C9}"/>
    <cellStyle name="Ênfase3 23" xfId="14705" xr:uid="{00000000-0005-0000-0000-000071390000}"/>
    <cellStyle name="Ênfase3 23 2" xfId="45370" xr:uid="{C91F35D1-4460-47C1-B4A1-1DFBB21ABCB3}"/>
    <cellStyle name="Ênfase3 24" xfId="14706" xr:uid="{00000000-0005-0000-0000-000072390000}"/>
    <cellStyle name="Ênfase3 24 2" xfId="45371" xr:uid="{041E3FF5-7251-476E-8DE7-4D120E55625F}"/>
    <cellStyle name="Ênfase3 25" xfId="14707" xr:uid="{00000000-0005-0000-0000-000073390000}"/>
    <cellStyle name="Ênfase3 25 2" xfId="45372" xr:uid="{B2917AB8-2671-445B-87FD-2F506559EE57}"/>
    <cellStyle name="Ênfase3 26" xfId="14708" xr:uid="{00000000-0005-0000-0000-000074390000}"/>
    <cellStyle name="Ênfase3 26 2" xfId="45373" xr:uid="{81D5B628-ED33-4EF8-81E5-F96365084222}"/>
    <cellStyle name="Ênfase3 27" xfId="14709" xr:uid="{00000000-0005-0000-0000-000075390000}"/>
    <cellStyle name="Ênfase3 27 2" xfId="45374" xr:uid="{98D3BA45-9A9D-48B9-81D5-1F4532787F7E}"/>
    <cellStyle name="Ênfase3 28" xfId="14710" xr:uid="{00000000-0005-0000-0000-000076390000}"/>
    <cellStyle name="Ênfase3 28 2" xfId="45375" xr:uid="{79335F4B-3C9B-43E0-AD22-A5808AB93CBA}"/>
    <cellStyle name="Ênfase3 29" xfId="14711" xr:uid="{00000000-0005-0000-0000-000077390000}"/>
    <cellStyle name="Ênfase3 29 2" xfId="45376" xr:uid="{DB7339CC-6149-44C5-B3FB-50AB5A4288AB}"/>
    <cellStyle name="Ênfase3 3" xfId="14712" xr:uid="{00000000-0005-0000-0000-000078390000}"/>
    <cellStyle name="Ênfase3 3 2" xfId="14713" xr:uid="{00000000-0005-0000-0000-000079390000}"/>
    <cellStyle name="Ênfase3 3 2 2" xfId="45378" xr:uid="{4A90CE6B-44B8-4E9F-85C0-0C72708A09EF}"/>
    <cellStyle name="Ênfase3 3 3" xfId="14714" xr:uid="{00000000-0005-0000-0000-00007A390000}"/>
    <cellStyle name="Ênfase3 3 3 2" xfId="14715" xr:uid="{00000000-0005-0000-0000-00007B390000}"/>
    <cellStyle name="Ênfase3 3 3 2 2" xfId="45380" xr:uid="{7CE69086-CCA6-403F-840A-24D993970753}"/>
    <cellStyle name="Ênfase3 3 3 3" xfId="45379" xr:uid="{7A3BAD01-A2D3-472C-97EF-2F0CB04F0617}"/>
    <cellStyle name="Ênfase3 3 4" xfId="14716" xr:uid="{00000000-0005-0000-0000-00007C390000}"/>
    <cellStyle name="Ênfase3 3 4 2" xfId="45381" xr:uid="{FFA12F57-181E-4DC7-AA93-6A29E220947C}"/>
    <cellStyle name="Ênfase3 3 5" xfId="45377" xr:uid="{A85BEA2B-EEFD-49D7-A431-554594E59410}"/>
    <cellStyle name="Ênfase3 30" xfId="14717" xr:uid="{00000000-0005-0000-0000-00007D390000}"/>
    <cellStyle name="Ênfase3 30 2" xfId="45382" xr:uid="{9516607D-8C55-44C0-BCF2-B6CAC40188D5}"/>
    <cellStyle name="Ênfase3 31" xfId="14718" xr:uid="{00000000-0005-0000-0000-00007E390000}"/>
    <cellStyle name="Ênfase3 31 2" xfId="45383" xr:uid="{513AB693-C7B6-47EF-88AB-16982D7C49A0}"/>
    <cellStyle name="Ênfase3 32" xfId="14719" xr:uid="{00000000-0005-0000-0000-00007F390000}"/>
    <cellStyle name="Ênfase3 32 2" xfId="45384" xr:uid="{B9668C86-4253-43EF-969B-951A8C1DBF44}"/>
    <cellStyle name="Ênfase3 33" xfId="14720" xr:uid="{00000000-0005-0000-0000-000080390000}"/>
    <cellStyle name="Ênfase3 33 2" xfId="45385" xr:uid="{575FF717-240A-4568-99A5-88493F80EB89}"/>
    <cellStyle name="Ênfase3 34" xfId="14721" xr:uid="{00000000-0005-0000-0000-000081390000}"/>
    <cellStyle name="Ênfase3 34 2" xfId="45386" xr:uid="{29BC3B8F-3AA6-4311-BE7D-229BF3EE2A9E}"/>
    <cellStyle name="Ênfase3 35" xfId="14722" xr:uid="{00000000-0005-0000-0000-000082390000}"/>
    <cellStyle name="Ênfase3 35 2" xfId="45387" xr:uid="{8555AEB9-CE28-4461-AC89-9A00F228A2D4}"/>
    <cellStyle name="Ênfase3 36" xfId="14723" xr:uid="{00000000-0005-0000-0000-000083390000}"/>
    <cellStyle name="Ênfase3 36 2" xfId="45388" xr:uid="{FD59DFA0-FE93-4471-A14F-7C9CB67E57CC}"/>
    <cellStyle name="Ênfase3 37" xfId="14724" xr:uid="{00000000-0005-0000-0000-000084390000}"/>
    <cellStyle name="Ênfase3 37 2" xfId="45389" xr:uid="{9A32AC7A-E90B-47F2-B172-8A0F1B1F775F}"/>
    <cellStyle name="Ênfase3 38" xfId="14725" xr:uid="{00000000-0005-0000-0000-000085390000}"/>
    <cellStyle name="Ênfase3 38 2" xfId="45390" xr:uid="{B42A8D81-685B-4042-B6E2-4A55B0E5ECA3}"/>
    <cellStyle name="Ênfase3 4" xfId="14726" xr:uid="{00000000-0005-0000-0000-000086390000}"/>
    <cellStyle name="Ênfase3 4 2" xfId="14727" xr:uid="{00000000-0005-0000-0000-000087390000}"/>
    <cellStyle name="Ênfase3 4 2 2" xfId="45392" xr:uid="{00D8D881-E6EA-4AEC-B832-D372AC64D5EF}"/>
    <cellStyle name="Ênfase3 4 3" xfId="14728" xr:uid="{00000000-0005-0000-0000-000088390000}"/>
    <cellStyle name="Ênfase3 4 3 2" xfId="45393" xr:uid="{59D0629B-B764-46BD-8E6A-761EEE8D179F}"/>
    <cellStyle name="Ênfase3 4 4" xfId="45391" xr:uid="{3688A7EE-5280-4F38-86F0-C82842855C27}"/>
    <cellStyle name="Ênfase3 5" xfId="14729" xr:uid="{00000000-0005-0000-0000-000089390000}"/>
    <cellStyle name="Ênfase3 5 2" xfId="14730" xr:uid="{00000000-0005-0000-0000-00008A390000}"/>
    <cellStyle name="Ênfase3 5 2 2" xfId="45395" xr:uid="{0536B81F-CA03-4A0B-A9F3-C548B9DE9E4A}"/>
    <cellStyle name="Ênfase3 5 3" xfId="14731" xr:uid="{00000000-0005-0000-0000-00008B390000}"/>
    <cellStyle name="Ênfase3 5 3 2" xfId="45396" xr:uid="{F1BCE37F-3ED7-4A60-984C-3057F13639B5}"/>
    <cellStyle name="Ênfase3 5 4" xfId="45394" xr:uid="{984AE54B-25A0-4D67-97F0-01E8F7086BD8}"/>
    <cellStyle name="Ênfase3 6" xfId="14732" xr:uid="{00000000-0005-0000-0000-00008C390000}"/>
    <cellStyle name="Ênfase3 6 2" xfId="14733" xr:uid="{00000000-0005-0000-0000-00008D390000}"/>
    <cellStyle name="Ênfase3 6 2 2" xfId="45398" xr:uid="{EFE13FE4-AA65-4BF1-92A0-B97B2A72B00C}"/>
    <cellStyle name="Ênfase3 6 3" xfId="14734" xr:uid="{00000000-0005-0000-0000-00008E390000}"/>
    <cellStyle name="Ênfase3 6 3 2" xfId="45399" xr:uid="{709695C2-54C3-4227-9E05-0C1CCAF8C321}"/>
    <cellStyle name="Ênfase3 6 4" xfId="45397" xr:uid="{1D5976B5-33DA-4300-97A3-91D5DA9C5E0D}"/>
    <cellStyle name="Ênfase3 7" xfId="14735" xr:uid="{00000000-0005-0000-0000-00008F390000}"/>
    <cellStyle name="Ênfase3 7 2" xfId="14736" xr:uid="{00000000-0005-0000-0000-000090390000}"/>
    <cellStyle name="Ênfase3 7 2 2" xfId="45401" xr:uid="{F8E36BDF-1AD8-473A-86E6-507090471E50}"/>
    <cellStyle name="Ênfase3 7 3" xfId="14737" xr:uid="{00000000-0005-0000-0000-000091390000}"/>
    <cellStyle name="Ênfase3 7 3 2" xfId="45402" xr:uid="{FAF8D37C-7C66-4D05-9A6C-C9C9843BD614}"/>
    <cellStyle name="Ênfase3 7 4" xfId="45400" xr:uid="{3DD9B363-6DB9-490B-8DD5-7A8B2FFB2618}"/>
    <cellStyle name="Ênfase3 8" xfId="14738" xr:uid="{00000000-0005-0000-0000-000092390000}"/>
    <cellStyle name="Ênfase3 8 2" xfId="14739" xr:uid="{00000000-0005-0000-0000-000093390000}"/>
    <cellStyle name="Ênfase3 8 2 2" xfId="14740" xr:uid="{00000000-0005-0000-0000-000094390000}"/>
    <cellStyle name="Ênfase3 8 2 2 2" xfId="45405" xr:uid="{EA3F3A99-2586-4E9D-B67D-808984D3E0B1}"/>
    <cellStyle name="Ênfase3 8 2 3" xfId="45404" xr:uid="{2F7A691D-4EC3-4B1D-B359-7A005F8F2778}"/>
    <cellStyle name="Ênfase3 8 3" xfId="14741" xr:uid="{00000000-0005-0000-0000-000095390000}"/>
    <cellStyle name="Ênfase3 8 3 2" xfId="45406" xr:uid="{834CAB50-CEB7-4293-8485-A8E68A527CAF}"/>
    <cellStyle name="Ênfase3 8 4" xfId="45403" xr:uid="{59C49FC6-775A-4D6C-9EC9-ECA4BF723D48}"/>
    <cellStyle name="Ênfase3 9" xfId="14742" xr:uid="{00000000-0005-0000-0000-000096390000}"/>
    <cellStyle name="Ênfase3 9 2" xfId="14743" xr:uid="{00000000-0005-0000-0000-000097390000}"/>
    <cellStyle name="Ênfase3 9 2 2" xfId="14744" xr:uid="{00000000-0005-0000-0000-000098390000}"/>
    <cellStyle name="Ênfase3 9 2 2 2" xfId="45409" xr:uid="{13F6A409-B7A1-45D2-9DC9-2BAEC12E7803}"/>
    <cellStyle name="Ênfase3 9 2 3" xfId="45408" xr:uid="{965ECC12-6AD1-4B61-BE4C-AC4660414E04}"/>
    <cellStyle name="Ênfase3 9 3" xfId="14745" xr:uid="{00000000-0005-0000-0000-000099390000}"/>
    <cellStyle name="Ênfase3 9 3 2" xfId="45410" xr:uid="{A749F30E-2779-4452-83B2-15DB60A659C3}"/>
    <cellStyle name="Ênfase3 9 4" xfId="45407" xr:uid="{3EC62F97-0986-4FD3-99CE-25C0336E126D}"/>
    <cellStyle name="Ênfase4 10" xfId="14746" xr:uid="{00000000-0005-0000-0000-00009A390000}"/>
    <cellStyle name="Ênfase4 10 2" xfId="45411" xr:uid="{5A0A5FAB-7E28-45DF-B528-42CC3E001F26}"/>
    <cellStyle name="Ênfase4 11" xfId="14747" xr:uid="{00000000-0005-0000-0000-00009B390000}"/>
    <cellStyle name="Ênfase4 11 2" xfId="45412" xr:uid="{0446BD36-689D-44DE-A374-846250EE2104}"/>
    <cellStyle name="Ênfase4 12" xfId="14748" xr:uid="{00000000-0005-0000-0000-00009C390000}"/>
    <cellStyle name="Ênfase4 12 2" xfId="45413" xr:uid="{1C0A5D26-37F4-4B0B-AB9D-1466EC73F11F}"/>
    <cellStyle name="Ênfase4 13" xfId="14749" xr:uid="{00000000-0005-0000-0000-00009D390000}"/>
    <cellStyle name="Ênfase4 13 2" xfId="45414" xr:uid="{F6E2F879-4A84-4495-8D46-180BCCD9CA85}"/>
    <cellStyle name="Ênfase4 14" xfId="14750" xr:uid="{00000000-0005-0000-0000-00009E390000}"/>
    <cellStyle name="Ênfase4 14 2" xfId="45415" xr:uid="{4EE80877-708A-4910-B54B-07AF6A1BEDC1}"/>
    <cellStyle name="Ênfase4 15" xfId="14751" xr:uid="{00000000-0005-0000-0000-00009F390000}"/>
    <cellStyle name="Ênfase4 15 2" xfId="45416" xr:uid="{CF105E57-EF80-43FA-8308-67ED59381BD1}"/>
    <cellStyle name="Ênfase4 16" xfId="14752" xr:uid="{00000000-0005-0000-0000-0000A0390000}"/>
    <cellStyle name="Ênfase4 16 2" xfId="45417" xr:uid="{13E8721E-DE28-4FAC-B30A-9B2C88112897}"/>
    <cellStyle name="Ênfase4 17" xfId="14753" xr:uid="{00000000-0005-0000-0000-0000A1390000}"/>
    <cellStyle name="Ênfase4 17 2" xfId="45418" xr:uid="{1A477C1B-71E0-4CD9-A25A-AE49C0500876}"/>
    <cellStyle name="Ênfase4 18" xfId="14754" xr:uid="{00000000-0005-0000-0000-0000A2390000}"/>
    <cellStyle name="Ênfase4 18 2" xfId="45419" xr:uid="{416B356F-D0A4-4A45-8A50-9D4F6CE74688}"/>
    <cellStyle name="Ênfase4 19" xfId="14755" xr:uid="{00000000-0005-0000-0000-0000A3390000}"/>
    <cellStyle name="Ênfase4 19 2" xfId="45420" xr:uid="{9BE0EE92-2CF1-44EF-B00D-24430D3DAD98}"/>
    <cellStyle name="Ênfase4 2" xfId="14756" xr:uid="{00000000-0005-0000-0000-0000A4390000}"/>
    <cellStyle name="Ênfase4 2 2" xfId="14757" xr:uid="{00000000-0005-0000-0000-0000A5390000}"/>
    <cellStyle name="Ênfase4 2 2 2" xfId="14758" xr:uid="{00000000-0005-0000-0000-0000A6390000}"/>
    <cellStyle name="Ênfase4 2 2 2 2" xfId="45423" xr:uid="{A6B8C310-9FA2-47E0-B290-8D2AD2309FDC}"/>
    <cellStyle name="Ênfase4 2 2 3" xfId="14759" xr:uid="{00000000-0005-0000-0000-0000A7390000}"/>
    <cellStyle name="Ênfase4 2 2 3 2" xfId="45424" xr:uid="{8C4E8F7F-6C18-40E5-936B-C178D486E3E6}"/>
    <cellStyle name="Ênfase4 2 2 4" xfId="45422" xr:uid="{0BF585FD-1281-4350-8E98-B2D2E3ADE7B7}"/>
    <cellStyle name="Ênfase4 2 3" xfId="14760" xr:uid="{00000000-0005-0000-0000-0000A8390000}"/>
    <cellStyle name="Ênfase4 2 3 2" xfId="45425" xr:uid="{CDA616C7-8379-4AB3-B775-487ADB97FC99}"/>
    <cellStyle name="Ênfase4 2 4" xfId="45421" xr:uid="{A2D2EDC9-4440-46C8-A182-567173FBE3D3}"/>
    <cellStyle name="Ênfase4 20" xfId="14761" xr:uid="{00000000-0005-0000-0000-0000A9390000}"/>
    <cellStyle name="Ênfase4 20 2" xfId="45426" xr:uid="{BD1DE407-9B89-401B-A61B-52AAD3D753A0}"/>
    <cellStyle name="Ênfase4 21" xfId="14762" xr:uid="{00000000-0005-0000-0000-0000AA390000}"/>
    <cellStyle name="Ênfase4 21 2" xfId="45427" xr:uid="{A526ED63-65F5-410E-88AE-D66B04AA610E}"/>
    <cellStyle name="Ênfase4 22" xfId="14763" xr:uid="{00000000-0005-0000-0000-0000AB390000}"/>
    <cellStyle name="Ênfase4 22 2" xfId="45428" xr:uid="{C32E1820-4483-4A9B-817F-0868619E2BBB}"/>
    <cellStyle name="Ênfase4 23" xfId="14764" xr:uid="{00000000-0005-0000-0000-0000AC390000}"/>
    <cellStyle name="Ênfase4 23 2" xfId="45429" xr:uid="{5F9BD473-2AB3-49F3-A88C-FC8AF0E55D99}"/>
    <cellStyle name="Ênfase4 24" xfId="14765" xr:uid="{00000000-0005-0000-0000-0000AD390000}"/>
    <cellStyle name="Ênfase4 24 2" xfId="45430" xr:uid="{6AB598C2-68CD-4E98-934F-888DBE1C7652}"/>
    <cellStyle name="Ênfase4 3" xfId="14766" xr:uid="{00000000-0005-0000-0000-0000AE390000}"/>
    <cellStyle name="Ênfase4 3 2" xfId="14767" xr:uid="{00000000-0005-0000-0000-0000AF390000}"/>
    <cellStyle name="Ênfase4 3 2 2" xfId="45432" xr:uid="{0266A03E-33B6-4DAA-A61B-D8234F2D58D6}"/>
    <cellStyle name="Ênfase4 3 3" xfId="45431" xr:uid="{81122BAC-9703-4956-811A-02ABFCF9B687}"/>
    <cellStyle name="Ênfase4 4" xfId="14768" xr:uid="{00000000-0005-0000-0000-0000B0390000}"/>
    <cellStyle name="Ênfase4 4 10" xfId="14769" xr:uid="{00000000-0005-0000-0000-0000B1390000}"/>
    <cellStyle name="Ênfase4 4 10 2" xfId="14770" xr:uid="{00000000-0005-0000-0000-0000B2390000}"/>
    <cellStyle name="Ênfase4 4 10 2 2" xfId="45435" xr:uid="{91CCC26B-08C1-472A-8AC1-03FAB8FB6970}"/>
    <cellStyle name="Ênfase4 4 10 3" xfId="45434" xr:uid="{175022B8-C95A-45F6-B469-4A9B80C6620C}"/>
    <cellStyle name="Ênfase4 4 11" xfId="14771" xr:uid="{00000000-0005-0000-0000-0000B3390000}"/>
    <cellStyle name="Ênfase4 4 11 2" xfId="45436" xr:uid="{FEF1574F-7DD2-4E7B-B098-BE3B0A01345B}"/>
    <cellStyle name="Ênfase4 4 12" xfId="45433" xr:uid="{E1622098-39EB-45CD-95F6-75086315DD82}"/>
    <cellStyle name="Ênfase4 4 2" xfId="14772" xr:uid="{00000000-0005-0000-0000-0000B4390000}"/>
    <cellStyle name="Ênfase4 4 2 10" xfId="14773" xr:uid="{00000000-0005-0000-0000-0000B5390000}"/>
    <cellStyle name="Ênfase4 4 2 10 2" xfId="45438" xr:uid="{EDF54F40-8CFF-4338-BEDC-35E5260E9FBF}"/>
    <cellStyle name="Ênfase4 4 2 11" xfId="14774" xr:uid="{00000000-0005-0000-0000-0000B6390000}"/>
    <cellStyle name="Ênfase4 4 2 11 2" xfId="45439" xr:uid="{2141A8AE-5A4B-456D-9AFE-25270936BEC3}"/>
    <cellStyle name="Ênfase4 4 2 12" xfId="45437" xr:uid="{77840685-D9DA-4F91-AEBA-530522AC7665}"/>
    <cellStyle name="Ênfase4 4 2 2" xfId="14775" xr:uid="{00000000-0005-0000-0000-0000B7390000}"/>
    <cellStyle name="Ênfase4 4 2 2 2" xfId="45440" xr:uid="{D78C0CBC-DE6D-4894-8F43-3B64D8C7ACA2}"/>
    <cellStyle name="Ênfase4 4 2 3" xfId="14776" xr:uid="{00000000-0005-0000-0000-0000B8390000}"/>
    <cellStyle name="Ênfase4 4 2 3 2" xfId="14777" xr:uid="{00000000-0005-0000-0000-0000B9390000}"/>
    <cellStyle name="Ênfase4 4 2 3 2 2" xfId="45442" xr:uid="{249E35CE-9A69-49AA-A213-E2021BB7AC21}"/>
    <cellStyle name="Ênfase4 4 2 3 3" xfId="14778" xr:uid="{00000000-0005-0000-0000-0000BA390000}"/>
    <cellStyle name="Ênfase4 4 2 3 3 2" xfId="45443" xr:uid="{A2E5F3D6-008F-44B1-A234-501828E0A9B2}"/>
    <cellStyle name="Ênfase4 4 2 3 4" xfId="14779" xr:uid="{00000000-0005-0000-0000-0000BB390000}"/>
    <cellStyle name="Ênfase4 4 2 3 4 2" xfId="45444" xr:uid="{E763E1F3-A574-4A44-B478-64938E7399EC}"/>
    <cellStyle name="Ênfase4 4 2 3 5" xfId="45441" xr:uid="{076F8289-F770-438B-AA5B-66FD70C34AD8}"/>
    <cellStyle name="Ênfase4 4 2 4" xfId="14780" xr:uid="{00000000-0005-0000-0000-0000BC390000}"/>
    <cellStyle name="Ênfase4 4 2 4 2" xfId="14781" xr:uid="{00000000-0005-0000-0000-0000BD390000}"/>
    <cellStyle name="Ênfase4 4 2 4 2 2" xfId="45446" xr:uid="{B20BF8C5-9EDF-4FE0-92A0-509975D927A0}"/>
    <cellStyle name="Ênfase4 4 2 4 3" xfId="14782" xr:uid="{00000000-0005-0000-0000-0000BE390000}"/>
    <cellStyle name="Ênfase4 4 2 4 3 2" xfId="45447" xr:uid="{FD0D2F6E-7994-4E07-A77A-CD5CEA28FB39}"/>
    <cellStyle name="Ênfase4 4 2 4 4" xfId="14783" xr:uid="{00000000-0005-0000-0000-0000BF390000}"/>
    <cellStyle name="Ênfase4 4 2 4 4 2" xfId="45448" xr:uid="{E3116C52-1D77-405B-AE70-993D2620CBC3}"/>
    <cellStyle name="Ênfase4 4 2 4 5" xfId="45445" xr:uid="{7E2DF32D-F8A8-4B65-8919-5B66704AF179}"/>
    <cellStyle name="Ênfase4 4 2 5" xfId="14784" xr:uid="{00000000-0005-0000-0000-0000C0390000}"/>
    <cellStyle name="Ênfase4 4 2 5 2" xfId="14785" xr:uid="{00000000-0005-0000-0000-0000C1390000}"/>
    <cellStyle name="Ênfase4 4 2 5 2 2" xfId="45450" xr:uid="{FAF2C2FD-B581-49C0-8252-E28400DBA9C1}"/>
    <cellStyle name="Ênfase4 4 2 5 3" xfId="14786" xr:uid="{00000000-0005-0000-0000-0000C2390000}"/>
    <cellStyle name="Ênfase4 4 2 5 3 2" xfId="45451" xr:uid="{A71A9E18-6CB7-436B-A473-A82793B088A1}"/>
    <cellStyle name="Ênfase4 4 2 5 4" xfId="45449" xr:uid="{DED453E0-E108-4B2D-827F-7027AAABA8EC}"/>
    <cellStyle name="Ênfase4 4 2 6" xfId="14787" xr:uid="{00000000-0005-0000-0000-0000C3390000}"/>
    <cellStyle name="Ênfase4 4 2 6 2" xfId="45452" xr:uid="{131D7E5C-CE2B-4F45-A438-334BD42BAD25}"/>
    <cellStyle name="Ênfase4 4 2 7" xfId="14788" xr:uid="{00000000-0005-0000-0000-0000C4390000}"/>
    <cellStyle name="Ênfase4 4 2 7 2" xfId="45453" xr:uid="{0A487818-4E04-41CE-9927-F6F626902B31}"/>
    <cellStyle name="Ênfase4 4 2 8" xfId="14789" xr:uid="{00000000-0005-0000-0000-0000C5390000}"/>
    <cellStyle name="Ênfase4 4 2 8 2" xfId="14790" xr:uid="{00000000-0005-0000-0000-0000C6390000}"/>
    <cellStyle name="Ênfase4 4 2 8 2 2" xfId="45455" xr:uid="{4DABA4CD-4BBC-4BC4-87E4-AAECC53996C1}"/>
    <cellStyle name="Ênfase4 4 2 8 3" xfId="14791" xr:uid="{00000000-0005-0000-0000-0000C7390000}"/>
    <cellStyle name="Ênfase4 4 2 8 3 2" xfId="45456" xr:uid="{575387BB-907E-429C-977F-E00BC20C6C7D}"/>
    <cellStyle name="Ênfase4 4 2 8 4" xfId="45454" xr:uid="{5B7D9E2E-CE90-4B70-904D-B2C44A21D4A9}"/>
    <cellStyle name="Ênfase4 4 2 9" xfId="14792" xr:uid="{00000000-0005-0000-0000-0000C8390000}"/>
    <cellStyle name="Ênfase4 4 2 9 2" xfId="45457" xr:uid="{2799B97A-F6FD-4561-9E24-74AA28791B02}"/>
    <cellStyle name="Ênfase4 4 3" xfId="14793" xr:uid="{00000000-0005-0000-0000-0000C9390000}"/>
    <cellStyle name="Ênfase4 4 3 2" xfId="45458" xr:uid="{2CAD4F17-1AA2-45BF-8D1D-C34972362F5C}"/>
    <cellStyle name="Ênfase4 4 4" xfId="14794" xr:uid="{00000000-0005-0000-0000-0000CA390000}"/>
    <cellStyle name="Ênfase4 4 4 2" xfId="14795" xr:uid="{00000000-0005-0000-0000-0000CB390000}"/>
    <cellStyle name="Ênfase4 4 4 2 2" xfId="45460" xr:uid="{500E4643-D642-452D-A688-18F394524A25}"/>
    <cellStyle name="Ênfase4 4 4 3" xfId="14796" xr:uid="{00000000-0005-0000-0000-0000CC390000}"/>
    <cellStyle name="Ênfase4 4 4 3 2" xfId="45461" xr:uid="{041D2075-CFCD-4FC1-AB9D-E2FFCE76D9DD}"/>
    <cellStyle name="Ênfase4 4 4 4" xfId="14797" xr:uid="{00000000-0005-0000-0000-0000CD390000}"/>
    <cellStyle name="Ênfase4 4 4 4 2" xfId="45462" xr:uid="{E9127565-9734-43AE-AFA5-E0D6CF5D0F9B}"/>
    <cellStyle name="Ênfase4 4 4 5" xfId="45459" xr:uid="{A4A9A8BE-88A6-4112-9A20-D7DFAA0F1575}"/>
    <cellStyle name="Ênfase4 4 5" xfId="14798" xr:uid="{00000000-0005-0000-0000-0000CE390000}"/>
    <cellStyle name="Ênfase4 4 5 2" xfId="14799" xr:uid="{00000000-0005-0000-0000-0000CF390000}"/>
    <cellStyle name="Ênfase4 4 5 2 2" xfId="45464" xr:uid="{5B6C8B4D-4175-4B39-B6BE-68B47749DA97}"/>
    <cellStyle name="Ênfase4 4 5 3" xfId="14800" xr:uid="{00000000-0005-0000-0000-0000D0390000}"/>
    <cellStyle name="Ênfase4 4 5 3 2" xfId="45465" xr:uid="{D5FA9269-F3C7-41DD-B38C-E33D7B26ED4E}"/>
    <cellStyle name="Ênfase4 4 5 4" xfId="14801" xr:uid="{00000000-0005-0000-0000-0000D1390000}"/>
    <cellStyle name="Ênfase4 4 5 4 2" xfId="45466" xr:uid="{7AA362D2-9DB4-4EC8-AC42-D88ECA006AF7}"/>
    <cellStyle name="Ênfase4 4 5 5" xfId="45463" xr:uid="{F7D471FB-64EF-4014-953D-6AEE228B2D8E}"/>
    <cellStyle name="Ênfase4 4 6" xfId="14802" xr:uid="{00000000-0005-0000-0000-0000D2390000}"/>
    <cellStyle name="Ênfase4 4 6 2" xfId="14803" xr:uid="{00000000-0005-0000-0000-0000D3390000}"/>
    <cellStyle name="Ênfase4 4 6 2 2" xfId="45468" xr:uid="{0F2E54A5-9AFF-4A3F-AF34-D8246A4D9134}"/>
    <cellStyle name="Ênfase4 4 6 3" xfId="14804" xr:uid="{00000000-0005-0000-0000-0000D4390000}"/>
    <cellStyle name="Ênfase4 4 6 3 2" xfId="45469" xr:uid="{9D0AB018-44CB-463B-85DF-C308F21BD794}"/>
    <cellStyle name="Ênfase4 4 6 4" xfId="45467" xr:uid="{2603BFE3-AA29-4EF1-827C-0E95290338FD}"/>
    <cellStyle name="Ênfase4 4 7" xfId="14805" xr:uid="{00000000-0005-0000-0000-0000D5390000}"/>
    <cellStyle name="Ênfase4 4 7 2" xfId="45470" xr:uid="{367DBF31-9AD7-4251-B292-957689E84559}"/>
    <cellStyle name="Ênfase4 4 8" xfId="14806" xr:uid="{00000000-0005-0000-0000-0000D6390000}"/>
    <cellStyle name="Ênfase4 4 8 2" xfId="45471" xr:uid="{2D66AC20-D43B-4E37-85E0-8DCBCBAB35CA}"/>
    <cellStyle name="Ênfase4 4 9" xfId="14807" xr:uid="{00000000-0005-0000-0000-0000D7390000}"/>
    <cellStyle name="Ênfase4 4 9 2" xfId="14808" xr:uid="{00000000-0005-0000-0000-0000D8390000}"/>
    <cellStyle name="Ênfase4 4 9 2 2" xfId="45473" xr:uid="{5F08EAA9-87D2-4115-8D54-649333323F00}"/>
    <cellStyle name="Ênfase4 4 9 3" xfId="14809" xr:uid="{00000000-0005-0000-0000-0000D9390000}"/>
    <cellStyle name="Ênfase4 4 9 3 2" xfId="45474" xr:uid="{4A7AB5FD-F4CE-4537-A418-70C7F7B2EA9D}"/>
    <cellStyle name="Ênfase4 4 9 4" xfId="45472" xr:uid="{7104A40D-1D0D-4875-8C9A-29F2B00353EE}"/>
    <cellStyle name="Ênfase4 5" xfId="14810" xr:uid="{00000000-0005-0000-0000-0000DA390000}"/>
    <cellStyle name="Ênfase4 5 2" xfId="14811" xr:uid="{00000000-0005-0000-0000-0000DB390000}"/>
    <cellStyle name="Ênfase4 5 2 2" xfId="45476" xr:uid="{0639CFBA-8F28-4229-AF5D-C25BEF903E28}"/>
    <cellStyle name="Ênfase4 5 3" xfId="45475" xr:uid="{311439AD-23E6-4E66-8C66-CE7B7442244B}"/>
    <cellStyle name="Ênfase4 6" xfId="14812" xr:uid="{00000000-0005-0000-0000-0000DC390000}"/>
    <cellStyle name="Ênfase4 6 2" xfId="14813" xr:uid="{00000000-0005-0000-0000-0000DD390000}"/>
    <cellStyle name="Ênfase4 6 2 2" xfId="14814" xr:uid="{00000000-0005-0000-0000-0000DE390000}"/>
    <cellStyle name="Ênfase4 6 2 2 2" xfId="14815" xr:uid="{00000000-0005-0000-0000-0000DF390000}"/>
    <cellStyle name="Ênfase4 6 2 2 2 2" xfId="45480" xr:uid="{65BB3ACD-812E-4198-A859-62FF6E5FCC35}"/>
    <cellStyle name="Ênfase4 6 2 2 3" xfId="45479" xr:uid="{40A13F7E-EAB7-4954-8591-48B9016DAC6F}"/>
    <cellStyle name="Ênfase4 6 2 3" xfId="14816" xr:uid="{00000000-0005-0000-0000-0000E0390000}"/>
    <cellStyle name="Ênfase4 6 2 3 2" xfId="45481" xr:uid="{8F19D9B9-CA6B-405A-AF10-F15D1048D187}"/>
    <cellStyle name="Ênfase4 6 2 4" xfId="45478" xr:uid="{A1D7AEA2-45D3-4DC3-8A0F-6069C4AD0107}"/>
    <cellStyle name="Ênfase4 6 3" xfId="14817" xr:uid="{00000000-0005-0000-0000-0000E1390000}"/>
    <cellStyle name="Ênfase4 6 3 2" xfId="14818" xr:uid="{00000000-0005-0000-0000-0000E2390000}"/>
    <cellStyle name="Ênfase4 6 3 2 2" xfId="45483" xr:uid="{89BB93DF-4172-4A5F-97D1-1C27904B03AF}"/>
    <cellStyle name="Ênfase4 6 3 3" xfId="14819" xr:uid="{00000000-0005-0000-0000-0000E3390000}"/>
    <cellStyle name="Ênfase4 6 3 3 2" xfId="45484" xr:uid="{1E7EF9AE-BEA7-4B62-844B-2C21EC1F053D}"/>
    <cellStyle name="Ênfase4 6 3 4" xfId="45482" xr:uid="{6C9D53B2-BD06-491B-B686-7F1650C9025F}"/>
    <cellStyle name="Ênfase4 6 4" xfId="14820" xr:uid="{00000000-0005-0000-0000-0000E4390000}"/>
    <cellStyle name="Ênfase4 6 4 2" xfId="45485" xr:uid="{CB278893-6B64-4D67-A271-D7A7DE85E50C}"/>
    <cellStyle name="Ênfase4 6 5" xfId="14821" xr:uid="{00000000-0005-0000-0000-0000E5390000}"/>
    <cellStyle name="Ênfase4 6 5 2" xfId="45486" xr:uid="{88B5B44A-1B0F-499B-B865-B89F70EB2762}"/>
    <cellStyle name="Ênfase4 6 6" xfId="45477" xr:uid="{E9F500E9-114D-4614-BAA8-25EB413EEA27}"/>
    <cellStyle name="Ênfase4 7" xfId="14822" xr:uid="{00000000-0005-0000-0000-0000E6390000}"/>
    <cellStyle name="Ênfase4 7 2" xfId="45487" xr:uid="{EC622C5A-C634-4EC2-BFCA-ACDFBF59FE65}"/>
    <cellStyle name="Ênfase4 8" xfId="14823" xr:uid="{00000000-0005-0000-0000-0000E7390000}"/>
    <cellStyle name="Ênfase4 8 2" xfId="45488" xr:uid="{C66302D0-2EF6-477A-B478-DDCB4B959B6A}"/>
    <cellStyle name="Ênfase4 9" xfId="14824" xr:uid="{00000000-0005-0000-0000-0000E8390000}"/>
    <cellStyle name="Ênfase4 9 2" xfId="14825" xr:uid="{00000000-0005-0000-0000-0000E9390000}"/>
    <cellStyle name="Ênfase4 9 2 2" xfId="45490" xr:uid="{94844FCC-4BF5-4D80-9E89-8C64F7D33FFE}"/>
    <cellStyle name="Ênfase4 9 3" xfId="14826" xr:uid="{00000000-0005-0000-0000-0000EA390000}"/>
    <cellStyle name="Ênfase4 9 3 2" xfId="45491" xr:uid="{7322BE2E-15CE-48DD-BAF0-BD326A627389}"/>
    <cellStyle name="Ênfase4 9 4" xfId="45489" xr:uid="{B9F1ED60-8E05-42FA-A14E-E74E55E43069}"/>
    <cellStyle name="Ênfase5 10" xfId="14827" xr:uid="{00000000-0005-0000-0000-0000EB390000}"/>
    <cellStyle name="Ênfase5 10 2" xfId="45492" xr:uid="{E1A772B3-FD08-4A03-A295-4FEAB65B2782}"/>
    <cellStyle name="Ênfase5 11" xfId="14828" xr:uid="{00000000-0005-0000-0000-0000EC390000}"/>
    <cellStyle name="Ênfase5 11 2" xfId="45493" xr:uid="{DAE903B3-21B0-4090-80FA-513180F2D432}"/>
    <cellStyle name="Ênfase5 12" xfId="14829" xr:uid="{00000000-0005-0000-0000-0000ED390000}"/>
    <cellStyle name="Ênfase5 12 2" xfId="45494" xr:uid="{A61C6C7A-D19D-424B-A2DF-A2CD263A2577}"/>
    <cellStyle name="Ênfase5 13" xfId="14830" xr:uid="{00000000-0005-0000-0000-0000EE390000}"/>
    <cellStyle name="Ênfase5 13 2" xfId="45495" xr:uid="{997442AC-39B1-421A-A485-E8282B91ACEA}"/>
    <cellStyle name="Ênfase5 14" xfId="14831" xr:uid="{00000000-0005-0000-0000-0000EF390000}"/>
    <cellStyle name="Ênfase5 14 2" xfId="45496" xr:uid="{3253ED6E-8C9F-454B-9E92-0804A23B026A}"/>
    <cellStyle name="Ênfase5 15" xfId="14832" xr:uid="{00000000-0005-0000-0000-0000F0390000}"/>
    <cellStyle name="Ênfase5 15 2" xfId="45497" xr:uid="{FE1EB662-7E6C-4674-872E-80F710BA407E}"/>
    <cellStyle name="Ênfase5 16" xfId="14833" xr:uid="{00000000-0005-0000-0000-0000F1390000}"/>
    <cellStyle name="Ênfase5 16 2" xfId="45498" xr:uid="{F09427A4-B894-4A90-A279-17A3477C4C3E}"/>
    <cellStyle name="Ênfase5 17" xfId="14834" xr:uid="{00000000-0005-0000-0000-0000F2390000}"/>
    <cellStyle name="Ênfase5 17 2" xfId="45499" xr:uid="{437F0912-332D-4FE0-8FEA-33D4C2C7E8F2}"/>
    <cellStyle name="Ênfase5 18" xfId="14835" xr:uid="{00000000-0005-0000-0000-0000F3390000}"/>
    <cellStyle name="Ênfase5 18 2" xfId="45500" xr:uid="{6C8A10E7-0A70-4ABE-B40D-C9090D63A947}"/>
    <cellStyle name="Ênfase5 19" xfId="14836" xr:uid="{00000000-0005-0000-0000-0000F4390000}"/>
    <cellStyle name="Ênfase5 19 2" xfId="45501" xr:uid="{BF774687-76A3-4064-8F26-19D9AC6DB471}"/>
    <cellStyle name="Ênfase5 2" xfId="14837" xr:uid="{00000000-0005-0000-0000-0000F5390000}"/>
    <cellStyle name="Ênfase5 2 2" xfId="14838" xr:uid="{00000000-0005-0000-0000-0000F6390000}"/>
    <cellStyle name="Ênfase5 2 2 2" xfId="45503" xr:uid="{3F0BA52F-AD7E-4142-A04C-D2CEDE54F802}"/>
    <cellStyle name="Ênfase5 2 3" xfId="14839" xr:uid="{00000000-0005-0000-0000-0000F7390000}"/>
    <cellStyle name="Ênfase5 2 3 2" xfId="45504" xr:uid="{42FF1C27-FAFD-4E75-97E8-4AAFC88B1EEA}"/>
    <cellStyle name="Ênfase5 2 4" xfId="45502" xr:uid="{22CBF8AC-37B8-43FF-892B-98DFD15B856F}"/>
    <cellStyle name="Ênfase5 20" xfId="14840" xr:uid="{00000000-0005-0000-0000-0000F8390000}"/>
    <cellStyle name="Ênfase5 20 2" xfId="45505" xr:uid="{5A668C36-C9BE-4EC0-86F8-513852AF95CE}"/>
    <cellStyle name="Ênfase5 21" xfId="14841" xr:uid="{00000000-0005-0000-0000-0000F9390000}"/>
    <cellStyle name="Ênfase5 21 2" xfId="45506" xr:uid="{A198AC7E-DF19-41C8-94A8-6E60669C7A37}"/>
    <cellStyle name="Ênfase5 22" xfId="14842" xr:uid="{00000000-0005-0000-0000-0000FA390000}"/>
    <cellStyle name="Ênfase5 22 2" xfId="45507" xr:uid="{30FFC8B8-04C5-4010-96AD-7DB870541250}"/>
    <cellStyle name="Ênfase5 23" xfId="14843" xr:uid="{00000000-0005-0000-0000-0000FB390000}"/>
    <cellStyle name="Ênfase5 23 2" xfId="45508" xr:uid="{12B16638-6699-4543-B183-1E4F8B85F8C4}"/>
    <cellStyle name="Ênfase5 24" xfId="14844" xr:uid="{00000000-0005-0000-0000-0000FC390000}"/>
    <cellStyle name="Ênfase5 24 2" xfId="45509" xr:uid="{0C874F94-195B-4046-9796-AB88D29C4CA4}"/>
    <cellStyle name="Ênfase5 3" xfId="14845" xr:uid="{00000000-0005-0000-0000-0000FD390000}"/>
    <cellStyle name="Ênfase5 3 2" xfId="14846" xr:uid="{00000000-0005-0000-0000-0000FE390000}"/>
    <cellStyle name="Ênfase5 3 2 2" xfId="45511" xr:uid="{D2D36B68-6948-4001-8CBF-511387C1CB3D}"/>
    <cellStyle name="Ênfase5 3 3" xfId="45510" xr:uid="{E0B9C000-9021-40B3-AD50-C72C198E16CE}"/>
    <cellStyle name="Ênfase5 4" xfId="14847" xr:uid="{00000000-0005-0000-0000-0000FF390000}"/>
    <cellStyle name="Ênfase5 4 10" xfId="14848" xr:uid="{00000000-0005-0000-0000-0000003A0000}"/>
    <cellStyle name="Ênfase5 4 10 2" xfId="45513" xr:uid="{EEB86E0B-3C9E-4950-BF28-6ACB1C70869A}"/>
    <cellStyle name="Ênfase5 4 11" xfId="14849" xr:uid="{00000000-0005-0000-0000-0000013A0000}"/>
    <cellStyle name="Ênfase5 4 11 2" xfId="45514" xr:uid="{49EFD4FD-0B1A-4E84-8EAA-0F24AEDC107A}"/>
    <cellStyle name="Ênfase5 4 12" xfId="45512" xr:uid="{0640C9BE-769C-40D0-9371-7A73B24B490C}"/>
    <cellStyle name="Ênfase5 4 2" xfId="14850" xr:uid="{00000000-0005-0000-0000-0000023A0000}"/>
    <cellStyle name="Ênfase5 4 2 10" xfId="14851" xr:uid="{00000000-0005-0000-0000-0000033A0000}"/>
    <cellStyle name="Ênfase5 4 2 10 2" xfId="45516" xr:uid="{870D5582-6421-4C86-AADD-7C1E74A0EB31}"/>
    <cellStyle name="Ênfase5 4 2 11" xfId="45515" xr:uid="{60562CC4-5132-4545-A229-9406651341DF}"/>
    <cellStyle name="Ênfase5 4 2 2" xfId="14852" xr:uid="{00000000-0005-0000-0000-0000043A0000}"/>
    <cellStyle name="Ênfase5 4 2 2 2" xfId="45517" xr:uid="{33FD8702-7CB5-4DF4-9046-4ACB40C0B0B8}"/>
    <cellStyle name="Ênfase5 4 2 3" xfId="14853" xr:uid="{00000000-0005-0000-0000-0000053A0000}"/>
    <cellStyle name="Ênfase5 4 2 3 2" xfId="14854" xr:uid="{00000000-0005-0000-0000-0000063A0000}"/>
    <cellStyle name="Ênfase5 4 2 3 2 2" xfId="45519" xr:uid="{5F68CC46-9B86-4DCF-91A8-5A5D2E002034}"/>
    <cellStyle name="Ênfase5 4 2 3 3" xfId="14855" xr:uid="{00000000-0005-0000-0000-0000073A0000}"/>
    <cellStyle name="Ênfase5 4 2 3 3 2" xfId="45520" xr:uid="{9FC887AF-CB58-4695-ADD3-8F32955D9B72}"/>
    <cellStyle name="Ênfase5 4 2 3 4" xfId="14856" xr:uid="{00000000-0005-0000-0000-0000083A0000}"/>
    <cellStyle name="Ênfase5 4 2 3 4 2" xfId="45521" xr:uid="{B4A45083-E150-452A-A03E-750010B7D888}"/>
    <cellStyle name="Ênfase5 4 2 3 5" xfId="45518" xr:uid="{753C1059-30A6-4AE1-9922-7F2BD3733174}"/>
    <cellStyle name="Ênfase5 4 2 4" xfId="14857" xr:uid="{00000000-0005-0000-0000-0000093A0000}"/>
    <cellStyle name="Ênfase5 4 2 4 2" xfId="14858" xr:uid="{00000000-0005-0000-0000-00000A3A0000}"/>
    <cellStyle name="Ênfase5 4 2 4 2 2" xfId="45523" xr:uid="{C793F495-DD0D-4C83-AA18-87F9C15D45F1}"/>
    <cellStyle name="Ênfase5 4 2 4 3" xfId="14859" xr:uid="{00000000-0005-0000-0000-00000B3A0000}"/>
    <cellStyle name="Ênfase5 4 2 4 3 2" xfId="45524" xr:uid="{9914A813-5944-4366-ABBF-87D4452F2D91}"/>
    <cellStyle name="Ênfase5 4 2 4 4" xfId="14860" xr:uid="{00000000-0005-0000-0000-00000C3A0000}"/>
    <cellStyle name="Ênfase5 4 2 4 4 2" xfId="45525" xr:uid="{C1C726B0-CFA4-460A-BC17-1B5DB034E398}"/>
    <cellStyle name="Ênfase5 4 2 4 5" xfId="45522" xr:uid="{547EE0EF-526A-4815-82D1-6C077DDB619E}"/>
    <cellStyle name="Ênfase5 4 2 5" xfId="14861" xr:uid="{00000000-0005-0000-0000-00000D3A0000}"/>
    <cellStyle name="Ênfase5 4 2 5 2" xfId="14862" xr:uid="{00000000-0005-0000-0000-00000E3A0000}"/>
    <cellStyle name="Ênfase5 4 2 5 2 2" xfId="45527" xr:uid="{3A32A92F-613B-4EF8-8FAD-1A2CFA8313A0}"/>
    <cellStyle name="Ênfase5 4 2 5 3" xfId="14863" xr:uid="{00000000-0005-0000-0000-00000F3A0000}"/>
    <cellStyle name="Ênfase5 4 2 5 3 2" xfId="45528" xr:uid="{84918DE1-8062-4C64-9DC8-E2FA9CB8C62D}"/>
    <cellStyle name="Ênfase5 4 2 5 4" xfId="45526" xr:uid="{7BB6A8A4-4521-40B9-A518-56F08C53D247}"/>
    <cellStyle name="Ênfase5 4 2 6" xfId="14864" xr:uid="{00000000-0005-0000-0000-0000103A0000}"/>
    <cellStyle name="Ênfase5 4 2 6 2" xfId="45529" xr:uid="{6BB61011-D8A0-44D8-B05F-13563FE21625}"/>
    <cellStyle name="Ênfase5 4 2 7" xfId="14865" xr:uid="{00000000-0005-0000-0000-0000113A0000}"/>
    <cellStyle name="Ênfase5 4 2 7 2" xfId="45530" xr:uid="{5B7FD9AB-9630-4892-BFB1-D7F0D1CB9236}"/>
    <cellStyle name="Ênfase5 4 2 8" xfId="14866" xr:uid="{00000000-0005-0000-0000-0000123A0000}"/>
    <cellStyle name="Ênfase5 4 2 8 2" xfId="14867" xr:uid="{00000000-0005-0000-0000-0000133A0000}"/>
    <cellStyle name="Ênfase5 4 2 8 2 2" xfId="45532" xr:uid="{E87904A6-3693-48D7-A697-DCA3BE75CF4C}"/>
    <cellStyle name="Ênfase5 4 2 8 3" xfId="14868" xr:uid="{00000000-0005-0000-0000-0000143A0000}"/>
    <cellStyle name="Ênfase5 4 2 8 3 2" xfId="45533" xr:uid="{E6D188B4-5836-41FA-B2E2-956E12DDA5FF}"/>
    <cellStyle name="Ênfase5 4 2 8 4" xfId="45531" xr:uid="{216B192B-7D33-4F9D-9B17-ACF64DEB565C}"/>
    <cellStyle name="Ênfase5 4 2 9" xfId="14869" xr:uid="{00000000-0005-0000-0000-0000153A0000}"/>
    <cellStyle name="Ênfase5 4 2 9 2" xfId="45534" xr:uid="{F1C73191-33A5-4332-B7C4-57573EB279A4}"/>
    <cellStyle name="Ênfase5 4 3" xfId="14870" xr:uid="{00000000-0005-0000-0000-0000163A0000}"/>
    <cellStyle name="Ênfase5 4 3 2" xfId="45535" xr:uid="{EC68967C-B3F6-4C50-ADF7-A9B51AA9723A}"/>
    <cellStyle name="Ênfase5 4 4" xfId="14871" xr:uid="{00000000-0005-0000-0000-0000173A0000}"/>
    <cellStyle name="Ênfase5 4 4 2" xfId="14872" xr:uid="{00000000-0005-0000-0000-0000183A0000}"/>
    <cellStyle name="Ênfase5 4 4 2 2" xfId="45537" xr:uid="{77F3FAB6-1403-46B1-9B6C-B7FB9E48F30B}"/>
    <cellStyle name="Ênfase5 4 4 3" xfId="14873" xr:uid="{00000000-0005-0000-0000-0000193A0000}"/>
    <cellStyle name="Ênfase5 4 4 3 2" xfId="45538" xr:uid="{8C595F23-3C1C-4B42-94E7-8DB33A459BD4}"/>
    <cellStyle name="Ênfase5 4 4 4" xfId="14874" xr:uid="{00000000-0005-0000-0000-00001A3A0000}"/>
    <cellStyle name="Ênfase5 4 4 4 2" xfId="45539" xr:uid="{CE35CA0E-C01A-4F1C-9176-C1CBBD810681}"/>
    <cellStyle name="Ênfase5 4 4 5" xfId="45536" xr:uid="{CA8CA68D-2276-41AC-BE61-C9DD395F51EE}"/>
    <cellStyle name="Ênfase5 4 5" xfId="14875" xr:uid="{00000000-0005-0000-0000-00001B3A0000}"/>
    <cellStyle name="Ênfase5 4 5 2" xfId="14876" xr:uid="{00000000-0005-0000-0000-00001C3A0000}"/>
    <cellStyle name="Ênfase5 4 5 2 2" xfId="45541" xr:uid="{42D12940-FED2-4B09-AFFB-F95B170C2BB5}"/>
    <cellStyle name="Ênfase5 4 5 3" xfId="14877" xr:uid="{00000000-0005-0000-0000-00001D3A0000}"/>
    <cellStyle name="Ênfase5 4 5 3 2" xfId="45542" xr:uid="{D1194253-4CD3-44E7-AF07-33BF2EA68310}"/>
    <cellStyle name="Ênfase5 4 5 4" xfId="14878" xr:uid="{00000000-0005-0000-0000-00001E3A0000}"/>
    <cellStyle name="Ênfase5 4 5 4 2" xfId="45543" xr:uid="{40BA276C-4F29-45FE-87DD-D65BFEBC0AF6}"/>
    <cellStyle name="Ênfase5 4 5 5" xfId="45540" xr:uid="{DC56AE54-13B3-4F55-A06C-56299DF527DD}"/>
    <cellStyle name="Ênfase5 4 6" xfId="14879" xr:uid="{00000000-0005-0000-0000-00001F3A0000}"/>
    <cellStyle name="Ênfase5 4 6 2" xfId="14880" xr:uid="{00000000-0005-0000-0000-0000203A0000}"/>
    <cellStyle name="Ênfase5 4 6 2 2" xfId="45545" xr:uid="{49215960-7795-4B45-9273-DDE7412061C4}"/>
    <cellStyle name="Ênfase5 4 6 3" xfId="14881" xr:uid="{00000000-0005-0000-0000-0000213A0000}"/>
    <cellStyle name="Ênfase5 4 6 3 2" xfId="45546" xr:uid="{CE6CE3E5-A97D-4CCC-A4C5-A9FF935537B8}"/>
    <cellStyle name="Ênfase5 4 6 4" xfId="45544" xr:uid="{F2A793F0-A522-4DCF-A9B1-B6720DFF9730}"/>
    <cellStyle name="Ênfase5 4 7" xfId="14882" xr:uid="{00000000-0005-0000-0000-0000223A0000}"/>
    <cellStyle name="Ênfase5 4 7 2" xfId="45547" xr:uid="{E7E9A076-C8C1-4938-AF45-D0BF998332A6}"/>
    <cellStyle name="Ênfase5 4 8" xfId="14883" xr:uid="{00000000-0005-0000-0000-0000233A0000}"/>
    <cellStyle name="Ênfase5 4 8 2" xfId="45548" xr:uid="{3F13A469-16EB-4967-8EFE-FA1B3ABCDD80}"/>
    <cellStyle name="Ênfase5 4 9" xfId="14884" xr:uid="{00000000-0005-0000-0000-0000243A0000}"/>
    <cellStyle name="Ênfase5 4 9 2" xfId="14885" xr:uid="{00000000-0005-0000-0000-0000253A0000}"/>
    <cellStyle name="Ênfase5 4 9 2 2" xfId="45550" xr:uid="{E95C6DB0-FAE2-4833-856C-9CD4DCDBA978}"/>
    <cellStyle name="Ênfase5 4 9 3" xfId="14886" xr:uid="{00000000-0005-0000-0000-0000263A0000}"/>
    <cellStyle name="Ênfase5 4 9 3 2" xfId="45551" xr:uid="{F32EEF11-AF26-4C79-AB9D-006806DAF492}"/>
    <cellStyle name="Ênfase5 4 9 4" xfId="45549" xr:uid="{04CEC80B-9C7C-4829-8F03-49395B4D47C1}"/>
    <cellStyle name="Ênfase5 5" xfId="14887" xr:uid="{00000000-0005-0000-0000-0000273A0000}"/>
    <cellStyle name="Ênfase5 5 2" xfId="45552" xr:uid="{54887480-27B3-4442-8961-79DDE680DE6A}"/>
    <cellStyle name="Ênfase5 6" xfId="14888" xr:uid="{00000000-0005-0000-0000-0000283A0000}"/>
    <cellStyle name="Ênfase5 6 2" xfId="14889" xr:uid="{00000000-0005-0000-0000-0000293A0000}"/>
    <cellStyle name="Ênfase5 6 2 2" xfId="14890" xr:uid="{00000000-0005-0000-0000-00002A3A0000}"/>
    <cellStyle name="Ênfase5 6 2 2 2" xfId="14891" xr:uid="{00000000-0005-0000-0000-00002B3A0000}"/>
    <cellStyle name="Ênfase5 6 2 2 2 2" xfId="45556" xr:uid="{240802B9-9B9B-41B1-9A83-F84BBA2C9CE7}"/>
    <cellStyle name="Ênfase5 6 2 2 3" xfId="45555" xr:uid="{9D16BD99-9D72-42FE-8667-ADDA32F7A3C7}"/>
    <cellStyle name="Ênfase5 6 2 3" xfId="14892" xr:uid="{00000000-0005-0000-0000-00002C3A0000}"/>
    <cellStyle name="Ênfase5 6 2 3 2" xfId="45557" xr:uid="{F6E6C0FA-2E1C-45E8-BFF4-63548531B3B8}"/>
    <cellStyle name="Ênfase5 6 2 4" xfId="45554" xr:uid="{46ECCFDB-1F43-4E87-A9D0-ABD2803BB0A8}"/>
    <cellStyle name="Ênfase5 6 3" xfId="14893" xr:uid="{00000000-0005-0000-0000-00002D3A0000}"/>
    <cellStyle name="Ênfase5 6 3 2" xfId="14894" xr:uid="{00000000-0005-0000-0000-00002E3A0000}"/>
    <cellStyle name="Ênfase5 6 3 2 2" xfId="45559" xr:uid="{61C46820-5AB3-4325-9452-68A85346D130}"/>
    <cellStyle name="Ênfase5 6 3 3" xfId="14895" xr:uid="{00000000-0005-0000-0000-00002F3A0000}"/>
    <cellStyle name="Ênfase5 6 3 3 2" xfId="45560" xr:uid="{F454F325-CEA8-4A4E-9A6F-3AE2F64A5D89}"/>
    <cellStyle name="Ênfase5 6 3 4" xfId="45558" xr:uid="{22FCF2DE-1D64-4A06-B76E-1E4442F0F748}"/>
    <cellStyle name="Ênfase5 6 4" xfId="14896" xr:uid="{00000000-0005-0000-0000-0000303A0000}"/>
    <cellStyle name="Ênfase5 6 4 2" xfId="45561" xr:uid="{6E1D1F8A-D9C2-464B-87B6-650394002039}"/>
    <cellStyle name="Ênfase5 6 5" xfId="14897" xr:uid="{00000000-0005-0000-0000-0000313A0000}"/>
    <cellStyle name="Ênfase5 6 5 2" xfId="45562" xr:uid="{FB6039EB-2315-4FBA-B20C-E63D0CC07FC1}"/>
    <cellStyle name="Ênfase5 6 6" xfId="45553" xr:uid="{9117CC61-F82F-4CDB-8C73-25C540C31010}"/>
    <cellStyle name="Ênfase5 7" xfId="14898" xr:uid="{00000000-0005-0000-0000-0000323A0000}"/>
    <cellStyle name="Ênfase5 7 2" xfId="45563" xr:uid="{7FCF2972-B7D8-4F0C-87E0-07A58FA1CF29}"/>
    <cellStyle name="Ênfase5 8" xfId="14899" xr:uid="{00000000-0005-0000-0000-0000333A0000}"/>
    <cellStyle name="Ênfase5 8 2" xfId="45564" xr:uid="{B2F33D4C-5566-4E78-A8E1-F1EA163D0704}"/>
    <cellStyle name="Ênfase5 9" xfId="14900" xr:uid="{00000000-0005-0000-0000-0000343A0000}"/>
    <cellStyle name="Ênfase5 9 2" xfId="45565" xr:uid="{F7C576D6-5A03-4C23-8EA3-348A29149178}"/>
    <cellStyle name="Ênfase6 10" xfId="14901" xr:uid="{00000000-0005-0000-0000-0000353A0000}"/>
    <cellStyle name="Ênfase6 10 2" xfId="14902" xr:uid="{00000000-0005-0000-0000-0000363A0000}"/>
    <cellStyle name="Ênfase6 10 2 2" xfId="45567" xr:uid="{62DBFB4D-D974-40C1-A37B-6FCA10C9F960}"/>
    <cellStyle name="Ênfase6 10 3" xfId="14903" xr:uid="{00000000-0005-0000-0000-0000373A0000}"/>
    <cellStyle name="Ênfase6 10 3 2" xfId="45568" xr:uid="{3DCAA532-E02F-4ABF-AA56-01A11E794458}"/>
    <cellStyle name="Ênfase6 10 4" xfId="45566" xr:uid="{EC39ADD5-2D6F-4079-9411-0C4C38388295}"/>
    <cellStyle name="Ênfase6 11" xfId="14904" xr:uid="{00000000-0005-0000-0000-0000383A0000}"/>
    <cellStyle name="Ênfase6 11 2" xfId="14905" xr:uid="{00000000-0005-0000-0000-0000393A0000}"/>
    <cellStyle name="Ênfase6 11 2 2" xfId="45570" xr:uid="{E61760A5-F5EC-45E3-8A5A-3CCEB5BB0B37}"/>
    <cellStyle name="Ênfase6 11 3" xfId="14906" xr:uid="{00000000-0005-0000-0000-00003A3A0000}"/>
    <cellStyle name="Ênfase6 11 3 2" xfId="45571" xr:uid="{F99A8EAD-A40F-4E76-8689-8AA5891E4D27}"/>
    <cellStyle name="Ênfase6 11 4" xfId="45569" xr:uid="{A0F6EF61-4353-4FBC-BB72-2416B50FFAB1}"/>
    <cellStyle name="Ênfase6 12" xfId="14907" xr:uid="{00000000-0005-0000-0000-00003B3A0000}"/>
    <cellStyle name="Ênfase6 12 2" xfId="14908" xr:uid="{00000000-0005-0000-0000-00003C3A0000}"/>
    <cellStyle name="Ênfase6 12 2 2" xfId="45573" xr:uid="{A395EB79-C661-4FC6-8EB4-881E287C5B98}"/>
    <cellStyle name="Ênfase6 12 3" xfId="14909" xr:uid="{00000000-0005-0000-0000-00003D3A0000}"/>
    <cellStyle name="Ênfase6 12 3 2" xfId="45574" xr:uid="{2C5537C7-420B-4EE5-A1A9-C59FEAA61D16}"/>
    <cellStyle name="Ênfase6 12 4" xfId="45572" xr:uid="{9271AF53-D592-4ACF-9E81-EBAE3C7B3349}"/>
    <cellStyle name="Ênfase6 13" xfId="14910" xr:uid="{00000000-0005-0000-0000-00003E3A0000}"/>
    <cellStyle name="Ênfase6 13 2" xfId="45575" xr:uid="{E39AC2A1-DC7E-47BA-81A9-116642B444F4}"/>
    <cellStyle name="Ênfase6 14" xfId="14911" xr:uid="{00000000-0005-0000-0000-00003F3A0000}"/>
    <cellStyle name="Ênfase6 14 2" xfId="14912" xr:uid="{00000000-0005-0000-0000-0000403A0000}"/>
    <cellStyle name="Ênfase6 14 2 2" xfId="14913" xr:uid="{00000000-0005-0000-0000-0000413A0000}"/>
    <cellStyle name="Ênfase6 14 2 2 2" xfId="45578" xr:uid="{7ADE0B57-18A4-4C13-A3D7-4A12766EFB53}"/>
    <cellStyle name="Ênfase6 14 2 3" xfId="14914" xr:uid="{00000000-0005-0000-0000-0000423A0000}"/>
    <cellStyle name="Ênfase6 14 2 3 2" xfId="14915" xr:uid="{00000000-0005-0000-0000-0000433A0000}"/>
    <cellStyle name="Ênfase6 14 2 3 2 2" xfId="45580" xr:uid="{304AFF5C-DEEB-4E3B-9CB2-274414556203}"/>
    <cellStyle name="Ênfase6 14 2 3 3" xfId="45579" xr:uid="{7A5D2924-266D-4BE1-BF72-253CD860388E}"/>
    <cellStyle name="Ênfase6 14 2 4" xfId="14916" xr:uid="{00000000-0005-0000-0000-0000443A0000}"/>
    <cellStyle name="Ênfase6 14 2 4 2" xfId="45581" xr:uid="{18607179-7D60-472F-A547-CF764074E98B}"/>
    <cellStyle name="Ênfase6 14 2 5" xfId="45577" xr:uid="{9B03B634-5327-469E-B474-A354F00FE2E8}"/>
    <cellStyle name="Ênfase6 14 3" xfId="14917" xr:uid="{00000000-0005-0000-0000-0000453A0000}"/>
    <cellStyle name="Ênfase6 14 3 2" xfId="45582" xr:uid="{87423A32-FA24-45AE-BCF8-EB572E4A841D}"/>
    <cellStyle name="Ênfase6 14 4" xfId="14918" xr:uid="{00000000-0005-0000-0000-0000463A0000}"/>
    <cellStyle name="Ênfase6 14 4 2" xfId="14919" xr:uid="{00000000-0005-0000-0000-0000473A0000}"/>
    <cellStyle name="Ênfase6 14 4 2 2" xfId="45584" xr:uid="{7A15D8E7-2FCD-4428-A47C-1BCDB1704FF8}"/>
    <cellStyle name="Ênfase6 14 4 3" xfId="14920" xr:uid="{00000000-0005-0000-0000-0000483A0000}"/>
    <cellStyle name="Ênfase6 14 4 3 2" xfId="45585" xr:uid="{6BF9F5CA-9F98-4265-A9C9-80149D8A6D5E}"/>
    <cellStyle name="Ênfase6 14 4 4" xfId="45583" xr:uid="{608876B9-5FD9-4EDA-831F-3FEF5C78138D}"/>
    <cellStyle name="Ênfase6 14 5" xfId="14921" xr:uid="{00000000-0005-0000-0000-0000493A0000}"/>
    <cellStyle name="Ênfase6 14 5 2" xfId="14922" xr:uid="{00000000-0005-0000-0000-00004A3A0000}"/>
    <cellStyle name="Ênfase6 14 5 2 2" xfId="45587" xr:uid="{41DE2D0D-2AC6-4BAF-B5E8-4FD920980BB9}"/>
    <cellStyle name="Ênfase6 14 5 3" xfId="14923" xr:uid="{00000000-0005-0000-0000-00004B3A0000}"/>
    <cellStyle name="Ênfase6 14 5 3 2" xfId="45588" xr:uid="{7BA9F21F-6FED-4850-924C-F64F08626978}"/>
    <cellStyle name="Ênfase6 14 5 4" xfId="45586" xr:uid="{868CEEAE-8750-4915-99BB-11E929726FC1}"/>
    <cellStyle name="Ênfase6 14 6" xfId="14924" xr:uid="{00000000-0005-0000-0000-00004C3A0000}"/>
    <cellStyle name="Ênfase6 14 6 2" xfId="45589" xr:uid="{039445E7-FB75-416D-9B82-5C94B5BC85DD}"/>
    <cellStyle name="Ênfase6 14 7" xfId="14925" xr:uid="{00000000-0005-0000-0000-00004D3A0000}"/>
    <cellStyle name="Ênfase6 14 7 2" xfId="45590" xr:uid="{00318F31-C2C3-4DA8-8EE5-F12925553268}"/>
    <cellStyle name="Ênfase6 14 8" xfId="45576" xr:uid="{9A7AF332-185C-4106-B428-41A468FADF9D}"/>
    <cellStyle name="Ênfase6 15" xfId="14926" xr:uid="{00000000-0005-0000-0000-00004E3A0000}"/>
    <cellStyle name="Ênfase6 15 2" xfId="14927" xr:uid="{00000000-0005-0000-0000-00004F3A0000}"/>
    <cellStyle name="Ênfase6 15 2 2" xfId="14928" xr:uid="{00000000-0005-0000-0000-0000503A0000}"/>
    <cellStyle name="Ênfase6 15 2 2 2" xfId="45593" xr:uid="{816A724F-52AB-462A-8754-F8039A20848B}"/>
    <cellStyle name="Ênfase6 15 2 3" xfId="14929" xr:uid="{00000000-0005-0000-0000-0000513A0000}"/>
    <cellStyle name="Ênfase6 15 2 3 2" xfId="45594" xr:uid="{E800D221-0FCA-4C9E-B604-44FCC821E243}"/>
    <cellStyle name="Ênfase6 15 2 4" xfId="45592" xr:uid="{0AFDA866-9F82-408C-B691-B4CE809F4B69}"/>
    <cellStyle name="Ênfase6 15 3" xfId="14930" xr:uid="{00000000-0005-0000-0000-0000523A0000}"/>
    <cellStyle name="Ênfase6 15 3 2" xfId="45595" xr:uid="{59973462-81AE-4F9C-9F44-4ECEBCB6E0BD}"/>
    <cellStyle name="Ênfase6 15 4" xfId="14931" xr:uid="{00000000-0005-0000-0000-0000533A0000}"/>
    <cellStyle name="Ênfase6 15 4 2" xfId="45596" xr:uid="{C2446FB5-4A3C-458D-97C4-6094C15BC731}"/>
    <cellStyle name="Ênfase6 15 5" xfId="14932" xr:uid="{00000000-0005-0000-0000-0000543A0000}"/>
    <cellStyle name="Ênfase6 15 5 2" xfId="45597" xr:uid="{37D8E719-EABA-419F-A10C-2547DDC16C04}"/>
    <cellStyle name="Ênfase6 15 6" xfId="45591" xr:uid="{976BA94D-8834-4CCB-A9FB-775DD8720E25}"/>
    <cellStyle name="Ênfase6 16" xfId="14933" xr:uid="{00000000-0005-0000-0000-0000553A0000}"/>
    <cellStyle name="Ênfase6 16 10" xfId="14934" xr:uid="{00000000-0005-0000-0000-0000563A0000}"/>
    <cellStyle name="Ênfase6 16 10 2" xfId="45599" xr:uid="{8BAECEC7-0B0B-44B5-B683-6F247051CCCA}"/>
    <cellStyle name="Ênfase6 16 11" xfId="14935" xr:uid="{00000000-0005-0000-0000-0000573A0000}"/>
    <cellStyle name="Ênfase6 16 11 2" xfId="45600" xr:uid="{830319ED-1344-4134-AC64-6BA7244C49ED}"/>
    <cellStyle name="Ênfase6 16 12" xfId="14936" xr:uid="{00000000-0005-0000-0000-0000583A0000}"/>
    <cellStyle name="Ênfase6 16 12 2" xfId="45601" xr:uid="{4EAD4DAC-68B3-487E-88BB-B536573933F8}"/>
    <cellStyle name="Ênfase6 16 13" xfId="14937" xr:uid="{00000000-0005-0000-0000-0000593A0000}"/>
    <cellStyle name="Ênfase6 16 13 2" xfId="45602" xr:uid="{CCB2994E-20A1-46E4-B424-CA08B0B21A3C}"/>
    <cellStyle name="Ênfase6 16 14" xfId="14938" xr:uid="{00000000-0005-0000-0000-00005A3A0000}"/>
    <cellStyle name="Ênfase6 16 14 2" xfId="45603" xr:uid="{7E022073-98B4-47F0-B3FD-C5E0E4490998}"/>
    <cellStyle name="Ênfase6 16 15" xfId="14939" xr:uid="{00000000-0005-0000-0000-00005B3A0000}"/>
    <cellStyle name="Ênfase6 16 15 2" xfId="45604" xr:uid="{8769667C-AB5A-48E0-83F5-B2F496F8F05C}"/>
    <cellStyle name="Ênfase6 16 16" xfId="14940" xr:uid="{00000000-0005-0000-0000-00005C3A0000}"/>
    <cellStyle name="Ênfase6 16 16 2" xfId="45605" xr:uid="{0B359069-4B67-4C88-A7F1-16EB698A33D4}"/>
    <cellStyle name="Ênfase6 16 17" xfId="14941" xr:uid="{00000000-0005-0000-0000-00005D3A0000}"/>
    <cellStyle name="Ênfase6 16 17 2" xfId="45606" xr:uid="{1513091D-D7DE-4AED-924B-D999B3E201D2}"/>
    <cellStyle name="Ênfase6 16 18" xfId="14942" xr:uid="{00000000-0005-0000-0000-00005E3A0000}"/>
    <cellStyle name="Ênfase6 16 18 2" xfId="45607" xr:uid="{72973C6C-9528-411C-AB72-F46FFAF14723}"/>
    <cellStyle name="Ênfase6 16 19" xfId="14943" xr:uid="{00000000-0005-0000-0000-00005F3A0000}"/>
    <cellStyle name="Ênfase6 16 19 2" xfId="45608" xr:uid="{351BB84E-614B-47B4-AA27-26852661CA0B}"/>
    <cellStyle name="Ênfase6 16 2" xfId="14944" xr:uid="{00000000-0005-0000-0000-0000603A0000}"/>
    <cellStyle name="Ênfase6 16 2 2" xfId="45609" xr:uid="{0766AD21-2D43-4145-8458-B4B58D7B4729}"/>
    <cellStyle name="Ênfase6 16 20" xfId="45598" xr:uid="{0BE3DB99-013A-4BF7-99F6-2253FE5B11FF}"/>
    <cellStyle name="Ênfase6 16 3" xfId="14945" xr:uid="{00000000-0005-0000-0000-0000613A0000}"/>
    <cellStyle name="Ênfase6 16 3 2" xfId="45610" xr:uid="{52730068-C291-4F7D-9E5C-65E8B061719C}"/>
    <cellStyle name="Ênfase6 16 4" xfId="14946" xr:uid="{00000000-0005-0000-0000-0000623A0000}"/>
    <cellStyle name="Ênfase6 16 4 2" xfId="45611" xr:uid="{2A572448-23F0-40A3-8552-EB22E942B168}"/>
    <cellStyle name="Ênfase6 16 5" xfId="14947" xr:uid="{00000000-0005-0000-0000-0000633A0000}"/>
    <cellStyle name="Ênfase6 16 5 2" xfId="45612" xr:uid="{181D9435-18BC-46BD-8D04-AC0863F63CEA}"/>
    <cellStyle name="Ênfase6 16 6" xfId="14948" xr:uid="{00000000-0005-0000-0000-0000643A0000}"/>
    <cellStyle name="Ênfase6 16 6 2" xfId="45613" xr:uid="{54724E8B-6676-4AD6-8BCD-0D4464D3700A}"/>
    <cellStyle name="Ênfase6 16 7" xfId="14949" xr:uid="{00000000-0005-0000-0000-0000653A0000}"/>
    <cellStyle name="Ênfase6 16 7 2" xfId="45614" xr:uid="{D5EF07CE-23FE-4B4A-BED5-364A9ED1CEBE}"/>
    <cellStyle name="Ênfase6 16 8" xfId="14950" xr:uid="{00000000-0005-0000-0000-0000663A0000}"/>
    <cellStyle name="Ênfase6 16 8 2" xfId="45615" xr:uid="{CB3C3F60-381B-4942-B3F6-53072971833F}"/>
    <cellStyle name="Ênfase6 16 9" xfId="14951" xr:uid="{00000000-0005-0000-0000-0000673A0000}"/>
    <cellStyle name="Ênfase6 16 9 2" xfId="45616" xr:uid="{49427E19-E76F-4AB7-B144-0220B7330791}"/>
    <cellStyle name="Ênfase6 17" xfId="14952" xr:uid="{00000000-0005-0000-0000-0000683A0000}"/>
    <cellStyle name="Ênfase6 17 2" xfId="14953" xr:uid="{00000000-0005-0000-0000-0000693A0000}"/>
    <cellStyle name="Ênfase6 17 2 2" xfId="45618" xr:uid="{ABF89C5D-2A59-49B5-876A-F303DACA536F}"/>
    <cellStyle name="Ênfase6 17 3" xfId="45617" xr:uid="{3F7FD661-C60B-4959-89EC-8FA63D3276ED}"/>
    <cellStyle name="Ênfase6 18" xfId="14954" xr:uid="{00000000-0005-0000-0000-00006A3A0000}"/>
    <cellStyle name="Ênfase6 18 2" xfId="14955" xr:uid="{00000000-0005-0000-0000-00006B3A0000}"/>
    <cellStyle name="Ênfase6 18 2 2" xfId="45620" xr:uid="{52C4D7AC-79B1-44F0-86EB-C8E7886F14ED}"/>
    <cellStyle name="Ênfase6 18 3" xfId="14956" xr:uid="{00000000-0005-0000-0000-00006C3A0000}"/>
    <cellStyle name="Ênfase6 18 3 2" xfId="45621" xr:uid="{31B235F5-F663-48DD-A0E9-7EBB1534087F}"/>
    <cellStyle name="Ênfase6 18 4" xfId="45619" xr:uid="{90D7C748-F638-4478-A5B3-CDDCB3ED640A}"/>
    <cellStyle name="Ênfase6 19" xfId="14957" xr:uid="{00000000-0005-0000-0000-00006D3A0000}"/>
    <cellStyle name="Ênfase6 19 2" xfId="45622" xr:uid="{4BA4C919-923F-43CC-9726-AB5BAE126BA3}"/>
    <cellStyle name="Ênfase6 2" xfId="14958" xr:uid="{00000000-0005-0000-0000-00006E3A0000}"/>
    <cellStyle name="Ênfase6 2 10" xfId="14959" xr:uid="{00000000-0005-0000-0000-00006F3A0000}"/>
    <cellStyle name="Ênfase6 2 10 2" xfId="14960" xr:uid="{00000000-0005-0000-0000-0000703A0000}"/>
    <cellStyle name="Ênfase6 2 10 2 2" xfId="45625" xr:uid="{0E48B316-6322-4602-AAE0-EC1A404FD36C}"/>
    <cellStyle name="Ênfase6 2 10 3" xfId="45624" xr:uid="{5780058D-AC1B-4CF1-95D4-95304A29280C}"/>
    <cellStyle name="Ênfase6 2 11" xfId="14961" xr:uid="{00000000-0005-0000-0000-0000713A0000}"/>
    <cellStyle name="Ênfase6 2 11 2" xfId="45626" xr:uid="{1E21D383-CBBF-44AD-B52A-898169AB6D53}"/>
    <cellStyle name="Ênfase6 2 12" xfId="14962" xr:uid="{00000000-0005-0000-0000-0000723A0000}"/>
    <cellStyle name="Ênfase6 2 12 2" xfId="45627" xr:uid="{E4F869FB-3940-4E40-A2A9-30535BE9FDC5}"/>
    <cellStyle name="Ênfase6 2 13" xfId="14963" xr:uid="{00000000-0005-0000-0000-0000733A0000}"/>
    <cellStyle name="Ênfase6 2 13 2" xfId="45628" xr:uid="{AB4D3AC8-6991-47E0-9768-17D6C702921E}"/>
    <cellStyle name="Ênfase6 2 14" xfId="14964" xr:uid="{00000000-0005-0000-0000-0000743A0000}"/>
    <cellStyle name="Ênfase6 2 14 2" xfId="45629" xr:uid="{47B3CDBB-DFF9-4598-9407-C5C23D1909F9}"/>
    <cellStyle name="Ênfase6 2 15" xfId="14965" xr:uid="{00000000-0005-0000-0000-0000753A0000}"/>
    <cellStyle name="Ênfase6 2 15 2" xfId="45630" xr:uid="{4E32CB54-C0B8-4CA6-B311-CD83A569A4FA}"/>
    <cellStyle name="Ênfase6 2 16" xfId="14966" xr:uid="{00000000-0005-0000-0000-0000763A0000}"/>
    <cellStyle name="Ênfase6 2 16 2" xfId="45631" xr:uid="{D88C1D00-70B5-4F26-89F8-A2A5177DFA38}"/>
    <cellStyle name="Ênfase6 2 17" xfId="14967" xr:uid="{00000000-0005-0000-0000-0000773A0000}"/>
    <cellStyle name="Ênfase6 2 17 2" xfId="45632" xr:uid="{2B3B28F1-0F2A-46C3-B21C-AF9A66514560}"/>
    <cellStyle name="Ênfase6 2 18" xfId="14968" xr:uid="{00000000-0005-0000-0000-0000783A0000}"/>
    <cellStyle name="Ênfase6 2 18 2" xfId="45633" xr:uid="{1977A0C5-61FC-410D-ADCD-82C2F421B957}"/>
    <cellStyle name="Ênfase6 2 19" xfId="14969" xr:uid="{00000000-0005-0000-0000-0000793A0000}"/>
    <cellStyle name="Ênfase6 2 19 2" xfId="45634" xr:uid="{F0128790-90F4-49A1-877B-5D2493357784}"/>
    <cellStyle name="Ênfase6 2 2" xfId="14970" xr:uid="{00000000-0005-0000-0000-00007A3A0000}"/>
    <cellStyle name="Ênfase6 2 2 2" xfId="14971" xr:uid="{00000000-0005-0000-0000-00007B3A0000}"/>
    <cellStyle name="Ênfase6 2 2 2 2" xfId="14972" xr:uid="{00000000-0005-0000-0000-00007C3A0000}"/>
    <cellStyle name="Ênfase6 2 2 2 2 2" xfId="45637" xr:uid="{E93B3B8D-D02B-4F96-8897-6A9861164440}"/>
    <cellStyle name="Ênfase6 2 2 2 3" xfId="14973" xr:uid="{00000000-0005-0000-0000-00007D3A0000}"/>
    <cellStyle name="Ênfase6 2 2 2 3 2" xfId="14974" xr:uid="{00000000-0005-0000-0000-00007E3A0000}"/>
    <cellStyle name="Ênfase6 2 2 2 3 2 2" xfId="45639" xr:uid="{666093D9-7A75-46E0-A5A0-5D4E36ECF0F5}"/>
    <cellStyle name="Ênfase6 2 2 2 3 3" xfId="45638" xr:uid="{2AACA1C7-2C27-4BBE-9CA2-70E1C5FA318E}"/>
    <cellStyle name="Ênfase6 2 2 2 4" xfId="45636" xr:uid="{0FE8955F-AACE-44CE-9A89-39342C54A35E}"/>
    <cellStyle name="Ênfase6 2 2 3" xfId="14975" xr:uid="{00000000-0005-0000-0000-00007F3A0000}"/>
    <cellStyle name="Ênfase6 2 2 3 2" xfId="45640" xr:uid="{CBC14C7B-892F-447F-BEDB-82F8A1C15C72}"/>
    <cellStyle name="Ênfase6 2 2 4" xfId="14976" xr:uid="{00000000-0005-0000-0000-0000803A0000}"/>
    <cellStyle name="Ênfase6 2 2 4 2" xfId="14977" xr:uid="{00000000-0005-0000-0000-0000813A0000}"/>
    <cellStyle name="Ênfase6 2 2 4 2 2" xfId="45642" xr:uid="{FE8FCDCB-1732-46E6-8A1D-DED49F573F37}"/>
    <cellStyle name="Ênfase6 2 2 4 3" xfId="45641" xr:uid="{52D02FD8-1733-4EB1-B8F7-18E2D88DC00A}"/>
    <cellStyle name="Ênfase6 2 2 5" xfId="45635" xr:uid="{3754127E-39FC-47DA-BC29-1F40C213D929}"/>
    <cellStyle name="Ênfase6 2 20" xfId="14978" xr:uid="{00000000-0005-0000-0000-0000823A0000}"/>
    <cellStyle name="Ênfase6 2 20 2" xfId="45643" xr:uid="{2E258589-A98F-4748-8304-F78EBA79EC69}"/>
    <cellStyle name="Ênfase6 2 21" xfId="14979" xr:uid="{00000000-0005-0000-0000-0000833A0000}"/>
    <cellStyle name="Ênfase6 2 21 2" xfId="45644" xr:uid="{B454C650-43F2-4CC7-B88C-F1E487FD315A}"/>
    <cellStyle name="Ênfase6 2 22" xfId="14980" xr:uid="{00000000-0005-0000-0000-0000843A0000}"/>
    <cellStyle name="Ênfase6 2 22 2" xfId="45645" xr:uid="{E3222DE0-2877-43FC-988B-BB3DD00398B2}"/>
    <cellStyle name="Ênfase6 2 23" xfId="14981" xr:uid="{00000000-0005-0000-0000-0000853A0000}"/>
    <cellStyle name="Ênfase6 2 23 2" xfId="45646" xr:uid="{B64BF161-6414-4624-B345-076867F4DD0B}"/>
    <cellStyle name="Ênfase6 2 24" xfId="14982" xr:uid="{00000000-0005-0000-0000-0000863A0000}"/>
    <cellStyle name="Ênfase6 2 24 2" xfId="45647" xr:uid="{084A9D14-A746-471C-8166-0F5CD3E81493}"/>
    <cellStyle name="Ênfase6 2 25" xfId="14983" xr:uid="{00000000-0005-0000-0000-0000873A0000}"/>
    <cellStyle name="Ênfase6 2 25 2" xfId="45648" xr:uid="{4D8364F5-3019-429D-8A8A-44F282D2BEA4}"/>
    <cellStyle name="Ênfase6 2 26" xfId="14984" xr:uid="{00000000-0005-0000-0000-0000883A0000}"/>
    <cellStyle name="Ênfase6 2 26 2" xfId="45649" xr:uid="{4FF5BD36-DAF9-4ED7-9C2A-CEDD6DD759D4}"/>
    <cellStyle name="Ênfase6 2 27" xfId="45623" xr:uid="{443E953E-A9DF-4A9C-A645-1624C04EBED6}"/>
    <cellStyle name="Ênfase6 2 3" xfId="14985" xr:uid="{00000000-0005-0000-0000-0000893A0000}"/>
    <cellStyle name="Ênfase6 2 3 2" xfId="45650" xr:uid="{887EC3C0-32D6-4BA3-8614-297888680683}"/>
    <cellStyle name="Ênfase6 2 4" xfId="14986" xr:uid="{00000000-0005-0000-0000-00008A3A0000}"/>
    <cellStyle name="Ênfase6 2 4 2" xfId="45651" xr:uid="{23CE1E2C-5009-47CF-8090-41578F905079}"/>
    <cellStyle name="Ênfase6 2 5" xfId="14987" xr:uid="{00000000-0005-0000-0000-00008B3A0000}"/>
    <cellStyle name="Ênfase6 2 5 2" xfId="14988" xr:uid="{00000000-0005-0000-0000-00008C3A0000}"/>
    <cellStyle name="Ênfase6 2 5 2 2" xfId="45653" xr:uid="{D5ED0828-32F1-4E27-9885-7826EEA4D614}"/>
    <cellStyle name="Ênfase6 2 5 3" xfId="45652" xr:uid="{999B4EA5-3932-4461-B5E6-9153A2D94147}"/>
    <cellStyle name="Ênfase6 2 6" xfId="14989" xr:uid="{00000000-0005-0000-0000-00008D3A0000}"/>
    <cellStyle name="Ênfase6 2 6 2" xfId="14990" xr:uid="{00000000-0005-0000-0000-00008E3A0000}"/>
    <cellStyle name="Ênfase6 2 6 2 2" xfId="45655" xr:uid="{347B6DB5-5AC6-4D65-B831-59EBFF8595B3}"/>
    <cellStyle name="Ênfase6 2 6 3" xfId="45654" xr:uid="{8AFA800D-6B85-450C-A230-5E6EAE83E172}"/>
    <cellStyle name="Ênfase6 2 7" xfId="14991" xr:uid="{00000000-0005-0000-0000-00008F3A0000}"/>
    <cellStyle name="Ênfase6 2 7 2" xfId="45656" xr:uid="{C4C5A736-815D-4ECA-9022-39EBF65E38CC}"/>
    <cellStyle name="Ênfase6 2 8" xfId="14992" xr:uid="{00000000-0005-0000-0000-0000903A0000}"/>
    <cellStyle name="Ênfase6 2 8 2" xfId="45657" xr:uid="{28BAB82A-F720-4814-A05E-D374E8FF2D85}"/>
    <cellStyle name="Ênfase6 2 9" xfId="14993" xr:uid="{00000000-0005-0000-0000-0000913A0000}"/>
    <cellStyle name="Ênfase6 2 9 2" xfId="14994" xr:uid="{00000000-0005-0000-0000-0000923A0000}"/>
    <cellStyle name="Ênfase6 2 9 2 2" xfId="45659" xr:uid="{0702ABC9-A3AF-42D7-B6D5-3BFDEE05ECDF}"/>
    <cellStyle name="Ênfase6 2 9 3" xfId="14995" xr:uid="{00000000-0005-0000-0000-0000933A0000}"/>
    <cellStyle name="Ênfase6 2 9 3 2" xfId="45660" xr:uid="{0E44FA7F-BA47-48DD-A1F5-7A8716B8CE82}"/>
    <cellStyle name="Ênfase6 2 9 4" xfId="45658" xr:uid="{984B3EE3-B056-4862-B15A-A49AD0B0CB98}"/>
    <cellStyle name="Ênfase6 20" xfId="14996" xr:uid="{00000000-0005-0000-0000-0000943A0000}"/>
    <cellStyle name="Ênfase6 20 2" xfId="45661" xr:uid="{2FC62D26-D223-4AED-913A-F9258B0146C7}"/>
    <cellStyle name="Ênfase6 21" xfId="14997" xr:uid="{00000000-0005-0000-0000-0000953A0000}"/>
    <cellStyle name="Ênfase6 21 2" xfId="45662" xr:uid="{F69ABD86-83BD-475D-BE8E-4C9C62016058}"/>
    <cellStyle name="Ênfase6 22" xfId="14998" xr:uid="{00000000-0005-0000-0000-0000963A0000}"/>
    <cellStyle name="Ênfase6 22 2" xfId="45663" xr:uid="{985637E1-CD84-432F-9E35-5CDDC916B8C7}"/>
    <cellStyle name="Ênfase6 23" xfId="14999" xr:uid="{00000000-0005-0000-0000-0000973A0000}"/>
    <cellStyle name="Ênfase6 23 2" xfId="45664" xr:uid="{39A9D70E-830A-4B25-B740-EB91CB5F3FFE}"/>
    <cellStyle name="Ênfase6 24" xfId="15000" xr:uid="{00000000-0005-0000-0000-0000983A0000}"/>
    <cellStyle name="Ênfase6 24 2" xfId="45665" xr:uid="{623A0FD4-3D0F-4384-BE75-8F14B4A2401A}"/>
    <cellStyle name="Ênfase6 25" xfId="15001" xr:uid="{00000000-0005-0000-0000-0000993A0000}"/>
    <cellStyle name="Ênfase6 25 2" xfId="45666" xr:uid="{3E46169E-9807-4CCB-B8FD-A60DD1364CAE}"/>
    <cellStyle name="Ênfase6 26" xfId="15002" xr:uid="{00000000-0005-0000-0000-00009A3A0000}"/>
    <cellStyle name="Ênfase6 26 2" xfId="45667" xr:uid="{851A06D5-DBA2-4836-AE06-F3B87DC4D00F}"/>
    <cellStyle name="Ênfase6 27" xfId="15003" xr:uid="{00000000-0005-0000-0000-00009B3A0000}"/>
    <cellStyle name="Ênfase6 27 2" xfId="45668" xr:uid="{ADEB8C97-9648-43CA-8F1F-B8E020DB4861}"/>
    <cellStyle name="Ênfase6 28" xfId="15004" xr:uid="{00000000-0005-0000-0000-00009C3A0000}"/>
    <cellStyle name="Ênfase6 28 2" xfId="45669" xr:uid="{3C954B4E-FA05-405B-A3BF-2FB04193E12D}"/>
    <cellStyle name="Ênfase6 29" xfId="15005" xr:uid="{00000000-0005-0000-0000-00009D3A0000}"/>
    <cellStyle name="Ênfase6 29 2" xfId="45670" xr:uid="{0F9E9035-DEB5-4E34-860B-D246FEB5D13C}"/>
    <cellStyle name="Ênfase6 3" xfId="15006" xr:uid="{00000000-0005-0000-0000-00009E3A0000}"/>
    <cellStyle name="Ênfase6 3 2" xfId="15007" xr:uid="{00000000-0005-0000-0000-00009F3A0000}"/>
    <cellStyle name="Ênfase6 3 2 2" xfId="45672" xr:uid="{82E61E99-F256-4C08-A3C7-4797A3BEAADC}"/>
    <cellStyle name="Ênfase6 3 3" xfId="15008" xr:uid="{00000000-0005-0000-0000-0000A03A0000}"/>
    <cellStyle name="Ênfase6 3 3 2" xfId="15009" xr:uid="{00000000-0005-0000-0000-0000A13A0000}"/>
    <cellStyle name="Ênfase6 3 3 2 2" xfId="45674" xr:uid="{14150F29-9D83-488D-A4AC-711F1259F484}"/>
    <cellStyle name="Ênfase6 3 3 3" xfId="45673" xr:uid="{8BA0D683-7974-4B66-8225-067C1AC8D1FE}"/>
    <cellStyle name="Ênfase6 3 4" xfId="15010" xr:uid="{00000000-0005-0000-0000-0000A23A0000}"/>
    <cellStyle name="Ênfase6 3 4 2" xfId="45675" xr:uid="{B0F18BCB-3C6A-44D1-8D71-5CBF5CCC0CFB}"/>
    <cellStyle name="Ênfase6 3 5" xfId="45671" xr:uid="{58117758-03F6-461F-8137-2765B39C76C9}"/>
    <cellStyle name="Ênfase6 30" xfId="15011" xr:uid="{00000000-0005-0000-0000-0000A33A0000}"/>
    <cellStyle name="Ênfase6 30 2" xfId="45676" xr:uid="{82E5A0C9-54AE-4605-8C6E-2C4521B20A00}"/>
    <cellStyle name="Ênfase6 31" xfId="15012" xr:uid="{00000000-0005-0000-0000-0000A43A0000}"/>
    <cellStyle name="Ênfase6 31 2" xfId="45677" xr:uid="{75DB1FF3-D141-4C4D-95B3-D3D9CDD2BC41}"/>
    <cellStyle name="Ênfase6 32" xfId="15013" xr:uid="{00000000-0005-0000-0000-0000A53A0000}"/>
    <cellStyle name="Ênfase6 32 2" xfId="45678" xr:uid="{3194E9C7-9B09-4D9A-A2BB-61A8F25A211B}"/>
    <cellStyle name="Ênfase6 33" xfId="15014" xr:uid="{00000000-0005-0000-0000-0000A63A0000}"/>
    <cellStyle name="Ênfase6 33 2" xfId="45679" xr:uid="{C04D8EA7-97D1-4EB5-8E05-CFB28DB1EDA7}"/>
    <cellStyle name="Ênfase6 34" xfId="15015" xr:uid="{00000000-0005-0000-0000-0000A73A0000}"/>
    <cellStyle name="Ênfase6 34 2" xfId="45680" xr:uid="{594C7A03-E321-46A3-A3BB-E9F57018A9CE}"/>
    <cellStyle name="Ênfase6 35" xfId="15016" xr:uid="{00000000-0005-0000-0000-0000A83A0000}"/>
    <cellStyle name="Ênfase6 35 2" xfId="45681" xr:uid="{2470BE84-4A01-4281-BA8E-C83A3D353E75}"/>
    <cellStyle name="Ênfase6 36" xfId="15017" xr:uid="{00000000-0005-0000-0000-0000A93A0000}"/>
    <cellStyle name="Ênfase6 36 2" xfId="45682" xr:uid="{B3546224-DA26-41E3-BE46-35439972C6BB}"/>
    <cellStyle name="Ênfase6 37" xfId="15018" xr:uid="{00000000-0005-0000-0000-0000AA3A0000}"/>
    <cellStyle name="Ênfase6 37 2" xfId="45683" xr:uid="{300CAFDA-94BA-454A-B628-C5CE5029CAB7}"/>
    <cellStyle name="Ênfase6 38" xfId="15019" xr:uid="{00000000-0005-0000-0000-0000AB3A0000}"/>
    <cellStyle name="Ênfase6 38 2" xfId="45684" xr:uid="{D8D1C423-F21E-467D-94A0-BA7B6DBA2890}"/>
    <cellStyle name="Ênfase6 4" xfId="15020" xr:uid="{00000000-0005-0000-0000-0000AC3A0000}"/>
    <cellStyle name="Ênfase6 4 2" xfId="15021" xr:uid="{00000000-0005-0000-0000-0000AD3A0000}"/>
    <cellStyle name="Ênfase6 4 2 2" xfId="45686" xr:uid="{77F0B949-6CC4-4FBC-89FA-3F6857EC585D}"/>
    <cellStyle name="Ênfase6 4 3" xfId="15022" xr:uid="{00000000-0005-0000-0000-0000AE3A0000}"/>
    <cellStyle name="Ênfase6 4 3 2" xfId="45687" xr:uid="{D472EB1E-2F9C-41B5-A86B-A8E23A8EBC09}"/>
    <cellStyle name="Ênfase6 4 4" xfId="45685" xr:uid="{BB8CA122-2494-4C10-894D-B8E318EDDF8D}"/>
    <cellStyle name="Ênfase6 5" xfId="15023" xr:uid="{00000000-0005-0000-0000-0000AF3A0000}"/>
    <cellStyle name="Ênfase6 5 2" xfId="15024" xr:uid="{00000000-0005-0000-0000-0000B03A0000}"/>
    <cellStyle name="Ênfase6 5 2 2" xfId="45689" xr:uid="{19DD56CA-1B1A-426A-B5BD-49BBF7098DF1}"/>
    <cellStyle name="Ênfase6 5 3" xfId="15025" xr:uid="{00000000-0005-0000-0000-0000B13A0000}"/>
    <cellStyle name="Ênfase6 5 3 2" xfId="45690" xr:uid="{E9BA722F-0B37-4643-A303-868B6B838A6A}"/>
    <cellStyle name="Ênfase6 5 4" xfId="45688" xr:uid="{E865702A-6343-4C79-A835-615E2D06E8E5}"/>
    <cellStyle name="Ênfase6 6" xfId="15026" xr:uid="{00000000-0005-0000-0000-0000B23A0000}"/>
    <cellStyle name="Ênfase6 6 2" xfId="15027" xr:uid="{00000000-0005-0000-0000-0000B33A0000}"/>
    <cellStyle name="Ênfase6 6 2 2" xfId="45692" xr:uid="{330E70A3-81CB-4F35-B7C8-1F69836B3E5E}"/>
    <cellStyle name="Ênfase6 6 3" xfId="15028" xr:uid="{00000000-0005-0000-0000-0000B43A0000}"/>
    <cellStyle name="Ênfase6 6 3 2" xfId="45693" xr:uid="{04CB2120-D80A-497B-B4ED-B9C41387C9C8}"/>
    <cellStyle name="Ênfase6 6 4" xfId="45691" xr:uid="{8AEA88A6-1FDD-4D40-8DFF-77D116B3572F}"/>
    <cellStyle name="Ênfase6 7" xfId="15029" xr:uid="{00000000-0005-0000-0000-0000B53A0000}"/>
    <cellStyle name="Ênfase6 7 2" xfId="15030" xr:uid="{00000000-0005-0000-0000-0000B63A0000}"/>
    <cellStyle name="Ênfase6 7 2 2" xfId="45695" xr:uid="{BF20E84F-3D13-48AC-8EBD-D4F9AEDAA73A}"/>
    <cellStyle name="Ênfase6 7 3" xfId="15031" xr:uid="{00000000-0005-0000-0000-0000B73A0000}"/>
    <cellStyle name="Ênfase6 7 3 2" xfId="45696" xr:uid="{6477BB79-B4AF-43F4-9857-7788999F8EF1}"/>
    <cellStyle name="Ênfase6 7 4" xfId="45694" xr:uid="{E41EC5D1-7F63-457D-AA56-1F42A62108AD}"/>
    <cellStyle name="Ênfase6 8" xfId="15032" xr:uid="{00000000-0005-0000-0000-0000B83A0000}"/>
    <cellStyle name="Ênfase6 8 2" xfId="15033" xr:uid="{00000000-0005-0000-0000-0000B93A0000}"/>
    <cellStyle name="Ênfase6 8 2 2" xfId="15034" xr:uid="{00000000-0005-0000-0000-0000BA3A0000}"/>
    <cellStyle name="Ênfase6 8 2 2 2" xfId="45699" xr:uid="{A7ADD78E-7714-4609-A8E1-84BC1DB60305}"/>
    <cellStyle name="Ênfase6 8 2 3" xfId="45698" xr:uid="{C9DA76D1-F925-4073-BA01-5392EA4A5C59}"/>
    <cellStyle name="Ênfase6 8 3" xfId="15035" xr:uid="{00000000-0005-0000-0000-0000BB3A0000}"/>
    <cellStyle name="Ênfase6 8 3 2" xfId="45700" xr:uid="{41511DF4-73D5-4FA2-A1E9-3B4DD5AF4D3C}"/>
    <cellStyle name="Ênfase6 8 4" xfId="45697" xr:uid="{D522E8D5-D660-42BB-A234-AC477C2B219C}"/>
    <cellStyle name="Ênfase6 9" xfId="15036" xr:uid="{00000000-0005-0000-0000-0000BC3A0000}"/>
    <cellStyle name="Ênfase6 9 2" xfId="15037" xr:uid="{00000000-0005-0000-0000-0000BD3A0000}"/>
    <cellStyle name="Ênfase6 9 2 2" xfId="15038" xr:uid="{00000000-0005-0000-0000-0000BE3A0000}"/>
    <cellStyle name="Ênfase6 9 2 2 2" xfId="45703" xr:uid="{5EFB11E7-8821-4F26-8FD7-B7527972C4B2}"/>
    <cellStyle name="Ênfase6 9 2 3" xfId="45702" xr:uid="{4B66E7D9-2AD6-4168-896F-5D291B5F98B0}"/>
    <cellStyle name="Ênfase6 9 3" xfId="15039" xr:uid="{00000000-0005-0000-0000-0000BF3A0000}"/>
    <cellStyle name="Ênfase6 9 3 2" xfId="45704" xr:uid="{FFB0D18A-933D-49E2-8157-1818DF4918B7}"/>
    <cellStyle name="Ênfase6 9 4" xfId="45701" xr:uid="{B823DD9C-6934-4017-A32B-4C9A49F79BB4}"/>
    <cellStyle name="Énfasis1" xfId="15040" xr:uid="{00000000-0005-0000-0000-0000C03A0000}"/>
    <cellStyle name="Énfasis1 2" xfId="15041" xr:uid="{00000000-0005-0000-0000-0000C13A0000}"/>
    <cellStyle name="Énfasis1 2 2" xfId="45706" xr:uid="{DEA5F5DF-E587-459F-8CF0-0A8DB4AD1130}"/>
    <cellStyle name="Énfasis1 3" xfId="45705" xr:uid="{D2AE895C-A1CD-44A2-B6FB-60AFBE6B29E5}"/>
    <cellStyle name="Énfasis2" xfId="15042" xr:uid="{00000000-0005-0000-0000-0000C23A0000}"/>
    <cellStyle name="Énfasis2 2" xfId="15043" xr:uid="{00000000-0005-0000-0000-0000C33A0000}"/>
    <cellStyle name="Énfasis2 2 2" xfId="45708" xr:uid="{15E6C799-8FF1-4A79-973E-2018971B55AC}"/>
    <cellStyle name="Énfasis2 3" xfId="45707" xr:uid="{19D59CC9-92FF-4F9B-8752-CCB742B0601D}"/>
    <cellStyle name="Énfasis3" xfId="15044" xr:uid="{00000000-0005-0000-0000-0000C43A0000}"/>
    <cellStyle name="Énfasis3 2" xfId="15045" xr:uid="{00000000-0005-0000-0000-0000C53A0000}"/>
    <cellStyle name="Énfasis3 2 2" xfId="45710" xr:uid="{17DA030D-D1D8-438A-9091-C8F8BE253331}"/>
    <cellStyle name="Énfasis3 3" xfId="45709" xr:uid="{2E9033F6-5416-42A0-B4D9-23C127D8FAA8}"/>
    <cellStyle name="Énfasis4" xfId="15046" xr:uid="{00000000-0005-0000-0000-0000C63A0000}"/>
    <cellStyle name="Énfasis4 2" xfId="15047" xr:uid="{00000000-0005-0000-0000-0000C73A0000}"/>
    <cellStyle name="Énfasis4 2 2" xfId="45712" xr:uid="{232CE3BD-2687-496E-AF0C-C26017B5B2A4}"/>
    <cellStyle name="Énfasis4 3" xfId="45711" xr:uid="{7A350E3F-D6A7-4970-9A95-4E9E2D044611}"/>
    <cellStyle name="Énfasis5" xfId="15048" xr:uid="{00000000-0005-0000-0000-0000C83A0000}"/>
    <cellStyle name="Énfasis5 2" xfId="15049" xr:uid="{00000000-0005-0000-0000-0000C93A0000}"/>
    <cellStyle name="Énfasis5 2 2" xfId="45714" xr:uid="{0EF726F7-BD1E-4384-9347-462443EED191}"/>
    <cellStyle name="Énfasis5 3" xfId="45713" xr:uid="{AAFBB212-C7F0-480E-BC4A-A4B3FE1A8A5A}"/>
    <cellStyle name="Énfasis6" xfId="15050" xr:uid="{00000000-0005-0000-0000-0000CA3A0000}"/>
    <cellStyle name="Énfasis6 2" xfId="15051" xr:uid="{00000000-0005-0000-0000-0000CB3A0000}"/>
    <cellStyle name="Énfasis6 2 2" xfId="45716" xr:uid="{87F1FE43-01C2-4992-BA35-2C89AB1D7DE7}"/>
    <cellStyle name="Énfasis6 3" xfId="45715" xr:uid="{52355C8E-CA01-46CB-8680-49681542424A}"/>
    <cellStyle name="Enter Currency (0)" xfId="15052" xr:uid="{00000000-0005-0000-0000-0000CC3A0000}"/>
    <cellStyle name="Enter Currency (0) 2" xfId="15053" xr:uid="{00000000-0005-0000-0000-0000CD3A0000}"/>
    <cellStyle name="Enter Currency (0) 2 2" xfId="45718" xr:uid="{C6D0D55F-A34F-4910-95DF-9EBBF551BE49}"/>
    <cellStyle name="Enter Currency (0) 3" xfId="45717" xr:uid="{3C10D669-5EDD-4DB3-B3B1-0A51F4810E49}"/>
    <cellStyle name="Enter Currency (2)" xfId="15054" xr:uid="{00000000-0005-0000-0000-0000CE3A0000}"/>
    <cellStyle name="Enter Currency (2) 2" xfId="15055" xr:uid="{00000000-0005-0000-0000-0000CF3A0000}"/>
    <cellStyle name="Enter Currency (2) 2 2" xfId="45720" xr:uid="{77A46271-DF7C-4284-AFD5-998AEE5E92C7}"/>
    <cellStyle name="Enter Currency (2) 3" xfId="45719" xr:uid="{4BFDD4E7-AAD5-448D-93EE-D0FE2A012C35}"/>
    <cellStyle name="Enter Units (0)" xfId="15056" xr:uid="{00000000-0005-0000-0000-0000D03A0000}"/>
    <cellStyle name="Enter Units (0) 2" xfId="15057" xr:uid="{00000000-0005-0000-0000-0000D13A0000}"/>
    <cellStyle name="Enter Units (0) 2 2" xfId="45722" xr:uid="{46F7BD97-848A-4DA9-ACEE-AD39E0A2D999}"/>
    <cellStyle name="Enter Units (0) 3" xfId="45721" xr:uid="{339E2F35-4014-4088-AB68-5DBAA26D6649}"/>
    <cellStyle name="Enter Units (1)" xfId="15058" xr:uid="{00000000-0005-0000-0000-0000D23A0000}"/>
    <cellStyle name="Enter Units (1) 2" xfId="15059" xr:uid="{00000000-0005-0000-0000-0000D33A0000}"/>
    <cellStyle name="Enter Units (1) 2 2" xfId="45724" xr:uid="{8CB6D5EB-0A2F-49FE-A45E-1E7172339BF7}"/>
    <cellStyle name="Enter Units (1) 3" xfId="45723" xr:uid="{3656298A-3A6E-4EE1-B4FB-A7F41C85275F}"/>
    <cellStyle name="Enter Units (2)" xfId="15060" xr:uid="{00000000-0005-0000-0000-0000D43A0000}"/>
    <cellStyle name="Enter Units (2) 2" xfId="15061" xr:uid="{00000000-0005-0000-0000-0000D53A0000}"/>
    <cellStyle name="Enter Units (2) 2 2" xfId="45726" xr:uid="{5D6C1442-9401-40C7-BF42-4BE6902F625A}"/>
    <cellStyle name="Enter Units (2) 3" xfId="45725" xr:uid="{8BDA9CC6-C1BC-4254-86BE-3F12E7786C9B}"/>
    <cellStyle name="Entered" xfId="15062" xr:uid="{00000000-0005-0000-0000-0000D63A0000}"/>
    <cellStyle name="Entered 2" xfId="15063" xr:uid="{00000000-0005-0000-0000-0000D73A0000}"/>
    <cellStyle name="Entered 2 2" xfId="45728" xr:uid="{F4467794-1939-4EAC-9410-E9C183B9DF00}"/>
    <cellStyle name="Entered 3" xfId="45727" xr:uid="{D8C2886D-6194-4417-A9C2-606E9F8D748C}"/>
    <cellStyle name="Entrada 10" xfId="15064" xr:uid="{00000000-0005-0000-0000-0000D83A0000}"/>
    <cellStyle name="Entrada 10 2" xfId="15065" xr:uid="{00000000-0005-0000-0000-0000D93A0000}"/>
    <cellStyle name="Entrada 10 2 2" xfId="45730" xr:uid="{EE2B2703-6E28-47D9-B272-1A7DF6BA2287}"/>
    <cellStyle name="Entrada 10 3" xfId="15066" xr:uid="{00000000-0005-0000-0000-0000DA3A0000}"/>
    <cellStyle name="Entrada 10 3 2" xfId="45731" xr:uid="{40EEBA7D-616E-458E-A555-5107E612B4A8}"/>
    <cellStyle name="Entrada 10 4" xfId="45729" xr:uid="{10BC5306-6CB9-465B-BD50-174F3DFB0279}"/>
    <cellStyle name="Entrada 11" xfId="15067" xr:uid="{00000000-0005-0000-0000-0000DB3A0000}"/>
    <cellStyle name="Entrada 11 2" xfId="45732" xr:uid="{D8FED118-F18C-4B2E-B468-3E0BB068A789}"/>
    <cellStyle name="Entrada 12" xfId="15068" xr:uid="{00000000-0005-0000-0000-0000DC3A0000}"/>
    <cellStyle name="Entrada 12 2" xfId="45733" xr:uid="{6668CB29-C74D-4281-B78E-054983B80214}"/>
    <cellStyle name="Entrada 13" xfId="15069" xr:uid="{00000000-0005-0000-0000-0000DD3A0000}"/>
    <cellStyle name="Entrada 13 2" xfId="45734" xr:uid="{5D97C32C-AD98-4185-8E70-C185CF4FEFEB}"/>
    <cellStyle name="Entrada 14" xfId="15070" xr:uid="{00000000-0005-0000-0000-0000DE3A0000}"/>
    <cellStyle name="Entrada 14 2" xfId="45735" xr:uid="{C89BDC78-0E18-43E9-AE53-5E26CF2A1324}"/>
    <cellStyle name="Entrada 15" xfId="15071" xr:uid="{00000000-0005-0000-0000-0000DF3A0000}"/>
    <cellStyle name="Entrada 15 2" xfId="45736" xr:uid="{A8B6E8D4-92F0-4155-A969-AF9880BE1760}"/>
    <cellStyle name="Entrada 16" xfId="15072" xr:uid="{00000000-0005-0000-0000-0000E03A0000}"/>
    <cellStyle name="Entrada 16 2" xfId="45737" xr:uid="{43EC42F1-DE5F-40B5-8823-F82DE7A0BB0E}"/>
    <cellStyle name="Entrada 17" xfId="15073" xr:uid="{00000000-0005-0000-0000-0000E13A0000}"/>
    <cellStyle name="Entrada 17 2" xfId="45738" xr:uid="{30D6735C-2604-49AD-8649-D4EC265E91D0}"/>
    <cellStyle name="Entrada 18" xfId="15074" xr:uid="{00000000-0005-0000-0000-0000E23A0000}"/>
    <cellStyle name="Entrada 18 2" xfId="45739" xr:uid="{85F7E1F5-92BA-4489-ACA7-46F8264BFCD8}"/>
    <cellStyle name="Entrada 19" xfId="15075" xr:uid="{00000000-0005-0000-0000-0000E33A0000}"/>
    <cellStyle name="Entrada 19 2" xfId="45740" xr:uid="{847CBC0F-0849-4E8C-844F-FF618C457688}"/>
    <cellStyle name="Entrada 2" xfId="15076" xr:uid="{00000000-0005-0000-0000-0000E43A0000}"/>
    <cellStyle name="Entrada 2 2" xfId="15077" xr:uid="{00000000-0005-0000-0000-0000E53A0000}"/>
    <cellStyle name="Entrada 2 2 2" xfId="15078" xr:uid="{00000000-0005-0000-0000-0000E63A0000}"/>
    <cellStyle name="Entrada 2 2 2 2" xfId="45743" xr:uid="{3BED14C4-980C-4447-9FBB-245958724B18}"/>
    <cellStyle name="Entrada 2 2 3" xfId="15079" xr:uid="{00000000-0005-0000-0000-0000E73A0000}"/>
    <cellStyle name="Entrada 2 2 3 2" xfId="45744" xr:uid="{34EA839C-8E6D-4D57-81D8-DBBDEDC1F1D7}"/>
    <cellStyle name="Entrada 2 2 4" xfId="15080" xr:uid="{00000000-0005-0000-0000-0000E83A0000}"/>
    <cellStyle name="Entrada 2 2 4 2" xfId="45745" xr:uid="{6321C538-3B62-4128-BBCA-01798742454E}"/>
    <cellStyle name="Entrada 2 2 5" xfId="45742" xr:uid="{2D772217-8BE8-45E4-BA62-C13BD28EE84C}"/>
    <cellStyle name="Entrada 2 3" xfId="15081" xr:uid="{00000000-0005-0000-0000-0000E93A0000}"/>
    <cellStyle name="Entrada 2 3 2" xfId="15082" xr:uid="{00000000-0005-0000-0000-0000EA3A0000}"/>
    <cellStyle name="Entrada 2 3 2 2" xfId="45747" xr:uid="{F1A4470C-5407-4FB8-A465-F793564AFBF6}"/>
    <cellStyle name="Entrada 2 3 3" xfId="45746" xr:uid="{ACC2D98C-21AA-4759-B489-292E0BD29668}"/>
    <cellStyle name="Entrada 2 4" xfId="15083" xr:uid="{00000000-0005-0000-0000-0000EB3A0000}"/>
    <cellStyle name="Entrada 2 4 2" xfId="45748" xr:uid="{DE2B492E-60C6-4D0F-A7CD-05359B003C4F}"/>
    <cellStyle name="Entrada 2 5" xfId="45741" xr:uid="{00D04B85-7D70-481B-A9D1-8555B805CE5D}"/>
    <cellStyle name="Entrada 20" xfId="15084" xr:uid="{00000000-0005-0000-0000-0000EC3A0000}"/>
    <cellStyle name="Entrada 20 2" xfId="45749" xr:uid="{A43D24E4-A158-43F8-9DBC-4B1F0F7F45F1}"/>
    <cellStyle name="Entrada 21" xfId="15085" xr:uid="{00000000-0005-0000-0000-0000ED3A0000}"/>
    <cellStyle name="Entrada 21 2" xfId="45750" xr:uid="{FF9DE71C-DDBA-49DA-B9DE-2CB98E4BEA31}"/>
    <cellStyle name="Entrada 22" xfId="15086" xr:uid="{00000000-0005-0000-0000-0000EE3A0000}"/>
    <cellStyle name="Entrada 22 2" xfId="45751" xr:uid="{F4E72095-2664-4F29-98CC-D226E6D6802B}"/>
    <cellStyle name="Entrada 23" xfId="15087" xr:uid="{00000000-0005-0000-0000-0000EF3A0000}"/>
    <cellStyle name="Entrada 23 2" xfId="45752" xr:uid="{6812CC54-DAB4-4E03-827D-2B9152FB3E0C}"/>
    <cellStyle name="Entrada 24" xfId="15088" xr:uid="{00000000-0005-0000-0000-0000F03A0000}"/>
    <cellStyle name="Entrada 24 2" xfId="45753" xr:uid="{BC332C99-8CE8-4355-910C-4736A9AFD896}"/>
    <cellStyle name="Entrada 25" xfId="15089" xr:uid="{00000000-0005-0000-0000-0000F13A0000}"/>
    <cellStyle name="Entrada 25 2" xfId="45754" xr:uid="{A2C3D325-844C-4876-80B6-167F6B11E0DA}"/>
    <cellStyle name="Entrada 3" xfId="15090" xr:uid="{00000000-0005-0000-0000-0000F23A0000}"/>
    <cellStyle name="Entrada 3 2" xfId="15091" xr:uid="{00000000-0005-0000-0000-0000F33A0000}"/>
    <cellStyle name="Entrada 3 2 2" xfId="45756" xr:uid="{9CE64648-12D2-41E5-A737-44C7D3A81E69}"/>
    <cellStyle name="Entrada 3 3" xfId="15092" xr:uid="{00000000-0005-0000-0000-0000F43A0000}"/>
    <cellStyle name="Entrada 3 3 2" xfId="45757" xr:uid="{7BD3B81D-FB93-4C45-A135-A93B3E956D12}"/>
    <cellStyle name="Entrada 3 4" xfId="45755" xr:uid="{7D3FF65D-8756-43B6-B172-8FE067E70761}"/>
    <cellStyle name="Entrada 4" xfId="15093" xr:uid="{00000000-0005-0000-0000-0000F53A0000}"/>
    <cellStyle name="Entrada 4 10" xfId="15094" xr:uid="{00000000-0005-0000-0000-0000F63A0000}"/>
    <cellStyle name="Entrada 4 10 2" xfId="15095" xr:uid="{00000000-0005-0000-0000-0000F73A0000}"/>
    <cellStyle name="Entrada 4 10 2 2" xfId="45760" xr:uid="{BA9FFBF9-3EBF-42E3-8442-6591DE09321D}"/>
    <cellStyle name="Entrada 4 10 3" xfId="45759" xr:uid="{BD96D8AF-C85B-42DD-9878-885093E0D84E}"/>
    <cellStyle name="Entrada 4 11" xfId="15096" xr:uid="{00000000-0005-0000-0000-0000F83A0000}"/>
    <cellStyle name="Entrada 4 11 2" xfId="45761" xr:uid="{BC5CD9C5-7495-4CFD-9125-B4D30981075A}"/>
    <cellStyle name="Entrada 4 12" xfId="45758" xr:uid="{FAC761F8-BC2F-4F91-ADC6-4945CA6DE062}"/>
    <cellStyle name="Entrada 4 2" xfId="15097" xr:uid="{00000000-0005-0000-0000-0000F93A0000}"/>
    <cellStyle name="Entrada 4 2 10" xfId="15098" xr:uid="{00000000-0005-0000-0000-0000FA3A0000}"/>
    <cellStyle name="Entrada 4 2 10 2" xfId="45763" xr:uid="{0FDE6E12-C7EF-4753-9993-C96FE0138E07}"/>
    <cellStyle name="Entrada 4 2 11" xfId="15099" xr:uid="{00000000-0005-0000-0000-0000FB3A0000}"/>
    <cellStyle name="Entrada 4 2 11 2" xfId="45764" xr:uid="{37E572E4-DB5A-4677-8EEE-58E72548E48B}"/>
    <cellStyle name="Entrada 4 2 12" xfId="45762" xr:uid="{D40888C7-92AF-4C82-A4A4-B3EAA245DE00}"/>
    <cellStyle name="Entrada 4 2 2" xfId="15100" xr:uid="{00000000-0005-0000-0000-0000FC3A0000}"/>
    <cellStyle name="Entrada 4 2 2 2" xfId="45765" xr:uid="{22B0C9B4-A685-4F9C-A325-1A75BC2ED00A}"/>
    <cellStyle name="Entrada 4 2 3" xfId="15101" xr:uid="{00000000-0005-0000-0000-0000FD3A0000}"/>
    <cellStyle name="Entrada 4 2 3 2" xfId="15102" xr:uid="{00000000-0005-0000-0000-0000FE3A0000}"/>
    <cellStyle name="Entrada 4 2 3 2 2" xfId="45767" xr:uid="{9F8FC77F-1178-4B49-8AF9-97F293901480}"/>
    <cellStyle name="Entrada 4 2 3 3" xfId="15103" xr:uid="{00000000-0005-0000-0000-0000FF3A0000}"/>
    <cellStyle name="Entrada 4 2 3 3 2" xfId="45768" xr:uid="{E9C25ED2-524D-462D-9A62-43A1A7C77866}"/>
    <cellStyle name="Entrada 4 2 3 4" xfId="15104" xr:uid="{00000000-0005-0000-0000-0000003B0000}"/>
    <cellStyle name="Entrada 4 2 3 4 2" xfId="45769" xr:uid="{FCB3AECE-B9EE-4B5D-9FB2-A3C54A65A87A}"/>
    <cellStyle name="Entrada 4 2 3 5" xfId="45766" xr:uid="{6A1EE1FD-FD21-4023-B862-0ECE90002F7D}"/>
    <cellStyle name="Entrada 4 2 4" xfId="15105" xr:uid="{00000000-0005-0000-0000-0000013B0000}"/>
    <cellStyle name="Entrada 4 2 4 2" xfId="15106" xr:uid="{00000000-0005-0000-0000-0000023B0000}"/>
    <cellStyle name="Entrada 4 2 4 2 2" xfId="45771" xr:uid="{4C24BB4D-12EE-4D6A-A816-7D0F4C57D003}"/>
    <cellStyle name="Entrada 4 2 4 3" xfId="15107" xr:uid="{00000000-0005-0000-0000-0000033B0000}"/>
    <cellStyle name="Entrada 4 2 4 3 2" xfId="45772" xr:uid="{4385D140-BB0A-4226-ACCC-BE81F9EA7EF2}"/>
    <cellStyle name="Entrada 4 2 4 4" xfId="15108" xr:uid="{00000000-0005-0000-0000-0000043B0000}"/>
    <cellStyle name="Entrada 4 2 4 4 2" xfId="45773" xr:uid="{EED253B0-2E9E-4AB1-827D-B334C1BD5C95}"/>
    <cellStyle name="Entrada 4 2 4 5" xfId="45770" xr:uid="{89C0C504-A3FA-4566-BD35-FB6B65F06BC1}"/>
    <cellStyle name="Entrada 4 2 5" xfId="15109" xr:uid="{00000000-0005-0000-0000-0000053B0000}"/>
    <cellStyle name="Entrada 4 2 5 2" xfId="15110" xr:uid="{00000000-0005-0000-0000-0000063B0000}"/>
    <cellStyle name="Entrada 4 2 5 2 2" xfId="45775" xr:uid="{686544DE-2518-43EB-A5C4-7D2EB8F0F6FA}"/>
    <cellStyle name="Entrada 4 2 5 3" xfId="15111" xr:uid="{00000000-0005-0000-0000-0000073B0000}"/>
    <cellStyle name="Entrada 4 2 5 3 2" xfId="45776" xr:uid="{26213E68-7DCC-405A-A3BA-F9F32A8132BA}"/>
    <cellStyle name="Entrada 4 2 5 4" xfId="45774" xr:uid="{0237073D-4752-46AB-8076-1F33AF22A1F1}"/>
    <cellStyle name="Entrada 4 2 6" xfId="15112" xr:uid="{00000000-0005-0000-0000-0000083B0000}"/>
    <cellStyle name="Entrada 4 2 6 2" xfId="45777" xr:uid="{3712436D-8981-4EC9-935A-6ACBF26D3F2E}"/>
    <cellStyle name="Entrada 4 2 7" xfId="15113" xr:uid="{00000000-0005-0000-0000-0000093B0000}"/>
    <cellStyle name="Entrada 4 2 7 2" xfId="45778" xr:uid="{BE6E9B46-930F-49AE-9D9D-F42001F5EC18}"/>
    <cellStyle name="Entrada 4 2 8" xfId="15114" xr:uid="{00000000-0005-0000-0000-00000A3B0000}"/>
    <cellStyle name="Entrada 4 2 8 2" xfId="15115" xr:uid="{00000000-0005-0000-0000-00000B3B0000}"/>
    <cellStyle name="Entrada 4 2 8 2 2" xfId="45780" xr:uid="{39E2618B-266F-482C-98CC-4B50C17E461F}"/>
    <cellStyle name="Entrada 4 2 8 3" xfId="15116" xr:uid="{00000000-0005-0000-0000-00000C3B0000}"/>
    <cellStyle name="Entrada 4 2 8 3 2" xfId="45781" xr:uid="{EB705F4C-ED2A-4897-A9CB-CFBE66A66707}"/>
    <cellStyle name="Entrada 4 2 8 4" xfId="45779" xr:uid="{DD1DEF62-8C47-4DCF-A3F4-B1453A66F281}"/>
    <cellStyle name="Entrada 4 2 9" xfId="15117" xr:uid="{00000000-0005-0000-0000-00000D3B0000}"/>
    <cellStyle name="Entrada 4 2 9 2" xfId="45782" xr:uid="{4FABD4BB-EE58-4EAE-8DA2-C2C91D80AC16}"/>
    <cellStyle name="Entrada 4 3" xfId="15118" xr:uid="{00000000-0005-0000-0000-00000E3B0000}"/>
    <cellStyle name="Entrada 4 3 2" xfId="45783" xr:uid="{561C2E37-B0BD-448F-8CA0-76A67C3680AD}"/>
    <cellStyle name="Entrada 4 4" xfId="15119" xr:uid="{00000000-0005-0000-0000-00000F3B0000}"/>
    <cellStyle name="Entrada 4 4 2" xfId="15120" xr:uid="{00000000-0005-0000-0000-0000103B0000}"/>
    <cellStyle name="Entrada 4 4 2 2" xfId="45785" xr:uid="{36D0F66E-B8F8-4A22-A7F8-E26B91D29620}"/>
    <cellStyle name="Entrada 4 4 3" xfId="15121" xr:uid="{00000000-0005-0000-0000-0000113B0000}"/>
    <cellStyle name="Entrada 4 4 3 2" xfId="45786" xr:uid="{7822022D-5499-42EB-A3E6-14D34D5F0E85}"/>
    <cellStyle name="Entrada 4 4 4" xfId="15122" xr:uid="{00000000-0005-0000-0000-0000123B0000}"/>
    <cellStyle name="Entrada 4 4 4 2" xfId="45787" xr:uid="{F2A54C60-F167-4F1D-A1B8-DA2E12A3A5A9}"/>
    <cellStyle name="Entrada 4 4 5" xfId="45784" xr:uid="{525A132D-767C-492E-BD9A-B20CA9B6AAB0}"/>
    <cellStyle name="Entrada 4 5" xfId="15123" xr:uid="{00000000-0005-0000-0000-0000133B0000}"/>
    <cellStyle name="Entrada 4 5 2" xfId="15124" xr:uid="{00000000-0005-0000-0000-0000143B0000}"/>
    <cellStyle name="Entrada 4 5 2 2" xfId="45789" xr:uid="{E6D7A099-428C-4919-8799-0B14848121EB}"/>
    <cellStyle name="Entrada 4 5 3" xfId="15125" xr:uid="{00000000-0005-0000-0000-0000153B0000}"/>
    <cellStyle name="Entrada 4 5 3 2" xfId="45790" xr:uid="{5B0A7FC6-ADC0-46D7-B039-48EA681C97B3}"/>
    <cellStyle name="Entrada 4 5 4" xfId="15126" xr:uid="{00000000-0005-0000-0000-0000163B0000}"/>
    <cellStyle name="Entrada 4 5 4 2" xfId="45791" xr:uid="{E12E0AF0-A111-420B-AA7C-F73A8D024A8A}"/>
    <cellStyle name="Entrada 4 5 5" xfId="45788" xr:uid="{06CDD821-5208-4F99-9C68-2AECF6BF7BCF}"/>
    <cellStyle name="Entrada 4 6" xfId="15127" xr:uid="{00000000-0005-0000-0000-0000173B0000}"/>
    <cellStyle name="Entrada 4 6 2" xfId="15128" xr:uid="{00000000-0005-0000-0000-0000183B0000}"/>
    <cellStyle name="Entrada 4 6 2 2" xfId="45793" xr:uid="{B8DFB986-E4BF-491D-A4F1-353BDCA87785}"/>
    <cellStyle name="Entrada 4 6 3" xfId="15129" xr:uid="{00000000-0005-0000-0000-0000193B0000}"/>
    <cellStyle name="Entrada 4 6 3 2" xfId="45794" xr:uid="{DE087F9A-A174-4544-A4EF-E9EEA207CE0B}"/>
    <cellStyle name="Entrada 4 6 4" xfId="45792" xr:uid="{FF389A76-8301-46DC-9263-FC6EFDE625FB}"/>
    <cellStyle name="Entrada 4 7" xfId="15130" xr:uid="{00000000-0005-0000-0000-00001A3B0000}"/>
    <cellStyle name="Entrada 4 7 2" xfId="45795" xr:uid="{72741D8D-BD2E-44D8-B39C-DE93F92DEE70}"/>
    <cellStyle name="Entrada 4 8" xfId="15131" xr:uid="{00000000-0005-0000-0000-00001B3B0000}"/>
    <cellStyle name="Entrada 4 8 2" xfId="45796" xr:uid="{91A74E0F-68BD-4B14-AA6B-FA2D8C1B7C41}"/>
    <cellStyle name="Entrada 4 9" xfId="15132" xr:uid="{00000000-0005-0000-0000-00001C3B0000}"/>
    <cellStyle name="Entrada 4 9 2" xfId="15133" xr:uid="{00000000-0005-0000-0000-00001D3B0000}"/>
    <cellStyle name="Entrada 4 9 2 2" xfId="45798" xr:uid="{8C9464FC-46EE-4B05-9146-F6A0EA70D038}"/>
    <cellStyle name="Entrada 4 9 3" xfId="15134" xr:uid="{00000000-0005-0000-0000-00001E3B0000}"/>
    <cellStyle name="Entrada 4 9 3 2" xfId="45799" xr:uid="{F02A5290-9C59-4046-AC68-5349AF1A252D}"/>
    <cellStyle name="Entrada 4 9 4" xfId="45797" xr:uid="{392DA779-636A-4617-8194-14EA5B9C6433}"/>
    <cellStyle name="Entrada 5" xfId="15135" xr:uid="{00000000-0005-0000-0000-00001F3B0000}"/>
    <cellStyle name="Entrada 5 2" xfId="45800" xr:uid="{EACDECE4-25CE-48E7-8FE7-F583D886AAB3}"/>
    <cellStyle name="Entrada 6" xfId="15136" xr:uid="{00000000-0005-0000-0000-0000203B0000}"/>
    <cellStyle name="Entrada 6 2" xfId="15137" xr:uid="{00000000-0005-0000-0000-0000213B0000}"/>
    <cellStyle name="Entrada 6 2 2" xfId="15138" xr:uid="{00000000-0005-0000-0000-0000223B0000}"/>
    <cellStyle name="Entrada 6 2 2 2" xfId="15139" xr:uid="{00000000-0005-0000-0000-0000233B0000}"/>
    <cellStyle name="Entrada 6 2 2 2 2" xfId="45804" xr:uid="{1D9D59C8-BFE5-4CAD-B366-7A8F36D39592}"/>
    <cellStyle name="Entrada 6 2 2 3" xfId="45803" xr:uid="{2B26F46C-33DE-4B43-B149-716A9B34CEF2}"/>
    <cellStyle name="Entrada 6 2 3" xfId="15140" xr:uid="{00000000-0005-0000-0000-0000243B0000}"/>
    <cellStyle name="Entrada 6 2 3 2" xfId="45805" xr:uid="{28698608-6EB7-4BDF-973C-1B59615DA4C6}"/>
    <cellStyle name="Entrada 6 2 4" xfId="45802" xr:uid="{83A0F781-8927-4587-B45B-CDA8997D8FEE}"/>
    <cellStyle name="Entrada 6 3" xfId="15141" xr:uid="{00000000-0005-0000-0000-0000253B0000}"/>
    <cellStyle name="Entrada 6 3 2" xfId="15142" xr:uid="{00000000-0005-0000-0000-0000263B0000}"/>
    <cellStyle name="Entrada 6 3 2 2" xfId="45807" xr:uid="{1EF4B18C-FED9-43AB-9329-E6BA839E7716}"/>
    <cellStyle name="Entrada 6 3 3" xfId="15143" xr:uid="{00000000-0005-0000-0000-0000273B0000}"/>
    <cellStyle name="Entrada 6 3 3 2" xfId="45808" xr:uid="{FA05495A-E778-46C9-83C4-92E9E4A42DEA}"/>
    <cellStyle name="Entrada 6 3 4" xfId="45806" xr:uid="{71B2E38D-D4C7-4265-83F0-F9CAC33B25E5}"/>
    <cellStyle name="Entrada 6 4" xfId="15144" xr:uid="{00000000-0005-0000-0000-0000283B0000}"/>
    <cellStyle name="Entrada 6 4 2" xfId="45809" xr:uid="{5F1CD00F-A80D-4437-AD63-55F29387B46D}"/>
    <cellStyle name="Entrada 6 5" xfId="15145" xr:uid="{00000000-0005-0000-0000-0000293B0000}"/>
    <cellStyle name="Entrada 6 5 2" xfId="45810" xr:uid="{174CEF2A-9674-42B9-8D97-807B4968836E}"/>
    <cellStyle name="Entrada 6 6" xfId="45801" xr:uid="{55126054-97DF-4C7D-9D35-F8416D4AFD05}"/>
    <cellStyle name="Entrada 7" xfId="15146" xr:uid="{00000000-0005-0000-0000-00002A3B0000}"/>
    <cellStyle name="Entrada 7 2" xfId="45811" xr:uid="{4ACE893E-D511-4D1F-8CDF-50489232B15D}"/>
    <cellStyle name="Entrada 8" xfId="15147" xr:uid="{00000000-0005-0000-0000-00002B3B0000}"/>
    <cellStyle name="Entrada 8 2" xfId="45812" xr:uid="{96C22D75-D2BA-48CD-A661-DDDB13769CFF}"/>
    <cellStyle name="Entrada 9" xfId="15148" xr:uid="{00000000-0005-0000-0000-00002C3B0000}"/>
    <cellStyle name="Entrada 9 2" xfId="15149" xr:uid="{00000000-0005-0000-0000-00002D3B0000}"/>
    <cellStyle name="Entrada 9 2 2" xfId="15150" xr:uid="{00000000-0005-0000-0000-00002E3B0000}"/>
    <cellStyle name="Entrada 9 2 2 2" xfId="45815" xr:uid="{23BB28C6-9500-4A57-8156-9311B4D28DEC}"/>
    <cellStyle name="Entrada 9 2 3" xfId="45814" xr:uid="{19576136-919D-4A26-B57C-AC3BC12B4F47}"/>
    <cellStyle name="Entrada 9 3" xfId="45813" xr:uid="{7D20E7E5-127C-4A6B-AE1D-BE14A9462B85}"/>
    <cellStyle name="Entrée" xfId="15151" xr:uid="{00000000-0005-0000-0000-00002F3B0000}"/>
    <cellStyle name="Entrée 2" xfId="15152" xr:uid="{00000000-0005-0000-0000-0000303B0000}"/>
    <cellStyle name="Entrée 2 2" xfId="15153" xr:uid="{00000000-0005-0000-0000-0000313B0000}"/>
    <cellStyle name="Entrée 2 2 2" xfId="45818" xr:uid="{7969AEE6-6C92-4C55-BFEE-5085276931FE}"/>
    <cellStyle name="Entrée 2 3" xfId="15154" xr:uid="{00000000-0005-0000-0000-0000323B0000}"/>
    <cellStyle name="Entrée 2 3 2" xfId="45819" xr:uid="{DA478376-2025-40E0-A356-55DA2CD3455F}"/>
    <cellStyle name="Entrée 2 4" xfId="45817" xr:uid="{8D8F1907-5554-49BE-8B2E-49C83002EA5F}"/>
    <cellStyle name="Entrée 3" xfId="15155" xr:uid="{00000000-0005-0000-0000-0000333B0000}"/>
    <cellStyle name="Entrée 3 2" xfId="45820" xr:uid="{AE2ABCAF-D7F6-49AC-8959-C82A3DE912A6}"/>
    <cellStyle name="Entrée 4" xfId="45816" xr:uid="{E583852A-29E3-4DB2-9916-35568F8700C7}"/>
    <cellStyle name="Estilo 1" xfId="15156" xr:uid="{00000000-0005-0000-0000-0000343B0000}"/>
    <cellStyle name="Estilo 1 2" xfId="15157" xr:uid="{00000000-0005-0000-0000-0000353B0000}"/>
    <cellStyle name="Estilo 1 2 2" xfId="45822" xr:uid="{CEDA18F3-3DD5-434A-83E9-37717E1E4780}"/>
    <cellStyle name="Estilo 1 3" xfId="15158" xr:uid="{00000000-0005-0000-0000-0000363B0000}"/>
    <cellStyle name="Estilo 1 3 2" xfId="45823" xr:uid="{FB7F83F0-E642-449E-A6E3-D709673E8FC7}"/>
    <cellStyle name="Estilo 1 4" xfId="45821" xr:uid="{99C4056C-5888-4BF3-B86C-EA15A1766940}"/>
    <cellStyle name="Estilo 2" xfId="15159" xr:uid="{00000000-0005-0000-0000-0000373B0000}"/>
    <cellStyle name="Estilo 2 2" xfId="15160" xr:uid="{00000000-0005-0000-0000-0000383B0000}"/>
    <cellStyle name="Estilo 2 2 2" xfId="45825" xr:uid="{4C4ECFF5-AB12-4CF7-8B21-436D4AA01441}"/>
    <cellStyle name="Estilo 2 3" xfId="15161" xr:uid="{00000000-0005-0000-0000-0000393B0000}"/>
    <cellStyle name="Estilo 2 3 2" xfId="45826" xr:uid="{B89F9C1E-FD71-469A-BD1D-D58B9D7ED34D}"/>
    <cellStyle name="Estilo 2 4" xfId="45824" xr:uid="{87C9CC23-925E-4792-B4EF-91EBC421F2D5}"/>
    <cellStyle name="Estilo 3" xfId="15162" xr:uid="{00000000-0005-0000-0000-00003A3B0000}"/>
    <cellStyle name="Estilo 3 2" xfId="15163" xr:uid="{00000000-0005-0000-0000-00003B3B0000}"/>
    <cellStyle name="Estilo 3 2 2" xfId="45828" xr:uid="{441C413D-3D8D-4F47-990E-BFB1AC2EE802}"/>
    <cellStyle name="Estilo 3 3" xfId="45827" xr:uid="{E94083E9-D7B8-42FB-85E7-B943295E7AA3}"/>
    <cellStyle name="Euro" xfId="15164" xr:uid="{00000000-0005-0000-0000-00003C3B0000}"/>
    <cellStyle name="Euro 2" xfId="15165" xr:uid="{00000000-0005-0000-0000-00003D3B0000}"/>
    <cellStyle name="Euro 2 2" xfId="15166" xr:uid="{00000000-0005-0000-0000-00003E3B0000}"/>
    <cellStyle name="Euro 2 2 2" xfId="45831" xr:uid="{F1EC8C49-7A5B-48E9-8649-A6B573C58610}"/>
    <cellStyle name="Euro 2 3" xfId="15167" xr:uid="{00000000-0005-0000-0000-00003F3B0000}"/>
    <cellStyle name="Euro 2 3 2" xfId="45832" xr:uid="{3EF2222F-DD11-4965-ABA5-2698E5F22CF7}"/>
    <cellStyle name="Euro 2 4" xfId="45830" xr:uid="{B818CDAE-752D-4F69-9A5A-31A74A5C1023}"/>
    <cellStyle name="Euro 3" xfId="15168" xr:uid="{00000000-0005-0000-0000-0000403B0000}"/>
    <cellStyle name="Euro 3 2" xfId="15169" xr:uid="{00000000-0005-0000-0000-0000413B0000}"/>
    <cellStyle name="Euro 3 2 2" xfId="45834" xr:uid="{9B800B2F-CFC9-439C-A0AA-48ECB7563BF0}"/>
    <cellStyle name="Euro 3 3" xfId="15170" xr:uid="{00000000-0005-0000-0000-0000423B0000}"/>
    <cellStyle name="Euro 3 3 2" xfId="45835" xr:uid="{E166E4A4-E978-4558-BD4A-B03AC24D0A3E}"/>
    <cellStyle name="Euro 3 4" xfId="45833" xr:uid="{ACDF7577-312F-4D00-9FB4-CF6F062A6DBB}"/>
    <cellStyle name="Euro 4" xfId="15171" xr:uid="{00000000-0005-0000-0000-0000433B0000}"/>
    <cellStyle name="Euro 4 2" xfId="15172" xr:uid="{00000000-0005-0000-0000-0000443B0000}"/>
    <cellStyle name="Euro 4 2 2" xfId="45837" xr:uid="{1ADFA5F0-40C9-4CB6-8F29-80856B4B5B94}"/>
    <cellStyle name="Euro 4 3" xfId="45836" xr:uid="{39B33D78-5F08-45F0-A2A2-90BC81604785}"/>
    <cellStyle name="Euro 5" xfId="15173" xr:uid="{00000000-0005-0000-0000-0000453B0000}"/>
    <cellStyle name="Euro 5 2" xfId="45838" xr:uid="{BCE3A148-1491-40F4-8F33-46D1C55649AA}"/>
    <cellStyle name="Euro 6" xfId="45829" xr:uid="{68539874-9161-4F1E-877C-3892356644D9}"/>
    <cellStyle name="Euro_ADJS 33 Capitalized Interest - Jan 2013" xfId="15174" xr:uid="{00000000-0005-0000-0000-0000463B0000}"/>
    <cellStyle name="Explanatory Text" xfId="15175" xr:uid="{00000000-0005-0000-0000-0000473B0000}"/>
    <cellStyle name="Explanatory Text 2" xfId="15176" xr:uid="{00000000-0005-0000-0000-0000483B0000}"/>
    <cellStyle name="Explanatory Text 2 2" xfId="15177" xr:uid="{00000000-0005-0000-0000-0000493B0000}"/>
    <cellStyle name="Explanatory Text 2 2 2" xfId="45841" xr:uid="{147EF2E4-8F3E-4FB5-95B2-8A4A634DCEB4}"/>
    <cellStyle name="Explanatory Text 2 3" xfId="15178" xr:uid="{00000000-0005-0000-0000-00004A3B0000}"/>
    <cellStyle name="Explanatory Text 2 3 2" xfId="45842" xr:uid="{4552D624-C5EC-45FF-9337-D98BFBB5CA17}"/>
    <cellStyle name="Explanatory Text 2 4" xfId="45840" xr:uid="{83FDD405-3EBD-4336-96C0-8C60463460F3}"/>
    <cellStyle name="Explanatory Text 3" xfId="15179" xr:uid="{00000000-0005-0000-0000-00004B3B0000}"/>
    <cellStyle name="Explanatory Text 3 2" xfId="15180" xr:uid="{00000000-0005-0000-0000-00004C3B0000}"/>
    <cellStyle name="Explanatory Text 3 2 2" xfId="45844" xr:uid="{DC166AAA-584D-4D5A-8068-0A0264862797}"/>
    <cellStyle name="Explanatory Text 3 3" xfId="45843" xr:uid="{13C8F7D2-FCCF-4167-BF21-828C6490C3D3}"/>
    <cellStyle name="Explanatory Text 4" xfId="15181" xr:uid="{00000000-0005-0000-0000-00004D3B0000}"/>
    <cellStyle name="Explanatory Text 4 2" xfId="45845" xr:uid="{9B661E58-696E-4BD3-A138-21F6D2AA608A}"/>
    <cellStyle name="Explanatory Text 5" xfId="45839" xr:uid="{8170EE67-84A8-4E93-8ACD-14EC3A7D6B14}"/>
    <cellStyle name="F2" xfId="15182" xr:uid="{00000000-0005-0000-0000-00004E3B0000}"/>
    <cellStyle name="F2 2" xfId="45846" xr:uid="{A65F4AEE-9972-474C-A3E0-102685A048A7}"/>
    <cellStyle name="F3" xfId="15183" xr:uid="{00000000-0005-0000-0000-00004F3B0000}"/>
    <cellStyle name="F3 2" xfId="45847" xr:uid="{664BF901-6739-421B-A654-4D653B6E53AB}"/>
    <cellStyle name="F4" xfId="15184" xr:uid="{00000000-0005-0000-0000-0000503B0000}"/>
    <cellStyle name="F4 2" xfId="45848" xr:uid="{CAD3C457-8EAB-459B-B857-61AE5D12B2C5}"/>
    <cellStyle name="F5" xfId="15185" xr:uid="{00000000-0005-0000-0000-0000513B0000}"/>
    <cellStyle name="F5 2" xfId="45849" xr:uid="{1F45723D-AB90-49B9-B0AF-5E33C97410F8}"/>
    <cellStyle name="F6" xfId="15186" xr:uid="{00000000-0005-0000-0000-0000523B0000}"/>
    <cellStyle name="F6 2" xfId="45850" xr:uid="{906197A0-E8A9-4E23-BC23-DD91596B4C9D}"/>
    <cellStyle name="F7" xfId="15187" xr:uid="{00000000-0005-0000-0000-0000533B0000}"/>
    <cellStyle name="F7 2" xfId="45851" xr:uid="{171E6CA4-85B9-40CB-A34E-A88F2FD1F2E7}"/>
    <cellStyle name="F8" xfId="15188" xr:uid="{00000000-0005-0000-0000-0000543B0000}"/>
    <cellStyle name="F8 2" xfId="45852" xr:uid="{F4392D02-2910-4431-8155-DE5F6ACA15AB}"/>
    <cellStyle name="Fixed" xfId="15189" xr:uid="{00000000-0005-0000-0000-0000553B0000}"/>
    <cellStyle name="Fixed  [0]" xfId="15190" xr:uid="{00000000-0005-0000-0000-0000563B0000}"/>
    <cellStyle name="Fixed  [0] 2" xfId="45854" xr:uid="{058CAC2B-9641-409B-AB93-5EA59E05A264}"/>
    <cellStyle name="Fixed [0]" xfId="15191" xr:uid="{00000000-0005-0000-0000-0000573B0000}"/>
    <cellStyle name="Fixed [0] 2" xfId="45855" xr:uid="{7145AC8B-4EC4-4C44-9E65-ACE1291723C3}"/>
    <cellStyle name="Fixed [4]" xfId="15192" xr:uid="{00000000-0005-0000-0000-0000583B0000}"/>
    <cellStyle name="Fixed [4] 2" xfId="45856" xr:uid="{5E3D9305-5CAE-4F16-9532-9FC0D85BA016}"/>
    <cellStyle name="Fixed 2" xfId="15193" xr:uid="{00000000-0005-0000-0000-0000593B0000}"/>
    <cellStyle name="Fixed 2 2" xfId="45857" xr:uid="{B920EA7F-6251-4015-8511-28DFDC1F4C80}"/>
    <cellStyle name="Fixed 3" xfId="15194" xr:uid="{00000000-0005-0000-0000-00005A3B0000}"/>
    <cellStyle name="Fixed 3 2" xfId="45858" xr:uid="{09D0BA32-8A20-4C9D-A8EF-5A3022F4B4A5}"/>
    <cellStyle name="Fixed 4" xfId="15195" xr:uid="{00000000-0005-0000-0000-00005B3B0000}"/>
    <cellStyle name="Fixed 4 2" xfId="45859" xr:uid="{601D7D6C-E22D-4DA7-9BD2-1A9358DF52C3}"/>
    <cellStyle name="Fixed 5" xfId="15196" xr:uid="{00000000-0005-0000-0000-00005C3B0000}"/>
    <cellStyle name="Fixed 5 2" xfId="45860" xr:uid="{E52B5887-D923-408E-B674-84F40FE7CE67}"/>
    <cellStyle name="Fixed 6" xfId="45853" xr:uid="{407DEED9-242D-4B45-A931-309DDE8E9E23}"/>
    <cellStyle name="Fixed_BS_Related pty by transactions " xfId="15197" xr:uid="{00000000-0005-0000-0000-00005D3B0000}"/>
    <cellStyle name="Footnote" xfId="15198" xr:uid="{00000000-0005-0000-0000-00005E3B0000}"/>
    <cellStyle name="Footnote 2" xfId="15199" xr:uid="{00000000-0005-0000-0000-00005F3B0000}"/>
    <cellStyle name="Footnote 2 2" xfId="45862" xr:uid="{201C8314-C5C2-43AC-9556-B7B2CCBC664D}"/>
    <cellStyle name="Footnote 3" xfId="45861" xr:uid="{E0B0D423-8934-4CC7-B36C-0436C856C76D}"/>
    <cellStyle name="FORECAST" xfId="15200" xr:uid="{00000000-0005-0000-0000-0000603B0000}"/>
    <cellStyle name="FORECAST 2" xfId="45863" xr:uid="{82C6A564-3D99-4112-B295-E1CC67BE5A03}"/>
    <cellStyle name="GEMS_REPORT_DATA" xfId="15201" xr:uid="{00000000-0005-0000-0000-0000613B0000}"/>
    <cellStyle name="Good 2" xfId="15202" xr:uid="{00000000-0005-0000-0000-0000623B0000}"/>
    <cellStyle name="Good 2 2" xfId="15203" xr:uid="{00000000-0005-0000-0000-0000633B0000}"/>
    <cellStyle name="Good 2 2 2" xfId="45865" xr:uid="{83A680D8-5F6F-42BE-ABC0-C914494E4205}"/>
    <cellStyle name="Good 2 3" xfId="15204" xr:uid="{00000000-0005-0000-0000-0000643B0000}"/>
    <cellStyle name="Good 2 3 2" xfId="45866" xr:uid="{7C1FC3C4-7B05-454E-8112-2A6D6586A030}"/>
    <cellStyle name="Good 2 4" xfId="45864" xr:uid="{33C9A1FC-275B-4518-A8F4-C2F2F46B2B72}"/>
    <cellStyle name="Good 3" xfId="15205" xr:uid="{00000000-0005-0000-0000-0000653B0000}"/>
    <cellStyle name="Good 3 2" xfId="15206" xr:uid="{00000000-0005-0000-0000-0000663B0000}"/>
    <cellStyle name="Good 3 2 2" xfId="45868" xr:uid="{AA3B3FFE-C4AD-4F95-A911-B8600E81EB4E}"/>
    <cellStyle name="Good 3 3" xfId="15207" xr:uid="{00000000-0005-0000-0000-0000673B0000}"/>
    <cellStyle name="Good 3 3 2" xfId="45869" xr:uid="{60E73B3A-E5A1-4FA0-B9B1-5C512C1F4B40}"/>
    <cellStyle name="Good 3 4" xfId="45867" xr:uid="{02D5C3EA-E1AA-4CF2-933A-20FF86FA3097}"/>
    <cellStyle name="Good 4" xfId="15208" xr:uid="{00000000-0005-0000-0000-0000683B0000}"/>
    <cellStyle name="Good 4 2" xfId="45870" xr:uid="{9D3AEEEB-1B95-4FE7-BEC1-0C0716DCE9D9}"/>
    <cellStyle name="Grey" xfId="15209" xr:uid="{00000000-0005-0000-0000-0000693B0000}"/>
    <cellStyle name="Grey 2" xfId="15210" xr:uid="{00000000-0005-0000-0000-00006A3B0000}"/>
    <cellStyle name="Grey 2 2" xfId="45872" xr:uid="{4D7450AA-58E1-47CF-A251-19326BC03535}"/>
    <cellStyle name="Grey 3" xfId="45871" xr:uid="{875D2FF6-CD41-4096-B7CD-D4610A5AE35B}"/>
    <cellStyle name="Hard Percent" xfId="15211" xr:uid="{00000000-0005-0000-0000-00006B3B0000}"/>
    <cellStyle name="Hard Percent 2" xfId="15212" xr:uid="{00000000-0005-0000-0000-00006C3B0000}"/>
    <cellStyle name="Hard Percent 2 2" xfId="45874" xr:uid="{DFCF6FA3-47DA-4111-B865-94470AE64088}"/>
    <cellStyle name="Hard Percent 3" xfId="45873" xr:uid="{B9B3265F-52BB-4C71-A405-88808E6BE8F7}"/>
    <cellStyle name="Header" xfId="15213" xr:uid="{00000000-0005-0000-0000-00006D3B0000}"/>
    <cellStyle name="Header 2" xfId="15214" xr:uid="{00000000-0005-0000-0000-00006E3B0000}"/>
    <cellStyle name="Header 2 2" xfId="45876" xr:uid="{A97267AC-ED58-4574-B867-D698D9A24191}"/>
    <cellStyle name="Header 3" xfId="45875" xr:uid="{9B910284-C061-4BE4-8D09-6E1EC813C3A6}"/>
    <cellStyle name="Header1" xfId="15215" xr:uid="{00000000-0005-0000-0000-00006F3B0000}"/>
    <cellStyle name="Header1 2" xfId="15216" xr:uid="{00000000-0005-0000-0000-0000703B0000}"/>
    <cellStyle name="Header1 2 2" xfId="45878" xr:uid="{5257415E-DBAD-48A2-9144-DA850553017F}"/>
    <cellStyle name="Header1 3" xfId="15217" xr:uid="{00000000-0005-0000-0000-0000713B0000}"/>
    <cellStyle name="Header1 3 2" xfId="45879" xr:uid="{435D06EE-6F08-4A26-A61D-CDB9BC6E08BF}"/>
    <cellStyle name="Header1 4" xfId="45877" xr:uid="{FCD72178-48A8-4D3D-8550-2F316AA2EB16}"/>
    <cellStyle name="Header1_Inventory-VCL Schedule Dec 12 email Jan 14" xfId="15218" xr:uid="{00000000-0005-0000-0000-0000723B0000}"/>
    <cellStyle name="Header2" xfId="15219" xr:uid="{00000000-0005-0000-0000-0000733B0000}"/>
    <cellStyle name="Header2 2" xfId="15220" xr:uid="{00000000-0005-0000-0000-0000743B0000}"/>
    <cellStyle name="Header2 2 2" xfId="45881" xr:uid="{DE9BB5F8-B50F-4FE6-A3DE-3227A33CCD1B}"/>
    <cellStyle name="Header2 3" xfId="15221" xr:uid="{00000000-0005-0000-0000-0000753B0000}"/>
    <cellStyle name="Header2 3 2" xfId="45882" xr:uid="{50F6D778-6D37-4975-B700-7B2E8F80262D}"/>
    <cellStyle name="Header2 4" xfId="45880" xr:uid="{3B68AA49-1417-4402-BBFC-2CA188BE238A}"/>
    <cellStyle name="Header2_Inventory-VCL Schedule Dec 12 email Jan 14" xfId="15222" xr:uid="{00000000-0005-0000-0000-0000763B0000}"/>
    <cellStyle name="Heading" xfId="15223" xr:uid="{00000000-0005-0000-0000-0000773B0000}"/>
    <cellStyle name="Heading 1" xfId="15224" xr:uid="{00000000-0005-0000-0000-0000783B0000}"/>
    <cellStyle name="Heading 1 2" xfId="15225" xr:uid="{00000000-0005-0000-0000-0000793B0000}"/>
    <cellStyle name="Heading 1 2 2" xfId="15226" xr:uid="{00000000-0005-0000-0000-00007A3B0000}"/>
    <cellStyle name="Heading 1 2 2 2" xfId="45886" xr:uid="{2C770BF7-A446-4A9C-9881-609A90A8E89B}"/>
    <cellStyle name="Heading 1 2 3" xfId="15227" xr:uid="{00000000-0005-0000-0000-00007B3B0000}"/>
    <cellStyle name="Heading 1 2 3 2" xfId="45887" xr:uid="{C0A7EE6A-1932-4B69-8E90-59BF37C532BE}"/>
    <cellStyle name="Heading 1 2 4" xfId="45885" xr:uid="{93D1417F-E5E3-447E-9400-279ACB67A0B6}"/>
    <cellStyle name="Heading 1 3" xfId="15228" xr:uid="{00000000-0005-0000-0000-00007C3B0000}"/>
    <cellStyle name="Heading 1 3 2" xfId="15229" xr:uid="{00000000-0005-0000-0000-00007D3B0000}"/>
    <cellStyle name="Heading 1 3 2 2" xfId="45889" xr:uid="{609EBE1E-8EEA-46BB-AAC6-871BE82AE767}"/>
    <cellStyle name="Heading 1 3 3" xfId="15230" xr:uid="{00000000-0005-0000-0000-00007E3B0000}"/>
    <cellStyle name="Heading 1 3 3 2" xfId="45890" xr:uid="{C165ADB4-2044-4E3B-9C29-92356D242E68}"/>
    <cellStyle name="Heading 1 3 4" xfId="45888" xr:uid="{EDE86358-CD6F-4645-9FAE-AFF7655F29EC}"/>
    <cellStyle name="Heading 1 4" xfId="15231" xr:uid="{00000000-0005-0000-0000-00007F3B0000}"/>
    <cellStyle name="Heading 1 4 2" xfId="15232" xr:uid="{00000000-0005-0000-0000-0000803B0000}"/>
    <cellStyle name="Heading 1 4 2 2" xfId="45892" xr:uid="{89D98CE9-2968-46C2-8FD5-EEE78C778062}"/>
    <cellStyle name="Heading 1 4 3" xfId="45891" xr:uid="{657CA6E1-B012-4109-B9AE-01020A3E833D}"/>
    <cellStyle name="Heading 1 5" xfId="15233" xr:uid="{00000000-0005-0000-0000-0000813B0000}"/>
    <cellStyle name="Heading 1 5 2" xfId="45893" xr:uid="{DDF4A8AD-F991-4E58-A8E1-5C17B5B2D42B}"/>
    <cellStyle name="Heading 1 6" xfId="15234" xr:uid="{00000000-0005-0000-0000-0000823B0000}"/>
    <cellStyle name="Heading 1 6 2" xfId="45894" xr:uid="{2F88E652-0D91-4760-9357-D3E6CAC98886}"/>
    <cellStyle name="Heading 1 7" xfId="45884" xr:uid="{9EAA6130-DD3F-4DF2-9659-EBEF0DC6B9B8}"/>
    <cellStyle name="Heading 2" xfId="15235" xr:uid="{00000000-0005-0000-0000-0000833B0000}"/>
    <cellStyle name="Heading 2 2" xfId="15236" xr:uid="{00000000-0005-0000-0000-0000843B0000}"/>
    <cellStyle name="Heading 2 2 2" xfId="15237" xr:uid="{00000000-0005-0000-0000-0000853B0000}"/>
    <cellStyle name="Heading 2 2 2 2" xfId="45897" xr:uid="{7889AC26-90F3-469A-A38A-063FD15BB8B3}"/>
    <cellStyle name="Heading 2 2 3" xfId="15238" xr:uid="{00000000-0005-0000-0000-0000863B0000}"/>
    <cellStyle name="Heading 2 2 3 2" xfId="45898" xr:uid="{388B29A8-79B1-46C4-B662-CD7CB19458CF}"/>
    <cellStyle name="Heading 2 2 4" xfId="45896" xr:uid="{45FF939D-B8AB-419F-9141-44DCA261920C}"/>
    <cellStyle name="Heading 2 3" xfId="15239" xr:uid="{00000000-0005-0000-0000-0000873B0000}"/>
    <cellStyle name="Heading 2 3 2" xfId="15240" xr:uid="{00000000-0005-0000-0000-0000883B0000}"/>
    <cellStyle name="Heading 2 3 2 2" xfId="45900" xr:uid="{41AD138A-19CC-4D14-AB65-373522744A20}"/>
    <cellStyle name="Heading 2 3 3" xfId="15241" xr:uid="{00000000-0005-0000-0000-0000893B0000}"/>
    <cellStyle name="Heading 2 3 3 2" xfId="45901" xr:uid="{C96FDAED-0AB0-4B13-959E-E7F0EB493D13}"/>
    <cellStyle name="Heading 2 3 4" xfId="45899" xr:uid="{F081A54E-8D5C-4F55-98A1-C7D289D094FA}"/>
    <cellStyle name="Heading 2 4" xfId="15242" xr:uid="{00000000-0005-0000-0000-00008A3B0000}"/>
    <cellStyle name="Heading 2 4 2" xfId="15243" xr:uid="{00000000-0005-0000-0000-00008B3B0000}"/>
    <cellStyle name="Heading 2 4 2 2" xfId="45903" xr:uid="{76BE639E-43D8-4132-8056-D6EE18534EF4}"/>
    <cellStyle name="Heading 2 4 3" xfId="45902" xr:uid="{65B1E8C3-B79B-40AA-BE86-BC42AC6CF943}"/>
    <cellStyle name="Heading 2 5" xfId="15244" xr:uid="{00000000-0005-0000-0000-00008C3B0000}"/>
    <cellStyle name="Heading 2 5 2" xfId="45904" xr:uid="{36F5BACC-36B6-4D4D-8F08-E8CAA1D29D2C}"/>
    <cellStyle name="Heading 2 6" xfId="15245" xr:uid="{00000000-0005-0000-0000-00008D3B0000}"/>
    <cellStyle name="Heading 2 6 2" xfId="45905" xr:uid="{2366DA73-8911-494B-85C3-A2597FC247C3}"/>
    <cellStyle name="Heading 2 7" xfId="45895" xr:uid="{C065EA5D-6009-4AA3-AFA0-49B216FF6D15}"/>
    <cellStyle name="Heading 3" xfId="15246" xr:uid="{00000000-0005-0000-0000-00008E3B0000}"/>
    <cellStyle name="Heading 3 2" xfId="15247" xr:uid="{00000000-0005-0000-0000-00008F3B0000}"/>
    <cellStyle name="Heading 3 2 2" xfId="15248" xr:uid="{00000000-0005-0000-0000-0000903B0000}"/>
    <cellStyle name="Heading 3 2 2 2" xfId="45908" xr:uid="{B74951F3-FD5B-4C44-9903-859D1AD1FE01}"/>
    <cellStyle name="Heading 3 2 3" xfId="15249" xr:uid="{00000000-0005-0000-0000-0000913B0000}"/>
    <cellStyle name="Heading 3 2 3 2" xfId="45909" xr:uid="{049EFF03-D2CE-4D1E-BCDE-3442BE45B71E}"/>
    <cellStyle name="Heading 3 2 4" xfId="45907" xr:uid="{63B5FEBA-A4FF-4DF1-A289-ABB94BEF3F99}"/>
    <cellStyle name="Heading 3 3" xfId="15250" xr:uid="{00000000-0005-0000-0000-0000923B0000}"/>
    <cellStyle name="Heading 3 3 2" xfId="15251" xr:uid="{00000000-0005-0000-0000-0000933B0000}"/>
    <cellStyle name="Heading 3 3 2 2" xfId="45911" xr:uid="{B3E6D2AD-EE07-44E5-8D3A-A0FFE6EB8775}"/>
    <cellStyle name="Heading 3 3 3" xfId="15252" xr:uid="{00000000-0005-0000-0000-0000943B0000}"/>
    <cellStyle name="Heading 3 3 3 2" xfId="45912" xr:uid="{196594F5-2706-48D2-AC7D-0E67D8BE6207}"/>
    <cellStyle name="Heading 3 3 4" xfId="45910" xr:uid="{70333C0D-544F-4A97-9AA6-8C07C495484C}"/>
    <cellStyle name="Heading 3 4" xfId="15253" xr:uid="{00000000-0005-0000-0000-0000953B0000}"/>
    <cellStyle name="Heading 3 4 2" xfId="15254" xr:uid="{00000000-0005-0000-0000-0000963B0000}"/>
    <cellStyle name="Heading 3 4 2 2" xfId="45914" xr:uid="{5EF48DDB-EA0B-4EA8-9B66-0E24E3739032}"/>
    <cellStyle name="Heading 3 4 3" xfId="45913" xr:uid="{8E8C93AD-79C2-414D-941C-62D1E6D0856E}"/>
    <cellStyle name="Heading 3 5" xfId="15255" xr:uid="{00000000-0005-0000-0000-0000973B0000}"/>
    <cellStyle name="Heading 3 5 2" xfId="45915" xr:uid="{AA12E474-8D09-494B-888A-027062EE5714}"/>
    <cellStyle name="Heading 3 6" xfId="15256" xr:uid="{00000000-0005-0000-0000-0000983B0000}"/>
    <cellStyle name="Heading 3 6 2" xfId="45916" xr:uid="{544DD857-56C1-4983-AB1B-0C3AEB2AA3CC}"/>
    <cellStyle name="Heading 3 7" xfId="45906" xr:uid="{E9CA5F5B-9E65-414C-A96C-B808B034AA2D}"/>
    <cellStyle name="Heading 4" xfId="15257" xr:uid="{00000000-0005-0000-0000-0000993B0000}"/>
    <cellStyle name="Heading 4 2" xfId="15258" xr:uid="{00000000-0005-0000-0000-00009A3B0000}"/>
    <cellStyle name="Heading 4 2 2" xfId="15259" xr:uid="{00000000-0005-0000-0000-00009B3B0000}"/>
    <cellStyle name="Heading 4 2 2 2" xfId="45919" xr:uid="{8E836BEA-1426-4680-AB01-EFD58A16F8FD}"/>
    <cellStyle name="Heading 4 2 3" xfId="15260" xr:uid="{00000000-0005-0000-0000-00009C3B0000}"/>
    <cellStyle name="Heading 4 2 3 2" xfId="45920" xr:uid="{FC80B2A7-2D6C-453A-83B3-3780AB0B354E}"/>
    <cellStyle name="Heading 4 2 4" xfId="45918" xr:uid="{EB1A7143-38E6-469F-AA37-D37C9B919A8A}"/>
    <cellStyle name="Heading 4 3" xfId="15261" xr:uid="{00000000-0005-0000-0000-00009D3B0000}"/>
    <cellStyle name="Heading 4 3 2" xfId="15262" xr:uid="{00000000-0005-0000-0000-00009E3B0000}"/>
    <cellStyle name="Heading 4 3 2 2" xfId="45922" xr:uid="{5DE30411-7909-4BC3-A1DE-F43A9A8F0B12}"/>
    <cellStyle name="Heading 4 3 3" xfId="15263" xr:uid="{00000000-0005-0000-0000-00009F3B0000}"/>
    <cellStyle name="Heading 4 3 3 2" xfId="45923" xr:uid="{F95AE19D-B9BB-4037-A1BC-3835191C5F46}"/>
    <cellStyle name="Heading 4 3 4" xfId="45921" xr:uid="{8F986419-0B6A-40F6-A184-4BCEFEB83F27}"/>
    <cellStyle name="Heading 4 4" xfId="15264" xr:uid="{00000000-0005-0000-0000-0000A03B0000}"/>
    <cellStyle name="Heading 4 4 2" xfId="15265" xr:uid="{00000000-0005-0000-0000-0000A13B0000}"/>
    <cellStyle name="Heading 4 4 2 2" xfId="45925" xr:uid="{13011DF3-D713-4220-B088-DDDEF22EB9C7}"/>
    <cellStyle name="Heading 4 4 3" xfId="45924" xr:uid="{E5E3D810-1114-4EC5-957F-32891933562D}"/>
    <cellStyle name="Heading 4 5" xfId="15266" xr:uid="{00000000-0005-0000-0000-0000A23B0000}"/>
    <cellStyle name="Heading 4 5 2" xfId="45926" xr:uid="{CCF44F65-5E83-4FC6-8066-16BDEBF8D68C}"/>
    <cellStyle name="Heading 4 6" xfId="45917" xr:uid="{9435F013-7468-48B6-A7F2-142BC5F2005B}"/>
    <cellStyle name="Heading 5" xfId="45883" xr:uid="{22A76A87-8C7C-424F-A5CA-EA8184E58024}"/>
    <cellStyle name="Heading_Module1" xfId="15267" xr:uid="{00000000-0005-0000-0000-0000A33B0000}"/>
    <cellStyle name="Heading1" xfId="15268" xr:uid="{00000000-0005-0000-0000-0000A43B0000}"/>
    <cellStyle name="Heading1 2" xfId="15269" xr:uid="{00000000-0005-0000-0000-0000A53B0000}"/>
    <cellStyle name="Heading1 2 2" xfId="45928" xr:uid="{119BD4D5-AC5E-43A9-82A2-737A3E1D6EAA}"/>
    <cellStyle name="Heading1 3" xfId="15270" xr:uid="{00000000-0005-0000-0000-0000A63B0000}"/>
    <cellStyle name="Heading1 3 2" xfId="45929" xr:uid="{EF01421C-FA86-4A1F-8555-74E702C7ADE1}"/>
    <cellStyle name="Heading1 4" xfId="15271" xr:uid="{00000000-0005-0000-0000-0000A73B0000}"/>
    <cellStyle name="Heading1 4 2" xfId="45930" xr:uid="{06FDAE41-3D8F-4EB1-8347-DD24C48B7E39}"/>
    <cellStyle name="Heading1 5" xfId="45927" xr:uid="{71CD4C15-BD58-488E-8E56-01299B9BD1BE}"/>
    <cellStyle name="Heading2" xfId="15272" xr:uid="{00000000-0005-0000-0000-0000A83B0000}"/>
    <cellStyle name="Heading2 2" xfId="15273" xr:uid="{00000000-0005-0000-0000-0000A93B0000}"/>
    <cellStyle name="Heading2 2 2" xfId="45932" xr:uid="{4DFD9716-22A3-4F4E-B6EF-F12C3DA905AB}"/>
    <cellStyle name="Heading2 3" xfId="15274" xr:uid="{00000000-0005-0000-0000-0000AA3B0000}"/>
    <cellStyle name="Heading2 3 2" xfId="45933" xr:uid="{D5A7BD00-CF2B-49DE-A5D4-78723AA7C1DB}"/>
    <cellStyle name="Heading2 4" xfId="45931" xr:uid="{BAACBA37-8E3E-4C4F-9D01-59BBF9FEE9C3}"/>
    <cellStyle name="HEADINGS" xfId="15275" xr:uid="{00000000-0005-0000-0000-0000AB3B0000}"/>
    <cellStyle name="HEADINGS 2" xfId="45934" xr:uid="{B0C82A68-4627-4C7F-86BD-98A4F19A3405}"/>
    <cellStyle name="High" xfId="15276" xr:uid="{00000000-0005-0000-0000-0000AC3B0000}"/>
    <cellStyle name="High 2" xfId="45935" xr:uid="{A4A13BD4-8A8A-4613-B170-FE22C769D8F7}"/>
    <cellStyle name="HIGHLIGHT" xfId="15277" xr:uid="{00000000-0005-0000-0000-0000AD3B0000}"/>
    <cellStyle name="HIGHLIGHT 2" xfId="15278" xr:uid="{00000000-0005-0000-0000-0000AE3B0000}"/>
    <cellStyle name="HIGHLIGHT 2 2" xfId="45937" xr:uid="{C5BCBCB1-7C32-4FB5-90AD-442D94F7F3BF}"/>
    <cellStyle name="HIGHLIGHT 3" xfId="45936" xr:uid="{C23FFA9E-7B3C-46DA-829C-24B01E981873}"/>
    <cellStyle name="Historical" xfId="15279" xr:uid="{00000000-0005-0000-0000-0000AF3B0000}"/>
    <cellStyle name="Historical 2" xfId="45938" xr:uid="{2DC76D57-749B-40A8-B2A4-389A5F42097E}"/>
    <cellStyle name="Hyperlink 2" xfId="15280" xr:uid="{00000000-0005-0000-0000-0000B03B0000}"/>
    <cellStyle name="Hyperlink 2 2" xfId="15281" xr:uid="{00000000-0005-0000-0000-0000B13B0000}"/>
    <cellStyle name="Hyperlink 2 2 2" xfId="45940" xr:uid="{64B0CDD5-93B6-4BC2-BB29-766719EC062C}"/>
    <cellStyle name="Hyperlink 2 3" xfId="45939" xr:uid="{7FE1111F-6361-483C-A072-6354C2B8B6E4}"/>
    <cellStyle name="Incorrecto" xfId="15282" xr:uid="{00000000-0005-0000-0000-0000B23B0000}"/>
    <cellStyle name="Incorrecto 2" xfId="15283" xr:uid="{00000000-0005-0000-0000-0000B33B0000}"/>
    <cellStyle name="Incorrecto 2 2" xfId="45942" xr:uid="{56A738CF-148F-4C3B-B5F7-9F7D5E7A7931}"/>
    <cellStyle name="Incorrecto 3" xfId="45941" xr:uid="{011F64E0-971D-43A1-865E-AA8BCCDAF1DA}"/>
    <cellStyle name="Incorreto 10" xfId="15284" xr:uid="{00000000-0005-0000-0000-0000B43B0000}"/>
    <cellStyle name="Incorreto 10 2" xfId="15285" xr:uid="{00000000-0005-0000-0000-0000B53B0000}"/>
    <cellStyle name="Incorreto 10 2 2" xfId="15286" xr:uid="{00000000-0005-0000-0000-0000B63B0000}"/>
    <cellStyle name="Incorreto 10 2 2 2" xfId="45945" xr:uid="{3D2B5640-F0E5-449B-BF90-F133263EF235}"/>
    <cellStyle name="Incorreto 10 2 3" xfId="45944" xr:uid="{1AC0D53A-31A4-4626-B380-2B65011C7595}"/>
    <cellStyle name="Incorreto 10 3" xfId="15287" xr:uid="{00000000-0005-0000-0000-0000B73B0000}"/>
    <cellStyle name="Incorreto 10 3 2" xfId="45946" xr:uid="{F9DDD34C-A627-4B74-B90B-7496E9CBCA2D}"/>
    <cellStyle name="Incorreto 10 4" xfId="45943" xr:uid="{B8C015E6-8DFA-4F5C-A973-FE13904AFC35}"/>
    <cellStyle name="Incorreto 11" xfId="15288" xr:uid="{00000000-0005-0000-0000-0000B83B0000}"/>
    <cellStyle name="Incorreto 11 2" xfId="15289" xr:uid="{00000000-0005-0000-0000-0000B93B0000}"/>
    <cellStyle name="Incorreto 11 2 2" xfId="45948" xr:uid="{5F6EDFA2-89BB-4EFA-985E-6E7A67CE25F1}"/>
    <cellStyle name="Incorreto 11 3" xfId="15290" xr:uid="{00000000-0005-0000-0000-0000BA3B0000}"/>
    <cellStyle name="Incorreto 11 3 2" xfId="45949" xr:uid="{5B6DDF34-7ADD-4703-87C1-E62AB52BD9A8}"/>
    <cellStyle name="Incorreto 11 4" xfId="45947" xr:uid="{5A2E4C8F-0F93-4715-82AB-0C1CAEAA99A1}"/>
    <cellStyle name="Incorreto 12" xfId="15291" xr:uid="{00000000-0005-0000-0000-0000BB3B0000}"/>
    <cellStyle name="Incorreto 12 2" xfId="15292" xr:uid="{00000000-0005-0000-0000-0000BC3B0000}"/>
    <cellStyle name="Incorreto 12 2 2" xfId="45951" xr:uid="{50B5D60B-EFA9-4E99-9638-A85223FAEB5A}"/>
    <cellStyle name="Incorreto 12 3" xfId="15293" xr:uid="{00000000-0005-0000-0000-0000BD3B0000}"/>
    <cellStyle name="Incorreto 12 3 2" xfId="45952" xr:uid="{413106E8-E50F-44FC-90FC-22A6CC608B46}"/>
    <cellStyle name="Incorreto 12 4" xfId="45950" xr:uid="{B7B891F9-56D0-413D-B4EC-108657E5A1CB}"/>
    <cellStyle name="Incorreto 13" xfId="15294" xr:uid="{00000000-0005-0000-0000-0000BE3B0000}"/>
    <cellStyle name="Incorreto 13 2" xfId="15295" xr:uid="{00000000-0005-0000-0000-0000BF3B0000}"/>
    <cellStyle name="Incorreto 13 2 2" xfId="45954" xr:uid="{C138AA4F-BEF7-485F-831D-CC3998CFE195}"/>
    <cellStyle name="Incorreto 13 3" xfId="45953" xr:uid="{ACFA5DC1-FBAD-473F-A9EA-AB41D2138524}"/>
    <cellStyle name="Incorreto 14" xfId="15296" xr:uid="{00000000-0005-0000-0000-0000C03B0000}"/>
    <cellStyle name="Incorreto 14 10" xfId="15297" xr:uid="{00000000-0005-0000-0000-0000C13B0000}"/>
    <cellStyle name="Incorreto 14 10 2" xfId="45956" xr:uid="{D87FA5F7-123A-4B4F-972B-4C8DD04AB06F}"/>
    <cellStyle name="Incorreto 14 11" xfId="45955" xr:uid="{0E0DA890-4FB6-43E8-B90E-67AF414F3409}"/>
    <cellStyle name="Incorreto 14 2" xfId="15298" xr:uid="{00000000-0005-0000-0000-0000C23B0000}"/>
    <cellStyle name="Incorreto 14 2 2" xfId="15299" xr:uid="{00000000-0005-0000-0000-0000C33B0000}"/>
    <cellStyle name="Incorreto 14 2 2 2" xfId="45958" xr:uid="{C12EADC5-A555-4AD5-90CD-29C5C59D4875}"/>
    <cellStyle name="Incorreto 14 2 3" xfId="15300" xr:uid="{00000000-0005-0000-0000-0000C43B0000}"/>
    <cellStyle name="Incorreto 14 2 3 2" xfId="15301" xr:uid="{00000000-0005-0000-0000-0000C53B0000}"/>
    <cellStyle name="Incorreto 14 2 3 2 2" xfId="45960" xr:uid="{A00B0DCF-0B42-40C1-9674-8D5BC0C0968D}"/>
    <cellStyle name="Incorreto 14 2 3 3" xfId="45959" xr:uid="{FA924693-3434-42A4-A6D8-38FA93F09FCC}"/>
    <cellStyle name="Incorreto 14 2 4" xfId="15302" xr:uid="{00000000-0005-0000-0000-0000C63B0000}"/>
    <cellStyle name="Incorreto 14 2 4 2" xfId="45961" xr:uid="{B564EDB6-2BAF-40BE-9BE1-28D37BD0D412}"/>
    <cellStyle name="Incorreto 14 2 5" xfId="45957" xr:uid="{57E2F52C-D59B-482E-BA83-46D0F8D92DA3}"/>
    <cellStyle name="Incorreto 14 3" xfId="15303" xr:uid="{00000000-0005-0000-0000-0000C73B0000}"/>
    <cellStyle name="Incorreto 14 3 2" xfId="15304" xr:uid="{00000000-0005-0000-0000-0000C83B0000}"/>
    <cellStyle name="Incorreto 14 3 2 2" xfId="45963" xr:uid="{E2B0976F-73DB-497E-8798-8F61E303ED87}"/>
    <cellStyle name="Incorreto 14 3 3" xfId="15305" xr:uid="{00000000-0005-0000-0000-0000C93B0000}"/>
    <cellStyle name="Incorreto 14 3 3 2" xfId="45964" xr:uid="{E29124EC-3646-4FDD-8753-0ED8E7E363DC}"/>
    <cellStyle name="Incorreto 14 3 4" xfId="45962" xr:uid="{8397F360-34C4-4F93-8E75-7612DD95B10E}"/>
    <cellStyle name="Incorreto 14 4" xfId="15306" xr:uid="{00000000-0005-0000-0000-0000CA3B0000}"/>
    <cellStyle name="Incorreto 14 4 2" xfId="45965" xr:uid="{51052CED-4FC6-43DB-A048-05C83714E7B8}"/>
    <cellStyle name="Incorreto 14 5" xfId="15307" xr:uid="{00000000-0005-0000-0000-0000CB3B0000}"/>
    <cellStyle name="Incorreto 14 5 2" xfId="15308" xr:uid="{00000000-0005-0000-0000-0000CC3B0000}"/>
    <cellStyle name="Incorreto 14 5 2 2" xfId="45967" xr:uid="{EE26C0CB-DA34-4EDA-B9E1-CB077A78EA17}"/>
    <cellStyle name="Incorreto 14 5 3" xfId="15309" xr:uid="{00000000-0005-0000-0000-0000CD3B0000}"/>
    <cellStyle name="Incorreto 14 5 3 2" xfId="45968" xr:uid="{BCB35E25-A0FA-4AAD-8A5E-39AE1F440140}"/>
    <cellStyle name="Incorreto 14 5 4" xfId="45966" xr:uid="{25F7AE1C-3CB8-43B8-B50A-60E4C37E4A26}"/>
    <cellStyle name="Incorreto 14 6" xfId="15310" xr:uid="{00000000-0005-0000-0000-0000CE3B0000}"/>
    <cellStyle name="Incorreto 14 6 2" xfId="45969" xr:uid="{D522E862-3534-4357-9A98-BBA52F259220}"/>
    <cellStyle name="Incorreto 14 7" xfId="15311" xr:uid="{00000000-0005-0000-0000-0000CF3B0000}"/>
    <cellStyle name="Incorreto 14 7 2" xfId="15312" xr:uid="{00000000-0005-0000-0000-0000D03B0000}"/>
    <cellStyle name="Incorreto 14 7 2 2" xfId="45971" xr:uid="{3F49E536-7554-4F91-9693-E6E67A4573DE}"/>
    <cellStyle name="Incorreto 14 7 3" xfId="15313" xr:uid="{00000000-0005-0000-0000-0000D13B0000}"/>
    <cellStyle name="Incorreto 14 7 3 2" xfId="45972" xr:uid="{DF90532C-2CE1-4EF4-B433-7DDF80A8C7F0}"/>
    <cellStyle name="Incorreto 14 7 4" xfId="45970" xr:uid="{516605B6-659E-4EE8-B62F-A7E9C4CC7375}"/>
    <cellStyle name="Incorreto 14 8" xfId="15314" xr:uid="{00000000-0005-0000-0000-0000D23B0000}"/>
    <cellStyle name="Incorreto 14 8 2" xfId="15315" xr:uid="{00000000-0005-0000-0000-0000D33B0000}"/>
    <cellStyle name="Incorreto 14 8 2 2" xfId="45974" xr:uid="{EAFC7F7D-8971-45AF-9D3D-B9E5C7E9F57D}"/>
    <cellStyle name="Incorreto 14 8 3" xfId="15316" xr:uid="{00000000-0005-0000-0000-0000D43B0000}"/>
    <cellStyle name="Incorreto 14 8 3 2" xfId="45975" xr:uid="{06BA7EB2-9004-4CAD-818F-85DD543B8933}"/>
    <cellStyle name="Incorreto 14 8 4" xfId="45973" xr:uid="{7B8CA548-EF12-44FA-B15E-7C2855866DF5}"/>
    <cellStyle name="Incorreto 14 9" xfId="15317" xr:uid="{00000000-0005-0000-0000-0000D53B0000}"/>
    <cellStyle name="Incorreto 14 9 2" xfId="15318" xr:uid="{00000000-0005-0000-0000-0000D63B0000}"/>
    <cellStyle name="Incorreto 14 9 2 2" xfId="45977" xr:uid="{58C207A9-FA6E-4472-8AD1-D04D133DACCC}"/>
    <cellStyle name="Incorreto 14 9 3" xfId="15319" xr:uid="{00000000-0005-0000-0000-0000D73B0000}"/>
    <cellStyle name="Incorreto 14 9 3 2" xfId="45978" xr:uid="{7D24F048-345F-4F22-9FCF-F9E26C5ED0BD}"/>
    <cellStyle name="Incorreto 14 9 4" xfId="45976" xr:uid="{9EF6E52F-1330-4776-850F-FD9E2F7427A2}"/>
    <cellStyle name="Incorreto 15" xfId="15320" xr:uid="{00000000-0005-0000-0000-0000D83B0000}"/>
    <cellStyle name="Incorreto 15 2" xfId="15321" xr:uid="{00000000-0005-0000-0000-0000D93B0000}"/>
    <cellStyle name="Incorreto 15 2 2" xfId="15322" xr:uid="{00000000-0005-0000-0000-0000DA3B0000}"/>
    <cellStyle name="Incorreto 15 2 2 2" xfId="45981" xr:uid="{2901C08F-5731-4605-ADCF-534ABEA5AD17}"/>
    <cellStyle name="Incorreto 15 2 3" xfId="15323" xr:uid="{00000000-0005-0000-0000-0000DB3B0000}"/>
    <cellStyle name="Incorreto 15 2 3 2" xfId="45982" xr:uid="{C11F075E-C56D-49F5-AE1A-AD0E6A26C25F}"/>
    <cellStyle name="Incorreto 15 2 4" xfId="45980" xr:uid="{2FC35F52-A9FC-43D3-A4D9-B285ACC44944}"/>
    <cellStyle name="Incorreto 15 3" xfId="15324" xr:uid="{00000000-0005-0000-0000-0000DC3B0000}"/>
    <cellStyle name="Incorreto 15 3 2" xfId="45983" xr:uid="{6D83F483-1B2A-46C8-B186-73A1C7FF792C}"/>
    <cellStyle name="Incorreto 15 4" xfId="15325" xr:uid="{00000000-0005-0000-0000-0000DD3B0000}"/>
    <cellStyle name="Incorreto 15 4 2" xfId="15326" xr:uid="{00000000-0005-0000-0000-0000DE3B0000}"/>
    <cellStyle name="Incorreto 15 4 2 2" xfId="45985" xr:uid="{B3C5C817-96F6-4413-8384-85568B35BC10}"/>
    <cellStyle name="Incorreto 15 4 3" xfId="15327" xr:uid="{00000000-0005-0000-0000-0000DF3B0000}"/>
    <cellStyle name="Incorreto 15 4 3 2" xfId="45986" xr:uid="{3D873D14-8FA6-4AF0-8D31-A155A6EF2DC3}"/>
    <cellStyle name="Incorreto 15 4 4" xfId="45984" xr:uid="{13219AB2-0B82-4E7F-8EB2-2AC0B30F7538}"/>
    <cellStyle name="Incorreto 15 5" xfId="15328" xr:uid="{00000000-0005-0000-0000-0000E03B0000}"/>
    <cellStyle name="Incorreto 15 5 2" xfId="45987" xr:uid="{7A537DEB-645C-48D5-AC13-9E38076D15FD}"/>
    <cellStyle name="Incorreto 15 6" xfId="15329" xr:uid="{00000000-0005-0000-0000-0000E13B0000}"/>
    <cellStyle name="Incorreto 15 6 2" xfId="45988" xr:uid="{F0389676-3044-4A39-9A12-82C7BCD249E6}"/>
    <cellStyle name="Incorreto 15 7" xfId="15330" xr:uid="{00000000-0005-0000-0000-0000E23B0000}"/>
    <cellStyle name="Incorreto 15 7 2" xfId="45989" xr:uid="{C920EEA7-6D0A-4FA5-8698-CF9EF50EF7D1}"/>
    <cellStyle name="Incorreto 15 8" xfId="45979" xr:uid="{44BC9118-BA41-4AFD-8E75-EC9BBD860D27}"/>
    <cellStyle name="Incorreto 16" xfId="15331" xr:uid="{00000000-0005-0000-0000-0000E33B0000}"/>
    <cellStyle name="Incorreto 16 10" xfId="15332" xr:uid="{00000000-0005-0000-0000-0000E43B0000}"/>
    <cellStyle name="Incorreto 16 10 2" xfId="45991" xr:uid="{DA58516C-0C9E-4E01-803E-7E5AD582DF91}"/>
    <cellStyle name="Incorreto 16 11" xfId="15333" xr:uid="{00000000-0005-0000-0000-0000E53B0000}"/>
    <cellStyle name="Incorreto 16 11 2" xfId="45992" xr:uid="{F14FB672-6CD8-42C6-97E7-E6C4448B92D0}"/>
    <cellStyle name="Incorreto 16 12" xfId="15334" xr:uid="{00000000-0005-0000-0000-0000E63B0000}"/>
    <cellStyle name="Incorreto 16 12 2" xfId="45993" xr:uid="{D27B38A7-2E27-4037-A02E-B036C0880E0F}"/>
    <cellStyle name="Incorreto 16 13" xfId="15335" xr:uid="{00000000-0005-0000-0000-0000E73B0000}"/>
    <cellStyle name="Incorreto 16 13 2" xfId="45994" xr:uid="{5DDF4010-A33D-473D-AA69-42FC2084395C}"/>
    <cellStyle name="Incorreto 16 14" xfId="15336" xr:uid="{00000000-0005-0000-0000-0000E83B0000}"/>
    <cellStyle name="Incorreto 16 14 2" xfId="45995" xr:uid="{85962988-971F-480C-B126-2061073E9AA3}"/>
    <cellStyle name="Incorreto 16 15" xfId="15337" xr:uid="{00000000-0005-0000-0000-0000E93B0000}"/>
    <cellStyle name="Incorreto 16 15 2" xfId="45996" xr:uid="{76D56EDA-4C8C-4B35-82B5-7BEBB070D157}"/>
    <cellStyle name="Incorreto 16 16" xfId="15338" xr:uid="{00000000-0005-0000-0000-0000EA3B0000}"/>
    <cellStyle name="Incorreto 16 16 2" xfId="45997" xr:uid="{0D2EF179-F6FD-4014-BC08-0BD272EED613}"/>
    <cellStyle name="Incorreto 16 17" xfId="15339" xr:uid="{00000000-0005-0000-0000-0000EB3B0000}"/>
    <cellStyle name="Incorreto 16 17 2" xfId="45998" xr:uid="{44E475F9-68AA-46FA-BFF8-DE78B2F28E7A}"/>
    <cellStyle name="Incorreto 16 18" xfId="15340" xr:uid="{00000000-0005-0000-0000-0000EC3B0000}"/>
    <cellStyle name="Incorreto 16 18 2" xfId="45999" xr:uid="{03353652-204C-4012-A1E6-F0D564FD236C}"/>
    <cellStyle name="Incorreto 16 19" xfId="15341" xr:uid="{00000000-0005-0000-0000-0000ED3B0000}"/>
    <cellStyle name="Incorreto 16 19 2" xfId="46000" xr:uid="{1C86EA0C-C879-4438-824B-E14374537D28}"/>
    <cellStyle name="Incorreto 16 2" xfId="15342" xr:uid="{00000000-0005-0000-0000-0000EE3B0000}"/>
    <cellStyle name="Incorreto 16 2 2" xfId="46001" xr:uid="{6F92489D-7C5E-4B82-8D94-6B7E266F1792}"/>
    <cellStyle name="Incorreto 16 20" xfId="45990" xr:uid="{0148991B-70B8-40BF-9BAF-78E2B7613E26}"/>
    <cellStyle name="Incorreto 16 3" xfId="15343" xr:uid="{00000000-0005-0000-0000-0000EF3B0000}"/>
    <cellStyle name="Incorreto 16 3 2" xfId="46002" xr:uid="{3941A383-F2AD-4D1D-9EF3-9007D1B26793}"/>
    <cellStyle name="Incorreto 16 4" xfId="15344" xr:uid="{00000000-0005-0000-0000-0000F03B0000}"/>
    <cellStyle name="Incorreto 16 4 2" xfId="46003" xr:uid="{3268CED1-F896-4784-8310-8F0A91B2BD9F}"/>
    <cellStyle name="Incorreto 16 5" xfId="15345" xr:uid="{00000000-0005-0000-0000-0000F13B0000}"/>
    <cellStyle name="Incorreto 16 5 2" xfId="46004" xr:uid="{38CE36A3-C02A-4B24-B477-4EEF339A3801}"/>
    <cellStyle name="Incorreto 16 6" xfId="15346" xr:uid="{00000000-0005-0000-0000-0000F23B0000}"/>
    <cellStyle name="Incorreto 16 6 2" xfId="46005" xr:uid="{6E6D965B-0F1F-457B-B9E8-9C91FF8DF450}"/>
    <cellStyle name="Incorreto 16 7" xfId="15347" xr:uid="{00000000-0005-0000-0000-0000F33B0000}"/>
    <cellStyle name="Incorreto 16 7 2" xfId="46006" xr:uid="{F023DADA-EB56-4E1C-ADA6-F998003CD392}"/>
    <cellStyle name="Incorreto 16 8" xfId="15348" xr:uid="{00000000-0005-0000-0000-0000F43B0000}"/>
    <cellStyle name="Incorreto 16 8 2" xfId="46007" xr:uid="{8ACA0E3C-B951-4631-B75D-940DA9C6E634}"/>
    <cellStyle name="Incorreto 16 9" xfId="15349" xr:uid="{00000000-0005-0000-0000-0000F53B0000}"/>
    <cellStyle name="Incorreto 16 9 2" xfId="46008" xr:uid="{F9638885-D041-437D-A99A-8CAE3B891BE6}"/>
    <cellStyle name="Incorreto 17" xfId="15350" xr:uid="{00000000-0005-0000-0000-0000F63B0000}"/>
    <cellStyle name="Incorreto 17 2" xfId="15351" xr:uid="{00000000-0005-0000-0000-0000F73B0000}"/>
    <cellStyle name="Incorreto 17 2 2" xfId="46010" xr:uid="{B8FCE7BC-D135-4082-A2C3-4182B5F8E3E6}"/>
    <cellStyle name="Incorreto 17 3" xfId="46009" xr:uid="{14FCE6F3-9AED-48B4-9CA0-D33B8B0C1187}"/>
    <cellStyle name="Incorreto 18" xfId="15352" xr:uid="{00000000-0005-0000-0000-0000F83B0000}"/>
    <cellStyle name="Incorreto 18 2" xfId="15353" xr:uid="{00000000-0005-0000-0000-0000F93B0000}"/>
    <cellStyle name="Incorreto 18 2 2" xfId="46012" xr:uid="{75A698C2-4E51-4EAC-BF4A-B7681A5A2882}"/>
    <cellStyle name="Incorreto 18 3" xfId="15354" xr:uid="{00000000-0005-0000-0000-0000FA3B0000}"/>
    <cellStyle name="Incorreto 18 3 2" xfId="46013" xr:uid="{9677A8DD-5EE6-4EF5-BA1E-B5E60A1F7E98}"/>
    <cellStyle name="Incorreto 18 4" xfId="46011" xr:uid="{2B628F66-25BD-4B1A-9633-D0772722C47F}"/>
    <cellStyle name="Incorreto 19" xfId="15355" xr:uid="{00000000-0005-0000-0000-0000FB3B0000}"/>
    <cellStyle name="Incorreto 19 2" xfId="46014" xr:uid="{AAC2A8D4-50A9-438A-B393-02B014318360}"/>
    <cellStyle name="Incorreto 2" xfId="15356" xr:uid="{00000000-0005-0000-0000-0000FC3B0000}"/>
    <cellStyle name="Incorreto 2 10" xfId="15357" xr:uid="{00000000-0005-0000-0000-0000FD3B0000}"/>
    <cellStyle name="Incorreto 2 10 2" xfId="15358" xr:uid="{00000000-0005-0000-0000-0000FE3B0000}"/>
    <cellStyle name="Incorreto 2 10 2 2" xfId="46017" xr:uid="{CD4ED313-5269-4B71-BC19-4445DADA88BF}"/>
    <cellStyle name="Incorreto 2 10 3" xfId="46016" xr:uid="{0B6A944D-2CF9-4138-A832-C6C91B223566}"/>
    <cellStyle name="Incorreto 2 11" xfId="15359" xr:uid="{00000000-0005-0000-0000-0000FF3B0000}"/>
    <cellStyle name="Incorreto 2 11 2" xfId="46018" xr:uid="{D67C5A22-C05C-4624-9128-1DABEAE4FF95}"/>
    <cellStyle name="Incorreto 2 12" xfId="15360" xr:uid="{00000000-0005-0000-0000-0000003C0000}"/>
    <cellStyle name="Incorreto 2 12 2" xfId="46019" xr:uid="{B328B25C-E191-45A4-A36B-4C594CF357F6}"/>
    <cellStyle name="Incorreto 2 13" xfId="15361" xr:uid="{00000000-0005-0000-0000-0000013C0000}"/>
    <cellStyle name="Incorreto 2 13 2" xfId="46020" xr:uid="{DAF1E789-2F8F-47DD-AA2E-BDE6A50B5124}"/>
    <cellStyle name="Incorreto 2 14" xfId="15362" xr:uid="{00000000-0005-0000-0000-0000023C0000}"/>
    <cellStyle name="Incorreto 2 14 2" xfId="46021" xr:uid="{680D6B0B-303B-44FB-83E2-BBEE77740432}"/>
    <cellStyle name="Incorreto 2 15" xfId="15363" xr:uid="{00000000-0005-0000-0000-0000033C0000}"/>
    <cellStyle name="Incorreto 2 15 2" xfId="46022" xr:uid="{A7EF19CF-DF8C-4C0C-805A-0BC76D0A404B}"/>
    <cellStyle name="Incorreto 2 16" xfId="15364" xr:uid="{00000000-0005-0000-0000-0000043C0000}"/>
    <cellStyle name="Incorreto 2 16 2" xfId="46023" xr:uid="{46E517F7-B059-4345-A656-00622A8F9C90}"/>
    <cellStyle name="Incorreto 2 17" xfId="15365" xr:uid="{00000000-0005-0000-0000-0000053C0000}"/>
    <cellStyle name="Incorreto 2 17 2" xfId="46024" xr:uid="{8CE146F3-9079-4499-A5CE-FD2FDF005575}"/>
    <cellStyle name="Incorreto 2 18" xfId="15366" xr:uid="{00000000-0005-0000-0000-0000063C0000}"/>
    <cellStyle name="Incorreto 2 18 2" xfId="46025" xr:uid="{424C0939-806C-41CE-8765-29D754E3ED51}"/>
    <cellStyle name="Incorreto 2 19" xfId="15367" xr:uid="{00000000-0005-0000-0000-0000073C0000}"/>
    <cellStyle name="Incorreto 2 19 2" xfId="46026" xr:uid="{96274FF6-364D-445F-B0DE-47B2C5E6C01B}"/>
    <cellStyle name="Incorreto 2 2" xfId="15368" xr:uid="{00000000-0005-0000-0000-0000083C0000}"/>
    <cellStyle name="Incorreto 2 2 2" xfId="15369" xr:uid="{00000000-0005-0000-0000-0000093C0000}"/>
    <cellStyle name="Incorreto 2 2 2 2" xfId="15370" xr:uid="{00000000-0005-0000-0000-00000A3C0000}"/>
    <cellStyle name="Incorreto 2 2 2 2 2" xfId="15371" xr:uid="{00000000-0005-0000-0000-00000B3C0000}"/>
    <cellStyle name="Incorreto 2 2 2 2 2 2" xfId="15372" xr:uid="{00000000-0005-0000-0000-00000C3C0000}"/>
    <cellStyle name="Incorreto 2 2 2 2 2 2 2" xfId="46031" xr:uid="{573BAC89-F1BF-4DFE-A332-1794D7BC4969}"/>
    <cellStyle name="Incorreto 2 2 2 2 2 3" xfId="15373" xr:uid="{00000000-0005-0000-0000-00000D3C0000}"/>
    <cellStyle name="Incorreto 2 2 2 2 2 3 2" xfId="15374" xr:uid="{00000000-0005-0000-0000-00000E3C0000}"/>
    <cellStyle name="Incorreto 2 2 2 2 2 3 2 2" xfId="46033" xr:uid="{A69EDFE9-314F-4531-AE87-A02201B1B015}"/>
    <cellStyle name="Incorreto 2 2 2 2 2 3 3" xfId="46032" xr:uid="{428D6C34-CEC5-4943-BD1F-3F00E61C6A6E}"/>
    <cellStyle name="Incorreto 2 2 2 2 2 4" xfId="46030" xr:uid="{0ABCA667-71C9-4D95-84AF-105D1CF459FA}"/>
    <cellStyle name="Incorreto 2 2 2 2 3" xfId="15375" xr:uid="{00000000-0005-0000-0000-00000F3C0000}"/>
    <cellStyle name="Incorreto 2 2 2 2 3 2" xfId="46034" xr:uid="{157B0DE2-5B21-45E7-8D78-00902EF62BB2}"/>
    <cellStyle name="Incorreto 2 2 2 2 4" xfId="46029" xr:uid="{C9C723C8-5492-4893-B4D1-CAF71A19181F}"/>
    <cellStyle name="Incorreto 2 2 2 3" xfId="15376" xr:uid="{00000000-0005-0000-0000-0000103C0000}"/>
    <cellStyle name="Incorreto 2 2 2 3 2" xfId="15377" xr:uid="{00000000-0005-0000-0000-0000113C0000}"/>
    <cellStyle name="Incorreto 2 2 2 3 2 2" xfId="46036" xr:uid="{64D29B25-6CB3-4A5B-BE3D-367956437DEC}"/>
    <cellStyle name="Incorreto 2 2 2 3 3" xfId="46035" xr:uid="{60EE421A-C1A4-4967-814E-9B07A590DB84}"/>
    <cellStyle name="Incorreto 2 2 2 4" xfId="15378" xr:uid="{00000000-0005-0000-0000-0000123C0000}"/>
    <cellStyle name="Incorreto 2 2 2 4 2" xfId="46037" xr:uid="{EF804054-46A5-4735-85E9-EB7ED255F0AC}"/>
    <cellStyle name="Incorreto 2 2 2 5" xfId="46028" xr:uid="{39FD641D-9576-4078-BBB1-725B13E2144F}"/>
    <cellStyle name="Incorreto 2 2 3" xfId="15379" xr:uid="{00000000-0005-0000-0000-0000133C0000}"/>
    <cellStyle name="Incorreto 2 2 3 2" xfId="15380" xr:uid="{00000000-0005-0000-0000-0000143C0000}"/>
    <cellStyle name="Incorreto 2 2 3 2 2" xfId="46039" xr:uid="{D5B326A7-C7C3-46D6-9FD1-8EE82BD447A1}"/>
    <cellStyle name="Incorreto 2 2 3 3" xfId="15381" xr:uid="{00000000-0005-0000-0000-0000153C0000}"/>
    <cellStyle name="Incorreto 2 2 3 3 2" xfId="46040" xr:uid="{18EC5023-18F1-4ADC-9E3F-0B9C4312DB37}"/>
    <cellStyle name="Incorreto 2 2 3 4" xfId="15382" xr:uid="{00000000-0005-0000-0000-0000163C0000}"/>
    <cellStyle name="Incorreto 2 2 3 4 2" xfId="46041" xr:uid="{94161D62-B7B4-4F64-8E69-F68013881C7A}"/>
    <cellStyle name="Incorreto 2 2 3 5" xfId="15383" xr:uid="{00000000-0005-0000-0000-0000173C0000}"/>
    <cellStyle name="Incorreto 2 2 3 5 2" xfId="46042" xr:uid="{DD74DFA2-2CF0-4A3C-9600-F9D892B6CF4B}"/>
    <cellStyle name="Incorreto 2 2 3 6" xfId="46038" xr:uid="{C6294DD6-3329-4322-BE6F-32C3858EE7B0}"/>
    <cellStyle name="Incorreto 2 2 4" xfId="15384" xr:uid="{00000000-0005-0000-0000-0000183C0000}"/>
    <cellStyle name="Incorreto 2 2 4 2" xfId="46043" xr:uid="{5532266B-F539-42FC-A1D5-CDE114FAE2E6}"/>
    <cellStyle name="Incorreto 2 2 5" xfId="15385" xr:uid="{00000000-0005-0000-0000-0000193C0000}"/>
    <cellStyle name="Incorreto 2 2 5 2" xfId="15386" xr:uid="{00000000-0005-0000-0000-00001A3C0000}"/>
    <cellStyle name="Incorreto 2 2 5 2 2" xfId="46045" xr:uid="{ADAD7E52-7B74-425B-9EAB-C6BAF45E4DF9}"/>
    <cellStyle name="Incorreto 2 2 5 3" xfId="46044" xr:uid="{A878DFD2-C8B1-487F-9EEE-0B91F55A1336}"/>
    <cellStyle name="Incorreto 2 2 6" xfId="46027" xr:uid="{9E739C24-5D2E-4B83-B05F-92D5CF057A94}"/>
    <cellStyle name="Incorreto 2 20" xfId="15387" xr:uid="{00000000-0005-0000-0000-00001B3C0000}"/>
    <cellStyle name="Incorreto 2 20 2" xfId="46046" xr:uid="{5E9EABA6-7242-4A4C-B7C6-7BB6BC8B127C}"/>
    <cellStyle name="Incorreto 2 21" xfId="15388" xr:uid="{00000000-0005-0000-0000-00001C3C0000}"/>
    <cellStyle name="Incorreto 2 21 2" xfId="46047" xr:uid="{4F27A6C9-3EC0-42B5-9C4D-A9662D919C22}"/>
    <cellStyle name="Incorreto 2 22" xfId="15389" xr:uid="{00000000-0005-0000-0000-00001D3C0000}"/>
    <cellStyle name="Incorreto 2 22 2" xfId="46048" xr:uid="{6148E0D9-88D6-4E83-89EF-4AF1A87300B6}"/>
    <cellStyle name="Incorreto 2 23" xfId="15390" xr:uid="{00000000-0005-0000-0000-00001E3C0000}"/>
    <cellStyle name="Incorreto 2 23 2" xfId="46049" xr:uid="{3C8CCD53-529F-457D-AB99-29A1B8E1CDE8}"/>
    <cellStyle name="Incorreto 2 24" xfId="15391" xr:uid="{00000000-0005-0000-0000-00001F3C0000}"/>
    <cellStyle name="Incorreto 2 24 2" xfId="46050" xr:uid="{CB1940DF-9556-47D1-96B1-2C65652DE13C}"/>
    <cellStyle name="Incorreto 2 25" xfId="15392" xr:uid="{00000000-0005-0000-0000-0000203C0000}"/>
    <cellStyle name="Incorreto 2 25 2" xfId="46051" xr:uid="{80E244A1-4D6B-4005-A00E-73703F52DC29}"/>
    <cellStyle name="Incorreto 2 26" xfId="15393" xr:uid="{00000000-0005-0000-0000-0000213C0000}"/>
    <cellStyle name="Incorreto 2 26 2" xfId="46052" xr:uid="{592BC452-E490-4D34-823F-27E74A3409F3}"/>
    <cellStyle name="Incorreto 2 27" xfId="46015" xr:uid="{D5DAC3C6-7CB0-471D-B718-EAD9E570C68E}"/>
    <cellStyle name="Incorreto 2 3" xfId="15394" xr:uid="{00000000-0005-0000-0000-0000223C0000}"/>
    <cellStyle name="Incorreto 2 3 2" xfId="15395" xr:uid="{00000000-0005-0000-0000-0000233C0000}"/>
    <cellStyle name="Incorreto 2 3 2 2" xfId="46054" xr:uid="{14A3FAC8-7080-4B01-9C00-98F9A9FB3B10}"/>
    <cellStyle name="Incorreto 2 3 3" xfId="46053" xr:uid="{757D00CB-DC48-4028-8ACC-2CC4F9C7BBF5}"/>
    <cellStyle name="Incorreto 2 4" xfId="15396" xr:uid="{00000000-0005-0000-0000-0000243C0000}"/>
    <cellStyle name="Incorreto 2 4 2" xfId="15397" xr:uid="{00000000-0005-0000-0000-0000253C0000}"/>
    <cellStyle name="Incorreto 2 4 2 2" xfId="46056" xr:uid="{14519D1B-2516-4366-AFBB-A30CA53DF1DE}"/>
    <cellStyle name="Incorreto 2 4 3" xfId="46055" xr:uid="{CC748039-B00C-4163-BB95-B8F9CF2581F7}"/>
    <cellStyle name="Incorreto 2 5" xfId="15398" xr:uid="{00000000-0005-0000-0000-0000263C0000}"/>
    <cellStyle name="Incorreto 2 5 2" xfId="15399" xr:uid="{00000000-0005-0000-0000-0000273C0000}"/>
    <cellStyle name="Incorreto 2 5 2 2" xfId="46058" xr:uid="{B09A00F3-EBF0-48D1-9541-0634CFBEE122}"/>
    <cellStyle name="Incorreto 2 5 3" xfId="46057" xr:uid="{67402D71-F4B7-4BA9-8779-146F26AFD756}"/>
    <cellStyle name="Incorreto 2 6" xfId="15400" xr:uid="{00000000-0005-0000-0000-0000283C0000}"/>
    <cellStyle name="Incorreto 2 6 2" xfId="15401" xr:uid="{00000000-0005-0000-0000-0000293C0000}"/>
    <cellStyle name="Incorreto 2 6 2 2" xfId="46060" xr:uid="{249A438A-24C3-4D8A-B7E1-3F35532781D7}"/>
    <cellStyle name="Incorreto 2 6 3" xfId="46059" xr:uid="{0FF41094-0B92-4E27-98C7-DA3C63919827}"/>
    <cellStyle name="Incorreto 2 7" xfId="15402" xr:uid="{00000000-0005-0000-0000-00002A3C0000}"/>
    <cellStyle name="Incorreto 2 7 2" xfId="46061" xr:uid="{28BAD405-CE84-44F3-93AB-03CFC6822449}"/>
    <cellStyle name="Incorreto 2 8" xfId="15403" xr:uid="{00000000-0005-0000-0000-00002B3C0000}"/>
    <cellStyle name="Incorreto 2 8 2" xfId="15404" xr:uid="{00000000-0005-0000-0000-00002C3C0000}"/>
    <cellStyle name="Incorreto 2 8 2 2" xfId="15405" xr:uid="{00000000-0005-0000-0000-00002D3C0000}"/>
    <cellStyle name="Incorreto 2 8 2 2 2" xfId="46064" xr:uid="{E7A8BFAB-842C-4AD4-8093-0002BA44404E}"/>
    <cellStyle name="Incorreto 2 8 2 3" xfId="46063" xr:uid="{02B5992B-6BD0-4A8D-A1A2-CC0E9B18323C}"/>
    <cellStyle name="Incorreto 2 8 3" xfId="15406" xr:uid="{00000000-0005-0000-0000-00002E3C0000}"/>
    <cellStyle name="Incorreto 2 8 3 2" xfId="46065" xr:uid="{2E5CCC33-17A8-4663-B1C9-6118B3A594A2}"/>
    <cellStyle name="Incorreto 2 8 4" xfId="46062" xr:uid="{9517F5F6-8FC4-4F15-97BE-B73EC67A2D87}"/>
    <cellStyle name="Incorreto 2 9" xfId="15407" xr:uid="{00000000-0005-0000-0000-00002F3C0000}"/>
    <cellStyle name="Incorreto 2 9 2" xfId="15408" xr:uid="{00000000-0005-0000-0000-0000303C0000}"/>
    <cellStyle name="Incorreto 2 9 2 2" xfId="46067" xr:uid="{A1078BDC-47BF-4476-88BD-4310999236EF}"/>
    <cellStyle name="Incorreto 2 9 3" xfId="15409" xr:uid="{00000000-0005-0000-0000-0000313C0000}"/>
    <cellStyle name="Incorreto 2 9 3 2" xfId="46068" xr:uid="{89FB644B-D11A-4BC6-96C3-655988E8798F}"/>
    <cellStyle name="Incorreto 2 9 4" xfId="46066" xr:uid="{239BE9BF-9AE0-4D6F-9927-2E002B0A08AA}"/>
    <cellStyle name="Incorreto 20" xfId="15410" xr:uid="{00000000-0005-0000-0000-0000323C0000}"/>
    <cellStyle name="Incorreto 20 2" xfId="46069" xr:uid="{B42C3AE8-FE67-4D8A-A79F-091ECAF00A8F}"/>
    <cellStyle name="Incorreto 21" xfId="15411" xr:uid="{00000000-0005-0000-0000-0000333C0000}"/>
    <cellStyle name="Incorreto 21 2" xfId="46070" xr:uid="{C51EBE10-3EDA-42AC-8ECB-75D875D772C5}"/>
    <cellStyle name="Incorreto 22" xfId="15412" xr:uid="{00000000-0005-0000-0000-0000343C0000}"/>
    <cellStyle name="Incorreto 22 2" xfId="46071" xr:uid="{337996E9-80F6-4E32-8EC5-C2DA3C6011A0}"/>
    <cellStyle name="Incorreto 23" xfId="15413" xr:uid="{00000000-0005-0000-0000-0000353C0000}"/>
    <cellStyle name="Incorreto 23 2" xfId="46072" xr:uid="{746F215F-DA6B-4355-8493-34A6AEF06979}"/>
    <cellStyle name="Incorreto 24" xfId="15414" xr:uid="{00000000-0005-0000-0000-0000363C0000}"/>
    <cellStyle name="Incorreto 24 2" xfId="46073" xr:uid="{95011750-70CD-464A-BE75-0BA22AC4DA5A}"/>
    <cellStyle name="Incorreto 25" xfId="15415" xr:uid="{00000000-0005-0000-0000-0000373C0000}"/>
    <cellStyle name="Incorreto 25 2" xfId="46074" xr:uid="{CF0966B9-660D-4E41-90FE-10EA86309A8D}"/>
    <cellStyle name="Incorreto 26" xfId="15416" xr:uid="{00000000-0005-0000-0000-0000383C0000}"/>
    <cellStyle name="Incorreto 26 2" xfId="46075" xr:uid="{DAE97FD2-D352-4673-AB36-E262BB5D229D}"/>
    <cellStyle name="Incorreto 27" xfId="15417" xr:uid="{00000000-0005-0000-0000-0000393C0000}"/>
    <cellStyle name="Incorreto 27 2" xfId="46076" xr:uid="{5364AD63-D8A9-4EB6-BE8C-7D4FACC8C652}"/>
    <cellStyle name="Incorreto 28" xfId="15418" xr:uid="{00000000-0005-0000-0000-00003A3C0000}"/>
    <cellStyle name="Incorreto 28 2" xfId="46077" xr:uid="{1B1F959E-2228-40D3-8C41-391F93AC1010}"/>
    <cellStyle name="Incorreto 29" xfId="15419" xr:uid="{00000000-0005-0000-0000-00003B3C0000}"/>
    <cellStyle name="Incorreto 29 2" xfId="46078" xr:uid="{28EF995E-5BA1-4B0E-8795-06FFCF09F52D}"/>
    <cellStyle name="Incorreto 3" xfId="15420" xr:uid="{00000000-0005-0000-0000-00003C3C0000}"/>
    <cellStyle name="Incorreto 3 2" xfId="15421" xr:uid="{00000000-0005-0000-0000-00003D3C0000}"/>
    <cellStyle name="Incorreto 3 2 2" xfId="46080" xr:uid="{C1B2CA2A-0903-4BBB-9613-E2EBA6C420DA}"/>
    <cellStyle name="Incorreto 3 3" xfId="15422" xr:uid="{00000000-0005-0000-0000-00003E3C0000}"/>
    <cellStyle name="Incorreto 3 3 2" xfId="15423" xr:uid="{00000000-0005-0000-0000-00003F3C0000}"/>
    <cellStyle name="Incorreto 3 3 2 2" xfId="46082" xr:uid="{917D2202-CD81-4CBB-8BC7-5080F340CB43}"/>
    <cellStyle name="Incorreto 3 3 3" xfId="46081" xr:uid="{29FDDE60-9EE6-418B-8BFC-2DCCAC31C0A8}"/>
    <cellStyle name="Incorreto 3 4" xfId="15424" xr:uid="{00000000-0005-0000-0000-0000403C0000}"/>
    <cellStyle name="Incorreto 3 4 2" xfId="46083" xr:uid="{35392E40-704A-47A3-92FC-8382F829F8A2}"/>
    <cellStyle name="Incorreto 3 5" xfId="46079" xr:uid="{3CEC12F2-2436-44D5-A565-783BEAC815A1}"/>
    <cellStyle name="Incorreto 30" xfId="15425" xr:uid="{00000000-0005-0000-0000-0000413C0000}"/>
    <cellStyle name="Incorreto 30 2" xfId="46084" xr:uid="{3C0EF262-A7F5-4962-A985-34C87366B590}"/>
    <cellStyle name="Incorreto 31" xfId="15426" xr:uid="{00000000-0005-0000-0000-0000423C0000}"/>
    <cellStyle name="Incorreto 31 2" xfId="46085" xr:uid="{144A69C5-1BE5-4321-AE88-343B877650C2}"/>
    <cellStyle name="Incorreto 32" xfId="15427" xr:uid="{00000000-0005-0000-0000-0000433C0000}"/>
    <cellStyle name="Incorreto 32 2" xfId="46086" xr:uid="{A82E77BE-4816-4083-A74D-AA6EBB313916}"/>
    <cellStyle name="Incorreto 33" xfId="15428" xr:uid="{00000000-0005-0000-0000-0000443C0000}"/>
    <cellStyle name="Incorreto 33 2" xfId="46087" xr:uid="{0D4602C1-5EC8-470E-9696-0D2AD1576865}"/>
    <cellStyle name="Incorreto 34" xfId="15429" xr:uid="{00000000-0005-0000-0000-0000453C0000}"/>
    <cellStyle name="Incorreto 34 2" xfId="46088" xr:uid="{C5820F50-6948-404B-B1A9-32E7C4B61D54}"/>
    <cellStyle name="Incorreto 35" xfId="15430" xr:uid="{00000000-0005-0000-0000-0000463C0000}"/>
    <cellStyle name="Incorreto 35 2" xfId="46089" xr:uid="{5EA17B7C-F16A-4B6A-9AE1-33D2180739C9}"/>
    <cellStyle name="Incorreto 36" xfId="15431" xr:uid="{00000000-0005-0000-0000-0000473C0000}"/>
    <cellStyle name="Incorreto 36 2" xfId="46090" xr:uid="{443A8BC2-CEC6-4610-A0A4-716197206896}"/>
    <cellStyle name="Incorreto 37" xfId="15432" xr:uid="{00000000-0005-0000-0000-0000483C0000}"/>
    <cellStyle name="Incorreto 37 2" xfId="46091" xr:uid="{6724F447-7CAE-48AD-B3D8-23779A205B1C}"/>
    <cellStyle name="Incorreto 38" xfId="15433" xr:uid="{00000000-0005-0000-0000-0000493C0000}"/>
    <cellStyle name="Incorreto 38 2" xfId="46092" xr:uid="{53A4AB22-75F2-412A-B9D2-0BCC8AD3698B}"/>
    <cellStyle name="Incorreto 4" xfId="15434" xr:uid="{00000000-0005-0000-0000-00004A3C0000}"/>
    <cellStyle name="Incorreto 4 2" xfId="15435" xr:uid="{00000000-0005-0000-0000-00004B3C0000}"/>
    <cellStyle name="Incorreto 4 2 2" xfId="15436" xr:uid="{00000000-0005-0000-0000-00004C3C0000}"/>
    <cellStyle name="Incorreto 4 2 2 2" xfId="46095" xr:uid="{84F6DC17-165B-4427-90F6-D986939C0887}"/>
    <cellStyle name="Incorreto 4 2 3" xfId="15437" xr:uid="{00000000-0005-0000-0000-00004D3C0000}"/>
    <cellStyle name="Incorreto 4 2 3 2" xfId="15438" xr:uid="{00000000-0005-0000-0000-00004E3C0000}"/>
    <cellStyle name="Incorreto 4 2 3 2 2" xfId="46097" xr:uid="{B844ED40-665F-40C5-8813-49EB5D0C771E}"/>
    <cellStyle name="Incorreto 4 2 3 3" xfId="46096" xr:uid="{7F14976B-297F-44B0-AF25-2159DE47560B}"/>
    <cellStyle name="Incorreto 4 2 4" xfId="46094" xr:uid="{6B1019F2-823C-4C3C-880D-57BFAB71A2E9}"/>
    <cellStyle name="Incorreto 4 3" xfId="15439" xr:uid="{00000000-0005-0000-0000-00004F3C0000}"/>
    <cellStyle name="Incorreto 4 3 2" xfId="46098" xr:uid="{F44FC246-FDDB-4958-BAC8-5B680110054A}"/>
    <cellStyle name="Incorreto 4 4" xfId="15440" xr:uid="{00000000-0005-0000-0000-0000503C0000}"/>
    <cellStyle name="Incorreto 4 4 2" xfId="46099" xr:uid="{3B3278F5-C4BD-4198-8821-6355AC04EE1C}"/>
    <cellStyle name="Incorreto 4 5" xfId="15441" xr:uid="{00000000-0005-0000-0000-0000513C0000}"/>
    <cellStyle name="Incorreto 4 5 2" xfId="46100" xr:uid="{26C22C7D-158D-4490-BD39-81C801A09841}"/>
    <cellStyle name="Incorreto 4 6" xfId="46093" xr:uid="{75228430-2C73-4EAB-9452-7F09B3426F63}"/>
    <cellStyle name="Incorreto 5" xfId="15442" xr:uid="{00000000-0005-0000-0000-0000523C0000}"/>
    <cellStyle name="Incorreto 5 2" xfId="15443" xr:uid="{00000000-0005-0000-0000-0000533C0000}"/>
    <cellStyle name="Incorreto 5 2 2" xfId="46102" xr:uid="{3802BE0B-40F6-415E-BEEA-FDBF17C24B37}"/>
    <cellStyle name="Incorreto 5 3" xfId="15444" xr:uid="{00000000-0005-0000-0000-0000543C0000}"/>
    <cellStyle name="Incorreto 5 3 2" xfId="46103" xr:uid="{F1AB4867-C07B-4E47-8D0D-1FD02BFC5EC5}"/>
    <cellStyle name="Incorreto 5 4" xfId="46101" xr:uid="{1832AA13-FDA6-4C66-AF46-922C979F8693}"/>
    <cellStyle name="Incorreto 6" xfId="15445" xr:uid="{00000000-0005-0000-0000-0000553C0000}"/>
    <cellStyle name="Incorreto 6 2" xfId="15446" xr:uid="{00000000-0005-0000-0000-0000563C0000}"/>
    <cellStyle name="Incorreto 6 2 2" xfId="46105" xr:uid="{D8EB851A-463D-43F6-B260-87769553F9DE}"/>
    <cellStyle name="Incorreto 6 3" xfId="15447" xr:uid="{00000000-0005-0000-0000-0000573C0000}"/>
    <cellStyle name="Incorreto 6 3 2" xfId="46106" xr:uid="{ECF9ABC6-39AF-4273-8884-085F74EF7C68}"/>
    <cellStyle name="Incorreto 6 4" xfId="46104" xr:uid="{0453272E-3F7C-4A98-87DC-CFDC581DDDAE}"/>
    <cellStyle name="Incorreto 7" xfId="15448" xr:uid="{00000000-0005-0000-0000-0000583C0000}"/>
    <cellStyle name="Incorreto 7 2" xfId="15449" xr:uid="{00000000-0005-0000-0000-0000593C0000}"/>
    <cellStyle name="Incorreto 7 2 2" xfId="46108" xr:uid="{D9F04BD7-23FF-4753-A76E-36B0859F717D}"/>
    <cellStyle name="Incorreto 7 3" xfId="15450" xr:uid="{00000000-0005-0000-0000-00005A3C0000}"/>
    <cellStyle name="Incorreto 7 3 2" xfId="46109" xr:uid="{035E753F-66A2-4E97-BCE3-E5369377FF00}"/>
    <cellStyle name="Incorreto 7 4" xfId="46107" xr:uid="{474B5582-D4A0-4355-A235-4C84FE917872}"/>
    <cellStyle name="Incorreto 8" xfId="15451" xr:uid="{00000000-0005-0000-0000-00005B3C0000}"/>
    <cellStyle name="Incorreto 8 2" xfId="15452" xr:uid="{00000000-0005-0000-0000-00005C3C0000}"/>
    <cellStyle name="Incorreto 8 2 2" xfId="15453" xr:uid="{00000000-0005-0000-0000-00005D3C0000}"/>
    <cellStyle name="Incorreto 8 2 2 2" xfId="46112" xr:uid="{3F3E37AF-1442-472E-AF2A-030FB241251C}"/>
    <cellStyle name="Incorreto 8 2 3" xfId="46111" xr:uid="{5197747F-6984-4546-94A8-2C0614C53993}"/>
    <cellStyle name="Incorreto 8 3" xfId="15454" xr:uid="{00000000-0005-0000-0000-00005E3C0000}"/>
    <cellStyle name="Incorreto 8 3 2" xfId="46113" xr:uid="{D672C135-A9FD-4A10-967F-4693C01F4BD9}"/>
    <cellStyle name="Incorreto 8 4" xfId="46110" xr:uid="{9CD7FD82-E38C-4891-9F72-1825F1A64D4E}"/>
    <cellStyle name="Incorreto 9" xfId="15455" xr:uid="{00000000-0005-0000-0000-00005F3C0000}"/>
    <cellStyle name="Incorreto 9 2" xfId="15456" xr:uid="{00000000-0005-0000-0000-0000603C0000}"/>
    <cellStyle name="Incorreto 9 2 2" xfId="15457" xr:uid="{00000000-0005-0000-0000-0000613C0000}"/>
    <cellStyle name="Incorreto 9 2 2 2" xfId="46116" xr:uid="{BADD9A4C-0BD3-4263-94B9-33A9843EF1E3}"/>
    <cellStyle name="Incorreto 9 2 3" xfId="46115" xr:uid="{49C451F4-E510-48FC-80CB-A375138E97E9}"/>
    <cellStyle name="Incorreto 9 3" xfId="15458" xr:uid="{00000000-0005-0000-0000-0000623C0000}"/>
    <cellStyle name="Incorreto 9 3 2" xfId="46117" xr:uid="{750978AE-24D9-4D31-BE29-2B2B1EB9C68A}"/>
    <cellStyle name="Incorreto 9 4" xfId="46114" xr:uid="{F2F78CB0-35D9-4081-B9E2-1623F1087F20}"/>
    <cellStyle name="Input [yellow]" xfId="15459" xr:uid="{00000000-0005-0000-0000-0000633C0000}"/>
    <cellStyle name="Input [yellow] 2" xfId="15460" xr:uid="{00000000-0005-0000-0000-0000643C0000}"/>
    <cellStyle name="Input [yellow] 2 2" xfId="15461" xr:uid="{00000000-0005-0000-0000-0000653C0000}"/>
    <cellStyle name="Input [yellow] 2 2 2" xfId="15462" xr:uid="{00000000-0005-0000-0000-0000663C0000}"/>
    <cellStyle name="Input [yellow] 2 2 2 2" xfId="46121" xr:uid="{470441C0-EAAD-48E2-8EA9-28377566A6F9}"/>
    <cellStyle name="Input [yellow] 2 2 3" xfId="15463" xr:uid="{00000000-0005-0000-0000-0000673C0000}"/>
    <cellStyle name="Input [yellow] 2 2 3 2" xfId="46122" xr:uid="{48F7FF4E-E716-45F3-9C49-FCD114F1CB6C}"/>
    <cellStyle name="Input [yellow] 2 2 4" xfId="46120" xr:uid="{634D63A3-1DE2-41C8-89AA-CB4DBA8A538D}"/>
    <cellStyle name="Input [yellow] 2 3" xfId="46119" xr:uid="{2D9E2F91-B99C-4628-9221-7BAF028AE444}"/>
    <cellStyle name="Input [yellow] 3" xfId="15464" xr:uid="{00000000-0005-0000-0000-0000683C0000}"/>
    <cellStyle name="Input [yellow] 3 2" xfId="15465" xr:uid="{00000000-0005-0000-0000-0000693C0000}"/>
    <cellStyle name="Input [yellow] 3 2 2" xfId="46124" xr:uid="{81C13614-DE12-474D-B31E-4D38A9C360AB}"/>
    <cellStyle name="Input [yellow] 3 3" xfId="15466" xr:uid="{00000000-0005-0000-0000-00006A3C0000}"/>
    <cellStyle name="Input [yellow] 3 3 2" xfId="46125" xr:uid="{CFFCA03A-8E1C-4BB6-81AD-99864CAE86B6}"/>
    <cellStyle name="Input [yellow] 3 4" xfId="46123" xr:uid="{D7B393A0-C667-47BA-A78E-24516B3D0752}"/>
    <cellStyle name="Input [yellow] 4" xfId="46118" xr:uid="{8D0CF897-715D-4896-A99E-06877E91685B}"/>
    <cellStyle name="Input 10" xfId="15467" xr:uid="{00000000-0005-0000-0000-00006B3C0000}"/>
    <cellStyle name="Input 10 2" xfId="15468" xr:uid="{00000000-0005-0000-0000-00006C3C0000}"/>
    <cellStyle name="Input 10 2 2" xfId="46127" xr:uid="{4DF5C2A5-CC3F-49BD-B2F6-86F7F8AAC1FD}"/>
    <cellStyle name="Input 10 3" xfId="46126" xr:uid="{6A6ABF07-8396-430D-97A2-476D6C090E3C}"/>
    <cellStyle name="Input 11" xfId="15469" xr:uid="{00000000-0005-0000-0000-00006D3C0000}"/>
    <cellStyle name="Input 11 2" xfId="15470" xr:uid="{00000000-0005-0000-0000-00006E3C0000}"/>
    <cellStyle name="Input 11 2 2" xfId="46129" xr:uid="{010A2FBD-34DF-4B60-97E3-F8ABFAFDD582}"/>
    <cellStyle name="Input 11 3" xfId="46128" xr:uid="{0EECB8A8-A7D7-4914-AC03-E66473D30576}"/>
    <cellStyle name="Input 12" xfId="15471" xr:uid="{00000000-0005-0000-0000-00006F3C0000}"/>
    <cellStyle name="Input 12 2" xfId="15472" xr:uid="{00000000-0005-0000-0000-0000703C0000}"/>
    <cellStyle name="Input 12 2 2" xfId="46131" xr:uid="{1454D122-5050-4760-8BC5-DED14B82D68D}"/>
    <cellStyle name="Input 12 3" xfId="46130" xr:uid="{A5E25DE7-6FDD-4B32-AF3B-29DEA102B035}"/>
    <cellStyle name="Input 13" xfId="15473" xr:uid="{00000000-0005-0000-0000-0000713C0000}"/>
    <cellStyle name="Input 13 2" xfId="15474" xr:uid="{00000000-0005-0000-0000-0000723C0000}"/>
    <cellStyle name="Input 13 2 2" xfId="46133" xr:uid="{67798B88-A2FC-4D1E-AB65-BC38814FD1F3}"/>
    <cellStyle name="Input 13 3" xfId="46132" xr:uid="{5BCCAB32-74A2-4F3B-9E9E-FD8849CEDE6E}"/>
    <cellStyle name="Input 14" xfId="15475" xr:uid="{00000000-0005-0000-0000-0000733C0000}"/>
    <cellStyle name="Input 14 2" xfId="15476" xr:uid="{00000000-0005-0000-0000-0000743C0000}"/>
    <cellStyle name="Input 14 2 2" xfId="46135" xr:uid="{1CF628B2-2440-4273-8197-F22498D70A62}"/>
    <cellStyle name="Input 14 3" xfId="46134" xr:uid="{13A6F1D8-6555-4732-9E55-0A538000C068}"/>
    <cellStyle name="Input 15" xfId="15477" xr:uid="{00000000-0005-0000-0000-0000753C0000}"/>
    <cellStyle name="Input 15 2" xfId="15478" xr:uid="{00000000-0005-0000-0000-0000763C0000}"/>
    <cellStyle name="Input 15 2 2" xfId="46137" xr:uid="{FA1AACC1-401D-4845-977F-21A766DED49B}"/>
    <cellStyle name="Input 15 3" xfId="46136" xr:uid="{8B66F4EE-59C5-4CED-B343-32973C6BB18B}"/>
    <cellStyle name="Input 16" xfId="15479" xr:uid="{00000000-0005-0000-0000-0000773C0000}"/>
    <cellStyle name="Input 16 2" xfId="46138" xr:uid="{7B5CB886-F5ED-4EFE-BF66-15F53A53BBF9}"/>
    <cellStyle name="Input 17" xfId="15480" xr:uid="{00000000-0005-0000-0000-0000783C0000}"/>
    <cellStyle name="Input 17 2" xfId="46139" xr:uid="{90BE05A1-D016-4966-9322-E43D05459971}"/>
    <cellStyle name="Input 18" xfId="15481" xr:uid="{00000000-0005-0000-0000-0000793C0000}"/>
    <cellStyle name="Input 18 2" xfId="46140" xr:uid="{ABD78FE9-85DC-48C9-8D76-D7BE423CDDC1}"/>
    <cellStyle name="Input 19" xfId="15482" xr:uid="{00000000-0005-0000-0000-00007A3C0000}"/>
    <cellStyle name="Input 19 2" xfId="46141" xr:uid="{0C98F20F-84F2-4A3A-A382-0A081137E663}"/>
    <cellStyle name="Input 2" xfId="15483" xr:uid="{00000000-0005-0000-0000-00007B3C0000}"/>
    <cellStyle name="Input 2 2" xfId="15484" xr:uid="{00000000-0005-0000-0000-00007C3C0000}"/>
    <cellStyle name="Input 2 2 2" xfId="46143" xr:uid="{843A2DDE-46E0-492F-A179-C65E4ED7E147}"/>
    <cellStyle name="Input 2 3" xfId="15485" xr:uid="{00000000-0005-0000-0000-00007D3C0000}"/>
    <cellStyle name="Input 2 3 2" xfId="46144" xr:uid="{18BC904C-E7BE-4A66-9358-4E900AFD3E81}"/>
    <cellStyle name="Input 2 4" xfId="46142" xr:uid="{B72DEF07-C028-4329-9026-381FB35F20F4}"/>
    <cellStyle name="Input 20" xfId="15486" xr:uid="{00000000-0005-0000-0000-00007E3C0000}"/>
    <cellStyle name="Input 20 2" xfId="46145" xr:uid="{D981959E-B2E8-4ABA-8240-6492B81A28B9}"/>
    <cellStyle name="Input 21" xfId="15487" xr:uid="{00000000-0005-0000-0000-00007F3C0000}"/>
    <cellStyle name="Input 21 2" xfId="46146" xr:uid="{C53F7D02-8B32-4313-BCAE-C7D9EC693BA5}"/>
    <cellStyle name="Input 22" xfId="15488" xr:uid="{00000000-0005-0000-0000-0000803C0000}"/>
    <cellStyle name="Input 22 2" xfId="46147" xr:uid="{9AD1C1BC-5196-4F91-A65A-295C2891A104}"/>
    <cellStyle name="Input 23" xfId="15489" xr:uid="{00000000-0005-0000-0000-0000813C0000}"/>
    <cellStyle name="Input 23 2" xfId="46148" xr:uid="{28134E7F-0A44-4B61-A55A-392313FD456D}"/>
    <cellStyle name="Input 24" xfId="15490" xr:uid="{00000000-0005-0000-0000-0000823C0000}"/>
    <cellStyle name="Input 24 2" xfId="46149" xr:uid="{EFC87498-8003-417E-AA12-3D73C0C1ED23}"/>
    <cellStyle name="Input 25" xfId="15491" xr:uid="{00000000-0005-0000-0000-0000833C0000}"/>
    <cellStyle name="Input 25 2" xfId="46150" xr:uid="{F0FE8EEA-4A6C-4A2A-BD85-D73AD78C841B}"/>
    <cellStyle name="Input 26" xfId="15492" xr:uid="{00000000-0005-0000-0000-0000843C0000}"/>
    <cellStyle name="Input 26 2" xfId="46151" xr:uid="{A5DFCEBF-9A5B-4DF0-891F-EDCEBEAA9368}"/>
    <cellStyle name="Input 27" xfId="15493" xr:uid="{00000000-0005-0000-0000-0000853C0000}"/>
    <cellStyle name="Input 27 2" xfId="46152" xr:uid="{F81633D4-6A5A-4C17-8984-0ADCFCBC99F0}"/>
    <cellStyle name="Input 28" xfId="15494" xr:uid="{00000000-0005-0000-0000-0000863C0000}"/>
    <cellStyle name="Input 28 2" xfId="46153" xr:uid="{BC23DB6B-9A80-49BD-A832-042BEF951CE5}"/>
    <cellStyle name="Input 29" xfId="15495" xr:uid="{00000000-0005-0000-0000-0000873C0000}"/>
    <cellStyle name="Input 29 2" xfId="46154" xr:uid="{114E5E51-87B5-4243-A0FA-B2CC7A80E0B7}"/>
    <cellStyle name="Input 3" xfId="15496" xr:uid="{00000000-0005-0000-0000-0000883C0000}"/>
    <cellStyle name="Input 3 2" xfId="15497" xr:uid="{00000000-0005-0000-0000-0000893C0000}"/>
    <cellStyle name="Input 3 2 2" xfId="46156" xr:uid="{22CC84B7-5290-4B50-A9BB-7C037172E32F}"/>
    <cellStyle name="Input 3 3" xfId="15498" xr:uid="{00000000-0005-0000-0000-00008A3C0000}"/>
    <cellStyle name="Input 3 3 2" xfId="46157" xr:uid="{2CE3FA5B-D8B1-4538-9F1C-EE2A15E7A3C8}"/>
    <cellStyle name="Input 3 4" xfId="46155" xr:uid="{E2B66CE6-71E7-46D2-A4AF-6ABF49BAB3B8}"/>
    <cellStyle name="Input 4" xfId="15499" xr:uid="{00000000-0005-0000-0000-00008B3C0000}"/>
    <cellStyle name="Input 4 2" xfId="15500" xr:uid="{00000000-0005-0000-0000-00008C3C0000}"/>
    <cellStyle name="Input 4 2 2" xfId="46159" xr:uid="{B323632D-3F1B-4C92-9672-26356D5FC275}"/>
    <cellStyle name="Input 4 3" xfId="46158" xr:uid="{D068E958-9EC5-4588-B234-4D427ABB10C3}"/>
    <cellStyle name="Input 5" xfId="15501" xr:uid="{00000000-0005-0000-0000-00008D3C0000}"/>
    <cellStyle name="Input 5 2" xfId="15502" xr:uid="{00000000-0005-0000-0000-00008E3C0000}"/>
    <cellStyle name="Input 5 2 2" xfId="15503" xr:uid="{00000000-0005-0000-0000-00008F3C0000}"/>
    <cellStyle name="Input 5 2 2 2" xfId="46162" xr:uid="{5E051426-78F5-4F4C-8A96-15D917CEBDB9}"/>
    <cellStyle name="Input 5 2 3" xfId="15504" xr:uid="{00000000-0005-0000-0000-0000903C0000}"/>
    <cellStyle name="Input 5 2 3 2" xfId="46163" xr:uid="{B7E65C01-1C68-41A7-8B90-960D3A53EC59}"/>
    <cellStyle name="Input 5 2 4" xfId="46161" xr:uid="{81B6C208-A24D-407F-9BF7-81FD28E65786}"/>
    <cellStyle name="Input 5 3" xfId="15505" xr:uid="{00000000-0005-0000-0000-0000913C0000}"/>
    <cellStyle name="Input 5 3 2" xfId="46164" xr:uid="{6B4177BC-58A0-4020-804C-964EACFB33F5}"/>
    <cellStyle name="Input 5 4" xfId="15506" xr:uid="{00000000-0005-0000-0000-0000923C0000}"/>
    <cellStyle name="Input 5 4 2" xfId="46165" xr:uid="{4C962A0E-69FD-4DED-874E-903B79AE5A74}"/>
    <cellStyle name="Input 5 5" xfId="46160" xr:uid="{4C7A35ED-2FB8-406A-9E7A-7566287F2401}"/>
    <cellStyle name="Input 6" xfId="15507" xr:uid="{00000000-0005-0000-0000-0000933C0000}"/>
    <cellStyle name="Input 6 2" xfId="15508" xr:uid="{00000000-0005-0000-0000-0000943C0000}"/>
    <cellStyle name="Input 6 2 2" xfId="15509" xr:uid="{00000000-0005-0000-0000-0000953C0000}"/>
    <cellStyle name="Input 6 2 2 2" xfId="46168" xr:uid="{1D84DC0B-35DA-4816-82E5-622098C8ED51}"/>
    <cellStyle name="Input 6 2 3" xfId="15510" xr:uid="{00000000-0005-0000-0000-0000963C0000}"/>
    <cellStyle name="Input 6 2 3 2" xfId="46169" xr:uid="{E257685A-CA2F-4F50-A58B-859770515F31}"/>
    <cellStyle name="Input 6 2 4" xfId="46167" xr:uid="{5F56AAE7-B867-4674-AC12-A44F5B6B4E2B}"/>
    <cellStyle name="Input 6 3" xfId="15511" xr:uid="{00000000-0005-0000-0000-0000973C0000}"/>
    <cellStyle name="Input 6 3 2" xfId="46170" xr:uid="{902975C1-541F-484B-9DE3-DD2CC9C79392}"/>
    <cellStyle name="Input 6 4" xfId="15512" xr:uid="{00000000-0005-0000-0000-0000983C0000}"/>
    <cellStyle name="Input 6 4 2" xfId="46171" xr:uid="{81ADBBCF-FFF1-4FF9-9627-2CE14E4BB77D}"/>
    <cellStyle name="Input 6 5" xfId="46166" xr:uid="{B4264615-4F08-4B6E-BC9B-4011314C933B}"/>
    <cellStyle name="Input 7" xfId="15513" xr:uid="{00000000-0005-0000-0000-0000993C0000}"/>
    <cellStyle name="Input 7 2" xfId="15514" xr:uid="{00000000-0005-0000-0000-00009A3C0000}"/>
    <cellStyle name="Input 7 2 2" xfId="46173" xr:uid="{F0E803C0-821D-49E6-B6AB-4C3A73EF8DC3}"/>
    <cellStyle name="Input 7 3" xfId="46172" xr:uid="{40933DFD-6C00-40DA-A626-A5D6075DFF57}"/>
    <cellStyle name="Input 8" xfId="15515" xr:uid="{00000000-0005-0000-0000-00009B3C0000}"/>
    <cellStyle name="Input 8 2" xfId="15516" xr:uid="{00000000-0005-0000-0000-00009C3C0000}"/>
    <cellStyle name="Input 8 2 2" xfId="46175" xr:uid="{A3F6B25F-7AED-4674-B407-A7B735704EE2}"/>
    <cellStyle name="Input 8 3" xfId="46174" xr:uid="{8DA1AC07-2E12-43B0-8EE4-E365670D55CA}"/>
    <cellStyle name="Input 9" xfId="15517" xr:uid="{00000000-0005-0000-0000-00009D3C0000}"/>
    <cellStyle name="Input 9 2" xfId="15518" xr:uid="{00000000-0005-0000-0000-00009E3C0000}"/>
    <cellStyle name="Input 9 2 2" xfId="46177" xr:uid="{34596A9C-97B0-4449-BC9F-41A17ED5C957}"/>
    <cellStyle name="Input 9 3" xfId="46176" xr:uid="{5B2EE9AE-F6D3-4699-9A51-AEE19251AE3F}"/>
    <cellStyle name="Input Title" xfId="15519" xr:uid="{00000000-0005-0000-0000-00009F3C0000}"/>
    <cellStyle name="Input Title 2" xfId="46178" xr:uid="{312B0A56-8BEA-41AA-A74E-2290EEBA193D}"/>
    <cellStyle name="InputBlueFont" xfId="15520" xr:uid="{00000000-0005-0000-0000-0000A03C0000}"/>
    <cellStyle name="InputBlueFont 2" xfId="46179" xr:uid="{B585D6E9-3E57-48D6-A0B0-9F4DE8C1A32B}"/>
    <cellStyle name="Insatisfaisant" xfId="15521" xr:uid="{00000000-0005-0000-0000-0000A13C0000}"/>
    <cellStyle name="Insatisfaisant 2" xfId="46180" xr:uid="{16CBFCED-2B93-4346-B41E-02F54366C47E}"/>
    <cellStyle name="Integer" xfId="15522" xr:uid="{00000000-0005-0000-0000-0000A23C0000}"/>
    <cellStyle name="Integer 2" xfId="15523" xr:uid="{00000000-0005-0000-0000-0000A33C0000}"/>
    <cellStyle name="Integer 2 2" xfId="46182" xr:uid="{91419771-6B9C-4E25-B536-70A10B1997B0}"/>
    <cellStyle name="Integer 3" xfId="15524" xr:uid="{00000000-0005-0000-0000-0000A43C0000}"/>
    <cellStyle name="Integer 3 2" xfId="46183" xr:uid="{58A22A53-9910-41D4-85A2-755B3DF0E4EE}"/>
    <cellStyle name="Integer 4" xfId="46181" xr:uid="{FEA0A523-3753-47BF-B84C-0DE5C1EA52B4}"/>
    <cellStyle name="Integer_ADJS 33 Capitalized Interest - Jan 2013" xfId="15525" xr:uid="{00000000-0005-0000-0000-0000A53C0000}"/>
    <cellStyle name="Italic" xfId="15526" xr:uid="{00000000-0005-0000-0000-0000A63C0000}"/>
    <cellStyle name="Italic 2" xfId="46184" xr:uid="{D5B357CC-C93C-491C-842D-0E8124E0FEE7}"/>
    <cellStyle name="JWH Preferred - 2 Decimals" xfId="15527" xr:uid="{00000000-0005-0000-0000-0000A73C0000}"/>
    <cellStyle name="JWH Preferred - 2 Decimals 2" xfId="15528" xr:uid="{00000000-0005-0000-0000-0000A83C0000}"/>
    <cellStyle name="JWH Preferred - 2 Decimals 2 2" xfId="46186" xr:uid="{52BDD1FA-C91A-4F4F-8BE0-5C3204C75A26}"/>
    <cellStyle name="JWH Preferred - 2 Decimals 3" xfId="15529" xr:uid="{00000000-0005-0000-0000-0000A93C0000}"/>
    <cellStyle name="JWH Preferred - 2 Decimals 3 2" xfId="46187" xr:uid="{3FC03BFD-FBB1-40EF-9AD4-D2946C05C03D}"/>
    <cellStyle name="JWH Preferred - 2 Decimals 4" xfId="46185" xr:uid="{B8055BD0-2A9A-4BA1-8D59-B3EC920E34B5}"/>
    <cellStyle name="JWH Preferred - No Decimals" xfId="15530" xr:uid="{00000000-0005-0000-0000-0000AA3C0000}"/>
    <cellStyle name="JWH Preferred - No Decimals 2" xfId="15531" xr:uid="{00000000-0005-0000-0000-0000AB3C0000}"/>
    <cellStyle name="JWH Preferred - No Decimals 2 2" xfId="46189" xr:uid="{41B45BF7-FF77-433C-ACAE-426BEA4AC964}"/>
    <cellStyle name="JWH Preferred - No Decimals 3" xfId="15532" xr:uid="{00000000-0005-0000-0000-0000AC3C0000}"/>
    <cellStyle name="JWH Preferred - No Decimals 3 2" xfId="46190" xr:uid="{E20D8F7F-C59B-415D-8244-5531793DD1CA}"/>
    <cellStyle name="JWH Preferred - No Decimals 4" xfId="46188" xr:uid="{CCE23AB2-A638-4614-8DC3-A3C32E4FF0E1}"/>
    <cellStyle name="left_border_box" xfId="15533" xr:uid="{00000000-0005-0000-0000-0000AD3C0000}"/>
    <cellStyle name="Lien hypertexte visité_APEM - April 03 - DCF" xfId="15534" xr:uid="{00000000-0005-0000-0000-0000AE3C0000}"/>
    <cellStyle name="Lien hypertexte_APEM - April 03 - DCF" xfId="15535" xr:uid="{00000000-0005-0000-0000-0000AF3C0000}"/>
    <cellStyle name="LineItemPrompt" xfId="15536" xr:uid="{00000000-0005-0000-0000-0000B03C0000}"/>
    <cellStyle name="LineItemPrompt 2" xfId="46191" xr:uid="{C1A30D2F-18EF-4609-890D-410F86CBA666}"/>
    <cellStyle name="LineItemValue" xfId="15537" xr:uid="{00000000-0005-0000-0000-0000B13C0000}"/>
    <cellStyle name="LineItemValue 2" xfId="46192" xr:uid="{1ED26A77-81AB-474D-BD05-2517A0832616}"/>
    <cellStyle name="Link" xfId="15538" xr:uid="{00000000-0005-0000-0000-0000B23C0000}"/>
    <cellStyle name="Link 2" xfId="46193" xr:uid="{A0242DE9-7CFA-4D57-BD8E-C030DEDE0DD3}"/>
    <cellStyle name="Link Currency (0)" xfId="15539" xr:uid="{00000000-0005-0000-0000-0000B33C0000}"/>
    <cellStyle name="Link Currency (0) 2" xfId="15540" xr:uid="{00000000-0005-0000-0000-0000B43C0000}"/>
    <cellStyle name="Link Currency (0) 2 2" xfId="46195" xr:uid="{65856F37-5D0B-4B8B-AC60-6FC7295F7F6C}"/>
    <cellStyle name="Link Currency (0) 3" xfId="46194" xr:uid="{B85F5490-D40E-4DD6-BD58-D6487431F8CA}"/>
    <cellStyle name="Link Currency (2)" xfId="15541" xr:uid="{00000000-0005-0000-0000-0000B53C0000}"/>
    <cellStyle name="Link Currency (2) 2" xfId="15542" xr:uid="{00000000-0005-0000-0000-0000B63C0000}"/>
    <cellStyle name="Link Currency (2) 2 2" xfId="46197" xr:uid="{E63200F2-730C-4CC1-92D6-162C497CDD7A}"/>
    <cellStyle name="Link Currency (2) 3" xfId="46196" xr:uid="{CBCC9A00-0E6A-4DCF-8016-17EF10409D02}"/>
    <cellStyle name="Link Units (0)" xfId="15543" xr:uid="{00000000-0005-0000-0000-0000B73C0000}"/>
    <cellStyle name="Link Units (0) 2" xfId="15544" xr:uid="{00000000-0005-0000-0000-0000B83C0000}"/>
    <cellStyle name="Link Units (0) 2 2" xfId="46199" xr:uid="{C0436D01-101B-4FEE-8527-8671402666E3}"/>
    <cellStyle name="Link Units (0) 3" xfId="46198" xr:uid="{6B87D2B1-C1B2-44F5-A39F-2CFECD9F684A}"/>
    <cellStyle name="Link Units (1)" xfId="15545" xr:uid="{00000000-0005-0000-0000-0000B93C0000}"/>
    <cellStyle name="Link Units (1) 2" xfId="15546" xr:uid="{00000000-0005-0000-0000-0000BA3C0000}"/>
    <cellStyle name="Link Units (1) 2 2" xfId="46201" xr:uid="{42B143FD-F15E-4279-B8A2-C61688388AA9}"/>
    <cellStyle name="Link Units (1) 3" xfId="46200" xr:uid="{516902F7-4EEA-42BF-80A7-F79500090CC0}"/>
    <cellStyle name="Link Units (2)" xfId="15547" xr:uid="{00000000-0005-0000-0000-0000BB3C0000}"/>
    <cellStyle name="Link Units (2) 2" xfId="15548" xr:uid="{00000000-0005-0000-0000-0000BC3C0000}"/>
    <cellStyle name="Link Units (2) 2 2" xfId="46203" xr:uid="{2B4B1C9A-C23C-4F57-8EBD-2C74469B0BCF}"/>
    <cellStyle name="Link Units (2) 3" xfId="46202" xr:uid="{08C93664-2042-48D3-A9F0-B72392971B60}"/>
    <cellStyle name="Linked Cell 2" xfId="15549" xr:uid="{00000000-0005-0000-0000-0000BD3C0000}"/>
    <cellStyle name="Linked Cell 2 2" xfId="15550" xr:uid="{00000000-0005-0000-0000-0000BE3C0000}"/>
    <cellStyle name="Linked Cell 2 2 2" xfId="46205" xr:uid="{DCEB4DB9-AA3E-460F-9F5E-D798046C9E23}"/>
    <cellStyle name="Linked Cell 2 3" xfId="15551" xr:uid="{00000000-0005-0000-0000-0000BF3C0000}"/>
    <cellStyle name="Linked Cell 2 3 2" xfId="46206" xr:uid="{1020AA73-62D8-4928-B291-5474ED474B42}"/>
    <cellStyle name="Linked Cell 2 4" xfId="46204" xr:uid="{EF85EF06-D43C-4A46-BC4F-2F0C38C20031}"/>
    <cellStyle name="Linked Cell 3" xfId="15552" xr:uid="{00000000-0005-0000-0000-0000C03C0000}"/>
    <cellStyle name="Linked Cell 3 2" xfId="15553" xr:uid="{00000000-0005-0000-0000-0000C13C0000}"/>
    <cellStyle name="Linked Cell 3 2 2" xfId="46208" xr:uid="{1867EA01-A319-4185-BD81-35B0542CF7C4}"/>
    <cellStyle name="Linked Cell 3 3" xfId="15554" xr:uid="{00000000-0005-0000-0000-0000C23C0000}"/>
    <cellStyle name="Linked Cell 3 3 2" xfId="46209" xr:uid="{A90E08CC-CFFC-4039-8D6E-2DBE62B04980}"/>
    <cellStyle name="Linked Cell 3 4" xfId="46207" xr:uid="{885797ED-0A5E-4FA7-83E8-3654406CC700}"/>
    <cellStyle name="Linked Cell 4" xfId="15555" xr:uid="{00000000-0005-0000-0000-0000C33C0000}"/>
    <cellStyle name="Linked Cell 4 2" xfId="46210" xr:uid="{7FABD9FC-5378-4261-9F08-5444545CBC5D}"/>
    <cellStyle name="Lookup" xfId="15556" xr:uid="{00000000-0005-0000-0000-0000C43C0000}"/>
    <cellStyle name="Lookup 2" xfId="46211" xr:uid="{4F077618-0F7A-4B7A-BF01-DC649B86E917}"/>
    <cellStyle name="m" xfId="15557" xr:uid="{00000000-0005-0000-0000-0000C53C0000}"/>
    <cellStyle name="m 2" xfId="15558" xr:uid="{00000000-0005-0000-0000-0000C63C0000}"/>
    <cellStyle name="m 2 2" xfId="46213" xr:uid="{DF16B9CD-AABA-4E1E-A235-B5DA02B07227}"/>
    <cellStyle name="m 3" xfId="46212" xr:uid="{02E4D0C5-4BCC-444B-AF05-0DFD984C2B8C}"/>
    <cellStyle name="m_I1_General" xfId="15559" xr:uid="{00000000-0005-0000-0000-0000C73C0000}"/>
    <cellStyle name="m_I1_General 2" xfId="15560" xr:uid="{00000000-0005-0000-0000-0000C83C0000}"/>
    <cellStyle name="m_I1_General 2 2" xfId="46215" xr:uid="{17E451D8-6AE8-4509-A349-4F828123B8B9}"/>
    <cellStyle name="m_I1_General 3" xfId="46214" xr:uid="{F5D2A401-4ADC-4C2F-B1E6-1CC53C1D8DEF}"/>
    <cellStyle name="m_Worksheet" xfId="15561" xr:uid="{00000000-0005-0000-0000-0000C93C0000}"/>
    <cellStyle name="m_Worksheet 2" xfId="15562" xr:uid="{00000000-0005-0000-0000-0000CA3C0000}"/>
    <cellStyle name="m_Worksheet 2 2" xfId="46217" xr:uid="{B327F8A1-6A75-4CB8-8664-33390FF87A0A}"/>
    <cellStyle name="m_Worksheet 3" xfId="46216" xr:uid="{A444C3C9-7CCF-44C2-9F30-C0E32AFE55F9}"/>
    <cellStyle name="MACRO" xfId="15563" xr:uid="{00000000-0005-0000-0000-0000CB3C0000}"/>
    <cellStyle name="MACRO 2" xfId="46218" xr:uid="{3BFBF8A5-5C8C-46E5-A533-BA398BCED396}"/>
    <cellStyle name="Magic" xfId="15564" xr:uid="{00000000-0005-0000-0000-0000CC3C0000}"/>
    <cellStyle name="Magic 2" xfId="46219" xr:uid="{32ECC0A7-E996-4273-A1F8-1E0B83BACFD9}"/>
    <cellStyle name="Millares_FRANCES 10-2005" xfId="15565" xr:uid="{00000000-0005-0000-0000-0000CD3C0000}"/>
    <cellStyle name="Milliers [0]_3 year plan key figures" xfId="15566" xr:uid="{00000000-0005-0000-0000-0000CE3C0000}"/>
    <cellStyle name="Milliers 2" xfId="15567" xr:uid="{00000000-0005-0000-0000-0000CF3C0000}"/>
    <cellStyle name="Milliers 2 2" xfId="46220" xr:uid="{4C6AC3D7-E7A9-4988-950E-7E988864BB5B}"/>
    <cellStyle name="Milliers_3 year plan key figures" xfId="15568" xr:uid="{00000000-0005-0000-0000-0000D03C0000}"/>
    <cellStyle name="Mine" xfId="15569" xr:uid="{00000000-0005-0000-0000-0000D13C0000}"/>
    <cellStyle name="Mine 2" xfId="46221" xr:uid="{958C2B6A-42A2-476B-BEAE-4BDC915E5F66}"/>
    <cellStyle name="mmm-yy" xfId="15570" xr:uid="{00000000-0005-0000-0000-0000D23C0000}"/>
    <cellStyle name="mmm-yy 2" xfId="46222" xr:uid="{58422A21-D8C1-4DCE-81B3-812758D5973D}"/>
    <cellStyle name="Moeda [0]೟Efetivo de pessoal" xfId="15571" xr:uid="{00000000-0005-0000-0000-0000D33C0000}"/>
    <cellStyle name="Moeda [0]೟Efetivo de pessoal 2" xfId="46223" xr:uid="{7EBBB259-B5D1-48AB-96F1-7990FFDD037A}"/>
    <cellStyle name="Moeda 2" xfId="15572" xr:uid="{00000000-0005-0000-0000-0000D43C0000}"/>
    <cellStyle name="Moeda 2 2" xfId="46224" xr:uid="{D02C4B25-541F-457F-9E05-9C0FBD3BFA6F}"/>
    <cellStyle name="Moeda 3" xfId="15573" xr:uid="{00000000-0005-0000-0000-0000D53C0000}"/>
    <cellStyle name="Moeda 3 2" xfId="46225" xr:uid="{3F8E3A4C-4892-40CF-B5E4-EFFF04832F70}"/>
    <cellStyle name="Monétaire [0]_3 year plan key figures" xfId="15574" xr:uid="{00000000-0005-0000-0000-0000D63C0000}"/>
    <cellStyle name="Monétaire_3 year plan key figures" xfId="15575" xr:uid="{00000000-0005-0000-0000-0000D73C0000}"/>
    <cellStyle name="mult" xfId="15576" xr:uid="{00000000-0005-0000-0000-0000D83C0000}"/>
    <cellStyle name="mult 2" xfId="46226" xr:uid="{44D630A4-F68B-48FC-84AF-62EBD17901DC}"/>
    <cellStyle name="Multiple" xfId="15577" xr:uid="{00000000-0005-0000-0000-0000D93C0000}"/>
    <cellStyle name="Multiple 2" xfId="15578" xr:uid="{00000000-0005-0000-0000-0000DA3C0000}"/>
    <cellStyle name="Multiple 2 2" xfId="46228" xr:uid="{6FBA97AA-A3E2-4E51-BC1A-AAF707893A0C}"/>
    <cellStyle name="Multiple 3" xfId="46227" xr:uid="{AE9D262E-24E0-420C-A082-6E524C6CC286}"/>
    <cellStyle name="MultipleBelow" xfId="15579" xr:uid="{00000000-0005-0000-0000-0000DB3C0000}"/>
    <cellStyle name="MultipleBelow 2" xfId="15580" xr:uid="{00000000-0005-0000-0000-0000DC3C0000}"/>
    <cellStyle name="MultipleBelow 2 2" xfId="46230" xr:uid="{C32C7E44-2164-41CF-868F-7BAB0CA6D382}"/>
    <cellStyle name="MultipleBelow 3" xfId="46229" xr:uid="{8E67FC43-0668-4CE3-9033-0C782E50A2F1}"/>
    <cellStyle name="Neutra 10" xfId="15581" xr:uid="{00000000-0005-0000-0000-0000DD3C0000}"/>
    <cellStyle name="Neutra 10 2" xfId="46231" xr:uid="{2D89C189-34D7-477D-BECF-3A53F8F359F2}"/>
    <cellStyle name="Neutra 11" xfId="15582" xr:uid="{00000000-0005-0000-0000-0000DE3C0000}"/>
    <cellStyle name="Neutra 11 2" xfId="46232" xr:uid="{F58B1B78-8FA5-4F62-BECE-EE5921CBDDCD}"/>
    <cellStyle name="Neutra 12" xfId="15583" xr:uid="{00000000-0005-0000-0000-0000DF3C0000}"/>
    <cellStyle name="Neutra 12 2" xfId="46233" xr:uid="{70840ED3-F117-4702-95F2-E91B3A4C25C5}"/>
    <cellStyle name="Neutra 13" xfId="15584" xr:uid="{00000000-0005-0000-0000-0000E03C0000}"/>
    <cellStyle name="Neutra 13 2" xfId="46234" xr:uid="{D9C47A9E-06CF-42E7-A68D-B4E858CD0566}"/>
    <cellStyle name="Neutra 14" xfId="15585" xr:uid="{00000000-0005-0000-0000-0000E13C0000}"/>
    <cellStyle name="Neutra 14 2" xfId="46235" xr:uid="{E632B792-7003-4EDB-BD45-39595D13156B}"/>
    <cellStyle name="Neutra 15" xfId="15586" xr:uid="{00000000-0005-0000-0000-0000E23C0000}"/>
    <cellStyle name="Neutra 15 2" xfId="46236" xr:uid="{90449AE5-27E7-4841-B3F8-CE78E5C568D7}"/>
    <cellStyle name="Neutra 16" xfId="15587" xr:uid="{00000000-0005-0000-0000-0000E33C0000}"/>
    <cellStyle name="Neutra 16 2" xfId="46237" xr:uid="{023B3FE6-8C1A-4020-9B00-8A11AD535BD4}"/>
    <cellStyle name="Neutra 17" xfId="15588" xr:uid="{00000000-0005-0000-0000-0000E43C0000}"/>
    <cellStyle name="Neutra 17 2" xfId="46238" xr:uid="{DEC44FDF-B5E0-443E-AB4C-F65B5CD6EB38}"/>
    <cellStyle name="Neutra 18" xfId="15589" xr:uid="{00000000-0005-0000-0000-0000E53C0000}"/>
    <cellStyle name="Neutra 18 2" xfId="46239" xr:uid="{AC5D9095-CEDE-4506-ABCC-C18B5E764C64}"/>
    <cellStyle name="Neutra 19" xfId="15590" xr:uid="{00000000-0005-0000-0000-0000E63C0000}"/>
    <cellStyle name="Neutra 19 2" xfId="46240" xr:uid="{AA371AC0-18DF-42D2-89A8-61FB64550460}"/>
    <cellStyle name="Neutra 2" xfId="15591" xr:uid="{00000000-0005-0000-0000-0000E73C0000}"/>
    <cellStyle name="Neutra 2 2" xfId="15592" xr:uid="{00000000-0005-0000-0000-0000E83C0000}"/>
    <cellStyle name="Neutra 2 2 2" xfId="15593" xr:uid="{00000000-0005-0000-0000-0000E93C0000}"/>
    <cellStyle name="Neutra 2 2 2 2" xfId="46243" xr:uid="{ABCCCB51-47C8-4EFC-9922-9E94A1E258B0}"/>
    <cellStyle name="Neutra 2 2 3" xfId="15594" xr:uid="{00000000-0005-0000-0000-0000EA3C0000}"/>
    <cellStyle name="Neutra 2 2 3 2" xfId="46244" xr:uid="{3EA8E683-F2C5-4E55-9016-7AF93DC1D0E8}"/>
    <cellStyle name="Neutra 2 2 4" xfId="46242" xr:uid="{A1A1DB87-05B6-447A-A775-E30088FBFB3F}"/>
    <cellStyle name="Neutra 2 3" xfId="15595" xr:uid="{00000000-0005-0000-0000-0000EB3C0000}"/>
    <cellStyle name="Neutra 2 3 2" xfId="46245" xr:uid="{B718F090-91DD-48CC-B1C4-EB1CBB05D64F}"/>
    <cellStyle name="Neutra 2 4" xfId="46241" xr:uid="{EB8760B7-33C6-49C3-AFD1-4C138A6F054F}"/>
    <cellStyle name="Neutra 20" xfId="15596" xr:uid="{00000000-0005-0000-0000-0000EC3C0000}"/>
    <cellStyle name="Neutra 20 2" xfId="46246" xr:uid="{795C047C-DC2B-4F6C-BDF1-637A366C0093}"/>
    <cellStyle name="Neutra 21" xfId="15597" xr:uid="{00000000-0005-0000-0000-0000ED3C0000}"/>
    <cellStyle name="Neutra 21 2" xfId="46247" xr:uid="{6C149A8D-4A52-4DD1-9DE0-8F2BEBA98DD6}"/>
    <cellStyle name="Neutra 22" xfId="15598" xr:uid="{00000000-0005-0000-0000-0000EE3C0000}"/>
    <cellStyle name="Neutra 22 2" xfId="46248" xr:uid="{01163D58-BF0F-4623-9951-E26A34188804}"/>
    <cellStyle name="Neutra 23" xfId="15599" xr:uid="{00000000-0005-0000-0000-0000EF3C0000}"/>
    <cellStyle name="Neutra 23 2" xfId="46249" xr:uid="{9721A054-AD3F-43B1-90F8-3C226B3870B4}"/>
    <cellStyle name="Neutra 24" xfId="15600" xr:uid="{00000000-0005-0000-0000-0000F03C0000}"/>
    <cellStyle name="Neutra 24 2" xfId="46250" xr:uid="{A163E4A0-FDEA-46B8-9A2E-27A03EAF030E}"/>
    <cellStyle name="Neutra 3" xfId="15601" xr:uid="{00000000-0005-0000-0000-0000F13C0000}"/>
    <cellStyle name="Neutra 3 2" xfId="15602" xr:uid="{00000000-0005-0000-0000-0000F23C0000}"/>
    <cellStyle name="Neutra 3 2 2" xfId="46252" xr:uid="{52D360ED-55A6-49F8-84C1-6C01AA3DEDC8}"/>
    <cellStyle name="Neutra 3 3" xfId="46251" xr:uid="{C2118317-6F4F-4260-9C10-83D73ACF6513}"/>
    <cellStyle name="Neutra 4" xfId="15603" xr:uid="{00000000-0005-0000-0000-0000F33C0000}"/>
    <cellStyle name="Neutra 4 10" xfId="15604" xr:uid="{00000000-0005-0000-0000-0000F43C0000}"/>
    <cellStyle name="Neutra 4 10 2" xfId="15605" xr:uid="{00000000-0005-0000-0000-0000F53C0000}"/>
    <cellStyle name="Neutra 4 10 2 2" xfId="46255" xr:uid="{3D528DE8-E0FF-4CE8-99B3-10C52D009678}"/>
    <cellStyle name="Neutra 4 10 3" xfId="46254" xr:uid="{ACCA1DDF-0E6B-4412-8793-AA7BEA1C3C6C}"/>
    <cellStyle name="Neutra 4 11" xfId="15606" xr:uid="{00000000-0005-0000-0000-0000F63C0000}"/>
    <cellStyle name="Neutra 4 11 2" xfId="46256" xr:uid="{95CC6E8C-CF90-46E6-BBD7-950444B40077}"/>
    <cellStyle name="Neutra 4 12" xfId="46253" xr:uid="{080922D3-BC27-46D6-AA51-2E09A13217B3}"/>
    <cellStyle name="Neutra 4 2" xfId="15607" xr:uid="{00000000-0005-0000-0000-0000F73C0000}"/>
    <cellStyle name="Neutra 4 2 10" xfId="15608" xr:uid="{00000000-0005-0000-0000-0000F83C0000}"/>
    <cellStyle name="Neutra 4 2 10 2" xfId="46258" xr:uid="{BA06EC8D-1930-4329-9BF2-8F6848F35C76}"/>
    <cellStyle name="Neutra 4 2 11" xfId="15609" xr:uid="{00000000-0005-0000-0000-0000F93C0000}"/>
    <cellStyle name="Neutra 4 2 11 2" xfId="46259" xr:uid="{D92451B2-DC5F-43BC-BBBB-8203FB7A17AC}"/>
    <cellStyle name="Neutra 4 2 12" xfId="46257" xr:uid="{82C23001-F6DA-4FAC-8776-CC41840F438D}"/>
    <cellStyle name="Neutra 4 2 2" xfId="15610" xr:uid="{00000000-0005-0000-0000-0000FA3C0000}"/>
    <cellStyle name="Neutra 4 2 2 2" xfId="46260" xr:uid="{238FDC27-49D8-4470-A1BF-F01F30DBBDFA}"/>
    <cellStyle name="Neutra 4 2 3" xfId="15611" xr:uid="{00000000-0005-0000-0000-0000FB3C0000}"/>
    <cellStyle name="Neutra 4 2 3 2" xfId="15612" xr:uid="{00000000-0005-0000-0000-0000FC3C0000}"/>
    <cellStyle name="Neutra 4 2 3 2 2" xfId="46262" xr:uid="{D98BC874-030D-4A1B-915A-DA439D1D85AE}"/>
    <cellStyle name="Neutra 4 2 3 3" xfId="15613" xr:uid="{00000000-0005-0000-0000-0000FD3C0000}"/>
    <cellStyle name="Neutra 4 2 3 3 2" xfId="46263" xr:uid="{065BC5AE-1CF8-43CC-AFBD-D170317A1E53}"/>
    <cellStyle name="Neutra 4 2 3 4" xfId="15614" xr:uid="{00000000-0005-0000-0000-0000FE3C0000}"/>
    <cellStyle name="Neutra 4 2 3 4 2" xfId="46264" xr:uid="{D55E1184-5DB4-4242-B02C-BA38C17632A5}"/>
    <cellStyle name="Neutra 4 2 3 5" xfId="46261" xr:uid="{A9192214-F1E5-409A-976B-B7407389F216}"/>
    <cellStyle name="Neutra 4 2 4" xfId="15615" xr:uid="{00000000-0005-0000-0000-0000FF3C0000}"/>
    <cellStyle name="Neutra 4 2 4 2" xfId="15616" xr:uid="{00000000-0005-0000-0000-0000003D0000}"/>
    <cellStyle name="Neutra 4 2 4 2 2" xfId="46266" xr:uid="{B85A8684-3DB0-49D4-B83F-CC91BBFDF905}"/>
    <cellStyle name="Neutra 4 2 4 3" xfId="15617" xr:uid="{00000000-0005-0000-0000-0000013D0000}"/>
    <cellStyle name="Neutra 4 2 4 3 2" xfId="46267" xr:uid="{1F152656-D97F-44CA-A649-5DD29FB741B8}"/>
    <cellStyle name="Neutra 4 2 4 4" xfId="15618" xr:uid="{00000000-0005-0000-0000-0000023D0000}"/>
    <cellStyle name="Neutra 4 2 4 4 2" xfId="46268" xr:uid="{101CA2F2-701A-4181-9381-1CBF0250E6DF}"/>
    <cellStyle name="Neutra 4 2 4 5" xfId="46265" xr:uid="{82CA8227-58D6-4554-BE9D-A0075B12DF87}"/>
    <cellStyle name="Neutra 4 2 5" xfId="15619" xr:uid="{00000000-0005-0000-0000-0000033D0000}"/>
    <cellStyle name="Neutra 4 2 5 2" xfId="15620" xr:uid="{00000000-0005-0000-0000-0000043D0000}"/>
    <cellStyle name="Neutra 4 2 5 2 2" xfId="46270" xr:uid="{65210599-D357-486D-AF7E-0A52F682570D}"/>
    <cellStyle name="Neutra 4 2 5 3" xfId="15621" xr:uid="{00000000-0005-0000-0000-0000053D0000}"/>
    <cellStyle name="Neutra 4 2 5 3 2" xfId="46271" xr:uid="{5F95DD81-CDE3-4D19-8BE6-FEDFE1F15C49}"/>
    <cellStyle name="Neutra 4 2 5 4" xfId="46269" xr:uid="{29B97C7D-312E-4EE1-BC5D-95F210B73629}"/>
    <cellStyle name="Neutra 4 2 6" xfId="15622" xr:uid="{00000000-0005-0000-0000-0000063D0000}"/>
    <cellStyle name="Neutra 4 2 6 2" xfId="46272" xr:uid="{71525485-4D0C-4968-A7BE-0214A2D69EB3}"/>
    <cellStyle name="Neutra 4 2 7" xfId="15623" xr:uid="{00000000-0005-0000-0000-0000073D0000}"/>
    <cellStyle name="Neutra 4 2 7 2" xfId="46273" xr:uid="{B1DE3170-A652-4EE2-A344-A9B13C49E86F}"/>
    <cellStyle name="Neutra 4 2 8" xfId="15624" xr:uid="{00000000-0005-0000-0000-0000083D0000}"/>
    <cellStyle name="Neutra 4 2 8 2" xfId="15625" xr:uid="{00000000-0005-0000-0000-0000093D0000}"/>
    <cellStyle name="Neutra 4 2 8 2 2" xfId="46275" xr:uid="{EA20A86A-9537-47C7-8FD9-93F1AC33A534}"/>
    <cellStyle name="Neutra 4 2 8 3" xfId="15626" xr:uid="{00000000-0005-0000-0000-00000A3D0000}"/>
    <cellStyle name="Neutra 4 2 8 3 2" xfId="46276" xr:uid="{AADCD02F-FA56-4715-A585-6ED5A99A0E74}"/>
    <cellStyle name="Neutra 4 2 8 4" xfId="46274" xr:uid="{431E736A-C9A7-4BBC-A3DD-47416C15485F}"/>
    <cellStyle name="Neutra 4 2 9" xfId="15627" xr:uid="{00000000-0005-0000-0000-00000B3D0000}"/>
    <cellStyle name="Neutra 4 2 9 2" xfId="46277" xr:uid="{119F970E-9B0E-4D0C-A721-4A58AD1BF9FA}"/>
    <cellStyle name="Neutra 4 3" xfId="15628" xr:uid="{00000000-0005-0000-0000-00000C3D0000}"/>
    <cellStyle name="Neutra 4 3 2" xfId="46278" xr:uid="{A27C4690-C940-48EE-ADFD-4CC559E9510F}"/>
    <cellStyle name="Neutra 4 4" xfId="15629" xr:uid="{00000000-0005-0000-0000-00000D3D0000}"/>
    <cellStyle name="Neutra 4 4 2" xfId="15630" xr:uid="{00000000-0005-0000-0000-00000E3D0000}"/>
    <cellStyle name="Neutra 4 4 2 2" xfId="46280" xr:uid="{EE2A2F93-76D5-43BC-869A-0AC129C9B8AA}"/>
    <cellStyle name="Neutra 4 4 3" xfId="15631" xr:uid="{00000000-0005-0000-0000-00000F3D0000}"/>
    <cellStyle name="Neutra 4 4 3 2" xfId="46281" xr:uid="{E8C54F0F-52C7-41DB-A364-6B9418E54E12}"/>
    <cellStyle name="Neutra 4 4 4" xfId="15632" xr:uid="{00000000-0005-0000-0000-0000103D0000}"/>
    <cellStyle name="Neutra 4 4 4 2" xfId="46282" xr:uid="{FF312199-B906-4D91-B1C2-FCEDF5237DD4}"/>
    <cellStyle name="Neutra 4 4 5" xfId="46279" xr:uid="{280AC3F2-E8E9-4DC3-B719-06ED3C8302D6}"/>
    <cellStyle name="Neutra 4 5" xfId="15633" xr:uid="{00000000-0005-0000-0000-0000113D0000}"/>
    <cellStyle name="Neutra 4 5 2" xfId="15634" xr:uid="{00000000-0005-0000-0000-0000123D0000}"/>
    <cellStyle name="Neutra 4 5 2 2" xfId="46284" xr:uid="{A05169AE-EE58-4D90-8577-6241CB370CC6}"/>
    <cellStyle name="Neutra 4 5 3" xfId="15635" xr:uid="{00000000-0005-0000-0000-0000133D0000}"/>
    <cellStyle name="Neutra 4 5 3 2" xfId="46285" xr:uid="{78FB0E32-4A67-4672-8B9E-3CE380F8182D}"/>
    <cellStyle name="Neutra 4 5 4" xfId="15636" xr:uid="{00000000-0005-0000-0000-0000143D0000}"/>
    <cellStyle name="Neutra 4 5 4 2" xfId="46286" xr:uid="{2570699E-6E5B-415F-AE08-E014C143F39E}"/>
    <cellStyle name="Neutra 4 5 5" xfId="46283" xr:uid="{C6E5C071-70A7-4D45-9612-FC64AAE884DE}"/>
    <cellStyle name="Neutra 4 6" xfId="15637" xr:uid="{00000000-0005-0000-0000-0000153D0000}"/>
    <cellStyle name="Neutra 4 6 2" xfId="15638" xr:uid="{00000000-0005-0000-0000-0000163D0000}"/>
    <cellStyle name="Neutra 4 6 2 2" xfId="46288" xr:uid="{50C196C8-19E1-432B-8B05-B2A56923A768}"/>
    <cellStyle name="Neutra 4 6 3" xfId="15639" xr:uid="{00000000-0005-0000-0000-0000173D0000}"/>
    <cellStyle name="Neutra 4 6 3 2" xfId="46289" xr:uid="{7D309E77-FEEF-46CC-883D-2552B8164964}"/>
    <cellStyle name="Neutra 4 6 4" xfId="46287" xr:uid="{E3B9CA26-5695-4354-936F-5004025DEBFE}"/>
    <cellStyle name="Neutra 4 7" xfId="15640" xr:uid="{00000000-0005-0000-0000-0000183D0000}"/>
    <cellStyle name="Neutra 4 7 2" xfId="46290" xr:uid="{BA6A469E-7A22-4546-AD8A-EF42588BCBEC}"/>
    <cellStyle name="Neutra 4 8" xfId="15641" xr:uid="{00000000-0005-0000-0000-0000193D0000}"/>
    <cellStyle name="Neutra 4 8 2" xfId="46291" xr:uid="{55E48154-5387-4B6B-B881-A3278CE89663}"/>
    <cellStyle name="Neutra 4 9" xfId="15642" xr:uid="{00000000-0005-0000-0000-00001A3D0000}"/>
    <cellStyle name="Neutra 4 9 2" xfId="15643" xr:uid="{00000000-0005-0000-0000-00001B3D0000}"/>
    <cellStyle name="Neutra 4 9 2 2" xfId="46293" xr:uid="{E60912E0-258F-42BD-BC45-7DDFE36B3321}"/>
    <cellStyle name="Neutra 4 9 3" xfId="15644" xr:uid="{00000000-0005-0000-0000-00001C3D0000}"/>
    <cellStyle name="Neutra 4 9 3 2" xfId="46294" xr:uid="{A6651CFE-E750-4F54-B31B-E908975EC5F1}"/>
    <cellStyle name="Neutra 4 9 4" xfId="46292" xr:uid="{7F5D4195-5A8A-4BEA-AF6D-CD277928CF13}"/>
    <cellStyle name="Neutra 5" xfId="15645" xr:uid="{00000000-0005-0000-0000-00001D3D0000}"/>
    <cellStyle name="Neutra 5 2" xfId="46295" xr:uid="{1DF6B382-964E-40F7-83A0-CB2E0AEEDF6A}"/>
    <cellStyle name="Neutra 6" xfId="15646" xr:uid="{00000000-0005-0000-0000-00001E3D0000}"/>
    <cellStyle name="Neutra 6 2" xfId="15647" xr:uid="{00000000-0005-0000-0000-00001F3D0000}"/>
    <cellStyle name="Neutra 6 2 2" xfId="15648" xr:uid="{00000000-0005-0000-0000-0000203D0000}"/>
    <cellStyle name="Neutra 6 2 2 2" xfId="15649" xr:uid="{00000000-0005-0000-0000-0000213D0000}"/>
    <cellStyle name="Neutra 6 2 2 2 2" xfId="46299" xr:uid="{0B481CEC-9AE5-4F24-B731-1CC4FF579D03}"/>
    <cellStyle name="Neutra 6 2 2 3" xfId="46298" xr:uid="{3283A31C-6A8D-4DFC-BF3C-3136928BAAC0}"/>
    <cellStyle name="Neutra 6 2 3" xfId="15650" xr:uid="{00000000-0005-0000-0000-0000223D0000}"/>
    <cellStyle name="Neutra 6 2 3 2" xfId="46300" xr:uid="{716DF64C-FE04-4392-8E68-78DE71608A84}"/>
    <cellStyle name="Neutra 6 2 4" xfId="46297" xr:uid="{19EE1E82-7707-4C7B-88B3-E3B09DCF3887}"/>
    <cellStyle name="Neutra 6 3" xfId="15651" xr:uid="{00000000-0005-0000-0000-0000233D0000}"/>
    <cellStyle name="Neutra 6 3 2" xfId="15652" xr:uid="{00000000-0005-0000-0000-0000243D0000}"/>
    <cellStyle name="Neutra 6 3 2 2" xfId="46302" xr:uid="{08A4E274-052D-4110-9CBD-20188842FD9C}"/>
    <cellStyle name="Neutra 6 3 3" xfId="15653" xr:uid="{00000000-0005-0000-0000-0000253D0000}"/>
    <cellStyle name="Neutra 6 3 3 2" xfId="46303" xr:uid="{4151857C-D51D-4BC7-8560-D9C57640A86D}"/>
    <cellStyle name="Neutra 6 3 4" xfId="46301" xr:uid="{0BBBA490-279D-4A09-9DAF-95587E325E21}"/>
    <cellStyle name="Neutra 6 4" xfId="15654" xr:uid="{00000000-0005-0000-0000-0000263D0000}"/>
    <cellStyle name="Neutra 6 4 2" xfId="46304" xr:uid="{4C6346A5-23F7-41B0-8B07-1F1F3A50442C}"/>
    <cellStyle name="Neutra 6 5" xfId="15655" xr:uid="{00000000-0005-0000-0000-0000273D0000}"/>
    <cellStyle name="Neutra 6 5 2" xfId="46305" xr:uid="{9A431CA7-FC7E-4DF0-A430-BE4C0EBF35A4}"/>
    <cellStyle name="Neutra 6 6" xfId="46296" xr:uid="{15F0E72A-E07B-433C-AA97-17B39D01260C}"/>
    <cellStyle name="Neutra 7" xfId="15656" xr:uid="{00000000-0005-0000-0000-0000283D0000}"/>
    <cellStyle name="Neutra 7 2" xfId="46306" xr:uid="{2775AE7D-C4C7-4226-A949-90539D6ABDD2}"/>
    <cellStyle name="Neutra 8" xfId="15657" xr:uid="{00000000-0005-0000-0000-0000293D0000}"/>
    <cellStyle name="Neutra 8 2" xfId="46307" xr:uid="{0C6FA37B-657D-4599-9B02-3927FC7D2650}"/>
    <cellStyle name="Neutra 9" xfId="15658" xr:uid="{00000000-0005-0000-0000-00002A3D0000}"/>
    <cellStyle name="Neutra 9 2" xfId="15659" xr:uid="{00000000-0005-0000-0000-00002B3D0000}"/>
    <cellStyle name="Neutra 9 2 2" xfId="46309" xr:uid="{1A13115F-2B7E-44FA-9BF4-9673B10E10FF}"/>
    <cellStyle name="Neutra 9 3" xfId="15660" xr:uid="{00000000-0005-0000-0000-00002C3D0000}"/>
    <cellStyle name="Neutra 9 3 2" xfId="46310" xr:uid="{486475FC-EE85-42A9-A8A6-A65734F69D2A}"/>
    <cellStyle name="Neutra 9 4" xfId="46308" xr:uid="{5353C633-C0B9-4E52-854B-4B3D007B79E9}"/>
    <cellStyle name="Neutral 2" xfId="15661" xr:uid="{00000000-0005-0000-0000-00002D3D0000}"/>
    <cellStyle name="Neutral 2 2" xfId="15662" xr:uid="{00000000-0005-0000-0000-00002E3D0000}"/>
    <cellStyle name="Neutral 2 2 2" xfId="46312" xr:uid="{CD0B9BA0-D063-4A68-99A5-EEC59564FC2C}"/>
    <cellStyle name="Neutral 2 3" xfId="15663" xr:uid="{00000000-0005-0000-0000-00002F3D0000}"/>
    <cellStyle name="Neutral 2 3 2" xfId="46313" xr:uid="{CB15E4EC-AE62-40EE-9C7C-2A18C995DBC1}"/>
    <cellStyle name="Neutral 2 4" xfId="46311" xr:uid="{B6AEE226-4C1A-4769-87A7-789F112FC146}"/>
    <cellStyle name="Neutral 3" xfId="15664" xr:uid="{00000000-0005-0000-0000-0000303D0000}"/>
    <cellStyle name="Neutral 3 2" xfId="15665" xr:uid="{00000000-0005-0000-0000-0000313D0000}"/>
    <cellStyle name="Neutral 3 2 2" xfId="46315" xr:uid="{F5C245A1-2C10-42B7-97BA-F4427AFC14E8}"/>
    <cellStyle name="Neutral 3 3" xfId="15666" xr:uid="{00000000-0005-0000-0000-0000323D0000}"/>
    <cellStyle name="Neutral 3 3 2" xfId="46316" xr:uid="{49360FCF-B95C-4E5D-B4D2-FF1B214DD407}"/>
    <cellStyle name="Neutral 3 4" xfId="46314" xr:uid="{D4B2B40D-7C58-4CE8-96FB-22D48F0CDBB4}"/>
    <cellStyle name="Neutral 4" xfId="15667" xr:uid="{00000000-0005-0000-0000-0000333D0000}"/>
    <cellStyle name="Neutral 4 2" xfId="46317" xr:uid="{8E0C00DA-FCFC-43C3-8767-EA7D7F8222AD}"/>
    <cellStyle name="Neutre" xfId="15668" xr:uid="{00000000-0005-0000-0000-0000343D0000}"/>
    <cellStyle name="Neutre 2" xfId="46318" xr:uid="{9001CDFF-F060-4EC0-B410-3DD9F4DE36C8}"/>
    <cellStyle name="Neutro 2" xfId="15669" xr:uid="{00000000-0005-0000-0000-0000353D0000}"/>
    <cellStyle name="Neutro 2 2" xfId="46319" xr:uid="{BA271EE9-146C-49EC-9462-34CF1AA32DBE}"/>
    <cellStyle name="no dec" xfId="15670" xr:uid="{00000000-0005-0000-0000-0000363D0000}"/>
    <cellStyle name="no dec 2" xfId="46320" xr:uid="{AEC9DE95-B96E-4D3C-9AFA-813B9F120685}"/>
    <cellStyle name="Nombre" xfId="15671" xr:uid="{00000000-0005-0000-0000-0000373D0000}"/>
    <cellStyle name="Nombre 2" xfId="46321" xr:uid="{BED940C1-57DD-42AC-80EC-44ADB9F7C340}"/>
    <cellStyle name="Normal" xfId="0" builtinId="0"/>
    <cellStyle name="Normal - Style1" xfId="15672" xr:uid="{00000000-0005-0000-0000-0000393D0000}"/>
    <cellStyle name="Normal - Style1 2" xfId="15673" xr:uid="{00000000-0005-0000-0000-00003A3D0000}"/>
    <cellStyle name="Normal - Style1 2 2" xfId="15674" xr:uid="{00000000-0005-0000-0000-00003B3D0000}"/>
    <cellStyle name="Normal - Style1 2 2 2" xfId="46324" xr:uid="{D916016C-8D08-414D-8EA0-0328E745A967}"/>
    <cellStyle name="Normal - Style1 2 3" xfId="46323" xr:uid="{7C182924-1D4F-45A8-A2C7-1F14E3F4A124}"/>
    <cellStyle name="Normal - Style1 3" xfId="15675" xr:uid="{00000000-0005-0000-0000-00003C3D0000}"/>
    <cellStyle name="Normal - Style1 3 2" xfId="15676" xr:uid="{00000000-0005-0000-0000-00003D3D0000}"/>
    <cellStyle name="Normal - Style1 3 2 2" xfId="46326" xr:uid="{DB1B9ED9-BC37-421A-9A05-12FCD8C72399}"/>
    <cellStyle name="Normal - Style1 3 3" xfId="46325" xr:uid="{F3A092CF-6BFC-4166-A931-08F8E482162A}"/>
    <cellStyle name="Normal - Style1 4" xfId="15677" xr:uid="{00000000-0005-0000-0000-00003E3D0000}"/>
    <cellStyle name="Normal - Style1 4 2" xfId="46327" xr:uid="{9383DE81-832D-4AEC-A33C-65F3F75016F4}"/>
    <cellStyle name="Normal - Style1 5" xfId="15678" xr:uid="{00000000-0005-0000-0000-00003F3D0000}"/>
    <cellStyle name="Normal - Style1 5 2" xfId="46328" xr:uid="{A521FF12-2300-4CB5-9EBA-D631C262BFEC}"/>
    <cellStyle name="Normal - Style1 6" xfId="46322" xr:uid="{B4920865-9491-4603-9BCA-FB808E6A8F74}"/>
    <cellStyle name="Normal - Style1_ADJS 33 Capitalized Interest - Jan 2013" xfId="15679" xr:uid="{00000000-0005-0000-0000-0000403D0000}"/>
    <cellStyle name="Normal - Style2" xfId="15680" xr:uid="{00000000-0005-0000-0000-0000413D0000}"/>
    <cellStyle name="Normal - Style2 2" xfId="46329" xr:uid="{73857EF0-8B54-4FB1-A9EF-F51C9B1C84B9}"/>
    <cellStyle name="Normal - Style3" xfId="15681" xr:uid="{00000000-0005-0000-0000-0000423D0000}"/>
    <cellStyle name="Normal - Style3 2" xfId="46330" xr:uid="{785B5929-ED1B-4F8A-92E5-7450F252CB07}"/>
    <cellStyle name="Normal - Style4" xfId="15682" xr:uid="{00000000-0005-0000-0000-0000433D0000}"/>
    <cellStyle name="Normal - Style4 2" xfId="46331" xr:uid="{552A37BE-9A6B-4AAD-9E8E-33D574F8B5F3}"/>
    <cellStyle name="Normal - Style5" xfId="15683" xr:uid="{00000000-0005-0000-0000-0000443D0000}"/>
    <cellStyle name="Normal - Style5 2" xfId="46332" xr:uid="{6C3E6AC2-0E89-453C-ABC9-0E9CE19E3818}"/>
    <cellStyle name="Normal - Style6" xfId="15684" xr:uid="{00000000-0005-0000-0000-0000453D0000}"/>
    <cellStyle name="Normal - Style6 2" xfId="46333" xr:uid="{4E33251E-1CEB-46A0-8AD0-F7D9B97990B4}"/>
    <cellStyle name="Normal - Style7" xfId="15685" xr:uid="{00000000-0005-0000-0000-0000463D0000}"/>
    <cellStyle name="Normal - Style7 2" xfId="46334" xr:uid="{8740C69A-C6BF-4503-8BB3-942791A844FF}"/>
    <cellStyle name="Normal - Style8" xfId="15686" xr:uid="{00000000-0005-0000-0000-0000473D0000}"/>
    <cellStyle name="Normal - Style8 2" xfId="46335" xr:uid="{C0B10C30-4A4E-4CD0-993F-CCACE1FCA3C9}"/>
    <cellStyle name="Normal [2]" xfId="15687" xr:uid="{00000000-0005-0000-0000-0000483D0000}"/>
    <cellStyle name="Normal [2] 2" xfId="46336" xr:uid="{B56A0AB0-5187-45F5-9D1B-52A823DCC866}"/>
    <cellStyle name="Normal 10" xfId="15688" xr:uid="{00000000-0005-0000-0000-0000493D0000}"/>
    <cellStyle name="Normal 10 2" xfId="15689" xr:uid="{00000000-0005-0000-0000-00004A3D0000}"/>
    <cellStyle name="Normal 10 2 2" xfId="15690" xr:uid="{00000000-0005-0000-0000-00004B3D0000}"/>
    <cellStyle name="Normal 10 2 2 2" xfId="15691" xr:uid="{00000000-0005-0000-0000-00004C3D0000}"/>
    <cellStyle name="Normal 10 2 2 2 2" xfId="15692" xr:uid="{00000000-0005-0000-0000-00004D3D0000}"/>
    <cellStyle name="Normal 10 2 2 2 2 2" xfId="15693" xr:uid="{00000000-0005-0000-0000-00004E3D0000}"/>
    <cellStyle name="Normal 10 2 2 2 2 2 2" xfId="15694" xr:uid="{00000000-0005-0000-0000-00004F3D0000}"/>
    <cellStyle name="Normal 10 2 2 2 2 2 2 2" xfId="15695" xr:uid="{00000000-0005-0000-0000-0000503D0000}"/>
    <cellStyle name="Normal 10 2 2 2 2 2 2 2 2" xfId="46344" xr:uid="{2BB418C3-52C3-4ED4-A92D-D486F42ACDB7}"/>
    <cellStyle name="Normal 10 2 2 2 2 2 2 3" xfId="46343" xr:uid="{CF7216B2-CA23-4A44-8C2D-479CB15C4DF3}"/>
    <cellStyle name="Normal 10 2 2 2 2 2 3" xfId="15696" xr:uid="{00000000-0005-0000-0000-0000513D0000}"/>
    <cellStyle name="Normal 10 2 2 2 2 2 3 2" xfId="46345" xr:uid="{0EC4EEEF-BB51-4766-9552-583626119B66}"/>
    <cellStyle name="Normal 10 2 2 2 2 2 4" xfId="46342" xr:uid="{3E5EF2C8-F9A8-42B0-961F-43A050929F43}"/>
    <cellStyle name="Normal 10 2 2 2 2 3" xfId="15697" xr:uid="{00000000-0005-0000-0000-0000523D0000}"/>
    <cellStyle name="Normal 10 2 2 2 2 3 2" xfId="15698" xr:uid="{00000000-0005-0000-0000-0000533D0000}"/>
    <cellStyle name="Normal 10 2 2 2 2 3 2 2" xfId="46347" xr:uid="{DB64A95C-FE77-4343-A1A4-C9260C9CEB2E}"/>
    <cellStyle name="Normal 10 2 2 2 2 3 3" xfId="46346" xr:uid="{D24547CD-F009-4AD4-AA8C-49C4675BBA53}"/>
    <cellStyle name="Normal 10 2 2 2 2 4" xfId="15699" xr:uid="{00000000-0005-0000-0000-0000543D0000}"/>
    <cellStyle name="Normal 10 2 2 2 2 4 2" xfId="46348" xr:uid="{87DA428B-4330-4065-A260-92B36EF0034E}"/>
    <cellStyle name="Normal 10 2 2 2 2 5" xfId="46341" xr:uid="{C4F5E3C7-20AE-4640-BC69-4DD1B9A73068}"/>
    <cellStyle name="Normal 10 2 2 2 3" xfId="15700" xr:uid="{00000000-0005-0000-0000-0000553D0000}"/>
    <cellStyle name="Normal 10 2 2 2 3 2" xfId="15701" xr:uid="{00000000-0005-0000-0000-0000563D0000}"/>
    <cellStyle name="Normal 10 2 2 2 3 2 2" xfId="15702" xr:uid="{00000000-0005-0000-0000-0000573D0000}"/>
    <cellStyle name="Normal 10 2 2 2 3 2 2 2" xfId="46351" xr:uid="{5864886C-1653-4102-BAFD-476B4D8A8B1C}"/>
    <cellStyle name="Normal 10 2 2 2 3 2 3" xfId="46350" xr:uid="{CC91753B-FE46-43D6-8ADB-2E7085BAEF14}"/>
    <cellStyle name="Normal 10 2 2 2 3 3" xfId="15703" xr:uid="{00000000-0005-0000-0000-0000583D0000}"/>
    <cellStyle name="Normal 10 2 2 2 3 3 2" xfId="46352" xr:uid="{818936B0-EC9C-4B72-B774-F7C49B815626}"/>
    <cellStyle name="Normal 10 2 2 2 3 4" xfId="46349" xr:uid="{6C800E75-7E0E-4F2B-AEBC-5B6C047337E7}"/>
    <cellStyle name="Normal 10 2 2 2 4" xfId="15704" xr:uid="{00000000-0005-0000-0000-0000593D0000}"/>
    <cellStyle name="Normal 10 2 2 2 4 2" xfId="15705" xr:uid="{00000000-0005-0000-0000-00005A3D0000}"/>
    <cellStyle name="Normal 10 2 2 2 4 2 2" xfId="46354" xr:uid="{58AC0A54-EF47-4F26-A2A2-411D91176B96}"/>
    <cellStyle name="Normal 10 2 2 2 4 3" xfId="46353" xr:uid="{269FAE37-4F8C-4F72-9854-12E5651FF1DC}"/>
    <cellStyle name="Normal 10 2 2 2 5" xfId="15706" xr:uid="{00000000-0005-0000-0000-00005B3D0000}"/>
    <cellStyle name="Normal 10 2 2 2 5 2" xfId="46355" xr:uid="{27CA74D6-303D-4E14-8293-828EFC820755}"/>
    <cellStyle name="Normal 10 2 2 2 6" xfId="46340" xr:uid="{E58D5690-D0EA-4D55-86C0-942311137707}"/>
    <cellStyle name="Normal 10 2 2 3" xfId="15707" xr:uid="{00000000-0005-0000-0000-00005C3D0000}"/>
    <cellStyle name="Normal 10 2 2 3 2" xfId="15708" xr:uid="{00000000-0005-0000-0000-00005D3D0000}"/>
    <cellStyle name="Normal 10 2 2 3 2 2" xfId="15709" xr:uid="{00000000-0005-0000-0000-00005E3D0000}"/>
    <cellStyle name="Normal 10 2 2 3 2 2 2" xfId="15710" xr:uid="{00000000-0005-0000-0000-00005F3D0000}"/>
    <cellStyle name="Normal 10 2 2 3 2 2 2 2" xfId="46359" xr:uid="{A0EC3F8E-F84E-49ED-A499-07DA0975F716}"/>
    <cellStyle name="Normal 10 2 2 3 2 2 3" xfId="46358" xr:uid="{56B84453-B6B6-48FC-BAA2-7887ED0457EE}"/>
    <cellStyle name="Normal 10 2 2 3 2 3" xfId="15711" xr:uid="{00000000-0005-0000-0000-0000603D0000}"/>
    <cellStyle name="Normal 10 2 2 3 2 3 2" xfId="46360" xr:uid="{56C32637-1C39-42F0-980B-B73B540BA2C2}"/>
    <cellStyle name="Normal 10 2 2 3 2 4" xfId="46357" xr:uid="{E987BA6F-B0C4-4E5C-888D-6DD8760FD652}"/>
    <cellStyle name="Normal 10 2 2 3 3" xfId="15712" xr:uid="{00000000-0005-0000-0000-0000613D0000}"/>
    <cellStyle name="Normal 10 2 2 3 3 2" xfId="15713" xr:uid="{00000000-0005-0000-0000-0000623D0000}"/>
    <cellStyle name="Normal 10 2 2 3 3 2 2" xfId="46362" xr:uid="{71F24B1A-365D-41E2-92A8-BC3BFC9858F9}"/>
    <cellStyle name="Normal 10 2 2 3 3 3" xfId="46361" xr:uid="{B4CACBE6-2271-4F1F-B8CD-FF352D99A013}"/>
    <cellStyle name="Normal 10 2 2 3 4" xfId="15714" xr:uid="{00000000-0005-0000-0000-0000633D0000}"/>
    <cellStyle name="Normal 10 2 2 3 4 2" xfId="46363" xr:uid="{1E7FBEE7-1E4A-4160-AB5C-D97FD42BA864}"/>
    <cellStyle name="Normal 10 2 2 3 5" xfId="46356" xr:uid="{1851D867-43A4-47BB-B09D-D0915D888A72}"/>
    <cellStyle name="Normal 10 2 2 4" xfId="15715" xr:uid="{00000000-0005-0000-0000-0000643D0000}"/>
    <cellStyle name="Normal 10 2 2 4 2" xfId="15716" xr:uid="{00000000-0005-0000-0000-0000653D0000}"/>
    <cellStyle name="Normal 10 2 2 4 2 2" xfId="15717" xr:uid="{00000000-0005-0000-0000-0000663D0000}"/>
    <cellStyle name="Normal 10 2 2 4 2 2 2" xfId="46366" xr:uid="{44149D2B-A7C6-4238-8219-EA454BE5F480}"/>
    <cellStyle name="Normal 10 2 2 4 2 3" xfId="46365" xr:uid="{8F73F9C3-F824-4067-9DFB-A45A7C284224}"/>
    <cellStyle name="Normal 10 2 2 4 3" xfId="15718" xr:uid="{00000000-0005-0000-0000-0000673D0000}"/>
    <cellStyle name="Normal 10 2 2 4 3 2" xfId="46367" xr:uid="{CFFE6242-CAE0-475D-9368-E4099C5FDC8D}"/>
    <cellStyle name="Normal 10 2 2 4 4" xfId="46364" xr:uid="{CAD4AD96-8246-429E-9A8A-90FC6FE8A759}"/>
    <cellStyle name="Normal 10 2 2 5" xfId="15719" xr:uid="{00000000-0005-0000-0000-0000683D0000}"/>
    <cellStyle name="Normal 10 2 2 5 2" xfId="15720" xr:uid="{00000000-0005-0000-0000-0000693D0000}"/>
    <cellStyle name="Normal 10 2 2 5 2 2" xfId="46369" xr:uid="{DFDC1986-8C86-4658-AA9B-E2F0E41623D0}"/>
    <cellStyle name="Normal 10 2 2 5 3" xfId="46368" xr:uid="{9F03B185-71E0-482D-B738-29A43CBB2CFE}"/>
    <cellStyle name="Normal 10 2 2 6" xfId="15721" xr:uid="{00000000-0005-0000-0000-00006A3D0000}"/>
    <cellStyle name="Normal 10 2 2 6 2" xfId="46370" xr:uid="{8CEE752B-CD16-4739-9B35-8C2AF0E68CDD}"/>
    <cellStyle name="Normal 10 2 2 7" xfId="46339" xr:uid="{7BF7E296-2811-4256-83F1-7E7FA7076575}"/>
    <cellStyle name="Normal 10 2 3" xfId="15722" xr:uid="{00000000-0005-0000-0000-00006B3D0000}"/>
    <cellStyle name="Normal 10 2 3 2" xfId="15723" xr:uid="{00000000-0005-0000-0000-00006C3D0000}"/>
    <cellStyle name="Normal 10 2 3 2 2" xfId="15724" xr:uid="{00000000-0005-0000-0000-00006D3D0000}"/>
    <cellStyle name="Normal 10 2 3 2 2 2" xfId="15725" xr:uid="{00000000-0005-0000-0000-00006E3D0000}"/>
    <cellStyle name="Normal 10 2 3 2 2 2 2" xfId="15726" xr:uid="{00000000-0005-0000-0000-00006F3D0000}"/>
    <cellStyle name="Normal 10 2 3 2 2 2 2 2" xfId="46375" xr:uid="{3A3533A2-E069-4BA0-886B-C5C26784392D}"/>
    <cellStyle name="Normal 10 2 3 2 2 2 3" xfId="46374" xr:uid="{B2DB0813-3825-42E0-ACF3-5ECECD97B6D4}"/>
    <cellStyle name="Normal 10 2 3 2 2 3" xfId="15727" xr:uid="{00000000-0005-0000-0000-0000703D0000}"/>
    <cellStyle name="Normal 10 2 3 2 2 3 2" xfId="46376" xr:uid="{06D6EC3D-EC54-4277-80E4-0B882010AC92}"/>
    <cellStyle name="Normal 10 2 3 2 2 4" xfId="46373" xr:uid="{F4932C1C-30A7-48C4-B3C0-7E7A761E548E}"/>
    <cellStyle name="Normal 10 2 3 2 3" xfId="15728" xr:uid="{00000000-0005-0000-0000-0000713D0000}"/>
    <cellStyle name="Normal 10 2 3 2 3 2" xfId="15729" xr:uid="{00000000-0005-0000-0000-0000723D0000}"/>
    <cellStyle name="Normal 10 2 3 2 3 2 2" xfId="46378" xr:uid="{A5B7A157-96AC-43B1-B43A-50C3A0CF6F80}"/>
    <cellStyle name="Normal 10 2 3 2 3 3" xfId="46377" xr:uid="{ECFBEEC8-9EFA-4911-B39B-0CC8A7E5417F}"/>
    <cellStyle name="Normal 10 2 3 2 4" xfId="15730" xr:uid="{00000000-0005-0000-0000-0000733D0000}"/>
    <cellStyle name="Normal 10 2 3 2 4 2" xfId="46379" xr:uid="{FD535187-F65A-4495-83BD-E2A616E0695A}"/>
    <cellStyle name="Normal 10 2 3 2 5" xfId="46372" xr:uid="{F472A503-55FD-41D5-9215-08010F6E0A66}"/>
    <cellStyle name="Normal 10 2 3 3" xfId="15731" xr:uid="{00000000-0005-0000-0000-0000743D0000}"/>
    <cellStyle name="Normal 10 2 3 3 2" xfId="15732" xr:uid="{00000000-0005-0000-0000-0000753D0000}"/>
    <cellStyle name="Normal 10 2 3 3 2 2" xfId="15733" xr:uid="{00000000-0005-0000-0000-0000763D0000}"/>
    <cellStyle name="Normal 10 2 3 3 2 2 2" xfId="46382" xr:uid="{8A80D62D-CF8B-420E-9FA0-2A2734E0B35E}"/>
    <cellStyle name="Normal 10 2 3 3 2 3" xfId="46381" xr:uid="{1AF4C291-CD32-467D-999F-518CB495E036}"/>
    <cellStyle name="Normal 10 2 3 3 3" xfId="15734" xr:uid="{00000000-0005-0000-0000-0000773D0000}"/>
    <cellStyle name="Normal 10 2 3 3 3 2" xfId="46383" xr:uid="{B4CD8D6C-899B-4F48-A4BC-0FED9D2752FF}"/>
    <cellStyle name="Normal 10 2 3 3 4" xfId="46380" xr:uid="{C3D1816F-55D3-4F13-AF8B-6C2201C0AFE1}"/>
    <cellStyle name="Normal 10 2 3 4" xfId="15735" xr:uid="{00000000-0005-0000-0000-0000783D0000}"/>
    <cellStyle name="Normal 10 2 3 4 2" xfId="15736" xr:uid="{00000000-0005-0000-0000-0000793D0000}"/>
    <cellStyle name="Normal 10 2 3 4 2 2" xfId="46385" xr:uid="{01126132-C4F1-4BB6-B7C1-5E601CEDFFF2}"/>
    <cellStyle name="Normal 10 2 3 4 3" xfId="46384" xr:uid="{47BCF31A-65F9-4F0E-8C19-61B05F4BAF00}"/>
    <cellStyle name="Normal 10 2 3 5" xfId="15737" xr:uid="{00000000-0005-0000-0000-00007A3D0000}"/>
    <cellStyle name="Normal 10 2 3 5 2" xfId="46386" xr:uid="{80AA64FE-BA9A-4A7A-88E4-60587C2CC1D7}"/>
    <cellStyle name="Normal 10 2 3 6" xfId="46371" xr:uid="{7EF4596A-950E-4C54-9737-C2023EB970BC}"/>
    <cellStyle name="Normal 10 2 4" xfId="15738" xr:uid="{00000000-0005-0000-0000-00007B3D0000}"/>
    <cellStyle name="Normal 10 2 4 2" xfId="15739" xr:uid="{00000000-0005-0000-0000-00007C3D0000}"/>
    <cellStyle name="Normal 10 2 4 2 2" xfId="15740" xr:uid="{00000000-0005-0000-0000-00007D3D0000}"/>
    <cellStyle name="Normal 10 2 4 2 2 2" xfId="15741" xr:uid="{00000000-0005-0000-0000-00007E3D0000}"/>
    <cellStyle name="Normal 10 2 4 2 2 2 2" xfId="46390" xr:uid="{94E7B877-FA84-4C28-A003-8BEDE787EAD3}"/>
    <cellStyle name="Normal 10 2 4 2 2 3" xfId="46389" xr:uid="{9BFF72E2-4659-4339-A536-7E2AC39019B2}"/>
    <cellStyle name="Normal 10 2 4 2 3" xfId="15742" xr:uid="{00000000-0005-0000-0000-00007F3D0000}"/>
    <cellStyle name="Normal 10 2 4 2 3 2" xfId="46391" xr:uid="{4983A08A-99BA-409A-8D87-75974F980B66}"/>
    <cellStyle name="Normal 10 2 4 2 4" xfId="46388" xr:uid="{6081AA83-7F4D-41B6-82B6-BCF176F4BB9D}"/>
    <cellStyle name="Normal 10 2 4 3" xfId="15743" xr:uid="{00000000-0005-0000-0000-0000803D0000}"/>
    <cellStyle name="Normal 10 2 4 3 2" xfId="15744" xr:uid="{00000000-0005-0000-0000-0000813D0000}"/>
    <cellStyle name="Normal 10 2 4 3 2 2" xfId="46393" xr:uid="{FEE16034-E503-45C1-B489-94BBA90338BA}"/>
    <cellStyle name="Normal 10 2 4 3 3" xfId="46392" xr:uid="{02051B54-4C97-4B3D-8759-98F117388B02}"/>
    <cellStyle name="Normal 10 2 4 4" xfId="15745" xr:uid="{00000000-0005-0000-0000-0000823D0000}"/>
    <cellStyle name="Normal 10 2 4 4 2" xfId="46394" xr:uid="{D5274A1A-39A8-4C7C-AC0F-A7F1087DB441}"/>
    <cellStyle name="Normal 10 2 4 5" xfId="46387" xr:uid="{5DA1C309-DF16-4B21-A70E-BC8A00679A7B}"/>
    <cellStyle name="Normal 10 2 5" xfId="15746" xr:uid="{00000000-0005-0000-0000-0000833D0000}"/>
    <cellStyle name="Normal 10 2 5 2" xfId="15747" xr:uid="{00000000-0005-0000-0000-0000843D0000}"/>
    <cellStyle name="Normal 10 2 5 2 2" xfId="15748" xr:uid="{00000000-0005-0000-0000-0000853D0000}"/>
    <cellStyle name="Normal 10 2 5 2 2 2" xfId="46397" xr:uid="{0A0969F4-705B-4B8B-BBDF-865841BECF96}"/>
    <cellStyle name="Normal 10 2 5 2 3" xfId="46396" xr:uid="{D6461CFB-935B-41D8-A6B1-F7031B50936F}"/>
    <cellStyle name="Normal 10 2 5 3" xfId="15749" xr:uid="{00000000-0005-0000-0000-0000863D0000}"/>
    <cellStyle name="Normal 10 2 5 3 2" xfId="46398" xr:uid="{593FDF6E-8A62-4AEC-8FB9-55F77DC27636}"/>
    <cellStyle name="Normal 10 2 5 4" xfId="46395" xr:uid="{7C3BB981-95D8-47FF-B203-95407ADA7C72}"/>
    <cellStyle name="Normal 10 2 6" xfId="15750" xr:uid="{00000000-0005-0000-0000-0000873D0000}"/>
    <cellStyle name="Normal 10 2 6 2" xfId="15751" xr:uid="{00000000-0005-0000-0000-0000883D0000}"/>
    <cellStyle name="Normal 10 2 6 2 2" xfId="46400" xr:uid="{5B69372A-A54F-4B5F-A87F-905EB00EE3C9}"/>
    <cellStyle name="Normal 10 2 6 3" xfId="46399" xr:uid="{3E3AB8E7-D4D7-4D5B-83D5-5B4C1EE29BC8}"/>
    <cellStyle name="Normal 10 2 7" xfId="15752" xr:uid="{00000000-0005-0000-0000-0000893D0000}"/>
    <cellStyle name="Normal 10 2 7 2" xfId="46401" xr:uid="{92A99FD3-568B-4DA6-B10F-FF115AE57212}"/>
    <cellStyle name="Normal 10 2 8" xfId="15753" xr:uid="{00000000-0005-0000-0000-00008A3D0000}"/>
    <cellStyle name="Normal 10 2 8 2" xfId="46402" xr:uid="{97F4ED83-7C48-4379-8A23-C9CFFDD69165}"/>
    <cellStyle name="Normal 10 2 9" xfId="46338" xr:uid="{22564A02-1233-452B-89F9-1AF1597D55DB}"/>
    <cellStyle name="Normal 10 3" xfId="15754" xr:uid="{00000000-0005-0000-0000-00008B3D0000}"/>
    <cellStyle name="Normal 10 3 2" xfId="15755" xr:uid="{00000000-0005-0000-0000-00008C3D0000}"/>
    <cellStyle name="Normal 10 3 2 2" xfId="15756" xr:uid="{00000000-0005-0000-0000-00008D3D0000}"/>
    <cellStyle name="Normal 10 3 2 2 2" xfId="15757" xr:uid="{00000000-0005-0000-0000-00008E3D0000}"/>
    <cellStyle name="Normal 10 3 2 2 2 2" xfId="15758" xr:uid="{00000000-0005-0000-0000-00008F3D0000}"/>
    <cellStyle name="Normal 10 3 2 2 2 2 2" xfId="15759" xr:uid="{00000000-0005-0000-0000-0000903D0000}"/>
    <cellStyle name="Normal 10 3 2 2 2 2 2 2" xfId="15760" xr:uid="{00000000-0005-0000-0000-0000913D0000}"/>
    <cellStyle name="Normal 10 3 2 2 2 2 2 2 2" xfId="46409" xr:uid="{85552C5C-CA40-4BD5-A0AA-E17FFC115FC6}"/>
    <cellStyle name="Normal 10 3 2 2 2 2 2 3" xfId="46408" xr:uid="{787570AD-12FA-4FDF-AB19-DA3644CD5F6A}"/>
    <cellStyle name="Normal 10 3 2 2 2 2 3" xfId="15761" xr:uid="{00000000-0005-0000-0000-0000923D0000}"/>
    <cellStyle name="Normal 10 3 2 2 2 2 3 2" xfId="46410" xr:uid="{F87938EF-D813-49D3-A485-59DEBA6F2127}"/>
    <cellStyle name="Normal 10 3 2 2 2 2 4" xfId="46407" xr:uid="{FD60C81D-322F-4D16-9FC5-6ACA60F0E70C}"/>
    <cellStyle name="Normal 10 3 2 2 2 3" xfId="15762" xr:uid="{00000000-0005-0000-0000-0000933D0000}"/>
    <cellStyle name="Normal 10 3 2 2 2 3 2" xfId="15763" xr:uid="{00000000-0005-0000-0000-0000943D0000}"/>
    <cellStyle name="Normal 10 3 2 2 2 3 2 2" xfId="46412" xr:uid="{012DDA42-A35C-4CF6-B82E-79B841C93439}"/>
    <cellStyle name="Normal 10 3 2 2 2 3 3" xfId="46411" xr:uid="{37DE9758-4E8F-4C93-92CE-0354A3F35B25}"/>
    <cellStyle name="Normal 10 3 2 2 2 4" xfId="15764" xr:uid="{00000000-0005-0000-0000-0000953D0000}"/>
    <cellStyle name="Normal 10 3 2 2 2 4 2" xfId="46413" xr:uid="{08049D42-98C0-48A0-A8F3-47D912CD3443}"/>
    <cellStyle name="Normal 10 3 2 2 2 5" xfId="46406" xr:uid="{3E09B55B-02F2-4183-842F-E57D6D77B31E}"/>
    <cellStyle name="Normal 10 3 2 2 3" xfId="15765" xr:uid="{00000000-0005-0000-0000-0000963D0000}"/>
    <cellStyle name="Normal 10 3 2 2 3 2" xfId="15766" xr:uid="{00000000-0005-0000-0000-0000973D0000}"/>
    <cellStyle name="Normal 10 3 2 2 3 2 2" xfId="15767" xr:uid="{00000000-0005-0000-0000-0000983D0000}"/>
    <cellStyle name="Normal 10 3 2 2 3 2 2 2" xfId="46416" xr:uid="{0FC93262-4558-4B68-B1D1-562363FBE0EE}"/>
    <cellStyle name="Normal 10 3 2 2 3 2 3" xfId="46415" xr:uid="{A44C33BE-06D2-4D9F-903D-7629AE5919CE}"/>
    <cellStyle name="Normal 10 3 2 2 3 3" xfId="15768" xr:uid="{00000000-0005-0000-0000-0000993D0000}"/>
    <cellStyle name="Normal 10 3 2 2 3 3 2" xfId="46417" xr:uid="{28058F00-8668-4336-8F84-B9A2ACE60306}"/>
    <cellStyle name="Normal 10 3 2 2 3 4" xfId="46414" xr:uid="{C880B8E2-A246-41C5-ABE6-048C0AA6C0EE}"/>
    <cellStyle name="Normal 10 3 2 2 4" xfId="15769" xr:uid="{00000000-0005-0000-0000-00009A3D0000}"/>
    <cellStyle name="Normal 10 3 2 2 4 2" xfId="15770" xr:uid="{00000000-0005-0000-0000-00009B3D0000}"/>
    <cellStyle name="Normal 10 3 2 2 4 2 2" xfId="46419" xr:uid="{21862978-E6D6-4C89-A88D-4759C149EACC}"/>
    <cellStyle name="Normal 10 3 2 2 4 3" xfId="46418" xr:uid="{8C577C68-72FC-4FFA-BC9F-C38A9AA26378}"/>
    <cellStyle name="Normal 10 3 2 2 5" xfId="15771" xr:uid="{00000000-0005-0000-0000-00009C3D0000}"/>
    <cellStyle name="Normal 10 3 2 2 5 2" xfId="46420" xr:uid="{7E547081-647A-43D8-85F6-A88531997A0B}"/>
    <cellStyle name="Normal 10 3 2 2 6" xfId="46405" xr:uid="{1F46FFA5-7D1B-46E5-8BC3-4C7B7401178F}"/>
    <cellStyle name="Normal 10 3 2 3" xfId="15772" xr:uid="{00000000-0005-0000-0000-00009D3D0000}"/>
    <cellStyle name="Normal 10 3 2 3 2" xfId="15773" xr:uid="{00000000-0005-0000-0000-00009E3D0000}"/>
    <cellStyle name="Normal 10 3 2 3 2 2" xfId="15774" xr:uid="{00000000-0005-0000-0000-00009F3D0000}"/>
    <cellStyle name="Normal 10 3 2 3 2 2 2" xfId="15775" xr:uid="{00000000-0005-0000-0000-0000A03D0000}"/>
    <cellStyle name="Normal 10 3 2 3 2 2 2 2" xfId="46424" xr:uid="{55BD1EC9-EEBC-498C-8E77-767C56BAB2E9}"/>
    <cellStyle name="Normal 10 3 2 3 2 2 3" xfId="46423" xr:uid="{D3B19F19-5A17-4EC9-B22C-1664B325DB3F}"/>
    <cellStyle name="Normal 10 3 2 3 2 3" xfId="15776" xr:uid="{00000000-0005-0000-0000-0000A13D0000}"/>
    <cellStyle name="Normal 10 3 2 3 2 3 2" xfId="46425" xr:uid="{9FE1AB24-213F-43E8-866E-17A218D18122}"/>
    <cellStyle name="Normal 10 3 2 3 2 4" xfId="46422" xr:uid="{D07F8D6E-08AB-4510-BC06-33435B642C77}"/>
    <cellStyle name="Normal 10 3 2 3 3" xfId="15777" xr:uid="{00000000-0005-0000-0000-0000A23D0000}"/>
    <cellStyle name="Normal 10 3 2 3 3 2" xfId="15778" xr:uid="{00000000-0005-0000-0000-0000A33D0000}"/>
    <cellStyle name="Normal 10 3 2 3 3 2 2" xfId="46427" xr:uid="{A7F23A51-CA5C-4508-ACE2-EAFC39B5BCDF}"/>
    <cellStyle name="Normal 10 3 2 3 3 3" xfId="46426" xr:uid="{48AA8A1D-6F93-4714-B8DD-10020D25A185}"/>
    <cellStyle name="Normal 10 3 2 3 4" xfId="15779" xr:uid="{00000000-0005-0000-0000-0000A43D0000}"/>
    <cellStyle name="Normal 10 3 2 3 4 2" xfId="46428" xr:uid="{E137E5A3-DAA6-4486-A871-48697A6D1650}"/>
    <cellStyle name="Normal 10 3 2 3 5" xfId="46421" xr:uid="{EDAF75C8-821D-40A4-8ABF-B983614E2642}"/>
    <cellStyle name="Normal 10 3 2 4" xfId="15780" xr:uid="{00000000-0005-0000-0000-0000A53D0000}"/>
    <cellStyle name="Normal 10 3 2 4 2" xfId="15781" xr:uid="{00000000-0005-0000-0000-0000A63D0000}"/>
    <cellStyle name="Normal 10 3 2 4 2 2" xfId="15782" xr:uid="{00000000-0005-0000-0000-0000A73D0000}"/>
    <cellStyle name="Normal 10 3 2 4 2 2 2" xfId="46431" xr:uid="{4E7E30DB-3C80-44D5-804B-70130AD07672}"/>
    <cellStyle name="Normal 10 3 2 4 2 3" xfId="46430" xr:uid="{837F99C6-2F4C-4680-B200-F2D54C36DF86}"/>
    <cellStyle name="Normal 10 3 2 4 3" xfId="15783" xr:uid="{00000000-0005-0000-0000-0000A83D0000}"/>
    <cellStyle name="Normal 10 3 2 4 3 2" xfId="46432" xr:uid="{C06FF63F-FA82-4EB7-8B4D-225CA9BB1A13}"/>
    <cellStyle name="Normal 10 3 2 4 4" xfId="46429" xr:uid="{8C62BD5F-AC58-49B7-99FC-EE7253221F8F}"/>
    <cellStyle name="Normal 10 3 2 5" xfId="15784" xr:uid="{00000000-0005-0000-0000-0000A93D0000}"/>
    <cellStyle name="Normal 10 3 2 5 2" xfId="15785" xr:uid="{00000000-0005-0000-0000-0000AA3D0000}"/>
    <cellStyle name="Normal 10 3 2 5 2 2" xfId="46434" xr:uid="{51FAE4BA-974F-48E7-9935-2615FA1FE023}"/>
    <cellStyle name="Normal 10 3 2 5 3" xfId="46433" xr:uid="{AA51E1D7-C4DE-4B68-829F-9F68B3F33F6A}"/>
    <cellStyle name="Normal 10 3 2 6" xfId="15786" xr:uid="{00000000-0005-0000-0000-0000AB3D0000}"/>
    <cellStyle name="Normal 10 3 2 6 2" xfId="46435" xr:uid="{E351FEF1-6A88-4F48-B492-E34C6902FC40}"/>
    <cellStyle name="Normal 10 3 2 7" xfId="46404" xr:uid="{FFDC4A00-D09E-4AD4-818C-1D202BCEDF4E}"/>
    <cellStyle name="Normal 10 3 3" xfId="15787" xr:uid="{00000000-0005-0000-0000-0000AC3D0000}"/>
    <cellStyle name="Normal 10 3 3 2" xfId="15788" xr:uid="{00000000-0005-0000-0000-0000AD3D0000}"/>
    <cellStyle name="Normal 10 3 3 2 2" xfId="15789" xr:uid="{00000000-0005-0000-0000-0000AE3D0000}"/>
    <cellStyle name="Normal 10 3 3 2 2 2" xfId="15790" xr:uid="{00000000-0005-0000-0000-0000AF3D0000}"/>
    <cellStyle name="Normal 10 3 3 2 2 2 2" xfId="15791" xr:uid="{00000000-0005-0000-0000-0000B03D0000}"/>
    <cellStyle name="Normal 10 3 3 2 2 2 2 2" xfId="46440" xr:uid="{EB368185-02D5-488A-88A6-0E3DB5DD1195}"/>
    <cellStyle name="Normal 10 3 3 2 2 2 3" xfId="46439" xr:uid="{E4B3AF0F-3ACC-4E12-A7C8-8B9BF2017DDC}"/>
    <cellStyle name="Normal 10 3 3 2 2 3" xfId="15792" xr:uid="{00000000-0005-0000-0000-0000B13D0000}"/>
    <cellStyle name="Normal 10 3 3 2 2 3 2" xfId="46441" xr:uid="{E29CD1B7-19C9-4D33-AD04-4646F6E1DCD3}"/>
    <cellStyle name="Normal 10 3 3 2 2 4" xfId="46438" xr:uid="{3DAAC924-D94F-4F39-9DA2-80183EA9AC0F}"/>
    <cellStyle name="Normal 10 3 3 2 3" xfId="15793" xr:uid="{00000000-0005-0000-0000-0000B23D0000}"/>
    <cellStyle name="Normal 10 3 3 2 3 2" xfId="15794" xr:uid="{00000000-0005-0000-0000-0000B33D0000}"/>
    <cellStyle name="Normal 10 3 3 2 3 2 2" xfId="46443" xr:uid="{EBD7656E-7AC1-438C-ADDC-F521E4903DE9}"/>
    <cellStyle name="Normal 10 3 3 2 3 3" xfId="46442" xr:uid="{762C9B1A-FD42-45DB-BCEF-5BD93DC2165B}"/>
    <cellStyle name="Normal 10 3 3 2 4" xfId="15795" xr:uid="{00000000-0005-0000-0000-0000B43D0000}"/>
    <cellStyle name="Normal 10 3 3 2 4 2" xfId="46444" xr:uid="{441BD863-40C9-4CC9-8E08-6E5B3A69BB17}"/>
    <cellStyle name="Normal 10 3 3 2 5" xfId="46437" xr:uid="{209E4231-A960-40E1-8139-EBA22ABEBBCB}"/>
    <cellStyle name="Normal 10 3 3 3" xfId="15796" xr:uid="{00000000-0005-0000-0000-0000B53D0000}"/>
    <cellStyle name="Normal 10 3 3 3 2" xfId="15797" xr:uid="{00000000-0005-0000-0000-0000B63D0000}"/>
    <cellStyle name="Normal 10 3 3 3 2 2" xfId="15798" xr:uid="{00000000-0005-0000-0000-0000B73D0000}"/>
    <cellStyle name="Normal 10 3 3 3 2 2 2" xfId="46447" xr:uid="{022EE5D5-6172-4E24-9468-B201279EFDBF}"/>
    <cellStyle name="Normal 10 3 3 3 2 3" xfId="46446" xr:uid="{1C601831-2C23-4959-B719-3D93E07067D9}"/>
    <cellStyle name="Normal 10 3 3 3 3" xfId="15799" xr:uid="{00000000-0005-0000-0000-0000B83D0000}"/>
    <cellStyle name="Normal 10 3 3 3 3 2" xfId="46448" xr:uid="{39546E96-1943-4486-9216-F1F09334D9E9}"/>
    <cellStyle name="Normal 10 3 3 3 4" xfId="46445" xr:uid="{C7FB3A5E-3989-4D61-8E0F-1C78F1D6D9EA}"/>
    <cellStyle name="Normal 10 3 3 4" xfId="15800" xr:uid="{00000000-0005-0000-0000-0000B93D0000}"/>
    <cellStyle name="Normal 10 3 3 4 2" xfId="15801" xr:uid="{00000000-0005-0000-0000-0000BA3D0000}"/>
    <cellStyle name="Normal 10 3 3 4 2 2" xfId="46450" xr:uid="{639D3DB5-A319-4EC6-AD2B-0C5CE42519D4}"/>
    <cellStyle name="Normal 10 3 3 4 3" xfId="46449" xr:uid="{173EF104-C937-43A9-8ADE-1DEDBEB010AB}"/>
    <cellStyle name="Normal 10 3 3 5" xfId="15802" xr:uid="{00000000-0005-0000-0000-0000BB3D0000}"/>
    <cellStyle name="Normal 10 3 3 5 2" xfId="46451" xr:uid="{C1438DB3-B3E4-4A3E-8868-CAD55C218DB0}"/>
    <cellStyle name="Normal 10 3 3 6" xfId="46436" xr:uid="{016D901D-8C51-48D3-B435-8A21187A9C48}"/>
    <cellStyle name="Normal 10 3 4" xfId="15803" xr:uid="{00000000-0005-0000-0000-0000BC3D0000}"/>
    <cellStyle name="Normal 10 3 4 2" xfId="15804" xr:uid="{00000000-0005-0000-0000-0000BD3D0000}"/>
    <cellStyle name="Normal 10 3 4 2 2" xfId="15805" xr:uid="{00000000-0005-0000-0000-0000BE3D0000}"/>
    <cellStyle name="Normal 10 3 4 2 2 2" xfId="15806" xr:uid="{00000000-0005-0000-0000-0000BF3D0000}"/>
    <cellStyle name="Normal 10 3 4 2 2 2 2" xfId="46455" xr:uid="{C409B39A-E49B-4FC4-B3C2-242820455412}"/>
    <cellStyle name="Normal 10 3 4 2 2 3" xfId="46454" xr:uid="{30B71C19-47FB-4545-BFCD-4A18E85F406F}"/>
    <cellStyle name="Normal 10 3 4 2 3" xfId="15807" xr:uid="{00000000-0005-0000-0000-0000C03D0000}"/>
    <cellStyle name="Normal 10 3 4 2 3 2" xfId="46456" xr:uid="{011D233E-FC63-4BBE-8E3E-B3DE74E44DD6}"/>
    <cellStyle name="Normal 10 3 4 2 4" xfId="46453" xr:uid="{456B10B1-E3F7-4B8D-94C7-B5EC1BCCD786}"/>
    <cellStyle name="Normal 10 3 4 3" xfId="15808" xr:uid="{00000000-0005-0000-0000-0000C13D0000}"/>
    <cellStyle name="Normal 10 3 4 3 2" xfId="15809" xr:uid="{00000000-0005-0000-0000-0000C23D0000}"/>
    <cellStyle name="Normal 10 3 4 3 2 2" xfId="46458" xr:uid="{7E62ADE5-D4B4-4E1A-B0AC-C25E8FFE1E9B}"/>
    <cellStyle name="Normal 10 3 4 3 3" xfId="46457" xr:uid="{4F428DC9-0309-4E5B-8896-E01DE7AC13F8}"/>
    <cellStyle name="Normal 10 3 4 4" xfId="15810" xr:uid="{00000000-0005-0000-0000-0000C33D0000}"/>
    <cellStyle name="Normal 10 3 4 4 2" xfId="46459" xr:uid="{3DA349B9-1421-4AA1-8E5F-EE4FA6B6B35C}"/>
    <cellStyle name="Normal 10 3 4 5" xfId="46452" xr:uid="{56867B0D-915A-4BFF-8396-55CD1814653C}"/>
    <cellStyle name="Normal 10 3 5" xfId="15811" xr:uid="{00000000-0005-0000-0000-0000C43D0000}"/>
    <cellStyle name="Normal 10 3 5 2" xfId="15812" xr:uid="{00000000-0005-0000-0000-0000C53D0000}"/>
    <cellStyle name="Normal 10 3 5 2 2" xfId="15813" xr:uid="{00000000-0005-0000-0000-0000C63D0000}"/>
    <cellStyle name="Normal 10 3 5 2 2 2" xfId="46462" xr:uid="{7221AF72-F5E3-488F-B3D7-DE8384A3045A}"/>
    <cellStyle name="Normal 10 3 5 2 3" xfId="46461" xr:uid="{6DBFE7A6-AFF8-4C38-848F-CE9115797CC8}"/>
    <cellStyle name="Normal 10 3 5 3" xfId="15814" xr:uid="{00000000-0005-0000-0000-0000C73D0000}"/>
    <cellStyle name="Normal 10 3 5 3 2" xfId="46463" xr:uid="{EBB13EB1-40DD-4B65-AE76-80E81D83AEEF}"/>
    <cellStyle name="Normal 10 3 5 4" xfId="46460" xr:uid="{70B3D911-C917-4203-A318-951CD4BDBB7B}"/>
    <cellStyle name="Normal 10 3 6" xfId="15815" xr:uid="{00000000-0005-0000-0000-0000C83D0000}"/>
    <cellStyle name="Normal 10 3 6 2" xfId="15816" xr:uid="{00000000-0005-0000-0000-0000C93D0000}"/>
    <cellStyle name="Normal 10 3 6 2 2" xfId="46465" xr:uid="{317AFA0E-F544-4628-9CB4-FCBF17F09EE2}"/>
    <cellStyle name="Normal 10 3 6 3" xfId="46464" xr:uid="{675C593F-99B0-4EDA-B61A-70953DEB3686}"/>
    <cellStyle name="Normal 10 3 7" xfId="15817" xr:uid="{00000000-0005-0000-0000-0000CA3D0000}"/>
    <cellStyle name="Normal 10 3 7 2" xfId="46466" xr:uid="{9FB15DA5-868A-4392-9ECD-47F79C062C8C}"/>
    <cellStyle name="Normal 10 3 8" xfId="46403" xr:uid="{6AEA8039-77CF-457A-BAD6-F22FF3140218}"/>
    <cellStyle name="Normal 10 4" xfId="15818" xr:uid="{00000000-0005-0000-0000-0000CB3D0000}"/>
    <cellStyle name="Normal 10 4 2" xfId="15819" xr:uid="{00000000-0005-0000-0000-0000CC3D0000}"/>
    <cellStyle name="Normal 10 4 2 2" xfId="15820" xr:uid="{00000000-0005-0000-0000-0000CD3D0000}"/>
    <cellStyle name="Normal 10 4 2 2 2" xfId="15821" xr:uid="{00000000-0005-0000-0000-0000CE3D0000}"/>
    <cellStyle name="Normal 10 4 2 2 2 2" xfId="15822" xr:uid="{00000000-0005-0000-0000-0000CF3D0000}"/>
    <cellStyle name="Normal 10 4 2 2 2 2 2" xfId="15823" xr:uid="{00000000-0005-0000-0000-0000D03D0000}"/>
    <cellStyle name="Normal 10 4 2 2 2 2 2 2" xfId="15824" xr:uid="{00000000-0005-0000-0000-0000D13D0000}"/>
    <cellStyle name="Normal 10 4 2 2 2 2 2 2 2" xfId="46473" xr:uid="{217178B0-3025-4A5E-8C64-CF02C4E50B0F}"/>
    <cellStyle name="Normal 10 4 2 2 2 2 2 3" xfId="46472" xr:uid="{F6D5BB63-F7C0-4D23-A93A-9E764DED86E6}"/>
    <cellStyle name="Normal 10 4 2 2 2 2 3" xfId="15825" xr:uid="{00000000-0005-0000-0000-0000D23D0000}"/>
    <cellStyle name="Normal 10 4 2 2 2 2 3 2" xfId="46474" xr:uid="{69B8A5CA-23E1-49BA-81B8-0972B19D2E6F}"/>
    <cellStyle name="Normal 10 4 2 2 2 2 4" xfId="46471" xr:uid="{B7FF0434-81DF-4FE8-9D1E-79FD7BDC0E5F}"/>
    <cellStyle name="Normal 10 4 2 2 2 3" xfId="15826" xr:uid="{00000000-0005-0000-0000-0000D33D0000}"/>
    <cellStyle name="Normal 10 4 2 2 2 3 2" xfId="15827" xr:uid="{00000000-0005-0000-0000-0000D43D0000}"/>
    <cellStyle name="Normal 10 4 2 2 2 3 2 2" xfId="46476" xr:uid="{D2E5D0A4-212A-4CF6-914E-B52BFD2B5E4A}"/>
    <cellStyle name="Normal 10 4 2 2 2 3 3" xfId="46475" xr:uid="{52F669CD-92B4-42E7-B5AE-CA44136223BD}"/>
    <cellStyle name="Normal 10 4 2 2 2 4" xfId="15828" xr:uid="{00000000-0005-0000-0000-0000D53D0000}"/>
    <cellStyle name="Normal 10 4 2 2 2 4 2" xfId="46477" xr:uid="{C7F3E6F8-23B6-45F5-B6D7-E576AA63901D}"/>
    <cellStyle name="Normal 10 4 2 2 2 5" xfId="46470" xr:uid="{BF3352C6-F64A-480D-B27B-94BA237784EF}"/>
    <cellStyle name="Normal 10 4 2 2 3" xfId="15829" xr:uid="{00000000-0005-0000-0000-0000D63D0000}"/>
    <cellStyle name="Normal 10 4 2 2 3 2" xfId="15830" xr:uid="{00000000-0005-0000-0000-0000D73D0000}"/>
    <cellStyle name="Normal 10 4 2 2 3 2 2" xfId="15831" xr:uid="{00000000-0005-0000-0000-0000D83D0000}"/>
    <cellStyle name="Normal 10 4 2 2 3 2 2 2" xfId="46480" xr:uid="{DFE025AF-FA65-451D-97E5-60C23755707E}"/>
    <cellStyle name="Normal 10 4 2 2 3 2 3" xfId="46479" xr:uid="{E6442658-F25A-4CB0-BFCC-19A1C4BE458D}"/>
    <cellStyle name="Normal 10 4 2 2 3 3" xfId="15832" xr:uid="{00000000-0005-0000-0000-0000D93D0000}"/>
    <cellStyle name="Normal 10 4 2 2 3 3 2" xfId="46481" xr:uid="{ACCBA130-90F1-4A3D-B9E4-82DED5EE0EE8}"/>
    <cellStyle name="Normal 10 4 2 2 3 4" xfId="46478" xr:uid="{0BE1A79C-5C07-4471-A71B-43D2C21756ED}"/>
    <cellStyle name="Normal 10 4 2 2 4" xfId="15833" xr:uid="{00000000-0005-0000-0000-0000DA3D0000}"/>
    <cellStyle name="Normal 10 4 2 2 4 2" xfId="15834" xr:uid="{00000000-0005-0000-0000-0000DB3D0000}"/>
    <cellStyle name="Normal 10 4 2 2 4 2 2" xfId="46483" xr:uid="{1041E874-F918-46C0-9570-3979D54E8E91}"/>
    <cellStyle name="Normal 10 4 2 2 4 3" xfId="46482" xr:uid="{6CC4DBB1-B3D0-4C52-852E-36C6D00E0D66}"/>
    <cellStyle name="Normal 10 4 2 2 5" xfId="15835" xr:uid="{00000000-0005-0000-0000-0000DC3D0000}"/>
    <cellStyle name="Normal 10 4 2 2 5 2" xfId="46484" xr:uid="{85F84955-58C4-45B7-A04D-57D3541C9654}"/>
    <cellStyle name="Normal 10 4 2 2 6" xfId="46469" xr:uid="{BC01B3AD-D266-4DE4-B971-497818C2BD02}"/>
    <cellStyle name="Normal 10 4 2 3" xfId="15836" xr:uid="{00000000-0005-0000-0000-0000DD3D0000}"/>
    <cellStyle name="Normal 10 4 2 3 2" xfId="15837" xr:uid="{00000000-0005-0000-0000-0000DE3D0000}"/>
    <cellStyle name="Normal 10 4 2 3 2 2" xfId="15838" xr:uid="{00000000-0005-0000-0000-0000DF3D0000}"/>
    <cellStyle name="Normal 10 4 2 3 2 2 2" xfId="15839" xr:uid="{00000000-0005-0000-0000-0000E03D0000}"/>
    <cellStyle name="Normal 10 4 2 3 2 2 2 2" xfId="46488" xr:uid="{A291F8C0-8EF2-431C-81C8-5FC37C1A89DB}"/>
    <cellStyle name="Normal 10 4 2 3 2 2 3" xfId="46487" xr:uid="{30828F1C-DE33-4B11-A72D-115DE6E4B521}"/>
    <cellStyle name="Normal 10 4 2 3 2 3" xfId="15840" xr:uid="{00000000-0005-0000-0000-0000E13D0000}"/>
    <cellStyle name="Normal 10 4 2 3 2 3 2" xfId="46489" xr:uid="{8731E153-3ABE-4339-8342-4E0C67B2DEBD}"/>
    <cellStyle name="Normal 10 4 2 3 2 4" xfId="46486" xr:uid="{575F8396-2DED-4F7D-BF5E-3BCDD9DDD6B1}"/>
    <cellStyle name="Normal 10 4 2 3 3" xfId="15841" xr:uid="{00000000-0005-0000-0000-0000E23D0000}"/>
    <cellStyle name="Normal 10 4 2 3 3 2" xfId="15842" xr:uid="{00000000-0005-0000-0000-0000E33D0000}"/>
    <cellStyle name="Normal 10 4 2 3 3 2 2" xfId="46491" xr:uid="{421B2D05-8682-4324-8C3A-71CEAA24EBB0}"/>
    <cellStyle name="Normal 10 4 2 3 3 3" xfId="46490" xr:uid="{AD7070B7-49AC-4022-9EAE-E92AE03D03CF}"/>
    <cellStyle name="Normal 10 4 2 3 4" xfId="15843" xr:uid="{00000000-0005-0000-0000-0000E43D0000}"/>
    <cellStyle name="Normal 10 4 2 3 4 2" xfId="46492" xr:uid="{18CC8C56-A020-4EED-A334-403ECA51A8E3}"/>
    <cellStyle name="Normal 10 4 2 3 5" xfId="46485" xr:uid="{79936781-C621-4F33-A618-2ADAB36B99D6}"/>
    <cellStyle name="Normal 10 4 2 4" xfId="15844" xr:uid="{00000000-0005-0000-0000-0000E53D0000}"/>
    <cellStyle name="Normal 10 4 2 4 2" xfId="15845" xr:uid="{00000000-0005-0000-0000-0000E63D0000}"/>
    <cellStyle name="Normal 10 4 2 4 2 2" xfId="15846" xr:uid="{00000000-0005-0000-0000-0000E73D0000}"/>
    <cellStyle name="Normal 10 4 2 4 2 2 2" xfId="46495" xr:uid="{DA436AAF-AC87-44D9-A9F7-E367FF0B1E32}"/>
    <cellStyle name="Normal 10 4 2 4 2 3" xfId="46494" xr:uid="{A3E6E0B5-A0D8-40D4-9790-DF17ADA27153}"/>
    <cellStyle name="Normal 10 4 2 4 3" xfId="15847" xr:uid="{00000000-0005-0000-0000-0000E83D0000}"/>
    <cellStyle name="Normal 10 4 2 4 3 2" xfId="46496" xr:uid="{5A90A3A2-E35B-4085-93B0-4BE6DF3A3BA7}"/>
    <cellStyle name="Normal 10 4 2 4 4" xfId="46493" xr:uid="{1A52418A-B3E6-4F11-8B79-46DC64E5897D}"/>
    <cellStyle name="Normal 10 4 2 5" xfId="15848" xr:uid="{00000000-0005-0000-0000-0000E93D0000}"/>
    <cellStyle name="Normal 10 4 2 5 2" xfId="15849" xr:uid="{00000000-0005-0000-0000-0000EA3D0000}"/>
    <cellStyle name="Normal 10 4 2 5 2 2" xfId="46498" xr:uid="{F16CEA9B-6FD8-4C9E-8603-5207A7A79891}"/>
    <cellStyle name="Normal 10 4 2 5 3" xfId="46497" xr:uid="{42144052-2311-4023-932D-253D39E48058}"/>
    <cellStyle name="Normal 10 4 2 6" xfId="15850" xr:uid="{00000000-0005-0000-0000-0000EB3D0000}"/>
    <cellStyle name="Normal 10 4 2 6 2" xfId="46499" xr:uid="{8E66680F-CE60-4C03-8959-3B19DDD4F2F2}"/>
    <cellStyle name="Normal 10 4 2 7" xfId="46468" xr:uid="{1EC70527-0BE3-4F37-B5C5-A4F73312F846}"/>
    <cellStyle name="Normal 10 4 3" xfId="15851" xr:uid="{00000000-0005-0000-0000-0000EC3D0000}"/>
    <cellStyle name="Normal 10 4 3 2" xfId="15852" xr:uid="{00000000-0005-0000-0000-0000ED3D0000}"/>
    <cellStyle name="Normal 10 4 3 2 2" xfId="15853" xr:uid="{00000000-0005-0000-0000-0000EE3D0000}"/>
    <cellStyle name="Normal 10 4 3 2 2 2" xfId="15854" xr:uid="{00000000-0005-0000-0000-0000EF3D0000}"/>
    <cellStyle name="Normal 10 4 3 2 2 2 2" xfId="15855" xr:uid="{00000000-0005-0000-0000-0000F03D0000}"/>
    <cellStyle name="Normal 10 4 3 2 2 2 2 2" xfId="46504" xr:uid="{73885963-CEA7-4A88-9170-FF7A0534E5E5}"/>
    <cellStyle name="Normal 10 4 3 2 2 2 3" xfId="46503" xr:uid="{8F41A67E-88B4-4B00-A2FC-A816B5992FF2}"/>
    <cellStyle name="Normal 10 4 3 2 2 3" xfId="15856" xr:uid="{00000000-0005-0000-0000-0000F13D0000}"/>
    <cellStyle name="Normal 10 4 3 2 2 3 2" xfId="46505" xr:uid="{74CB793C-F726-4C80-85C1-E9E61854D093}"/>
    <cellStyle name="Normal 10 4 3 2 2 4" xfId="46502" xr:uid="{C1C13FCB-A4E4-445B-BB61-E8ED5544AC88}"/>
    <cellStyle name="Normal 10 4 3 2 3" xfId="15857" xr:uid="{00000000-0005-0000-0000-0000F23D0000}"/>
    <cellStyle name="Normal 10 4 3 2 3 2" xfId="15858" xr:uid="{00000000-0005-0000-0000-0000F33D0000}"/>
    <cellStyle name="Normal 10 4 3 2 3 2 2" xfId="46507" xr:uid="{AE2A5EB9-0384-46F8-A4BA-1D263E2868A4}"/>
    <cellStyle name="Normal 10 4 3 2 3 3" xfId="46506" xr:uid="{33F4CC99-9387-4134-A28D-D25B93E656AD}"/>
    <cellStyle name="Normal 10 4 3 2 4" xfId="15859" xr:uid="{00000000-0005-0000-0000-0000F43D0000}"/>
    <cellStyle name="Normal 10 4 3 2 4 2" xfId="46508" xr:uid="{395E6CC3-B63C-42E8-BCFE-EBA78B8D0FAF}"/>
    <cellStyle name="Normal 10 4 3 2 5" xfId="46501" xr:uid="{22E10711-1327-4985-BECD-9DD25F332D5F}"/>
    <cellStyle name="Normal 10 4 3 3" xfId="15860" xr:uid="{00000000-0005-0000-0000-0000F53D0000}"/>
    <cellStyle name="Normal 10 4 3 3 2" xfId="15861" xr:uid="{00000000-0005-0000-0000-0000F63D0000}"/>
    <cellStyle name="Normal 10 4 3 3 2 2" xfId="15862" xr:uid="{00000000-0005-0000-0000-0000F73D0000}"/>
    <cellStyle name="Normal 10 4 3 3 2 2 2" xfId="46511" xr:uid="{B77F8C84-AB71-4250-913F-D6EE17EC0C5D}"/>
    <cellStyle name="Normal 10 4 3 3 2 3" xfId="46510" xr:uid="{41C9267A-2C33-47CB-9B5F-387D18B61E13}"/>
    <cellStyle name="Normal 10 4 3 3 3" xfId="15863" xr:uid="{00000000-0005-0000-0000-0000F83D0000}"/>
    <cellStyle name="Normal 10 4 3 3 3 2" xfId="46512" xr:uid="{417A846F-4A1A-48EC-B9F7-0EAA6DDB6953}"/>
    <cellStyle name="Normal 10 4 3 3 4" xfId="46509" xr:uid="{8A8FC0E8-BCBB-438E-BD5B-22462BDA6169}"/>
    <cellStyle name="Normal 10 4 3 4" xfId="15864" xr:uid="{00000000-0005-0000-0000-0000F93D0000}"/>
    <cellStyle name="Normal 10 4 3 4 2" xfId="15865" xr:uid="{00000000-0005-0000-0000-0000FA3D0000}"/>
    <cellStyle name="Normal 10 4 3 4 2 2" xfId="46514" xr:uid="{ACB4CDE4-81A9-4FED-89D3-56A359638298}"/>
    <cellStyle name="Normal 10 4 3 4 3" xfId="46513" xr:uid="{64BF485F-6E76-40FC-8871-60243CEC4FA2}"/>
    <cellStyle name="Normal 10 4 3 5" xfId="15866" xr:uid="{00000000-0005-0000-0000-0000FB3D0000}"/>
    <cellStyle name="Normal 10 4 3 5 2" xfId="46515" xr:uid="{35A596BE-3EFB-4B55-AD91-A256E9A0EF95}"/>
    <cellStyle name="Normal 10 4 3 6" xfId="46500" xr:uid="{8B2ED9B2-22D5-4CEA-8721-114CE25EBBCC}"/>
    <cellStyle name="Normal 10 4 4" xfId="15867" xr:uid="{00000000-0005-0000-0000-0000FC3D0000}"/>
    <cellStyle name="Normal 10 4 4 2" xfId="15868" xr:uid="{00000000-0005-0000-0000-0000FD3D0000}"/>
    <cellStyle name="Normal 10 4 4 2 2" xfId="15869" xr:uid="{00000000-0005-0000-0000-0000FE3D0000}"/>
    <cellStyle name="Normal 10 4 4 2 2 2" xfId="15870" xr:uid="{00000000-0005-0000-0000-0000FF3D0000}"/>
    <cellStyle name="Normal 10 4 4 2 2 2 2" xfId="46519" xr:uid="{8D77CB23-A3EA-499B-90B3-0D969173DA45}"/>
    <cellStyle name="Normal 10 4 4 2 2 3" xfId="46518" xr:uid="{2D1DFDC6-6AF4-4A7F-9276-C8BFB2C948CD}"/>
    <cellStyle name="Normal 10 4 4 2 3" xfId="15871" xr:uid="{00000000-0005-0000-0000-0000003E0000}"/>
    <cellStyle name="Normal 10 4 4 2 3 2" xfId="46520" xr:uid="{3F36B030-C96E-413A-82C8-586C69083C35}"/>
    <cellStyle name="Normal 10 4 4 2 4" xfId="46517" xr:uid="{1580AC53-038A-4E87-8CAE-6C37E884B1F1}"/>
    <cellStyle name="Normal 10 4 4 3" xfId="15872" xr:uid="{00000000-0005-0000-0000-0000013E0000}"/>
    <cellStyle name="Normal 10 4 4 3 2" xfId="15873" xr:uid="{00000000-0005-0000-0000-0000023E0000}"/>
    <cellStyle name="Normal 10 4 4 3 2 2" xfId="46522" xr:uid="{A1EDB455-42C1-47C9-B896-B14B157570FD}"/>
    <cellStyle name="Normal 10 4 4 3 3" xfId="46521" xr:uid="{33D02A48-AEA4-448B-B99B-53463D62086E}"/>
    <cellStyle name="Normal 10 4 4 4" xfId="15874" xr:uid="{00000000-0005-0000-0000-0000033E0000}"/>
    <cellStyle name="Normal 10 4 4 4 2" xfId="46523" xr:uid="{0E86F20F-4B00-44CD-92E0-0A4F1036EFE2}"/>
    <cellStyle name="Normal 10 4 4 5" xfId="46516" xr:uid="{452B8362-DF0C-489B-A7AA-05DB9AC3C567}"/>
    <cellStyle name="Normal 10 4 5" xfId="15875" xr:uid="{00000000-0005-0000-0000-0000043E0000}"/>
    <cellStyle name="Normal 10 4 5 2" xfId="15876" xr:uid="{00000000-0005-0000-0000-0000053E0000}"/>
    <cellStyle name="Normal 10 4 5 2 2" xfId="15877" xr:uid="{00000000-0005-0000-0000-0000063E0000}"/>
    <cellStyle name="Normal 10 4 5 2 2 2" xfId="46526" xr:uid="{E84ADCD5-3ABB-4BA3-9AC5-57024809A526}"/>
    <cellStyle name="Normal 10 4 5 2 3" xfId="46525" xr:uid="{141CC5AE-6591-4090-A4DA-E89747D410AA}"/>
    <cellStyle name="Normal 10 4 5 3" xfId="15878" xr:uid="{00000000-0005-0000-0000-0000073E0000}"/>
    <cellStyle name="Normal 10 4 5 3 2" xfId="46527" xr:uid="{4B5A6152-C776-448B-8035-5885DE967CFC}"/>
    <cellStyle name="Normal 10 4 5 4" xfId="46524" xr:uid="{DA46F135-A913-41E7-9735-1840CDF06782}"/>
    <cellStyle name="Normal 10 4 6" xfId="15879" xr:uid="{00000000-0005-0000-0000-0000083E0000}"/>
    <cellStyle name="Normal 10 4 6 2" xfId="15880" xr:uid="{00000000-0005-0000-0000-0000093E0000}"/>
    <cellStyle name="Normal 10 4 6 2 2" xfId="46529" xr:uid="{924639A4-B070-4444-B72C-19BCED4F51EC}"/>
    <cellStyle name="Normal 10 4 6 3" xfId="46528" xr:uid="{BDD14DA9-7379-491A-8268-C49CDCF063FA}"/>
    <cellStyle name="Normal 10 4 7" xfId="15881" xr:uid="{00000000-0005-0000-0000-00000A3E0000}"/>
    <cellStyle name="Normal 10 4 7 2" xfId="46530" xr:uid="{50BF9CBF-FA65-4481-9923-4D8DE6221CE2}"/>
    <cellStyle name="Normal 10 4 8" xfId="46467" xr:uid="{4079BCEF-FF40-4039-848F-BE1F0652E35F}"/>
    <cellStyle name="Normal 10 5" xfId="15882" xr:uid="{00000000-0005-0000-0000-00000B3E0000}"/>
    <cellStyle name="Normal 10 5 2" xfId="46531" xr:uid="{5944584A-736D-4B97-AD15-D9055D986356}"/>
    <cellStyle name="Normal 10 6" xfId="15883" xr:uid="{00000000-0005-0000-0000-00000C3E0000}"/>
    <cellStyle name="Normal 10 6 2" xfId="15884" xr:uid="{00000000-0005-0000-0000-00000D3E0000}"/>
    <cellStyle name="Normal 10 6 2 2" xfId="15885" xr:uid="{00000000-0005-0000-0000-00000E3E0000}"/>
    <cellStyle name="Normal 10 6 2 2 2" xfId="15886" xr:uid="{00000000-0005-0000-0000-00000F3E0000}"/>
    <cellStyle name="Normal 10 6 2 2 2 2" xfId="15887" xr:uid="{00000000-0005-0000-0000-0000103E0000}"/>
    <cellStyle name="Normal 10 6 2 2 2 2 2" xfId="15888" xr:uid="{00000000-0005-0000-0000-0000113E0000}"/>
    <cellStyle name="Normal 10 6 2 2 2 2 2 2" xfId="46537" xr:uid="{03EC1911-46B4-41FD-ACB8-BED406FCEFB2}"/>
    <cellStyle name="Normal 10 6 2 2 2 2 3" xfId="46536" xr:uid="{4D507F27-1CEE-4B15-B0DD-3BA27249E84D}"/>
    <cellStyle name="Normal 10 6 2 2 2 3" xfId="15889" xr:uid="{00000000-0005-0000-0000-0000123E0000}"/>
    <cellStyle name="Normal 10 6 2 2 2 3 2" xfId="46538" xr:uid="{715F9327-FC97-4A69-BB0C-14154FE272AB}"/>
    <cellStyle name="Normal 10 6 2 2 2 4" xfId="46535" xr:uid="{BE61E6B3-0044-4BFD-8FD5-67BAC9485600}"/>
    <cellStyle name="Normal 10 6 2 2 3" xfId="15890" xr:uid="{00000000-0005-0000-0000-0000133E0000}"/>
    <cellStyle name="Normal 10 6 2 2 3 2" xfId="15891" xr:uid="{00000000-0005-0000-0000-0000143E0000}"/>
    <cellStyle name="Normal 10 6 2 2 3 2 2" xfId="46540" xr:uid="{2025EB60-7C9C-4C15-938F-938EB9AAB3F9}"/>
    <cellStyle name="Normal 10 6 2 2 3 3" xfId="46539" xr:uid="{7C2D3E47-646A-4592-8BA0-2A02213CAB86}"/>
    <cellStyle name="Normal 10 6 2 2 4" xfId="15892" xr:uid="{00000000-0005-0000-0000-0000153E0000}"/>
    <cellStyle name="Normal 10 6 2 2 4 2" xfId="46541" xr:uid="{67406B20-33E4-4110-8F70-CF7BFA53C0B3}"/>
    <cellStyle name="Normal 10 6 2 2 5" xfId="46534" xr:uid="{8C1D3E99-7214-47AA-BF5E-E34C8E582D00}"/>
    <cellStyle name="Normal 10 6 2 3" xfId="15893" xr:uid="{00000000-0005-0000-0000-0000163E0000}"/>
    <cellStyle name="Normal 10 6 2 3 2" xfId="15894" xr:uid="{00000000-0005-0000-0000-0000173E0000}"/>
    <cellStyle name="Normal 10 6 2 3 2 2" xfId="15895" xr:uid="{00000000-0005-0000-0000-0000183E0000}"/>
    <cellStyle name="Normal 10 6 2 3 2 2 2" xfId="46544" xr:uid="{4FD99A45-7CD7-4F59-BAD1-6B03E781ED13}"/>
    <cellStyle name="Normal 10 6 2 3 2 3" xfId="46543" xr:uid="{5580CD03-9ED1-4E30-AFAC-2647CF3AA3EE}"/>
    <cellStyle name="Normal 10 6 2 3 3" xfId="15896" xr:uid="{00000000-0005-0000-0000-0000193E0000}"/>
    <cellStyle name="Normal 10 6 2 3 3 2" xfId="46545" xr:uid="{8F7C112C-0DF4-411F-9957-04DD6B40D5BD}"/>
    <cellStyle name="Normal 10 6 2 3 4" xfId="46542" xr:uid="{574291CA-7D18-4C61-B0B7-EE5F05586043}"/>
    <cellStyle name="Normal 10 6 2 4" xfId="15897" xr:uid="{00000000-0005-0000-0000-00001A3E0000}"/>
    <cellStyle name="Normal 10 6 2 4 2" xfId="15898" xr:uid="{00000000-0005-0000-0000-00001B3E0000}"/>
    <cellStyle name="Normal 10 6 2 4 2 2" xfId="46547" xr:uid="{E0BD665B-289A-406D-A447-8315060C6785}"/>
    <cellStyle name="Normal 10 6 2 4 3" xfId="46546" xr:uid="{5C2B1B63-3AD9-461B-A25B-8680A5C7765E}"/>
    <cellStyle name="Normal 10 6 2 5" xfId="15899" xr:uid="{00000000-0005-0000-0000-00001C3E0000}"/>
    <cellStyle name="Normal 10 6 2 5 2" xfId="46548" xr:uid="{5DE01405-2991-4A22-B6CC-73F2BA506C46}"/>
    <cellStyle name="Normal 10 6 2 6" xfId="46533" xr:uid="{8402F6BB-D290-4058-A3F9-4692A71F8769}"/>
    <cellStyle name="Normal 10 6 3" xfId="15900" xr:uid="{00000000-0005-0000-0000-00001D3E0000}"/>
    <cellStyle name="Normal 10 6 3 2" xfId="15901" xr:uid="{00000000-0005-0000-0000-00001E3E0000}"/>
    <cellStyle name="Normal 10 6 3 2 2" xfId="15902" xr:uid="{00000000-0005-0000-0000-00001F3E0000}"/>
    <cellStyle name="Normal 10 6 3 2 2 2" xfId="15903" xr:uid="{00000000-0005-0000-0000-0000203E0000}"/>
    <cellStyle name="Normal 10 6 3 2 2 2 2" xfId="46552" xr:uid="{7A853229-E95B-4ABF-A46E-86DC14F151CB}"/>
    <cellStyle name="Normal 10 6 3 2 2 3" xfId="46551" xr:uid="{5FC31980-8E27-4804-882F-EC8E63EFEE19}"/>
    <cellStyle name="Normal 10 6 3 2 3" xfId="15904" xr:uid="{00000000-0005-0000-0000-0000213E0000}"/>
    <cellStyle name="Normal 10 6 3 2 3 2" xfId="46553" xr:uid="{7397EBF9-0BB0-43AC-B4E7-F10F6255B9A2}"/>
    <cellStyle name="Normal 10 6 3 2 4" xfId="46550" xr:uid="{2C07F9F0-69FF-49A1-B365-5854B070522D}"/>
    <cellStyle name="Normal 10 6 3 3" xfId="15905" xr:uid="{00000000-0005-0000-0000-0000223E0000}"/>
    <cellStyle name="Normal 10 6 3 3 2" xfId="15906" xr:uid="{00000000-0005-0000-0000-0000233E0000}"/>
    <cellStyle name="Normal 10 6 3 3 2 2" xfId="46555" xr:uid="{51AC23B6-2335-4DCE-899F-C3E7E38C7082}"/>
    <cellStyle name="Normal 10 6 3 3 3" xfId="46554" xr:uid="{4D3785E9-61C1-421E-9994-28FA555C6320}"/>
    <cellStyle name="Normal 10 6 3 4" xfId="15907" xr:uid="{00000000-0005-0000-0000-0000243E0000}"/>
    <cellStyle name="Normal 10 6 3 4 2" xfId="46556" xr:uid="{89BF8A6E-514A-4EB6-92D6-9C6ADA49607A}"/>
    <cellStyle name="Normal 10 6 3 5" xfId="46549" xr:uid="{199E5A0F-B189-4D11-80C4-C6D5EE3C5C91}"/>
    <cellStyle name="Normal 10 6 4" xfId="15908" xr:uid="{00000000-0005-0000-0000-0000253E0000}"/>
    <cellStyle name="Normal 10 6 4 2" xfId="15909" xr:uid="{00000000-0005-0000-0000-0000263E0000}"/>
    <cellStyle name="Normal 10 6 4 2 2" xfId="15910" xr:uid="{00000000-0005-0000-0000-0000273E0000}"/>
    <cellStyle name="Normal 10 6 4 2 2 2" xfId="46559" xr:uid="{C447D77C-A8B5-4E68-A523-059FF47FC838}"/>
    <cellStyle name="Normal 10 6 4 2 3" xfId="46558" xr:uid="{731F7EBF-8E66-4D5B-96DA-7D97FC69704C}"/>
    <cellStyle name="Normal 10 6 4 3" xfId="15911" xr:uid="{00000000-0005-0000-0000-0000283E0000}"/>
    <cellStyle name="Normal 10 6 4 3 2" xfId="46560" xr:uid="{BE971A3E-1C04-4F6E-B8AE-906B7E5ADD62}"/>
    <cellStyle name="Normal 10 6 4 4" xfId="46557" xr:uid="{378FD26E-8C3C-4C21-9F87-C9F8FEBB2357}"/>
    <cellStyle name="Normal 10 6 5" xfId="15912" xr:uid="{00000000-0005-0000-0000-0000293E0000}"/>
    <cellStyle name="Normal 10 6 5 2" xfId="15913" xr:uid="{00000000-0005-0000-0000-00002A3E0000}"/>
    <cellStyle name="Normal 10 6 5 2 2" xfId="46562" xr:uid="{8B54B998-8DA4-448D-BC13-C56364DB435F}"/>
    <cellStyle name="Normal 10 6 5 3" xfId="46561" xr:uid="{F74CC84A-1A58-493B-889C-7E331ADAFB22}"/>
    <cellStyle name="Normal 10 6 6" xfId="15914" xr:uid="{00000000-0005-0000-0000-00002B3E0000}"/>
    <cellStyle name="Normal 10 6 6 2" xfId="46563" xr:uid="{F364407F-CAC2-47F5-8341-C2148A3AE41E}"/>
    <cellStyle name="Normal 10 6 7" xfId="46532" xr:uid="{C8D8A14F-2CF5-466F-9547-1F8C0D80D409}"/>
    <cellStyle name="Normal 10 7" xfId="15915" xr:uid="{00000000-0005-0000-0000-00002C3E0000}"/>
    <cellStyle name="Normal 10 7 2" xfId="15916" xr:uid="{00000000-0005-0000-0000-00002D3E0000}"/>
    <cellStyle name="Normal 10 7 2 2" xfId="15917" xr:uid="{00000000-0005-0000-0000-00002E3E0000}"/>
    <cellStyle name="Normal 10 7 2 2 2" xfId="15918" xr:uid="{00000000-0005-0000-0000-00002F3E0000}"/>
    <cellStyle name="Normal 10 7 2 2 2 2" xfId="15919" xr:uid="{00000000-0005-0000-0000-0000303E0000}"/>
    <cellStyle name="Normal 10 7 2 2 2 2 2" xfId="46568" xr:uid="{372207CD-43A8-4A73-8115-F108D1CB1D15}"/>
    <cellStyle name="Normal 10 7 2 2 2 3" xfId="46567" xr:uid="{E536910C-128E-497A-AB8A-3F7F4FA9EAA3}"/>
    <cellStyle name="Normal 10 7 2 2 3" xfId="15920" xr:uid="{00000000-0005-0000-0000-0000313E0000}"/>
    <cellStyle name="Normal 10 7 2 2 3 2" xfId="46569" xr:uid="{183C1E20-D890-4FF3-8B0E-AF1E2E9570A2}"/>
    <cellStyle name="Normal 10 7 2 2 4" xfId="46566" xr:uid="{6CB34C07-8BFD-488A-8ABC-2330606172CA}"/>
    <cellStyle name="Normal 10 7 2 3" xfId="15921" xr:uid="{00000000-0005-0000-0000-0000323E0000}"/>
    <cellStyle name="Normal 10 7 2 3 2" xfId="15922" xr:uid="{00000000-0005-0000-0000-0000333E0000}"/>
    <cellStyle name="Normal 10 7 2 3 2 2" xfId="46571" xr:uid="{5546A774-B28A-4680-AC2D-0BC4F6404A86}"/>
    <cellStyle name="Normal 10 7 2 3 3" xfId="46570" xr:uid="{4597F83B-0CD2-497C-96D9-2DE462DC6E69}"/>
    <cellStyle name="Normal 10 7 2 4" xfId="15923" xr:uid="{00000000-0005-0000-0000-0000343E0000}"/>
    <cellStyle name="Normal 10 7 2 4 2" xfId="46572" xr:uid="{AEC82829-747B-4B77-85E1-73A931E2948F}"/>
    <cellStyle name="Normal 10 7 2 5" xfId="46565" xr:uid="{CFFDDD27-B99D-4C16-B61B-C323561F169A}"/>
    <cellStyle name="Normal 10 7 3" xfId="15924" xr:uid="{00000000-0005-0000-0000-0000353E0000}"/>
    <cellStyle name="Normal 10 7 3 2" xfId="15925" xr:uid="{00000000-0005-0000-0000-0000363E0000}"/>
    <cellStyle name="Normal 10 7 3 2 2" xfId="15926" xr:uid="{00000000-0005-0000-0000-0000373E0000}"/>
    <cellStyle name="Normal 10 7 3 2 2 2" xfId="46575" xr:uid="{694496C3-9816-47E0-9D59-8D4C4398732B}"/>
    <cellStyle name="Normal 10 7 3 2 3" xfId="46574" xr:uid="{ECD80B3D-FAC0-431D-8E73-922BEDAB82DD}"/>
    <cellStyle name="Normal 10 7 3 3" xfId="15927" xr:uid="{00000000-0005-0000-0000-0000383E0000}"/>
    <cellStyle name="Normal 10 7 3 3 2" xfId="46576" xr:uid="{1FD03AC3-DB24-4D4C-BD59-47688A594D24}"/>
    <cellStyle name="Normal 10 7 3 4" xfId="46573" xr:uid="{CCB23905-18BC-4F05-9251-6A8FE64EBD4B}"/>
    <cellStyle name="Normal 10 7 4" xfId="15928" xr:uid="{00000000-0005-0000-0000-0000393E0000}"/>
    <cellStyle name="Normal 10 7 4 2" xfId="15929" xr:uid="{00000000-0005-0000-0000-00003A3E0000}"/>
    <cellStyle name="Normal 10 7 4 2 2" xfId="46578" xr:uid="{1E9498FC-5CF0-436F-A769-8D78AB8D3203}"/>
    <cellStyle name="Normal 10 7 4 3" xfId="46577" xr:uid="{19817692-0FFA-434F-8982-EEB332BFCA2C}"/>
    <cellStyle name="Normal 10 7 5" xfId="15930" xr:uid="{00000000-0005-0000-0000-00003B3E0000}"/>
    <cellStyle name="Normal 10 7 5 2" xfId="46579" xr:uid="{C33126D6-D86A-49C0-B0F6-4CA5623A9B23}"/>
    <cellStyle name="Normal 10 7 6" xfId="46564" xr:uid="{2A485343-2081-49F7-BC1B-67F6FD7FAA0B}"/>
    <cellStyle name="Normal 10 8" xfId="15931" xr:uid="{00000000-0005-0000-0000-00003C3E0000}"/>
    <cellStyle name="Normal 10 8 2" xfId="46580" xr:uid="{DA9F4DD8-B2EC-47D1-A7AB-85A2621DC77D}"/>
    <cellStyle name="Normal 10 9" xfId="46337" xr:uid="{F536D5FD-D53A-4D13-B039-2E9B9BFEF4F1}"/>
    <cellStyle name="Normal 100" xfId="15932" xr:uid="{00000000-0005-0000-0000-00003D3E0000}"/>
    <cellStyle name="Normal 100 2" xfId="15933" xr:uid="{00000000-0005-0000-0000-00003E3E0000}"/>
    <cellStyle name="Normal 100 2 2" xfId="46582" xr:uid="{B2D4D755-A43F-4ADE-90C9-34464EF392C0}"/>
    <cellStyle name="Normal 100 3" xfId="46581" xr:uid="{E6B639CE-5848-41D1-B34C-BEAE0941E24D}"/>
    <cellStyle name="Normal 101" xfId="15934" xr:uid="{00000000-0005-0000-0000-00003F3E0000}"/>
    <cellStyle name="Normal 101 2" xfId="46583" xr:uid="{FC8F06E5-9621-4C84-BB46-1C4B8F77F7B6}"/>
    <cellStyle name="Normal 102" xfId="15935" xr:uid="{00000000-0005-0000-0000-0000403E0000}"/>
    <cellStyle name="Normal 102 2" xfId="46584" xr:uid="{E5461128-E2AB-4481-934D-728388E378C0}"/>
    <cellStyle name="Normal 103" xfId="15936" xr:uid="{00000000-0005-0000-0000-0000413E0000}"/>
    <cellStyle name="Normal 103 2" xfId="46585" xr:uid="{9F3C7308-67BE-47B3-B251-19A8C1D9E9A2}"/>
    <cellStyle name="Normal 104" xfId="15937" xr:uid="{00000000-0005-0000-0000-0000423E0000}"/>
    <cellStyle name="Normal 104 2" xfId="46586" xr:uid="{1E92962B-7EA6-4A3B-909F-63CC1127BF24}"/>
    <cellStyle name="Normal 105" xfId="15938" xr:uid="{00000000-0005-0000-0000-0000433E0000}"/>
    <cellStyle name="Normal 105 2" xfId="46587" xr:uid="{3938C746-D58D-4B31-B1A5-257ADCA2D377}"/>
    <cellStyle name="Normal 106" xfId="15939" xr:uid="{00000000-0005-0000-0000-0000443E0000}"/>
    <cellStyle name="Normal 106 2" xfId="46588" xr:uid="{8FC93835-29DB-4B89-BE35-63805B37459D}"/>
    <cellStyle name="Normal 107" xfId="15940" xr:uid="{00000000-0005-0000-0000-0000453E0000}"/>
    <cellStyle name="Normal 107 2" xfId="46589" xr:uid="{0A4E116B-F892-48FC-8722-B88217D347E9}"/>
    <cellStyle name="Normal 108" xfId="15941" xr:uid="{00000000-0005-0000-0000-0000463E0000}"/>
    <cellStyle name="Normal 108 2" xfId="46590" xr:uid="{21526DBD-DCB9-40DC-9BCD-DD9CB2569805}"/>
    <cellStyle name="Normal 109" xfId="15942" xr:uid="{00000000-0005-0000-0000-0000473E0000}"/>
    <cellStyle name="Normal 109 2" xfId="46591" xr:uid="{60DF9172-A594-4D30-A64A-38B8F439C9F0}"/>
    <cellStyle name="Normal 11" xfId="15943" xr:uid="{00000000-0005-0000-0000-0000483E0000}"/>
    <cellStyle name="Normal 11 2" xfId="15944" xr:uid="{00000000-0005-0000-0000-0000493E0000}"/>
    <cellStyle name="Normal 11 2 2" xfId="15945" xr:uid="{00000000-0005-0000-0000-00004A3E0000}"/>
    <cellStyle name="Normal 11 2 2 2" xfId="46594" xr:uid="{CCADDF39-E23A-499C-A5B6-0DD76FCF11EE}"/>
    <cellStyle name="Normal 11 2 3" xfId="46593" xr:uid="{941B005A-1707-42F2-9E55-58DDA0538A2A}"/>
    <cellStyle name="Normal 11 3" xfId="15946" xr:uid="{00000000-0005-0000-0000-00004B3E0000}"/>
    <cellStyle name="Normal 11 3 2" xfId="15947" xr:uid="{00000000-0005-0000-0000-00004C3E0000}"/>
    <cellStyle name="Normal 11 3 2 2" xfId="15948" xr:uid="{00000000-0005-0000-0000-00004D3E0000}"/>
    <cellStyle name="Normal 11 3 2 2 2" xfId="15949" xr:uid="{00000000-0005-0000-0000-00004E3E0000}"/>
    <cellStyle name="Normal 11 3 2 2 2 2" xfId="15950" xr:uid="{00000000-0005-0000-0000-00004F3E0000}"/>
    <cellStyle name="Normal 11 3 2 2 2 2 2" xfId="15951" xr:uid="{00000000-0005-0000-0000-0000503E0000}"/>
    <cellStyle name="Normal 11 3 2 2 2 2 2 2" xfId="46600" xr:uid="{6A538D64-69FC-4FD8-B2A1-BA246A831003}"/>
    <cellStyle name="Normal 11 3 2 2 2 2 3" xfId="46599" xr:uid="{DA1933CD-A503-43E1-9325-F3ECAB37946C}"/>
    <cellStyle name="Normal 11 3 2 2 2 3" xfId="15952" xr:uid="{00000000-0005-0000-0000-0000513E0000}"/>
    <cellStyle name="Normal 11 3 2 2 2 3 2" xfId="46601" xr:uid="{6F1449C0-3A02-4CD5-A4C4-FE8261761928}"/>
    <cellStyle name="Normal 11 3 2 2 2 4" xfId="46598" xr:uid="{729B2651-016E-4EB8-97E6-FFF720AC96D6}"/>
    <cellStyle name="Normal 11 3 2 2 3" xfId="15953" xr:uid="{00000000-0005-0000-0000-0000523E0000}"/>
    <cellStyle name="Normal 11 3 2 2 3 2" xfId="15954" xr:uid="{00000000-0005-0000-0000-0000533E0000}"/>
    <cellStyle name="Normal 11 3 2 2 3 2 2" xfId="46603" xr:uid="{53E2C0E3-89A7-47B3-8FB3-E75B7A888422}"/>
    <cellStyle name="Normal 11 3 2 2 3 3" xfId="46602" xr:uid="{FAA360A2-BD3E-404B-90DF-5072FA76E9FE}"/>
    <cellStyle name="Normal 11 3 2 2 4" xfId="15955" xr:uid="{00000000-0005-0000-0000-0000543E0000}"/>
    <cellStyle name="Normal 11 3 2 2 4 2" xfId="46604" xr:uid="{CA15BA9B-D6D5-495D-983E-951F69443728}"/>
    <cellStyle name="Normal 11 3 2 2 5" xfId="46597" xr:uid="{54CCD139-1471-48EC-B2B0-36C64AD97AA6}"/>
    <cellStyle name="Normal 11 3 2 3" xfId="15956" xr:uid="{00000000-0005-0000-0000-0000553E0000}"/>
    <cellStyle name="Normal 11 3 2 3 2" xfId="15957" xr:uid="{00000000-0005-0000-0000-0000563E0000}"/>
    <cellStyle name="Normal 11 3 2 3 2 2" xfId="15958" xr:uid="{00000000-0005-0000-0000-0000573E0000}"/>
    <cellStyle name="Normal 11 3 2 3 2 2 2" xfId="46607" xr:uid="{6676F9AE-DEEB-4061-92E0-6B9B04EA121D}"/>
    <cellStyle name="Normal 11 3 2 3 2 3" xfId="46606" xr:uid="{869CBD12-ED9B-4739-9020-E59463C5BE1B}"/>
    <cellStyle name="Normal 11 3 2 3 3" xfId="15959" xr:uid="{00000000-0005-0000-0000-0000583E0000}"/>
    <cellStyle name="Normal 11 3 2 3 3 2" xfId="46608" xr:uid="{60F1C72D-E322-4726-8C68-D6F4062F3B4B}"/>
    <cellStyle name="Normal 11 3 2 3 4" xfId="46605" xr:uid="{646F8F96-C14A-4E8E-80ED-3808E0E43638}"/>
    <cellStyle name="Normal 11 3 2 4" xfId="15960" xr:uid="{00000000-0005-0000-0000-0000593E0000}"/>
    <cellStyle name="Normal 11 3 2 4 2" xfId="15961" xr:uid="{00000000-0005-0000-0000-00005A3E0000}"/>
    <cellStyle name="Normal 11 3 2 4 2 2" xfId="46610" xr:uid="{B76BE5D0-EA5B-49A8-A950-FC2EF3D4872C}"/>
    <cellStyle name="Normal 11 3 2 4 3" xfId="46609" xr:uid="{CCDDE5C1-E99B-450E-80DA-50900B3E0C77}"/>
    <cellStyle name="Normal 11 3 2 5" xfId="15962" xr:uid="{00000000-0005-0000-0000-00005B3E0000}"/>
    <cellStyle name="Normal 11 3 2 5 2" xfId="46611" xr:uid="{C7C26A04-DC6C-412C-B744-6935AC0638B7}"/>
    <cellStyle name="Normal 11 3 2 6" xfId="46596" xr:uid="{4E259614-08D6-4676-9A91-F4CD4789219B}"/>
    <cellStyle name="Normal 11 3 3" xfId="15963" xr:uid="{00000000-0005-0000-0000-00005C3E0000}"/>
    <cellStyle name="Normal 11 3 3 2" xfId="15964" xr:uid="{00000000-0005-0000-0000-00005D3E0000}"/>
    <cellStyle name="Normal 11 3 3 2 2" xfId="15965" xr:uid="{00000000-0005-0000-0000-00005E3E0000}"/>
    <cellStyle name="Normal 11 3 3 2 2 2" xfId="15966" xr:uid="{00000000-0005-0000-0000-00005F3E0000}"/>
    <cellStyle name="Normal 11 3 3 2 2 2 2" xfId="46615" xr:uid="{DA8092EE-2691-4979-ACDB-AF309C219C75}"/>
    <cellStyle name="Normal 11 3 3 2 2 3" xfId="46614" xr:uid="{8FDF970C-5A89-4E4F-B254-98DCFDE4A26C}"/>
    <cellStyle name="Normal 11 3 3 2 3" xfId="15967" xr:uid="{00000000-0005-0000-0000-0000603E0000}"/>
    <cellStyle name="Normal 11 3 3 2 3 2" xfId="46616" xr:uid="{225C9305-3747-45F7-B340-A2B600F10F3F}"/>
    <cellStyle name="Normal 11 3 3 2 4" xfId="46613" xr:uid="{1413EEF9-18AD-4A83-A98B-D2C342505C0C}"/>
    <cellStyle name="Normal 11 3 3 3" xfId="15968" xr:uid="{00000000-0005-0000-0000-0000613E0000}"/>
    <cellStyle name="Normal 11 3 3 3 2" xfId="15969" xr:uid="{00000000-0005-0000-0000-0000623E0000}"/>
    <cellStyle name="Normal 11 3 3 3 2 2" xfId="46618" xr:uid="{22124603-BA24-4B30-BB89-A9F57FE0B1E5}"/>
    <cellStyle name="Normal 11 3 3 3 3" xfId="46617" xr:uid="{7443C782-06A0-44F7-AB2E-39A1C9895C76}"/>
    <cellStyle name="Normal 11 3 3 4" xfId="15970" xr:uid="{00000000-0005-0000-0000-0000633E0000}"/>
    <cellStyle name="Normal 11 3 3 4 2" xfId="46619" xr:uid="{612B3084-3C37-4249-B07F-A5862D9E4919}"/>
    <cellStyle name="Normal 11 3 3 5" xfId="46612" xr:uid="{A91C5A0E-DC0A-4619-AECC-145F58644225}"/>
    <cellStyle name="Normal 11 3 4" xfId="15971" xr:uid="{00000000-0005-0000-0000-0000643E0000}"/>
    <cellStyle name="Normal 11 3 4 2" xfId="15972" xr:uid="{00000000-0005-0000-0000-0000653E0000}"/>
    <cellStyle name="Normal 11 3 4 2 2" xfId="15973" xr:uid="{00000000-0005-0000-0000-0000663E0000}"/>
    <cellStyle name="Normal 11 3 4 2 2 2" xfId="46622" xr:uid="{B9434672-3B51-4C9C-B1A1-15EF18B4A18F}"/>
    <cellStyle name="Normal 11 3 4 2 3" xfId="46621" xr:uid="{01B3E1E3-B007-43EF-9192-28FA44400881}"/>
    <cellStyle name="Normal 11 3 4 3" xfId="15974" xr:uid="{00000000-0005-0000-0000-0000673E0000}"/>
    <cellStyle name="Normal 11 3 4 3 2" xfId="46623" xr:uid="{291F2E64-CF81-43F5-8881-3789AB0B3542}"/>
    <cellStyle name="Normal 11 3 4 4" xfId="46620" xr:uid="{F4036A19-E9D5-4BDB-961F-4D362A23AA3B}"/>
    <cellStyle name="Normal 11 3 5" xfId="15975" xr:uid="{00000000-0005-0000-0000-0000683E0000}"/>
    <cellStyle name="Normal 11 3 5 2" xfId="15976" xr:uid="{00000000-0005-0000-0000-0000693E0000}"/>
    <cellStyle name="Normal 11 3 5 2 2" xfId="46625" xr:uid="{6C497003-E331-4DBF-A266-9C8AA01C5F49}"/>
    <cellStyle name="Normal 11 3 5 3" xfId="46624" xr:uid="{B3E20164-E5AB-4C87-AAB8-BAD34910504F}"/>
    <cellStyle name="Normal 11 3 6" xfId="15977" xr:uid="{00000000-0005-0000-0000-00006A3E0000}"/>
    <cellStyle name="Normal 11 3 6 2" xfId="46626" xr:uid="{19B66F32-F793-4E75-BB2B-C309AB1203AE}"/>
    <cellStyle name="Normal 11 3 7" xfId="46595" xr:uid="{CBBD1921-AC74-4FFE-95FE-7F0589EF21D8}"/>
    <cellStyle name="Normal 11 4" xfId="15978" xr:uid="{00000000-0005-0000-0000-00006B3E0000}"/>
    <cellStyle name="Normal 11 4 2" xfId="15979" xr:uid="{00000000-0005-0000-0000-00006C3E0000}"/>
    <cellStyle name="Normal 11 4 2 2" xfId="15980" xr:uid="{00000000-0005-0000-0000-00006D3E0000}"/>
    <cellStyle name="Normal 11 4 2 2 2" xfId="15981" xr:uid="{00000000-0005-0000-0000-00006E3E0000}"/>
    <cellStyle name="Normal 11 4 2 2 2 2" xfId="15982" xr:uid="{00000000-0005-0000-0000-00006F3E0000}"/>
    <cellStyle name="Normal 11 4 2 2 2 2 2" xfId="46631" xr:uid="{E3E16966-C938-4B7C-BDA0-C7726300E7C9}"/>
    <cellStyle name="Normal 11 4 2 2 2 3" xfId="46630" xr:uid="{088704DD-D544-4657-B983-6B2335622CFA}"/>
    <cellStyle name="Normal 11 4 2 2 3" xfId="15983" xr:uid="{00000000-0005-0000-0000-0000703E0000}"/>
    <cellStyle name="Normal 11 4 2 2 3 2" xfId="46632" xr:uid="{A98A52C2-26D6-452D-9DA0-E33E9C1500FD}"/>
    <cellStyle name="Normal 11 4 2 2 4" xfId="46629" xr:uid="{1646AF46-7905-4DD8-AF6A-E437A55198DB}"/>
    <cellStyle name="Normal 11 4 2 3" xfId="15984" xr:uid="{00000000-0005-0000-0000-0000713E0000}"/>
    <cellStyle name="Normal 11 4 2 3 2" xfId="15985" xr:uid="{00000000-0005-0000-0000-0000723E0000}"/>
    <cellStyle name="Normal 11 4 2 3 2 2" xfId="46634" xr:uid="{57A74B74-F5DB-404D-816E-77F8D60BCA52}"/>
    <cellStyle name="Normal 11 4 2 3 3" xfId="46633" xr:uid="{8389F5F6-BF94-4351-87B0-82D652FCEC8A}"/>
    <cellStyle name="Normal 11 4 2 4" xfId="15986" xr:uid="{00000000-0005-0000-0000-0000733E0000}"/>
    <cellStyle name="Normal 11 4 2 4 2" xfId="46635" xr:uid="{60C540CA-DED8-4788-9B1F-2ECAD2B73DB4}"/>
    <cellStyle name="Normal 11 4 2 5" xfId="46628" xr:uid="{4B8756F0-C27C-4159-BB7E-51C06A7541E7}"/>
    <cellStyle name="Normal 11 4 3" xfId="15987" xr:uid="{00000000-0005-0000-0000-0000743E0000}"/>
    <cellStyle name="Normal 11 4 3 2" xfId="15988" xr:uid="{00000000-0005-0000-0000-0000753E0000}"/>
    <cellStyle name="Normal 11 4 3 2 2" xfId="15989" xr:uid="{00000000-0005-0000-0000-0000763E0000}"/>
    <cellStyle name="Normal 11 4 3 2 2 2" xfId="46638" xr:uid="{38B81E3F-4646-41A2-B1DD-03A094928FDC}"/>
    <cellStyle name="Normal 11 4 3 2 3" xfId="46637" xr:uid="{49CA74F6-901D-4B82-A72E-E65A88BE2D75}"/>
    <cellStyle name="Normal 11 4 3 3" xfId="15990" xr:uid="{00000000-0005-0000-0000-0000773E0000}"/>
    <cellStyle name="Normal 11 4 3 3 2" xfId="46639" xr:uid="{CD5844DD-08A3-4253-80EA-3DC194A3C436}"/>
    <cellStyle name="Normal 11 4 3 4" xfId="46636" xr:uid="{14CF431F-4A3A-4E77-83A9-15B60A9007DD}"/>
    <cellStyle name="Normal 11 4 4" xfId="15991" xr:uid="{00000000-0005-0000-0000-0000783E0000}"/>
    <cellStyle name="Normal 11 4 4 2" xfId="15992" xr:uid="{00000000-0005-0000-0000-0000793E0000}"/>
    <cellStyle name="Normal 11 4 4 2 2" xfId="46641" xr:uid="{837C3284-26C2-40DD-B3C2-53098329AD98}"/>
    <cellStyle name="Normal 11 4 4 3" xfId="46640" xr:uid="{D81ACAE2-9A90-4155-BC63-A90AF76F4DDF}"/>
    <cellStyle name="Normal 11 4 5" xfId="15993" xr:uid="{00000000-0005-0000-0000-00007A3E0000}"/>
    <cellStyle name="Normal 11 4 5 2" xfId="46642" xr:uid="{15D1F596-0C51-4730-9023-005650DD6BC5}"/>
    <cellStyle name="Normal 11 4 6" xfId="46627" xr:uid="{7142E163-9893-4302-A9F5-92DF22A924DA}"/>
    <cellStyle name="Normal 11 5" xfId="15994" xr:uid="{00000000-0005-0000-0000-00007B3E0000}"/>
    <cellStyle name="Normal 11 5 2" xfId="46643" xr:uid="{930DD5FC-EB52-4367-BBC6-189A4F11F778}"/>
    <cellStyle name="Normal 11 6" xfId="46592" xr:uid="{2DA79064-9724-4935-A7C7-4B29266BAA47}"/>
    <cellStyle name="Normal 110" xfId="15995" xr:uid="{00000000-0005-0000-0000-00007C3E0000}"/>
    <cellStyle name="Normal 110 2" xfId="46644" xr:uid="{A3352469-DF86-4B07-A276-71B92338B1EC}"/>
    <cellStyle name="Normal 111" xfId="15996" xr:uid="{00000000-0005-0000-0000-00007D3E0000}"/>
    <cellStyle name="Normal 111 2" xfId="46645" xr:uid="{33306437-B477-49D9-9BE6-674C228DB9B8}"/>
    <cellStyle name="Normal 112" xfId="15997" xr:uid="{00000000-0005-0000-0000-00007E3E0000}"/>
    <cellStyle name="Normal 112 2" xfId="46646" xr:uid="{FCEBBE32-D785-4014-B646-94AB08152EA8}"/>
    <cellStyle name="Normal 113" xfId="15998" xr:uid="{00000000-0005-0000-0000-00007F3E0000}"/>
    <cellStyle name="Normal 113 2" xfId="46647" xr:uid="{D604F70D-2FCF-4CAA-A3C2-042F00FEB39A}"/>
    <cellStyle name="Normal 114" xfId="15999" xr:uid="{00000000-0005-0000-0000-0000803E0000}"/>
    <cellStyle name="Normal 114 2" xfId="46648" xr:uid="{56FA0EA2-F278-4C03-AA03-7CB565850674}"/>
    <cellStyle name="Normal 115" xfId="16000" xr:uid="{00000000-0005-0000-0000-0000813E0000}"/>
    <cellStyle name="Normal 115 2" xfId="46649" xr:uid="{259C880E-99FA-4A55-816A-59A6E815C896}"/>
    <cellStyle name="Normal 116" xfId="16001" xr:uid="{00000000-0005-0000-0000-0000823E0000}"/>
    <cellStyle name="Normal 116 2" xfId="46650" xr:uid="{349CCDE8-4F56-4BC8-B0B0-17D5308B5A40}"/>
    <cellStyle name="Normal 117" xfId="16002" xr:uid="{00000000-0005-0000-0000-0000833E0000}"/>
    <cellStyle name="Normal 117 2" xfId="46651" xr:uid="{B9AAC2D2-33CE-410F-9A6E-4D35965D7A94}"/>
    <cellStyle name="Normal 118" xfId="16003" xr:uid="{00000000-0005-0000-0000-0000843E0000}"/>
    <cellStyle name="Normal 118 2" xfId="46652" xr:uid="{F553CAD8-7E1E-4106-8943-FACEDC0E325A}"/>
    <cellStyle name="Normal 119" xfId="16004" xr:uid="{00000000-0005-0000-0000-0000853E0000}"/>
    <cellStyle name="Normal 119 2" xfId="46653" xr:uid="{804D3BF8-4AC4-4F14-86DB-C1566A2C3D3D}"/>
    <cellStyle name="Normal 12" xfId="16005" xr:uid="{00000000-0005-0000-0000-0000863E0000}"/>
    <cellStyle name="Normal 12 2" xfId="16006" xr:uid="{00000000-0005-0000-0000-0000873E0000}"/>
    <cellStyle name="Normal 12 2 2" xfId="16007" xr:uid="{00000000-0005-0000-0000-0000883E0000}"/>
    <cellStyle name="Normal 12 2 2 2" xfId="46656" xr:uid="{04891916-0E02-4180-8BFD-DED6F719899C}"/>
    <cellStyle name="Normal 12 2 3" xfId="46655" xr:uid="{011F9E51-A8E5-42F4-B06B-68D0323745B6}"/>
    <cellStyle name="Normal 12 3" xfId="16008" xr:uid="{00000000-0005-0000-0000-0000893E0000}"/>
    <cellStyle name="Normal 12 3 2" xfId="16009" xr:uid="{00000000-0005-0000-0000-00008A3E0000}"/>
    <cellStyle name="Normal 12 3 2 2" xfId="16010" xr:uid="{00000000-0005-0000-0000-00008B3E0000}"/>
    <cellStyle name="Normal 12 3 2 2 2" xfId="16011" xr:uid="{00000000-0005-0000-0000-00008C3E0000}"/>
    <cellStyle name="Normal 12 3 2 2 2 2" xfId="16012" xr:uid="{00000000-0005-0000-0000-00008D3E0000}"/>
    <cellStyle name="Normal 12 3 2 2 2 2 2" xfId="16013" xr:uid="{00000000-0005-0000-0000-00008E3E0000}"/>
    <cellStyle name="Normal 12 3 2 2 2 2 2 2" xfId="46662" xr:uid="{9DFB7B11-5CD7-43D4-8619-82065EAA323F}"/>
    <cellStyle name="Normal 12 3 2 2 2 2 3" xfId="46661" xr:uid="{5E0672AB-AAA3-4532-AD93-B3E0C3B1B600}"/>
    <cellStyle name="Normal 12 3 2 2 2 3" xfId="16014" xr:uid="{00000000-0005-0000-0000-00008F3E0000}"/>
    <cellStyle name="Normal 12 3 2 2 2 3 2" xfId="46663" xr:uid="{A99DCE06-13A2-4F62-ACC0-D19EB1C7A852}"/>
    <cellStyle name="Normal 12 3 2 2 2 4" xfId="46660" xr:uid="{FCE41217-C19B-4161-B210-FBE7B72063A7}"/>
    <cellStyle name="Normal 12 3 2 2 3" xfId="16015" xr:uid="{00000000-0005-0000-0000-0000903E0000}"/>
    <cellStyle name="Normal 12 3 2 2 3 2" xfId="16016" xr:uid="{00000000-0005-0000-0000-0000913E0000}"/>
    <cellStyle name="Normal 12 3 2 2 3 2 2" xfId="46665" xr:uid="{5373543A-2B8D-4ED8-AFC0-B55094D42677}"/>
    <cellStyle name="Normal 12 3 2 2 3 3" xfId="46664" xr:uid="{E0C5E5AE-CFC5-4229-9D02-0E6D0EA0F646}"/>
    <cellStyle name="Normal 12 3 2 2 4" xfId="16017" xr:uid="{00000000-0005-0000-0000-0000923E0000}"/>
    <cellStyle name="Normal 12 3 2 2 4 2" xfId="46666" xr:uid="{F7FCED5F-F83C-4DCA-AAAD-90EE1E80689E}"/>
    <cellStyle name="Normal 12 3 2 2 5" xfId="46659" xr:uid="{892C1236-CCE1-47F7-86CC-D40F0F1990FB}"/>
    <cellStyle name="Normal 12 3 2 3" xfId="16018" xr:uid="{00000000-0005-0000-0000-0000933E0000}"/>
    <cellStyle name="Normal 12 3 2 3 2" xfId="16019" xr:uid="{00000000-0005-0000-0000-0000943E0000}"/>
    <cellStyle name="Normal 12 3 2 3 2 2" xfId="16020" xr:uid="{00000000-0005-0000-0000-0000953E0000}"/>
    <cellStyle name="Normal 12 3 2 3 2 2 2" xfId="46669" xr:uid="{B2445EC4-A3B4-4813-8F98-0349ED17932A}"/>
    <cellStyle name="Normal 12 3 2 3 2 3" xfId="46668" xr:uid="{06574FD9-5E66-41C7-88C0-5DDE3C93FC02}"/>
    <cellStyle name="Normal 12 3 2 3 3" xfId="16021" xr:uid="{00000000-0005-0000-0000-0000963E0000}"/>
    <cellStyle name="Normal 12 3 2 3 3 2" xfId="46670" xr:uid="{484297AC-F944-452F-8FB6-32EBB4AF8CC5}"/>
    <cellStyle name="Normal 12 3 2 3 4" xfId="46667" xr:uid="{66D0723C-F04A-43F7-A2DF-407D035BF361}"/>
    <cellStyle name="Normal 12 3 2 4" xfId="16022" xr:uid="{00000000-0005-0000-0000-0000973E0000}"/>
    <cellStyle name="Normal 12 3 2 4 2" xfId="16023" xr:uid="{00000000-0005-0000-0000-0000983E0000}"/>
    <cellStyle name="Normal 12 3 2 4 2 2" xfId="46672" xr:uid="{9DFDE5BD-988C-4FD4-AD63-63FBC5F92579}"/>
    <cellStyle name="Normal 12 3 2 4 3" xfId="46671" xr:uid="{6448A3F2-C8B1-4E3E-8632-F2778F3FB628}"/>
    <cellStyle name="Normal 12 3 2 5" xfId="16024" xr:uid="{00000000-0005-0000-0000-0000993E0000}"/>
    <cellStyle name="Normal 12 3 2 5 2" xfId="46673" xr:uid="{EA9EA171-B7C1-4458-87D0-A94920FA7149}"/>
    <cellStyle name="Normal 12 3 2 6" xfId="46658" xr:uid="{F11F868E-E723-4CD9-AB8E-439F44B0E199}"/>
    <cellStyle name="Normal 12 3 3" xfId="16025" xr:uid="{00000000-0005-0000-0000-00009A3E0000}"/>
    <cellStyle name="Normal 12 3 3 2" xfId="16026" xr:uid="{00000000-0005-0000-0000-00009B3E0000}"/>
    <cellStyle name="Normal 12 3 3 2 2" xfId="16027" xr:uid="{00000000-0005-0000-0000-00009C3E0000}"/>
    <cellStyle name="Normal 12 3 3 2 2 2" xfId="16028" xr:uid="{00000000-0005-0000-0000-00009D3E0000}"/>
    <cellStyle name="Normal 12 3 3 2 2 2 2" xfId="46677" xr:uid="{1A8C3567-8634-4C88-A795-1C148A9C7841}"/>
    <cellStyle name="Normal 12 3 3 2 2 3" xfId="46676" xr:uid="{6F48217E-4CA2-4BC0-8386-FEF40D80A619}"/>
    <cellStyle name="Normal 12 3 3 2 3" xfId="16029" xr:uid="{00000000-0005-0000-0000-00009E3E0000}"/>
    <cellStyle name="Normal 12 3 3 2 3 2" xfId="46678" xr:uid="{4BB5FF54-0C1C-4548-8AD1-91B9BAAAAE37}"/>
    <cellStyle name="Normal 12 3 3 2 4" xfId="46675" xr:uid="{5A8DDE01-E9C9-49F4-B8D8-1F36FE2A73E2}"/>
    <cellStyle name="Normal 12 3 3 3" xfId="16030" xr:uid="{00000000-0005-0000-0000-00009F3E0000}"/>
    <cellStyle name="Normal 12 3 3 3 2" xfId="16031" xr:uid="{00000000-0005-0000-0000-0000A03E0000}"/>
    <cellStyle name="Normal 12 3 3 3 2 2" xfId="46680" xr:uid="{55FCDE66-2C4E-4ECE-97C1-A14F5A884D63}"/>
    <cellStyle name="Normal 12 3 3 3 3" xfId="46679" xr:uid="{E65B584B-9C3A-4177-90B5-0696DA8B7A09}"/>
    <cellStyle name="Normal 12 3 3 4" xfId="16032" xr:uid="{00000000-0005-0000-0000-0000A13E0000}"/>
    <cellStyle name="Normal 12 3 3 4 2" xfId="46681" xr:uid="{328C00B1-0883-43BF-A16F-EA0FE6A4D6CF}"/>
    <cellStyle name="Normal 12 3 3 5" xfId="46674" xr:uid="{18FC048F-49C2-46D2-82C1-34E7F2A4C861}"/>
    <cellStyle name="Normal 12 3 4" xfId="16033" xr:uid="{00000000-0005-0000-0000-0000A23E0000}"/>
    <cellStyle name="Normal 12 3 4 2" xfId="16034" xr:uid="{00000000-0005-0000-0000-0000A33E0000}"/>
    <cellStyle name="Normal 12 3 4 2 2" xfId="16035" xr:uid="{00000000-0005-0000-0000-0000A43E0000}"/>
    <cellStyle name="Normal 12 3 4 2 2 2" xfId="46684" xr:uid="{4808C1C9-16A5-48D6-BA9D-0AC39B0E6AF3}"/>
    <cellStyle name="Normal 12 3 4 2 3" xfId="46683" xr:uid="{43C174FE-ACE8-44E9-9DFF-0E256829F9F8}"/>
    <cellStyle name="Normal 12 3 4 3" xfId="16036" xr:uid="{00000000-0005-0000-0000-0000A53E0000}"/>
    <cellStyle name="Normal 12 3 4 3 2" xfId="46685" xr:uid="{84748406-1DEE-488E-9074-23465DA660F2}"/>
    <cellStyle name="Normal 12 3 4 4" xfId="46682" xr:uid="{D2A6F079-1B85-4F98-A513-0470C5F29B80}"/>
    <cellStyle name="Normal 12 3 5" xfId="16037" xr:uid="{00000000-0005-0000-0000-0000A63E0000}"/>
    <cellStyle name="Normal 12 3 5 2" xfId="16038" xr:uid="{00000000-0005-0000-0000-0000A73E0000}"/>
    <cellStyle name="Normal 12 3 5 2 2" xfId="46687" xr:uid="{1DDE0519-2320-4020-97C4-4E28081B10B6}"/>
    <cellStyle name="Normal 12 3 5 3" xfId="46686" xr:uid="{37E5324B-C9C2-4A83-8BF8-553657F4A300}"/>
    <cellStyle name="Normal 12 3 6" xfId="16039" xr:uid="{00000000-0005-0000-0000-0000A83E0000}"/>
    <cellStyle name="Normal 12 3 6 2" xfId="46688" xr:uid="{F75223AA-1BF8-4ACD-A526-62026F8384F4}"/>
    <cellStyle name="Normal 12 3 7" xfId="46657" xr:uid="{57B1E5A9-CFA5-45EA-AEB9-A0E3D93CE19D}"/>
    <cellStyle name="Normal 12 4" xfId="16040" xr:uid="{00000000-0005-0000-0000-0000A93E0000}"/>
    <cellStyle name="Normal 12 4 2" xfId="16041" xr:uid="{00000000-0005-0000-0000-0000AA3E0000}"/>
    <cellStyle name="Normal 12 4 2 2" xfId="16042" xr:uid="{00000000-0005-0000-0000-0000AB3E0000}"/>
    <cellStyle name="Normal 12 4 2 2 2" xfId="16043" xr:uid="{00000000-0005-0000-0000-0000AC3E0000}"/>
    <cellStyle name="Normal 12 4 2 2 2 2" xfId="16044" xr:uid="{00000000-0005-0000-0000-0000AD3E0000}"/>
    <cellStyle name="Normal 12 4 2 2 2 2 2" xfId="46693" xr:uid="{D908DD51-86F2-49B7-9219-17992BEED4B4}"/>
    <cellStyle name="Normal 12 4 2 2 2 3" xfId="46692" xr:uid="{9942E6F9-1814-4805-9415-4D7BC25F5B61}"/>
    <cellStyle name="Normal 12 4 2 2 3" xfId="16045" xr:uid="{00000000-0005-0000-0000-0000AE3E0000}"/>
    <cellStyle name="Normal 12 4 2 2 3 2" xfId="46694" xr:uid="{8E3AC10B-E351-4898-B4B8-71B36A70B6B4}"/>
    <cellStyle name="Normal 12 4 2 2 4" xfId="46691" xr:uid="{F40152F4-9CEB-41CD-8FF6-1FF0F4F6C926}"/>
    <cellStyle name="Normal 12 4 2 3" xfId="16046" xr:uid="{00000000-0005-0000-0000-0000AF3E0000}"/>
    <cellStyle name="Normal 12 4 2 3 2" xfId="16047" xr:uid="{00000000-0005-0000-0000-0000B03E0000}"/>
    <cellStyle name="Normal 12 4 2 3 2 2" xfId="46696" xr:uid="{CEE77145-2DAF-4973-9E5B-20D7834B2940}"/>
    <cellStyle name="Normal 12 4 2 3 3" xfId="46695" xr:uid="{0B88FBDC-0C03-4CD7-939A-248DE31E1BB0}"/>
    <cellStyle name="Normal 12 4 2 4" xfId="16048" xr:uid="{00000000-0005-0000-0000-0000B13E0000}"/>
    <cellStyle name="Normal 12 4 2 4 2" xfId="46697" xr:uid="{282CD6A5-82DB-44C7-87F0-E60610488C5F}"/>
    <cellStyle name="Normal 12 4 2 5" xfId="46690" xr:uid="{D6AB96BE-E784-4E8C-A8CC-9FFDB1EB895E}"/>
    <cellStyle name="Normal 12 4 3" xfId="16049" xr:uid="{00000000-0005-0000-0000-0000B23E0000}"/>
    <cellStyle name="Normal 12 4 3 2" xfId="16050" xr:uid="{00000000-0005-0000-0000-0000B33E0000}"/>
    <cellStyle name="Normal 12 4 3 2 2" xfId="16051" xr:uid="{00000000-0005-0000-0000-0000B43E0000}"/>
    <cellStyle name="Normal 12 4 3 2 2 2" xfId="46700" xr:uid="{E595F54A-D3F0-4D79-AE3D-CFFE5BD3E49F}"/>
    <cellStyle name="Normal 12 4 3 2 3" xfId="46699" xr:uid="{708DBB0F-E37F-4CD7-8900-234897695D66}"/>
    <cellStyle name="Normal 12 4 3 3" xfId="16052" xr:uid="{00000000-0005-0000-0000-0000B53E0000}"/>
    <cellStyle name="Normal 12 4 3 3 2" xfId="46701" xr:uid="{71DCAC3C-246D-41FF-9A89-75E872647642}"/>
    <cellStyle name="Normal 12 4 3 4" xfId="46698" xr:uid="{9E506386-2DC5-466F-8E8C-EAA71CD43D5E}"/>
    <cellStyle name="Normal 12 4 4" xfId="16053" xr:uid="{00000000-0005-0000-0000-0000B63E0000}"/>
    <cellStyle name="Normal 12 4 4 2" xfId="16054" xr:uid="{00000000-0005-0000-0000-0000B73E0000}"/>
    <cellStyle name="Normal 12 4 4 2 2" xfId="46703" xr:uid="{7B23EFDB-E67A-4A9C-AECC-DFCD94B167C8}"/>
    <cellStyle name="Normal 12 4 4 3" xfId="46702" xr:uid="{132ACC4E-EFF2-411E-B194-BAF20F3BBEFE}"/>
    <cellStyle name="Normal 12 4 5" xfId="16055" xr:uid="{00000000-0005-0000-0000-0000B83E0000}"/>
    <cellStyle name="Normal 12 4 5 2" xfId="46704" xr:uid="{2196C0B1-CB81-4B5F-BDBD-D4CB73958F06}"/>
    <cellStyle name="Normal 12 4 6" xfId="46689" xr:uid="{DCD35EE5-FF2E-4750-9446-AA27DDDBF0A0}"/>
    <cellStyle name="Normal 12 5" xfId="16056" xr:uid="{00000000-0005-0000-0000-0000B93E0000}"/>
    <cellStyle name="Normal 12 5 2" xfId="46705" xr:uid="{DC23956F-2F59-4C95-9F42-CC02126F2EDC}"/>
    <cellStyle name="Normal 12 6" xfId="46654" xr:uid="{29EB362D-D970-4FC7-8039-61C9C59473F3}"/>
    <cellStyle name="Normal 120" xfId="16057" xr:uid="{00000000-0005-0000-0000-0000BA3E0000}"/>
    <cellStyle name="Normal 120 2" xfId="46706" xr:uid="{347FD0E0-8A6E-4002-BE42-9B194686E554}"/>
    <cellStyle name="Normal 121" xfId="16058" xr:uid="{00000000-0005-0000-0000-0000BB3E0000}"/>
    <cellStyle name="Normal 121 2" xfId="46707" xr:uid="{7415917D-6790-4F6A-AF95-816CA958F046}"/>
    <cellStyle name="Normal 122" xfId="16059" xr:uid="{00000000-0005-0000-0000-0000BC3E0000}"/>
    <cellStyle name="Normal 122 2" xfId="46708" xr:uid="{9AF17299-FEB7-47C5-BFA1-1ED5163521C4}"/>
    <cellStyle name="Normal 123" xfId="16060" xr:uid="{00000000-0005-0000-0000-0000BD3E0000}"/>
    <cellStyle name="Normal 123 2" xfId="46709" xr:uid="{67F78AE1-D9BA-47E7-B804-6EE5DDF719AA}"/>
    <cellStyle name="Normal 124" xfId="16061" xr:uid="{00000000-0005-0000-0000-0000BE3E0000}"/>
    <cellStyle name="Normal 124 2" xfId="46710" xr:uid="{C76BEA5B-CD71-4559-B706-D5F380657D1B}"/>
    <cellStyle name="Normal 125" xfId="16062" xr:uid="{00000000-0005-0000-0000-0000BF3E0000}"/>
    <cellStyle name="Normal 125 2" xfId="46711" xr:uid="{EA103F46-3C68-4670-A804-5E0731774EE5}"/>
    <cellStyle name="Normal 126" xfId="16063" xr:uid="{00000000-0005-0000-0000-0000C03E0000}"/>
    <cellStyle name="Normal 126 2" xfId="46712" xr:uid="{62F8FF36-8EC2-429C-8A27-47935C1BF536}"/>
    <cellStyle name="Normal 127" xfId="16064" xr:uid="{00000000-0005-0000-0000-0000C13E0000}"/>
    <cellStyle name="Normal 127 2" xfId="46713" xr:uid="{1E9FEFDA-0FAC-46A8-A3D8-0DB74734B7C1}"/>
    <cellStyle name="Normal 128" xfId="16065" xr:uid="{00000000-0005-0000-0000-0000C23E0000}"/>
    <cellStyle name="Normal 128 2" xfId="46714" xr:uid="{DD2974D5-920A-45C0-ABBA-ADFEFC3827EC}"/>
    <cellStyle name="Normal 129" xfId="16066" xr:uid="{00000000-0005-0000-0000-0000C33E0000}"/>
    <cellStyle name="Normal 129 2" xfId="46715" xr:uid="{7AE02D48-BA38-4E2B-BB23-8383077ECB46}"/>
    <cellStyle name="Normal 13" xfId="16067" xr:uid="{00000000-0005-0000-0000-0000C43E0000}"/>
    <cellStyle name="Normal 13 2" xfId="16068" xr:uid="{00000000-0005-0000-0000-0000C53E0000}"/>
    <cellStyle name="Normal 13 2 2" xfId="16069" xr:uid="{00000000-0005-0000-0000-0000C63E0000}"/>
    <cellStyle name="Normal 13 2 2 2" xfId="46718" xr:uid="{0062CE34-4895-43E5-B43D-D08B64CE9DC8}"/>
    <cellStyle name="Normal 13 2 3" xfId="46717" xr:uid="{CF30EECF-B0A5-42CE-8BC2-01FDA1824B06}"/>
    <cellStyle name="Normal 13 3" xfId="16070" xr:uid="{00000000-0005-0000-0000-0000C73E0000}"/>
    <cellStyle name="Normal 13 3 2" xfId="16071" xr:uid="{00000000-0005-0000-0000-0000C83E0000}"/>
    <cellStyle name="Normal 13 3 2 2" xfId="16072" xr:uid="{00000000-0005-0000-0000-0000C93E0000}"/>
    <cellStyle name="Normal 13 3 2 2 2" xfId="16073" xr:uid="{00000000-0005-0000-0000-0000CA3E0000}"/>
    <cellStyle name="Normal 13 3 2 2 2 2" xfId="16074" xr:uid="{00000000-0005-0000-0000-0000CB3E0000}"/>
    <cellStyle name="Normal 13 3 2 2 2 2 2" xfId="16075" xr:uid="{00000000-0005-0000-0000-0000CC3E0000}"/>
    <cellStyle name="Normal 13 3 2 2 2 2 2 2" xfId="46724" xr:uid="{F4C82B0D-FF50-4BE3-BA8B-AE22CCD632B6}"/>
    <cellStyle name="Normal 13 3 2 2 2 2 3" xfId="46723" xr:uid="{2D711EFD-5B3C-46CE-AF6B-DD649F0BB0F6}"/>
    <cellStyle name="Normal 13 3 2 2 2 3" xfId="16076" xr:uid="{00000000-0005-0000-0000-0000CD3E0000}"/>
    <cellStyle name="Normal 13 3 2 2 2 3 2" xfId="46725" xr:uid="{D07C96AB-7CB1-4B2F-BFAF-A9B0F2E84E00}"/>
    <cellStyle name="Normal 13 3 2 2 2 4" xfId="46722" xr:uid="{3B375D69-3474-45C9-9251-477051C50878}"/>
    <cellStyle name="Normal 13 3 2 2 3" xfId="16077" xr:uid="{00000000-0005-0000-0000-0000CE3E0000}"/>
    <cellStyle name="Normal 13 3 2 2 3 2" xfId="16078" xr:uid="{00000000-0005-0000-0000-0000CF3E0000}"/>
    <cellStyle name="Normal 13 3 2 2 3 2 2" xfId="46727" xr:uid="{C2D1AA22-0EDC-4160-8E6B-FA6793295039}"/>
    <cellStyle name="Normal 13 3 2 2 3 3" xfId="46726" xr:uid="{8294E124-8978-4793-96F6-579CCEA6768A}"/>
    <cellStyle name="Normal 13 3 2 2 4" xfId="16079" xr:uid="{00000000-0005-0000-0000-0000D03E0000}"/>
    <cellStyle name="Normal 13 3 2 2 4 2" xfId="46728" xr:uid="{373BF41C-CFBC-4AD0-A598-326FBA533995}"/>
    <cellStyle name="Normal 13 3 2 2 5" xfId="46721" xr:uid="{574A3203-5200-4B86-A8CB-25A9BB24F971}"/>
    <cellStyle name="Normal 13 3 2 3" xfId="16080" xr:uid="{00000000-0005-0000-0000-0000D13E0000}"/>
    <cellStyle name="Normal 13 3 2 3 2" xfId="16081" xr:uid="{00000000-0005-0000-0000-0000D23E0000}"/>
    <cellStyle name="Normal 13 3 2 3 2 2" xfId="16082" xr:uid="{00000000-0005-0000-0000-0000D33E0000}"/>
    <cellStyle name="Normal 13 3 2 3 2 2 2" xfId="46731" xr:uid="{FA81129A-83AB-4087-8746-CD6015AC7532}"/>
    <cellStyle name="Normal 13 3 2 3 2 3" xfId="46730" xr:uid="{DC9BEB49-8B93-4A35-90D4-94E3CC66AC5C}"/>
    <cellStyle name="Normal 13 3 2 3 3" xfId="16083" xr:uid="{00000000-0005-0000-0000-0000D43E0000}"/>
    <cellStyle name="Normal 13 3 2 3 3 2" xfId="46732" xr:uid="{0DEA6EA5-756C-47A8-9DE1-2BFAFE96D9B2}"/>
    <cellStyle name="Normal 13 3 2 3 4" xfId="46729" xr:uid="{289C3620-EBBC-4C15-A3C7-582105B747DB}"/>
    <cellStyle name="Normal 13 3 2 4" xfId="16084" xr:uid="{00000000-0005-0000-0000-0000D53E0000}"/>
    <cellStyle name="Normal 13 3 2 4 2" xfId="16085" xr:uid="{00000000-0005-0000-0000-0000D63E0000}"/>
    <cellStyle name="Normal 13 3 2 4 2 2" xfId="46734" xr:uid="{5F45A294-D50F-416D-9CC5-8D0F103D6998}"/>
    <cellStyle name="Normal 13 3 2 4 3" xfId="46733" xr:uid="{4B5F1AA2-AECF-4CEA-B61F-DAC04F41E264}"/>
    <cellStyle name="Normal 13 3 2 5" xfId="16086" xr:uid="{00000000-0005-0000-0000-0000D73E0000}"/>
    <cellStyle name="Normal 13 3 2 5 2" xfId="46735" xr:uid="{56562757-821B-42B9-BBBC-244E66E7E201}"/>
    <cellStyle name="Normal 13 3 2 6" xfId="46720" xr:uid="{7A9219B8-DFBA-4C16-89D4-B23CB5B73E18}"/>
    <cellStyle name="Normal 13 3 3" xfId="16087" xr:uid="{00000000-0005-0000-0000-0000D83E0000}"/>
    <cellStyle name="Normal 13 3 3 2" xfId="16088" xr:uid="{00000000-0005-0000-0000-0000D93E0000}"/>
    <cellStyle name="Normal 13 3 3 2 2" xfId="16089" xr:uid="{00000000-0005-0000-0000-0000DA3E0000}"/>
    <cellStyle name="Normal 13 3 3 2 2 2" xfId="16090" xr:uid="{00000000-0005-0000-0000-0000DB3E0000}"/>
    <cellStyle name="Normal 13 3 3 2 2 2 2" xfId="46739" xr:uid="{E6499774-E20B-4E2E-8859-3199405D6FD2}"/>
    <cellStyle name="Normal 13 3 3 2 2 3" xfId="46738" xr:uid="{BB932E40-CE47-448D-B3F1-8475D8DDCC2F}"/>
    <cellStyle name="Normal 13 3 3 2 3" xfId="16091" xr:uid="{00000000-0005-0000-0000-0000DC3E0000}"/>
    <cellStyle name="Normal 13 3 3 2 3 2" xfId="46740" xr:uid="{4EF45C39-CB84-4DF8-BCC2-821F5B5C4F50}"/>
    <cellStyle name="Normal 13 3 3 2 4" xfId="46737" xr:uid="{FDD050A1-E76B-43D4-A2EC-16BE0A77D0A4}"/>
    <cellStyle name="Normal 13 3 3 3" xfId="16092" xr:uid="{00000000-0005-0000-0000-0000DD3E0000}"/>
    <cellStyle name="Normal 13 3 3 3 2" xfId="16093" xr:uid="{00000000-0005-0000-0000-0000DE3E0000}"/>
    <cellStyle name="Normal 13 3 3 3 2 2" xfId="46742" xr:uid="{511D6D19-6D47-4D1A-ACC8-AD1C521B16DD}"/>
    <cellStyle name="Normal 13 3 3 3 3" xfId="46741" xr:uid="{28A766FA-5B8E-486C-ADC8-C030ECD0E030}"/>
    <cellStyle name="Normal 13 3 3 4" xfId="16094" xr:uid="{00000000-0005-0000-0000-0000DF3E0000}"/>
    <cellStyle name="Normal 13 3 3 4 2" xfId="46743" xr:uid="{A436CC0A-6B77-4735-9399-0BEEE1F97B3B}"/>
    <cellStyle name="Normal 13 3 3 5" xfId="46736" xr:uid="{4E3A2C86-7966-4CA5-A893-5CD5C94AEC62}"/>
    <cellStyle name="Normal 13 3 4" xfId="16095" xr:uid="{00000000-0005-0000-0000-0000E03E0000}"/>
    <cellStyle name="Normal 13 3 4 2" xfId="16096" xr:uid="{00000000-0005-0000-0000-0000E13E0000}"/>
    <cellStyle name="Normal 13 3 4 2 2" xfId="16097" xr:uid="{00000000-0005-0000-0000-0000E23E0000}"/>
    <cellStyle name="Normal 13 3 4 2 2 2" xfId="46746" xr:uid="{4A227643-4355-492D-A9AD-9C030B222EEC}"/>
    <cellStyle name="Normal 13 3 4 2 3" xfId="46745" xr:uid="{60A83BF7-1653-4268-8FA9-B83D24838CF2}"/>
    <cellStyle name="Normal 13 3 4 3" xfId="16098" xr:uid="{00000000-0005-0000-0000-0000E33E0000}"/>
    <cellStyle name="Normal 13 3 4 3 2" xfId="46747" xr:uid="{A827D625-E183-4EE1-B3CD-74B2F09CF05F}"/>
    <cellStyle name="Normal 13 3 4 4" xfId="46744" xr:uid="{9756D218-586D-4429-9525-310C7BF69854}"/>
    <cellStyle name="Normal 13 3 5" xfId="16099" xr:uid="{00000000-0005-0000-0000-0000E43E0000}"/>
    <cellStyle name="Normal 13 3 5 2" xfId="16100" xr:uid="{00000000-0005-0000-0000-0000E53E0000}"/>
    <cellStyle name="Normal 13 3 5 2 2" xfId="46749" xr:uid="{B284B027-3072-4AED-A27A-3F5EFF5E0DAF}"/>
    <cellStyle name="Normal 13 3 5 3" xfId="46748" xr:uid="{8D7CDEB7-990B-4CBE-BBAA-95218732C2F4}"/>
    <cellStyle name="Normal 13 3 6" xfId="16101" xr:uid="{00000000-0005-0000-0000-0000E63E0000}"/>
    <cellStyle name="Normal 13 3 6 2" xfId="46750" xr:uid="{1E09190A-88B6-4CF9-8E52-86A7E0FF7DB1}"/>
    <cellStyle name="Normal 13 3 7" xfId="46719" xr:uid="{89C7E167-095F-439A-8F2E-1F955C2838B5}"/>
    <cellStyle name="Normal 13 4" xfId="16102" xr:uid="{00000000-0005-0000-0000-0000E73E0000}"/>
    <cellStyle name="Normal 13 4 2" xfId="16103" xr:uid="{00000000-0005-0000-0000-0000E83E0000}"/>
    <cellStyle name="Normal 13 4 2 2" xfId="16104" xr:uid="{00000000-0005-0000-0000-0000E93E0000}"/>
    <cellStyle name="Normal 13 4 2 2 2" xfId="16105" xr:uid="{00000000-0005-0000-0000-0000EA3E0000}"/>
    <cellStyle name="Normal 13 4 2 2 2 2" xfId="16106" xr:uid="{00000000-0005-0000-0000-0000EB3E0000}"/>
    <cellStyle name="Normal 13 4 2 2 2 2 2" xfId="46755" xr:uid="{578BF163-C404-4236-A798-D35CE347C970}"/>
    <cellStyle name="Normal 13 4 2 2 2 3" xfId="46754" xr:uid="{9FEF0982-101E-4B2B-B2A7-4C6E1866AD15}"/>
    <cellStyle name="Normal 13 4 2 2 3" xfId="16107" xr:uid="{00000000-0005-0000-0000-0000EC3E0000}"/>
    <cellStyle name="Normal 13 4 2 2 3 2" xfId="46756" xr:uid="{1ACEF743-1588-4F58-827B-5101676A2BD0}"/>
    <cellStyle name="Normal 13 4 2 2 4" xfId="46753" xr:uid="{42F78B22-735B-48DB-A888-4065B5D0D28A}"/>
    <cellStyle name="Normal 13 4 2 3" xfId="16108" xr:uid="{00000000-0005-0000-0000-0000ED3E0000}"/>
    <cellStyle name="Normal 13 4 2 3 2" xfId="16109" xr:uid="{00000000-0005-0000-0000-0000EE3E0000}"/>
    <cellStyle name="Normal 13 4 2 3 2 2" xfId="46758" xr:uid="{77C434F8-C586-4420-B24C-2D3370468B74}"/>
    <cellStyle name="Normal 13 4 2 3 3" xfId="46757" xr:uid="{3D62FA4A-6256-4315-91D1-C8CAA27A1E51}"/>
    <cellStyle name="Normal 13 4 2 4" xfId="16110" xr:uid="{00000000-0005-0000-0000-0000EF3E0000}"/>
    <cellStyle name="Normal 13 4 2 4 2" xfId="46759" xr:uid="{EF8E25C8-8B8F-42AD-B454-8E531C98195A}"/>
    <cellStyle name="Normal 13 4 2 5" xfId="46752" xr:uid="{F46D7BF7-0FB0-4CD3-876F-2FD2FBB75F7E}"/>
    <cellStyle name="Normal 13 4 3" xfId="16111" xr:uid="{00000000-0005-0000-0000-0000F03E0000}"/>
    <cellStyle name="Normal 13 4 3 2" xfId="16112" xr:uid="{00000000-0005-0000-0000-0000F13E0000}"/>
    <cellStyle name="Normal 13 4 3 2 2" xfId="16113" xr:uid="{00000000-0005-0000-0000-0000F23E0000}"/>
    <cellStyle name="Normal 13 4 3 2 2 2" xfId="46762" xr:uid="{9D920B5E-7607-4067-9AB8-15F9ABC328B3}"/>
    <cellStyle name="Normal 13 4 3 2 3" xfId="46761" xr:uid="{E3B62989-3232-4C61-BB33-EB37E0EEC5DD}"/>
    <cellStyle name="Normal 13 4 3 3" xfId="16114" xr:uid="{00000000-0005-0000-0000-0000F33E0000}"/>
    <cellStyle name="Normal 13 4 3 3 2" xfId="46763" xr:uid="{905ACE66-FEDC-4B47-BF3E-EE5E6B66B0EC}"/>
    <cellStyle name="Normal 13 4 3 4" xfId="46760" xr:uid="{58E238FE-4BD5-45DC-90F2-EF74CD606B12}"/>
    <cellStyle name="Normal 13 4 4" xfId="16115" xr:uid="{00000000-0005-0000-0000-0000F43E0000}"/>
    <cellStyle name="Normal 13 4 4 2" xfId="16116" xr:uid="{00000000-0005-0000-0000-0000F53E0000}"/>
    <cellStyle name="Normal 13 4 4 2 2" xfId="46765" xr:uid="{635559A1-E4B6-4ED0-88F6-15ED83B025F2}"/>
    <cellStyle name="Normal 13 4 4 3" xfId="46764" xr:uid="{B5BF3D4E-BB3E-43E5-ADDB-2CDED1FD7235}"/>
    <cellStyle name="Normal 13 4 5" xfId="16117" xr:uid="{00000000-0005-0000-0000-0000F63E0000}"/>
    <cellStyle name="Normal 13 4 5 2" xfId="46766" xr:uid="{C08C22CF-8A43-414E-A226-1F9AA67867EA}"/>
    <cellStyle name="Normal 13 4 6" xfId="46751" xr:uid="{385C89A6-17FD-4B67-A2E8-10EF98217113}"/>
    <cellStyle name="Normal 13 5" xfId="16118" xr:uid="{00000000-0005-0000-0000-0000F73E0000}"/>
    <cellStyle name="Normal 13 5 2" xfId="46767" xr:uid="{2CBA7131-DD8A-4CA5-8698-198EFD1878D2}"/>
    <cellStyle name="Normal 13 6" xfId="46716" xr:uid="{C49FDDF7-B6D4-4DED-93F4-0C5FA2CC8908}"/>
    <cellStyle name="Normal 130" xfId="16119" xr:uid="{00000000-0005-0000-0000-0000F83E0000}"/>
    <cellStyle name="Normal 130 2" xfId="46768" xr:uid="{82DACBA7-7126-4D51-AFAC-9E238CC5FBB8}"/>
    <cellStyle name="Normal 131" xfId="16120" xr:uid="{00000000-0005-0000-0000-0000F93E0000}"/>
    <cellStyle name="Normal 131 2" xfId="46769" xr:uid="{24A7D4FF-B905-47C3-9535-B36ABAE2478C}"/>
    <cellStyle name="Normal 132" xfId="16121" xr:uid="{00000000-0005-0000-0000-0000FA3E0000}"/>
    <cellStyle name="Normal 132 2" xfId="46770" xr:uid="{A6DAB187-AC48-436B-92AD-13D6D6212567}"/>
    <cellStyle name="Normal 133" xfId="16122" xr:uid="{00000000-0005-0000-0000-0000FB3E0000}"/>
    <cellStyle name="Normal 133 2" xfId="46771" xr:uid="{4D95A6C9-3470-444A-B2EC-A288A0F46DB6}"/>
    <cellStyle name="Normal 134" xfId="16123" xr:uid="{00000000-0005-0000-0000-0000FC3E0000}"/>
    <cellStyle name="Normal 134 2" xfId="46772" xr:uid="{E8C1B308-84EB-4F76-B20D-B47169E9775C}"/>
    <cellStyle name="Normal 135" xfId="16124" xr:uid="{00000000-0005-0000-0000-0000FD3E0000}"/>
    <cellStyle name="Normal 135 2" xfId="46773" xr:uid="{0B129CE4-F662-4BC5-8DA2-C8743E5B4BB2}"/>
    <cellStyle name="Normal 136" xfId="16125" xr:uid="{00000000-0005-0000-0000-0000FE3E0000}"/>
    <cellStyle name="Normal 136 2" xfId="46774" xr:uid="{FE009F04-3770-4F85-B6EE-5697155274FC}"/>
    <cellStyle name="Normal 137" xfId="16126" xr:uid="{00000000-0005-0000-0000-0000FF3E0000}"/>
    <cellStyle name="Normal 137 2" xfId="46775" xr:uid="{B9720096-428F-4F84-BC35-7AFE4EB86ACD}"/>
    <cellStyle name="Normal 138" xfId="16127" xr:uid="{00000000-0005-0000-0000-0000003F0000}"/>
    <cellStyle name="Normal 138 2" xfId="46776" xr:uid="{E2B396A2-8526-4D2D-B3A2-D77835334FD3}"/>
    <cellStyle name="Normal 139" xfId="16128" xr:uid="{00000000-0005-0000-0000-0000013F0000}"/>
    <cellStyle name="Normal 139 2" xfId="46777" xr:uid="{425EF0C7-5F5C-4D0B-A150-9CF90B588493}"/>
    <cellStyle name="Normal 14" xfId="16129" xr:uid="{00000000-0005-0000-0000-0000023F0000}"/>
    <cellStyle name="Normal 14 2" xfId="16130" xr:uid="{00000000-0005-0000-0000-0000033F0000}"/>
    <cellStyle name="Normal 14 2 2" xfId="16131" xr:uid="{00000000-0005-0000-0000-0000043F0000}"/>
    <cellStyle name="Normal 14 2 2 2" xfId="46780" xr:uid="{97919B6B-636E-4C91-B0FE-046FF4AB599E}"/>
    <cellStyle name="Normal 14 2 3" xfId="46779" xr:uid="{D4AC7191-15C3-4292-AAB0-6DEFF555B9E9}"/>
    <cellStyle name="Normal 14 3" xfId="16132" xr:uid="{00000000-0005-0000-0000-0000053F0000}"/>
    <cellStyle name="Normal 14 3 2" xfId="46781" xr:uid="{F3871343-557C-45EF-BD56-270AFD9B0AF1}"/>
    <cellStyle name="Normal 14 4" xfId="16133" xr:uid="{00000000-0005-0000-0000-0000063F0000}"/>
    <cellStyle name="Normal 14 4 2" xfId="46782" xr:uid="{70322592-F1DB-499F-A977-B4057175E891}"/>
    <cellStyle name="Normal 14 5" xfId="46778" xr:uid="{D7217E6E-76CD-4D4A-87F2-BD7731D0C941}"/>
    <cellStyle name="Normal 140" xfId="16134" xr:uid="{00000000-0005-0000-0000-0000073F0000}"/>
    <cellStyle name="Normal 140 2" xfId="46783" xr:uid="{446C7B0C-5F7D-428C-BAEF-8AFB9146C978}"/>
    <cellStyle name="Normal 141" xfId="16135" xr:uid="{00000000-0005-0000-0000-0000083F0000}"/>
    <cellStyle name="Normal 141 2" xfId="46784" xr:uid="{9FBC3B56-78FA-4C91-9C42-FB2B91FE06DD}"/>
    <cellStyle name="Normal 142" xfId="16136" xr:uid="{00000000-0005-0000-0000-0000093F0000}"/>
    <cellStyle name="Normal 142 2" xfId="46785" xr:uid="{76DCB5B1-5ADB-4494-88BC-28B668641ADD}"/>
    <cellStyle name="Normal 143" xfId="16137" xr:uid="{00000000-0005-0000-0000-00000A3F0000}"/>
    <cellStyle name="Normal 143 2" xfId="46786" xr:uid="{A6E6D988-05C6-40AA-B693-C5C75938525E}"/>
    <cellStyle name="Normal 144" xfId="16138" xr:uid="{00000000-0005-0000-0000-00000B3F0000}"/>
    <cellStyle name="Normal 144 2" xfId="46787" xr:uid="{11223B7E-B903-405E-8790-C1BBB0DFF9D1}"/>
    <cellStyle name="Normal 145" xfId="16139" xr:uid="{00000000-0005-0000-0000-00000C3F0000}"/>
    <cellStyle name="Normal 145 2" xfId="46788" xr:uid="{7D7292F6-AD55-400B-B92F-2CCE05CE8C32}"/>
    <cellStyle name="Normal 146" xfId="16140" xr:uid="{00000000-0005-0000-0000-00000D3F0000}"/>
    <cellStyle name="Normal 146 2" xfId="46789" xr:uid="{23D07B2E-9A94-4EBD-8254-D86D6B22BEBB}"/>
    <cellStyle name="Normal 147" xfId="16141" xr:uid="{00000000-0005-0000-0000-00000E3F0000}"/>
    <cellStyle name="Normal 147 2" xfId="46790" xr:uid="{11E0D3EF-AE60-460F-9251-2A90E0675D47}"/>
    <cellStyle name="Normal 148" xfId="16142" xr:uid="{00000000-0005-0000-0000-00000F3F0000}"/>
    <cellStyle name="Normal 148 2" xfId="46791" xr:uid="{AEAA2C18-2CF7-4CEA-B49F-EB6993DE9EF5}"/>
    <cellStyle name="Normal 149" xfId="16143" xr:uid="{00000000-0005-0000-0000-0000103F0000}"/>
    <cellStyle name="Normal 149 2" xfId="46792" xr:uid="{52057325-A9F4-4FC3-AB89-5068AC831668}"/>
    <cellStyle name="Normal 15" xfId="16144" xr:uid="{00000000-0005-0000-0000-0000113F0000}"/>
    <cellStyle name="Normal 15 2" xfId="16145" xr:uid="{00000000-0005-0000-0000-0000123F0000}"/>
    <cellStyle name="Normal 15 2 2" xfId="16146" xr:uid="{00000000-0005-0000-0000-0000133F0000}"/>
    <cellStyle name="Normal 15 2 2 2" xfId="16147" xr:uid="{00000000-0005-0000-0000-0000143F0000}"/>
    <cellStyle name="Normal 15 2 2 2 2" xfId="46796" xr:uid="{2EF00A89-A378-4A52-AA52-3CD5806C56B3}"/>
    <cellStyle name="Normal 15 2 2 3" xfId="46795" xr:uid="{3BF5E65C-79FB-4BA7-8B9D-E1E81517EBE3}"/>
    <cellStyle name="Normal 15 2 3" xfId="46794" xr:uid="{1F205829-B2D8-40D8-A524-DDBB72D3D0DE}"/>
    <cellStyle name="Normal 15 3" xfId="16148" xr:uid="{00000000-0005-0000-0000-0000153F0000}"/>
    <cellStyle name="Normal 15 3 2" xfId="16149" xr:uid="{00000000-0005-0000-0000-0000163F0000}"/>
    <cellStyle name="Normal 15 3 2 2" xfId="16150" xr:uid="{00000000-0005-0000-0000-0000173F0000}"/>
    <cellStyle name="Normal 15 3 2 2 2" xfId="16151" xr:uid="{00000000-0005-0000-0000-0000183F0000}"/>
    <cellStyle name="Normal 15 3 2 2 2 2" xfId="16152" xr:uid="{00000000-0005-0000-0000-0000193F0000}"/>
    <cellStyle name="Normal 15 3 2 2 2 2 2" xfId="16153" xr:uid="{00000000-0005-0000-0000-00001A3F0000}"/>
    <cellStyle name="Normal 15 3 2 2 2 2 2 2" xfId="46802" xr:uid="{2EDFC64D-5F79-436C-8C15-F3D9B34056E2}"/>
    <cellStyle name="Normal 15 3 2 2 2 2 3" xfId="46801" xr:uid="{0099A9A2-A115-4A92-B4C9-EF84EC098B55}"/>
    <cellStyle name="Normal 15 3 2 2 2 3" xfId="16154" xr:uid="{00000000-0005-0000-0000-00001B3F0000}"/>
    <cellStyle name="Normal 15 3 2 2 2 3 2" xfId="46803" xr:uid="{14669C25-7B25-4778-9416-221C9EBF12F0}"/>
    <cellStyle name="Normal 15 3 2 2 2 4" xfId="46800" xr:uid="{23B2315F-E419-4327-A118-1CCA8B10D9CC}"/>
    <cellStyle name="Normal 15 3 2 2 3" xfId="16155" xr:uid="{00000000-0005-0000-0000-00001C3F0000}"/>
    <cellStyle name="Normal 15 3 2 2 3 2" xfId="16156" xr:uid="{00000000-0005-0000-0000-00001D3F0000}"/>
    <cellStyle name="Normal 15 3 2 2 3 2 2" xfId="46805" xr:uid="{03D74B20-8EEC-436D-8B29-790DBBFB7A3D}"/>
    <cellStyle name="Normal 15 3 2 2 3 3" xfId="46804" xr:uid="{09453AFA-EA6D-4C2D-B784-5E9160C9B013}"/>
    <cellStyle name="Normal 15 3 2 2 4" xfId="16157" xr:uid="{00000000-0005-0000-0000-00001E3F0000}"/>
    <cellStyle name="Normal 15 3 2 2 4 2" xfId="46806" xr:uid="{35403264-C803-41ED-AEFE-2006F43D2B59}"/>
    <cellStyle name="Normal 15 3 2 2 5" xfId="46799" xr:uid="{170E4C50-A3CC-4B70-8B5D-3C2B2EB13E00}"/>
    <cellStyle name="Normal 15 3 2 3" xfId="16158" xr:uid="{00000000-0005-0000-0000-00001F3F0000}"/>
    <cellStyle name="Normal 15 3 2 3 2" xfId="16159" xr:uid="{00000000-0005-0000-0000-0000203F0000}"/>
    <cellStyle name="Normal 15 3 2 3 2 2" xfId="16160" xr:uid="{00000000-0005-0000-0000-0000213F0000}"/>
    <cellStyle name="Normal 15 3 2 3 2 2 2" xfId="46809" xr:uid="{D45C9A7E-4E5A-49CA-B8EA-7FFDF961C289}"/>
    <cellStyle name="Normal 15 3 2 3 2 3" xfId="46808" xr:uid="{357950F3-058C-47B0-BEB0-0F5C22E44BE8}"/>
    <cellStyle name="Normal 15 3 2 3 3" xfId="16161" xr:uid="{00000000-0005-0000-0000-0000223F0000}"/>
    <cellStyle name="Normal 15 3 2 3 3 2" xfId="46810" xr:uid="{3E604653-03A9-4E85-B965-9DDC92609740}"/>
    <cellStyle name="Normal 15 3 2 3 4" xfId="46807" xr:uid="{273F1980-2A2A-4ACE-BA7F-7131DB0F109E}"/>
    <cellStyle name="Normal 15 3 2 4" xfId="16162" xr:uid="{00000000-0005-0000-0000-0000233F0000}"/>
    <cellStyle name="Normal 15 3 2 4 2" xfId="16163" xr:uid="{00000000-0005-0000-0000-0000243F0000}"/>
    <cellStyle name="Normal 15 3 2 4 2 2" xfId="46812" xr:uid="{98E4CACB-0BD0-4A08-814B-B98B8EEBED4C}"/>
    <cellStyle name="Normal 15 3 2 4 3" xfId="46811" xr:uid="{7CD63297-B6D2-43D6-BBEF-1A19A63397EC}"/>
    <cellStyle name="Normal 15 3 2 5" xfId="16164" xr:uid="{00000000-0005-0000-0000-0000253F0000}"/>
    <cellStyle name="Normal 15 3 2 5 2" xfId="46813" xr:uid="{12CB87DA-F05F-43D1-BC0B-097E01760A1C}"/>
    <cellStyle name="Normal 15 3 2 6" xfId="46798" xr:uid="{DE46910B-34B6-4005-B581-0BF7AC2D33C2}"/>
    <cellStyle name="Normal 15 3 3" xfId="16165" xr:uid="{00000000-0005-0000-0000-0000263F0000}"/>
    <cellStyle name="Normal 15 3 3 2" xfId="16166" xr:uid="{00000000-0005-0000-0000-0000273F0000}"/>
    <cellStyle name="Normal 15 3 3 2 2" xfId="16167" xr:uid="{00000000-0005-0000-0000-0000283F0000}"/>
    <cellStyle name="Normal 15 3 3 2 2 2" xfId="16168" xr:uid="{00000000-0005-0000-0000-0000293F0000}"/>
    <cellStyle name="Normal 15 3 3 2 2 2 2" xfId="46817" xr:uid="{3227AA3B-8777-4133-8BDD-FBF58F32EE70}"/>
    <cellStyle name="Normal 15 3 3 2 2 3" xfId="46816" xr:uid="{178D8A31-861C-4B1A-94D4-7D4F67395BB8}"/>
    <cellStyle name="Normal 15 3 3 2 3" xfId="16169" xr:uid="{00000000-0005-0000-0000-00002A3F0000}"/>
    <cellStyle name="Normal 15 3 3 2 3 2" xfId="46818" xr:uid="{D41C8F12-BA88-4669-A439-5FEB65D9B063}"/>
    <cellStyle name="Normal 15 3 3 2 4" xfId="46815" xr:uid="{BE3660AA-C541-4D36-A3A2-C4BBA689AD7C}"/>
    <cellStyle name="Normal 15 3 3 3" xfId="16170" xr:uid="{00000000-0005-0000-0000-00002B3F0000}"/>
    <cellStyle name="Normal 15 3 3 3 2" xfId="16171" xr:uid="{00000000-0005-0000-0000-00002C3F0000}"/>
    <cellStyle name="Normal 15 3 3 3 2 2" xfId="46820" xr:uid="{96879527-050C-418D-BFB7-2CD5471D9B94}"/>
    <cellStyle name="Normal 15 3 3 3 3" xfId="46819" xr:uid="{CF2FD3BE-75E1-45E0-B401-A834D745792B}"/>
    <cellStyle name="Normal 15 3 3 4" xfId="16172" xr:uid="{00000000-0005-0000-0000-00002D3F0000}"/>
    <cellStyle name="Normal 15 3 3 4 2" xfId="46821" xr:uid="{70F12074-F7AB-4596-8016-6AA704D2E56C}"/>
    <cellStyle name="Normal 15 3 3 5" xfId="46814" xr:uid="{6CE81847-4392-4EE7-ACCE-7E19B8C123D0}"/>
    <cellStyle name="Normal 15 3 4" xfId="16173" xr:uid="{00000000-0005-0000-0000-00002E3F0000}"/>
    <cellStyle name="Normal 15 3 4 2" xfId="16174" xr:uid="{00000000-0005-0000-0000-00002F3F0000}"/>
    <cellStyle name="Normal 15 3 4 2 2" xfId="16175" xr:uid="{00000000-0005-0000-0000-0000303F0000}"/>
    <cellStyle name="Normal 15 3 4 2 2 2" xfId="46824" xr:uid="{2F8EBAEC-4131-4F3C-B96D-1434B96CEB19}"/>
    <cellStyle name="Normal 15 3 4 2 3" xfId="46823" xr:uid="{956F1E9F-E441-47C6-8D96-A4C72E086C4E}"/>
    <cellStyle name="Normal 15 3 4 3" xfId="16176" xr:uid="{00000000-0005-0000-0000-0000313F0000}"/>
    <cellStyle name="Normal 15 3 4 3 2" xfId="46825" xr:uid="{7F7EEB08-63C1-49F6-8222-B7719AB68669}"/>
    <cellStyle name="Normal 15 3 4 4" xfId="46822" xr:uid="{6CDEBED0-05D7-4078-9859-D2CB5FD6A31A}"/>
    <cellStyle name="Normal 15 3 5" xfId="16177" xr:uid="{00000000-0005-0000-0000-0000323F0000}"/>
    <cellStyle name="Normal 15 3 5 2" xfId="16178" xr:uid="{00000000-0005-0000-0000-0000333F0000}"/>
    <cellStyle name="Normal 15 3 5 2 2" xfId="46827" xr:uid="{F5398939-2C3F-414D-95E1-2979B45A4C38}"/>
    <cellStyle name="Normal 15 3 5 3" xfId="46826" xr:uid="{B62359E2-A69A-426D-BA69-0F9427BF9145}"/>
    <cellStyle name="Normal 15 3 6" xfId="16179" xr:uid="{00000000-0005-0000-0000-0000343F0000}"/>
    <cellStyle name="Normal 15 3 6 2" xfId="46828" xr:uid="{3129E4A8-5F0B-462C-B114-A72AF6C5820A}"/>
    <cellStyle name="Normal 15 3 7" xfId="16180" xr:uid="{00000000-0005-0000-0000-0000353F0000}"/>
    <cellStyle name="Normal 15 3 7 2" xfId="46829" xr:uid="{05B54055-CF57-48D1-90C1-E18D59AFB42C}"/>
    <cellStyle name="Normal 15 3 8" xfId="46797" xr:uid="{E2733D68-6A9C-4BF2-8010-BBB404BD2078}"/>
    <cellStyle name="Normal 15 4" xfId="16181" xr:uid="{00000000-0005-0000-0000-0000363F0000}"/>
    <cellStyle name="Normal 15 4 2" xfId="16182" xr:uid="{00000000-0005-0000-0000-0000373F0000}"/>
    <cellStyle name="Normal 15 4 2 2" xfId="16183" xr:uid="{00000000-0005-0000-0000-0000383F0000}"/>
    <cellStyle name="Normal 15 4 2 2 2" xfId="16184" xr:uid="{00000000-0005-0000-0000-0000393F0000}"/>
    <cellStyle name="Normal 15 4 2 2 2 2" xfId="16185" xr:uid="{00000000-0005-0000-0000-00003A3F0000}"/>
    <cellStyle name="Normal 15 4 2 2 2 2 2" xfId="46834" xr:uid="{1E856778-C2E0-477C-BAE8-D0C2C3A337B3}"/>
    <cellStyle name="Normal 15 4 2 2 2 3" xfId="46833" xr:uid="{F6647906-9D1A-4CAD-8F83-B3B96CEDFBE3}"/>
    <cellStyle name="Normal 15 4 2 2 3" xfId="16186" xr:uid="{00000000-0005-0000-0000-00003B3F0000}"/>
    <cellStyle name="Normal 15 4 2 2 3 2" xfId="46835" xr:uid="{367ECAE6-1EA5-4A92-BE6F-4C5A978E1A41}"/>
    <cellStyle name="Normal 15 4 2 2 4" xfId="46832" xr:uid="{20442665-7AAA-4351-BA85-57DC046C4724}"/>
    <cellStyle name="Normal 15 4 2 3" xfId="16187" xr:uid="{00000000-0005-0000-0000-00003C3F0000}"/>
    <cellStyle name="Normal 15 4 2 3 2" xfId="16188" xr:uid="{00000000-0005-0000-0000-00003D3F0000}"/>
    <cellStyle name="Normal 15 4 2 3 2 2" xfId="46837" xr:uid="{4B7AD8E8-6AC2-4974-A177-D744E649F292}"/>
    <cellStyle name="Normal 15 4 2 3 3" xfId="46836" xr:uid="{D2951F8C-AA08-47A4-9FFA-2B211E57B08E}"/>
    <cellStyle name="Normal 15 4 2 4" xfId="16189" xr:uid="{00000000-0005-0000-0000-00003E3F0000}"/>
    <cellStyle name="Normal 15 4 2 4 2" xfId="46838" xr:uid="{58909D4B-91F5-4F41-9B9B-B0451D904FB1}"/>
    <cellStyle name="Normal 15 4 2 5" xfId="46831" xr:uid="{737F9144-5EE2-49F3-9C87-9A3EFE009FA2}"/>
    <cellStyle name="Normal 15 4 3" xfId="16190" xr:uid="{00000000-0005-0000-0000-00003F3F0000}"/>
    <cellStyle name="Normal 15 4 3 2" xfId="16191" xr:uid="{00000000-0005-0000-0000-0000403F0000}"/>
    <cellStyle name="Normal 15 4 3 2 2" xfId="16192" xr:uid="{00000000-0005-0000-0000-0000413F0000}"/>
    <cellStyle name="Normal 15 4 3 2 2 2" xfId="46841" xr:uid="{2A6559BC-1E1E-41EF-85F7-60A0070228CD}"/>
    <cellStyle name="Normal 15 4 3 2 3" xfId="46840" xr:uid="{BEF08892-EF2A-44F2-823F-D3F4AE3069C0}"/>
    <cellStyle name="Normal 15 4 3 3" xfId="16193" xr:uid="{00000000-0005-0000-0000-0000423F0000}"/>
    <cellStyle name="Normal 15 4 3 3 2" xfId="46842" xr:uid="{59690DC1-DFB8-4C87-9712-9FFE528FCDBF}"/>
    <cellStyle name="Normal 15 4 3 4" xfId="46839" xr:uid="{40893043-4133-428F-8301-B27CB0B386E4}"/>
    <cellStyle name="Normal 15 4 4" xfId="16194" xr:uid="{00000000-0005-0000-0000-0000433F0000}"/>
    <cellStyle name="Normal 15 4 4 2" xfId="16195" xr:uid="{00000000-0005-0000-0000-0000443F0000}"/>
    <cellStyle name="Normal 15 4 4 2 2" xfId="46844" xr:uid="{37C54A31-60EF-41A8-915F-59A3540B1BBE}"/>
    <cellStyle name="Normal 15 4 4 3" xfId="46843" xr:uid="{B2800DFB-C868-4F6E-9C03-4170DAB3EF8B}"/>
    <cellStyle name="Normal 15 4 5" xfId="16196" xr:uid="{00000000-0005-0000-0000-0000453F0000}"/>
    <cellStyle name="Normal 15 4 5 2" xfId="46845" xr:uid="{C8E10B33-8BA1-494D-A427-2C8D39DB7C61}"/>
    <cellStyle name="Normal 15 4 6" xfId="16197" xr:uid="{00000000-0005-0000-0000-0000463F0000}"/>
    <cellStyle name="Normal 15 4 6 2" xfId="46846" xr:uid="{80EC6961-1472-4313-B6AB-E3860BEC55E9}"/>
    <cellStyle name="Normal 15 4 7" xfId="46830" xr:uid="{C28A90C0-263F-4C6B-8193-179BC8E85E98}"/>
    <cellStyle name="Normal 15 5" xfId="16198" xr:uid="{00000000-0005-0000-0000-0000473F0000}"/>
    <cellStyle name="Normal 15 5 2" xfId="46847" xr:uid="{27C5CD46-F002-4846-A38A-B4DF26D49A84}"/>
    <cellStyle name="Normal 15 6" xfId="46793" xr:uid="{EDA6B9DB-4510-47E3-8EEC-4B13A2C63355}"/>
    <cellStyle name="Normal 150" xfId="16199" xr:uid="{00000000-0005-0000-0000-0000483F0000}"/>
    <cellStyle name="Normal 150 2" xfId="46848" xr:uid="{C44490A9-086C-49EA-8A5D-CC75830EAF47}"/>
    <cellStyle name="Normal 151" xfId="16200" xr:uid="{00000000-0005-0000-0000-0000493F0000}"/>
    <cellStyle name="Normal 151 2" xfId="46849" xr:uid="{7F45E4B1-ED75-456C-8557-114E4D56739F}"/>
    <cellStyle name="Normal 152" xfId="16201" xr:uid="{00000000-0005-0000-0000-00004A3F0000}"/>
    <cellStyle name="Normal 152 2" xfId="46850" xr:uid="{50699827-4971-4DA0-B7C6-4A8B11FB2BD7}"/>
    <cellStyle name="Normal 153" xfId="16202" xr:uid="{00000000-0005-0000-0000-00004B3F0000}"/>
    <cellStyle name="Normal 153 2" xfId="46851" xr:uid="{C3036FB2-E575-461B-80A4-948E7267F7A1}"/>
    <cellStyle name="Normal 154" xfId="16203" xr:uid="{00000000-0005-0000-0000-00004C3F0000}"/>
    <cellStyle name="Normal 154 2" xfId="46852" xr:uid="{B568D005-56C2-4B4F-8583-DF4EA02936F0}"/>
    <cellStyle name="Normal 155" xfId="16204" xr:uid="{00000000-0005-0000-0000-00004D3F0000}"/>
    <cellStyle name="Normal 155 2" xfId="46853" xr:uid="{363E8387-4C2F-4220-9255-2DBFA96819D4}"/>
    <cellStyle name="Normal 156" xfId="16205" xr:uid="{00000000-0005-0000-0000-00004E3F0000}"/>
    <cellStyle name="Normal 156 2" xfId="46854" xr:uid="{3A914705-B5BA-4113-A5A1-B190ADD510B3}"/>
    <cellStyle name="Normal 157" xfId="16206" xr:uid="{00000000-0005-0000-0000-00004F3F0000}"/>
    <cellStyle name="Normal 157 2" xfId="46855" xr:uid="{E12EBE5B-B41E-4650-BE62-B759427441CB}"/>
    <cellStyle name="Normal 158" xfId="16207" xr:uid="{00000000-0005-0000-0000-0000503F0000}"/>
    <cellStyle name="Normal 158 2" xfId="46856" xr:uid="{88368AAC-3487-41D7-8440-F52461588115}"/>
    <cellStyle name="Normal 159" xfId="16208" xr:uid="{00000000-0005-0000-0000-0000513F0000}"/>
    <cellStyle name="Normal 159 2" xfId="46857" xr:uid="{69AD3D8B-FF9E-4E1D-B068-B0CC08E896D4}"/>
    <cellStyle name="Normal 16" xfId="16209" xr:uid="{00000000-0005-0000-0000-0000523F0000}"/>
    <cellStyle name="Normal 16 2" xfId="16210" xr:uid="{00000000-0005-0000-0000-0000533F0000}"/>
    <cellStyle name="Normal 16 2 2" xfId="16211" xr:uid="{00000000-0005-0000-0000-0000543F0000}"/>
    <cellStyle name="Normal 16 2 2 2" xfId="46860" xr:uid="{32DA6D95-92D0-4741-8B27-27CBD02D1C60}"/>
    <cellStyle name="Normal 16 2 3" xfId="46859" xr:uid="{03287EFB-0C82-464D-92B8-E2AE6FE9F22B}"/>
    <cellStyle name="Normal 16 3" xfId="16212" xr:uid="{00000000-0005-0000-0000-0000553F0000}"/>
    <cellStyle name="Normal 16 3 2" xfId="16213" xr:uid="{00000000-0005-0000-0000-0000563F0000}"/>
    <cellStyle name="Normal 16 3 2 2" xfId="16214" xr:uid="{00000000-0005-0000-0000-0000573F0000}"/>
    <cellStyle name="Normal 16 3 2 2 2" xfId="16215" xr:uid="{00000000-0005-0000-0000-0000583F0000}"/>
    <cellStyle name="Normal 16 3 2 2 2 2" xfId="16216" xr:uid="{00000000-0005-0000-0000-0000593F0000}"/>
    <cellStyle name="Normal 16 3 2 2 2 2 2" xfId="16217" xr:uid="{00000000-0005-0000-0000-00005A3F0000}"/>
    <cellStyle name="Normal 16 3 2 2 2 2 2 2" xfId="46866" xr:uid="{8D30FCBC-C2BF-4A05-9CC6-0A80F37F3927}"/>
    <cellStyle name="Normal 16 3 2 2 2 2 3" xfId="46865" xr:uid="{37A1BFA3-0569-43D3-9418-DA5C923ED7AE}"/>
    <cellStyle name="Normal 16 3 2 2 2 3" xfId="16218" xr:uid="{00000000-0005-0000-0000-00005B3F0000}"/>
    <cellStyle name="Normal 16 3 2 2 2 3 2" xfId="46867" xr:uid="{FC5DD9B6-6B06-4BF7-943A-3CCAA0557449}"/>
    <cellStyle name="Normal 16 3 2 2 2 4" xfId="46864" xr:uid="{442EDC42-30BD-46D5-9CCB-06F1C0E6AA5B}"/>
    <cellStyle name="Normal 16 3 2 2 3" xfId="16219" xr:uid="{00000000-0005-0000-0000-00005C3F0000}"/>
    <cellStyle name="Normal 16 3 2 2 3 2" xfId="16220" xr:uid="{00000000-0005-0000-0000-00005D3F0000}"/>
    <cellStyle name="Normal 16 3 2 2 3 2 2" xfId="46869" xr:uid="{842AE7EF-E730-4A2B-AA59-F1C3E3DC9CE5}"/>
    <cellStyle name="Normal 16 3 2 2 3 3" xfId="46868" xr:uid="{C28DFAE2-6048-4F45-A0BA-E457CC61362F}"/>
    <cellStyle name="Normal 16 3 2 2 4" xfId="16221" xr:uid="{00000000-0005-0000-0000-00005E3F0000}"/>
    <cellStyle name="Normal 16 3 2 2 4 2" xfId="46870" xr:uid="{9E7E197C-C965-465B-A45C-C18692CC6589}"/>
    <cellStyle name="Normal 16 3 2 2 5" xfId="46863" xr:uid="{AB74F881-1599-43C4-9909-4AA359FD7EF5}"/>
    <cellStyle name="Normal 16 3 2 3" xfId="16222" xr:uid="{00000000-0005-0000-0000-00005F3F0000}"/>
    <cellStyle name="Normal 16 3 2 3 2" xfId="16223" xr:uid="{00000000-0005-0000-0000-0000603F0000}"/>
    <cellStyle name="Normal 16 3 2 3 2 2" xfId="16224" xr:uid="{00000000-0005-0000-0000-0000613F0000}"/>
    <cellStyle name="Normal 16 3 2 3 2 2 2" xfId="46873" xr:uid="{4FF6716C-832C-417F-8434-548141898260}"/>
    <cellStyle name="Normal 16 3 2 3 2 3" xfId="46872" xr:uid="{B91B7143-E123-49ED-86B4-C4CE14C6F37F}"/>
    <cellStyle name="Normal 16 3 2 3 3" xfId="16225" xr:uid="{00000000-0005-0000-0000-0000623F0000}"/>
    <cellStyle name="Normal 16 3 2 3 3 2" xfId="46874" xr:uid="{0221BA5D-4322-47A8-8A59-AADF62694F24}"/>
    <cellStyle name="Normal 16 3 2 3 4" xfId="46871" xr:uid="{9E7E1B0B-E815-412E-A6FB-2BA642741E70}"/>
    <cellStyle name="Normal 16 3 2 4" xfId="16226" xr:uid="{00000000-0005-0000-0000-0000633F0000}"/>
    <cellStyle name="Normal 16 3 2 4 2" xfId="16227" xr:uid="{00000000-0005-0000-0000-0000643F0000}"/>
    <cellStyle name="Normal 16 3 2 4 2 2" xfId="46876" xr:uid="{B66CF4C0-A759-408C-86CD-927A591A208F}"/>
    <cellStyle name="Normal 16 3 2 4 3" xfId="46875" xr:uid="{6DBF9206-F838-4E91-9AD1-54C70FD71176}"/>
    <cellStyle name="Normal 16 3 2 5" xfId="16228" xr:uid="{00000000-0005-0000-0000-0000653F0000}"/>
    <cellStyle name="Normal 16 3 2 5 2" xfId="46877" xr:uid="{37BEEDDC-45C9-45B9-8D81-4394122898A8}"/>
    <cellStyle name="Normal 16 3 2 6" xfId="46862" xr:uid="{78119969-6912-49E1-BF82-D5FC19E0D332}"/>
    <cellStyle name="Normal 16 3 3" xfId="16229" xr:uid="{00000000-0005-0000-0000-0000663F0000}"/>
    <cellStyle name="Normal 16 3 3 2" xfId="16230" xr:uid="{00000000-0005-0000-0000-0000673F0000}"/>
    <cellStyle name="Normal 16 3 3 2 2" xfId="16231" xr:uid="{00000000-0005-0000-0000-0000683F0000}"/>
    <cellStyle name="Normal 16 3 3 2 2 2" xfId="16232" xr:uid="{00000000-0005-0000-0000-0000693F0000}"/>
    <cellStyle name="Normal 16 3 3 2 2 2 2" xfId="46881" xr:uid="{B7F88EC7-A4E0-4652-983B-57015D52141A}"/>
    <cellStyle name="Normal 16 3 3 2 2 3" xfId="46880" xr:uid="{A09C03BC-9086-4048-B99C-CCDCAFC7A438}"/>
    <cellStyle name="Normal 16 3 3 2 3" xfId="16233" xr:uid="{00000000-0005-0000-0000-00006A3F0000}"/>
    <cellStyle name="Normal 16 3 3 2 3 2" xfId="46882" xr:uid="{4B0B7A56-53B2-4D15-8184-283EA6108315}"/>
    <cellStyle name="Normal 16 3 3 2 4" xfId="46879" xr:uid="{B6206BC8-E11F-4A3E-B80E-DC8E193A197A}"/>
    <cellStyle name="Normal 16 3 3 3" xfId="16234" xr:uid="{00000000-0005-0000-0000-00006B3F0000}"/>
    <cellStyle name="Normal 16 3 3 3 2" xfId="16235" xr:uid="{00000000-0005-0000-0000-00006C3F0000}"/>
    <cellStyle name="Normal 16 3 3 3 2 2" xfId="46884" xr:uid="{7FB54B03-085E-42C2-9F78-114783AF20D8}"/>
    <cellStyle name="Normal 16 3 3 3 3" xfId="46883" xr:uid="{454D0316-E204-482D-8AF6-67B8B4B7C6D4}"/>
    <cellStyle name="Normal 16 3 3 4" xfId="16236" xr:uid="{00000000-0005-0000-0000-00006D3F0000}"/>
    <cellStyle name="Normal 16 3 3 4 2" xfId="46885" xr:uid="{C8A379EC-FCB8-4AD1-A7DA-AF11EBF08B37}"/>
    <cellStyle name="Normal 16 3 3 5" xfId="46878" xr:uid="{0573D1CC-085E-4580-A854-BEBC892FE2A2}"/>
    <cellStyle name="Normal 16 3 4" xfId="16237" xr:uid="{00000000-0005-0000-0000-00006E3F0000}"/>
    <cellStyle name="Normal 16 3 4 2" xfId="16238" xr:uid="{00000000-0005-0000-0000-00006F3F0000}"/>
    <cellStyle name="Normal 16 3 4 2 2" xfId="16239" xr:uid="{00000000-0005-0000-0000-0000703F0000}"/>
    <cellStyle name="Normal 16 3 4 2 2 2" xfId="46888" xr:uid="{05B392C5-ECB4-43A0-B514-190800BD30AD}"/>
    <cellStyle name="Normal 16 3 4 2 3" xfId="46887" xr:uid="{805C7628-56C2-4851-AA14-6ECD014000C7}"/>
    <cellStyle name="Normal 16 3 4 3" xfId="16240" xr:uid="{00000000-0005-0000-0000-0000713F0000}"/>
    <cellStyle name="Normal 16 3 4 3 2" xfId="46889" xr:uid="{35344074-CA18-40A3-A8A6-3397E5FEED95}"/>
    <cellStyle name="Normal 16 3 4 4" xfId="46886" xr:uid="{78EEA913-AE6E-4661-87E1-7DC9F7DB8AA0}"/>
    <cellStyle name="Normal 16 3 5" xfId="16241" xr:uid="{00000000-0005-0000-0000-0000723F0000}"/>
    <cellStyle name="Normal 16 3 5 2" xfId="16242" xr:uid="{00000000-0005-0000-0000-0000733F0000}"/>
    <cellStyle name="Normal 16 3 5 2 2" xfId="46891" xr:uid="{6ED71B5E-7F11-4D55-90C6-CFC775B542EB}"/>
    <cellStyle name="Normal 16 3 5 3" xfId="46890" xr:uid="{4C48E47D-21B7-440B-91A9-B8DEC99453BD}"/>
    <cellStyle name="Normal 16 3 6" xfId="16243" xr:uid="{00000000-0005-0000-0000-0000743F0000}"/>
    <cellStyle name="Normal 16 3 6 2" xfId="46892" xr:uid="{E04A01B9-BEAE-4941-A954-7D0A1EDB779B}"/>
    <cellStyle name="Normal 16 3 7" xfId="16244" xr:uid="{00000000-0005-0000-0000-0000753F0000}"/>
    <cellStyle name="Normal 16 3 7 2" xfId="46893" xr:uid="{655A440C-B2F3-47E5-BAED-BEC27623DC19}"/>
    <cellStyle name="Normal 16 3 8" xfId="46861" xr:uid="{BE2FBEE1-9F39-4095-B0F4-FDE774CF2E72}"/>
    <cellStyle name="Normal 16 4" xfId="16245" xr:uid="{00000000-0005-0000-0000-0000763F0000}"/>
    <cellStyle name="Normal 16 4 2" xfId="16246" xr:uid="{00000000-0005-0000-0000-0000773F0000}"/>
    <cellStyle name="Normal 16 4 2 2" xfId="16247" xr:uid="{00000000-0005-0000-0000-0000783F0000}"/>
    <cellStyle name="Normal 16 4 2 2 2" xfId="16248" xr:uid="{00000000-0005-0000-0000-0000793F0000}"/>
    <cellStyle name="Normal 16 4 2 2 2 2" xfId="16249" xr:uid="{00000000-0005-0000-0000-00007A3F0000}"/>
    <cellStyle name="Normal 16 4 2 2 2 2 2" xfId="46898" xr:uid="{1BF97396-6FDF-4EC2-A21C-393E68561D62}"/>
    <cellStyle name="Normal 16 4 2 2 2 3" xfId="46897" xr:uid="{6967B5D0-3618-4A90-9E12-9B4E2BF10D16}"/>
    <cellStyle name="Normal 16 4 2 2 3" xfId="16250" xr:uid="{00000000-0005-0000-0000-00007B3F0000}"/>
    <cellStyle name="Normal 16 4 2 2 3 2" xfId="46899" xr:uid="{3D707861-6C24-4F1D-A91F-3EED67609FBC}"/>
    <cellStyle name="Normal 16 4 2 2 4" xfId="46896" xr:uid="{DAFB9D16-6123-4E0B-95BF-3B727A6D3F0F}"/>
    <cellStyle name="Normal 16 4 2 3" xfId="16251" xr:uid="{00000000-0005-0000-0000-00007C3F0000}"/>
    <cellStyle name="Normal 16 4 2 3 2" xfId="16252" xr:uid="{00000000-0005-0000-0000-00007D3F0000}"/>
    <cellStyle name="Normal 16 4 2 3 2 2" xfId="46901" xr:uid="{096DC30C-10C9-4DDC-855B-0601DCFBD91E}"/>
    <cellStyle name="Normal 16 4 2 3 3" xfId="46900" xr:uid="{39B04162-0810-4A4C-B229-D151952F19D5}"/>
    <cellStyle name="Normal 16 4 2 4" xfId="16253" xr:uid="{00000000-0005-0000-0000-00007E3F0000}"/>
    <cellStyle name="Normal 16 4 2 4 2" xfId="46902" xr:uid="{EEFC7C54-7989-4B6F-B986-D5ECE04C89C6}"/>
    <cellStyle name="Normal 16 4 2 5" xfId="46895" xr:uid="{3E18D959-1BDB-4A3C-8764-0D86C31C6935}"/>
    <cellStyle name="Normal 16 4 3" xfId="16254" xr:uid="{00000000-0005-0000-0000-00007F3F0000}"/>
    <cellStyle name="Normal 16 4 3 2" xfId="16255" xr:uid="{00000000-0005-0000-0000-0000803F0000}"/>
    <cellStyle name="Normal 16 4 3 2 2" xfId="16256" xr:uid="{00000000-0005-0000-0000-0000813F0000}"/>
    <cellStyle name="Normal 16 4 3 2 2 2" xfId="46905" xr:uid="{8B3B8CAC-5499-4F14-95FC-CDC39E74C92D}"/>
    <cellStyle name="Normal 16 4 3 2 3" xfId="46904" xr:uid="{C1DF3DDC-7D7B-4422-A385-9045E177DB85}"/>
    <cellStyle name="Normal 16 4 3 3" xfId="16257" xr:uid="{00000000-0005-0000-0000-0000823F0000}"/>
    <cellStyle name="Normal 16 4 3 3 2" xfId="46906" xr:uid="{D53E5DC7-3A37-46E2-9E7F-C215FC2439A2}"/>
    <cellStyle name="Normal 16 4 3 4" xfId="46903" xr:uid="{1EEF33B6-2360-4FA7-8604-EAA8A9F647FF}"/>
    <cellStyle name="Normal 16 4 4" xfId="16258" xr:uid="{00000000-0005-0000-0000-0000833F0000}"/>
    <cellStyle name="Normal 16 4 4 2" xfId="16259" xr:uid="{00000000-0005-0000-0000-0000843F0000}"/>
    <cellStyle name="Normal 16 4 4 2 2" xfId="46908" xr:uid="{B902C98F-0CBA-4CE4-9EBA-49C9A80DE949}"/>
    <cellStyle name="Normal 16 4 4 3" xfId="46907" xr:uid="{D4C68089-F1A4-40A5-97F9-DF58116DEE3E}"/>
    <cellStyle name="Normal 16 4 5" xfId="16260" xr:uid="{00000000-0005-0000-0000-0000853F0000}"/>
    <cellStyle name="Normal 16 4 5 2" xfId="46909" xr:uid="{9ED29833-7D4A-481E-A0A1-1BA50AE7B914}"/>
    <cellStyle name="Normal 16 4 6" xfId="46894" xr:uid="{F642B8C6-CD7D-4BD4-A9D2-2CB216C40366}"/>
    <cellStyle name="Normal 16 5" xfId="16261" xr:uid="{00000000-0005-0000-0000-0000863F0000}"/>
    <cellStyle name="Normal 16 5 2" xfId="46910" xr:uid="{DAC4C64E-D717-429F-9217-CF9E69B773F2}"/>
    <cellStyle name="Normal 16 6" xfId="46858" xr:uid="{E89487D7-BA1A-48ED-92F6-2B1FE2D24932}"/>
    <cellStyle name="Normal 160" xfId="16262" xr:uid="{00000000-0005-0000-0000-0000873F0000}"/>
    <cellStyle name="Normal 160 2" xfId="46911" xr:uid="{AE9E0D22-A965-4DD4-BE61-43C1D580EE97}"/>
    <cellStyle name="Normal 161" xfId="16263" xr:uid="{00000000-0005-0000-0000-0000883F0000}"/>
    <cellStyle name="Normal 161 2" xfId="46912" xr:uid="{BEFF37A1-C26A-410A-9A0D-85320EBB80D7}"/>
    <cellStyle name="Normal 162" xfId="16264" xr:uid="{00000000-0005-0000-0000-0000893F0000}"/>
    <cellStyle name="Normal 162 2" xfId="46913" xr:uid="{DDE03E08-38F2-4421-8135-5C1D7CD91F9F}"/>
    <cellStyle name="Normal 163" xfId="16265" xr:uid="{00000000-0005-0000-0000-00008A3F0000}"/>
    <cellStyle name="Normal 163 2" xfId="46914" xr:uid="{5E2BBCF4-5D08-4409-9A5D-49F074A9B786}"/>
    <cellStyle name="Normal 164" xfId="16266" xr:uid="{00000000-0005-0000-0000-00008B3F0000}"/>
    <cellStyle name="Normal 164 2" xfId="46915" xr:uid="{140B2387-8225-47FF-9EDD-788821515AC3}"/>
    <cellStyle name="Normal 165" xfId="16267" xr:uid="{00000000-0005-0000-0000-00008C3F0000}"/>
    <cellStyle name="Normal 165 2" xfId="46916" xr:uid="{514374D5-791D-4130-8BA0-326D7F3ACD14}"/>
    <cellStyle name="Normal 166" xfId="16268" xr:uid="{00000000-0005-0000-0000-00008D3F0000}"/>
    <cellStyle name="Normal 166 2" xfId="46917" xr:uid="{A91749F5-1250-4192-BB62-6213E6312AD1}"/>
    <cellStyle name="Normal 167" xfId="16269" xr:uid="{00000000-0005-0000-0000-00008E3F0000}"/>
    <cellStyle name="Normal 167 2" xfId="46918" xr:uid="{1B97A68E-7E30-452C-947F-1907583A8AC6}"/>
    <cellStyle name="Normal 168" xfId="16270" xr:uid="{00000000-0005-0000-0000-00008F3F0000}"/>
    <cellStyle name="Normal 168 2" xfId="46919" xr:uid="{B42ED347-AA13-4045-8C59-BB395516696A}"/>
    <cellStyle name="Normal 169" xfId="16271" xr:uid="{00000000-0005-0000-0000-0000903F0000}"/>
    <cellStyle name="Normal 169 2" xfId="46920" xr:uid="{20B642B3-4D37-4E39-8E53-E6C756C5FFBC}"/>
    <cellStyle name="Normal 17" xfId="16272" xr:uid="{00000000-0005-0000-0000-0000913F0000}"/>
    <cellStyle name="Normal 17 2" xfId="16273" xr:uid="{00000000-0005-0000-0000-0000923F0000}"/>
    <cellStyle name="Normal 17 2 2" xfId="16274" xr:uid="{00000000-0005-0000-0000-0000933F0000}"/>
    <cellStyle name="Normal 17 2 2 2" xfId="46923" xr:uid="{6B2A18D5-283B-40BA-8365-9FA91379ED2C}"/>
    <cellStyle name="Normal 17 2 3" xfId="16275" xr:uid="{00000000-0005-0000-0000-0000943F0000}"/>
    <cellStyle name="Normal 17 2 3 2" xfId="46924" xr:uid="{7C0E960B-56A9-44C6-993D-1A1FD6664C09}"/>
    <cellStyle name="Normal 17 2 4" xfId="16276" xr:uid="{00000000-0005-0000-0000-0000953F0000}"/>
    <cellStyle name="Normal 17 2 4 2" xfId="46925" xr:uid="{2893EEDF-1CAD-485A-AAC2-3F4B4291DAEF}"/>
    <cellStyle name="Normal 17 2 5" xfId="46922" xr:uid="{FFF98AC7-930C-4B39-AA51-D6C6A3916A06}"/>
    <cellStyle name="Normal 17 3" xfId="16277" xr:uid="{00000000-0005-0000-0000-0000963F0000}"/>
    <cellStyle name="Normal 17 3 2" xfId="16278" xr:uid="{00000000-0005-0000-0000-0000973F0000}"/>
    <cellStyle name="Normal 17 3 2 2" xfId="16279" xr:uid="{00000000-0005-0000-0000-0000983F0000}"/>
    <cellStyle name="Normal 17 3 2 2 2" xfId="16280" xr:uid="{00000000-0005-0000-0000-0000993F0000}"/>
    <cellStyle name="Normal 17 3 2 2 2 2" xfId="16281" xr:uid="{00000000-0005-0000-0000-00009A3F0000}"/>
    <cellStyle name="Normal 17 3 2 2 2 2 2" xfId="16282" xr:uid="{00000000-0005-0000-0000-00009B3F0000}"/>
    <cellStyle name="Normal 17 3 2 2 2 2 2 2" xfId="46931" xr:uid="{919B05D5-FABE-4A8F-A02B-38F7354E50AB}"/>
    <cellStyle name="Normal 17 3 2 2 2 2 3" xfId="46930" xr:uid="{D411ADAA-28BE-4C60-B36E-E9699D28FC9E}"/>
    <cellStyle name="Normal 17 3 2 2 2 3" xfId="16283" xr:uid="{00000000-0005-0000-0000-00009C3F0000}"/>
    <cellStyle name="Normal 17 3 2 2 2 3 2" xfId="46932" xr:uid="{E2768FAE-14B0-45A9-87E8-9696AA30214F}"/>
    <cellStyle name="Normal 17 3 2 2 2 4" xfId="46929" xr:uid="{CFA10351-AD36-4220-BBFB-929F642193CD}"/>
    <cellStyle name="Normal 17 3 2 2 3" xfId="16284" xr:uid="{00000000-0005-0000-0000-00009D3F0000}"/>
    <cellStyle name="Normal 17 3 2 2 3 2" xfId="16285" xr:uid="{00000000-0005-0000-0000-00009E3F0000}"/>
    <cellStyle name="Normal 17 3 2 2 3 2 2" xfId="46934" xr:uid="{5A405755-E315-4108-86C8-5CDACF8ADEEB}"/>
    <cellStyle name="Normal 17 3 2 2 3 3" xfId="46933" xr:uid="{14D30B02-477C-45FA-ACB9-5F149E4146D0}"/>
    <cellStyle name="Normal 17 3 2 2 4" xfId="16286" xr:uid="{00000000-0005-0000-0000-00009F3F0000}"/>
    <cellStyle name="Normal 17 3 2 2 4 2" xfId="46935" xr:uid="{5F9032F1-4740-4280-905D-D834E25B9ED0}"/>
    <cellStyle name="Normal 17 3 2 2 5" xfId="46928" xr:uid="{79458096-9087-474C-880D-4FB2CCFD4948}"/>
    <cellStyle name="Normal 17 3 2 3" xfId="16287" xr:uid="{00000000-0005-0000-0000-0000A03F0000}"/>
    <cellStyle name="Normal 17 3 2 3 2" xfId="16288" xr:uid="{00000000-0005-0000-0000-0000A13F0000}"/>
    <cellStyle name="Normal 17 3 2 3 2 2" xfId="16289" xr:uid="{00000000-0005-0000-0000-0000A23F0000}"/>
    <cellStyle name="Normal 17 3 2 3 2 2 2" xfId="46938" xr:uid="{A6F722A9-B8E2-43DE-91E8-8055DA586916}"/>
    <cellStyle name="Normal 17 3 2 3 2 3" xfId="46937" xr:uid="{07A67CEC-1668-44E3-818C-4961A1DD4675}"/>
    <cellStyle name="Normal 17 3 2 3 3" xfId="16290" xr:uid="{00000000-0005-0000-0000-0000A33F0000}"/>
    <cellStyle name="Normal 17 3 2 3 3 2" xfId="46939" xr:uid="{335AECD6-1588-45A3-B6D0-0D609B17B927}"/>
    <cellStyle name="Normal 17 3 2 3 4" xfId="46936" xr:uid="{0607F275-1AE3-4923-BBD6-F1029B3006E4}"/>
    <cellStyle name="Normal 17 3 2 4" xfId="16291" xr:uid="{00000000-0005-0000-0000-0000A43F0000}"/>
    <cellStyle name="Normal 17 3 2 4 2" xfId="16292" xr:uid="{00000000-0005-0000-0000-0000A53F0000}"/>
    <cellStyle name="Normal 17 3 2 4 2 2" xfId="46941" xr:uid="{127588E6-FA18-4A2C-8163-0E56F9997F2E}"/>
    <cellStyle name="Normal 17 3 2 4 3" xfId="46940" xr:uid="{5D414C5C-E923-4367-AC18-B0EC8173B3EB}"/>
    <cellStyle name="Normal 17 3 2 5" xfId="16293" xr:uid="{00000000-0005-0000-0000-0000A63F0000}"/>
    <cellStyle name="Normal 17 3 2 5 2" xfId="46942" xr:uid="{087FEB85-1945-49F4-862C-2C38A2A39D2F}"/>
    <cellStyle name="Normal 17 3 2 6" xfId="46927" xr:uid="{346F0522-2EEF-4C37-A728-99B6DC67C490}"/>
    <cellStyle name="Normal 17 3 3" xfId="16294" xr:uid="{00000000-0005-0000-0000-0000A73F0000}"/>
    <cellStyle name="Normal 17 3 3 2" xfId="16295" xr:uid="{00000000-0005-0000-0000-0000A83F0000}"/>
    <cellStyle name="Normal 17 3 3 2 2" xfId="16296" xr:uid="{00000000-0005-0000-0000-0000A93F0000}"/>
    <cellStyle name="Normal 17 3 3 2 2 2" xfId="16297" xr:uid="{00000000-0005-0000-0000-0000AA3F0000}"/>
    <cellStyle name="Normal 17 3 3 2 2 2 2" xfId="46946" xr:uid="{5F05E091-EBDB-44BB-8522-0BC5FAC63D04}"/>
    <cellStyle name="Normal 17 3 3 2 2 3" xfId="46945" xr:uid="{5DE8E780-B015-48E1-BF10-DA6C42BAA6FA}"/>
    <cellStyle name="Normal 17 3 3 2 3" xfId="16298" xr:uid="{00000000-0005-0000-0000-0000AB3F0000}"/>
    <cellStyle name="Normal 17 3 3 2 3 2" xfId="46947" xr:uid="{5A8D18CD-4424-458B-9091-E2CCBF887E6D}"/>
    <cellStyle name="Normal 17 3 3 2 4" xfId="46944" xr:uid="{72733AD4-C834-46D6-AF5F-5FCCECAABB7F}"/>
    <cellStyle name="Normal 17 3 3 3" xfId="16299" xr:uid="{00000000-0005-0000-0000-0000AC3F0000}"/>
    <cellStyle name="Normal 17 3 3 3 2" xfId="16300" xr:uid="{00000000-0005-0000-0000-0000AD3F0000}"/>
    <cellStyle name="Normal 17 3 3 3 2 2" xfId="46949" xr:uid="{F7D89B38-1E57-4176-8459-D75AF2996F4B}"/>
    <cellStyle name="Normal 17 3 3 3 3" xfId="46948" xr:uid="{053AA359-5D1A-4D19-9C67-9B81FE33506B}"/>
    <cellStyle name="Normal 17 3 3 4" xfId="16301" xr:uid="{00000000-0005-0000-0000-0000AE3F0000}"/>
    <cellStyle name="Normal 17 3 3 4 2" xfId="46950" xr:uid="{CC08C92D-62CC-437D-BF1F-71B23C06BB8B}"/>
    <cellStyle name="Normal 17 3 3 5" xfId="46943" xr:uid="{68DB39AE-F082-4D27-A834-0D4C7066FAF9}"/>
    <cellStyle name="Normal 17 3 4" xfId="16302" xr:uid="{00000000-0005-0000-0000-0000AF3F0000}"/>
    <cellStyle name="Normal 17 3 4 2" xfId="16303" xr:uid="{00000000-0005-0000-0000-0000B03F0000}"/>
    <cellStyle name="Normal 17 3 4 2 2" xfId="16304" xr:uid="{00000000-0005-0000-0000-0000B13F0000}"/>
    <cellStyle name="Normal 17 3 4 2 2 2" xfId="46953" xr:uid="{ED7FA2B9-3AC7-4B67-B2EF-15F14C9F99B1}"/>
    <cellStyle name="Normal 17 3 4 2 3" xfId="46952" xr:uid="{B2B94BA9-0295-4E78-A615-EE2D18218A2C}"/>
    <cellStyle name="Normal 17 3 4 3" xfId="16305" xr:uid="{00000000-0005-0000-0000-0000B23F0000}"/>
    <cellStyle name="Normal 17 3 4 3 2" xfId="46954" xr:uid="{3E014629-5488-445E-AA38-AA966A5CF25B}"/>
    <cellStyle name="Normal 17 3 4 4" xfId="46951" xr:uid="{2DD60B66-E727-4F51-8BA8-83752F557681}"/>
    <cellStyle name="Normal 17 3 5" xfId="16306" xr:uid="{00000000-0005-0000-0000-0000B33F0000}"/>
    <cellStyle name="Normal 17 3 5 2" xfId="16307" xr:uid="{00000000-0005-0000-0000-0000B43F0000}"/>
    <cellStyle name="Normal 17 3 5 2 2" xfId="46956" xr:uid="{B5E526FD-98EF-474C-AC3D-35E676CB6483}"/>
    <cellStyle name="Normal 17 3 5 3" xfId="46955" xr:uid="{8962AD07-BE42-44AD-8D84-B86B5961840C}"/>
    <cellStyle name="Normal 17 3 6" xfId="16308" xr:uid="{00000000-0005-0000-0000-0000B53F0000}"/>
    <cellStyle name="Normal 17 3 6 2" xfId="46957" xr:uid="{ACBF2B72-2FA2-4DE0-93C2-81565CE538DB}"/>
    <cellStyle name="Normal 17 3 7" xfId="16309" xr:uid="{00000000-0005-0000-0000-0000B63F0000}"/>
    <cellStyle name="Normal 17 3 7 2" xfId="46958" xr:uid="{71D7EB61-4825-45FF-B65C-CF4DFC830E06}"/>
    <cellStyle name="Normal 17 3 8" xfId="46926" xr:uid="{5B3FC2D9-CD22-4FED-B4A6-9AB1E48ABDF5}"/>
    <cellStyle name="Normal 17 4" xfId="16310" xr:uid="{00000000-0005-0000-0000-0000B73F0000}"/>
    <cellStyle name="Normal 17 4 2" xfId="16311" xr:uid="{00000000-0005-0000-0000-0000B83F0000}"/>
    <cellStyle name="Normal 17 4 2 2" xfId="16312" xr:uid="{00000000-0005-0000-0000-0000B93F0000}"/>
    <cellStyle name="Normal 17 4 2 2 2" xfId="16313" xr:uid="{00000000-0005-0000-0000-0000BA3F0000}"/>
    <cellStyle name="Normal 17 4 2 2 2 2" xfId="16314" xr:uid="{00000000-0005-0000-0000-0000BB3F0000}"/>
    <cellStyle name="Normal 17 4 2 2 2 2 2" xfId="46963" xr:uid="{CEE204F2-2796-409C-8C1F-5AA3DDA46390}"/>
    <cellStyle name="Normal 17 4 2 2 2 3" xfId="46962" xr:uid="{82576D4D-35DA-48A3-848C-31D1B8930B40}"/>
    <cellStyle name="Normal 17 4 2 2 3" xfId="16315" xr:uid="{00000000-0005-0000-0000-0000BC3F0000}"/>
    <cellStyle name="Normal 17 4 2 2 3 2" xfId="46964" xr:uid="{96813AB5-744E-4BCF-A99B-499C98D74E6D}"/>
    <cellStyle name="Normal 17 4 2 2 4" xfId="46961" xr:uid="{C4D6FF75-BB39-431E-878C-20B784B2AEF7}"/>
    <cellStyle name="Normal 17 4 2 3" xfId="16316" xr:uid="{00000000-0005-0000-0000-0000BD3F0000}"/>
    <cellStyle name="Normal 17 4 2 3 2" xfId="16317" xr:uid="{00000000-0005-0000-0000-0000BE3F0000}"/>
    <cellStyle name="Normal 17 4 2 3 2 2" xfId="46966" xr:uid="{6511D55B-2039-436F-82F3-F7433DE33C40}"/>
    <cellStyle name="Normal 17 4 2 3 3" xfId="46965" xr:uid="{57331DD4-E8C6-40F3-864F-7C4FC2E0DB4E}"/>
    <cellStyle name="Normal 17 4 2 4" xfId="16318" xr:uid="{00000000-0005-0000-0000-0000BF3F0000}"/>
    <cellStyle name="Normal 17 4 2 4 2" xfId="46967" xr:uid="{6965D49C-D6C2-4D5E-9CB5-6290B531A97E}"/>
    <cellStyle name="Normal 17 4 2 5" xfId="46960" xr:uid="{00A9F483-7FCE-4294-B615-C143775A4C8E}"/>
    <cellStyle name="Normal 17 4 3" xfId="16319" xr:uid="{00000000-0005-0000-0000-0000C03F0000}"/>
    <cellStyle name="Normal 17 4 3 2" xfId="16320" xr:uid="{00000000-0005-0000-0000-0000C13F0000}"/>
    <cellStyle name="Normal 17 4 3 2 2" xfId="16321" xr:uid="{00000000-0005-0000-0000-0000C23F0000}"/>
    <cellStyle name="Normal 17 4 3 2 2 2" xfId="46970" xr:uid="{D27728CF-D457-4A4C-98C0-3A445F6F1037}"/>
    <cellStyle name="Normal 17 4 3 2 3" xfId="46969" xr:uid="{5BCE7135-EF6F-4177-803F-85B2624A458F}"/>
    <cellStyle name="Normal 17 4 3 3" xfId="16322" xr:uid="{00000000-0005-0000-0000-0000C33F0000}"/>
    <cellStyle name="Normal 17 4 3 3 2" xfId="46971" xr:uid="{DD7F7BC4-0F78-41D1-AA34-0D120DE7E56F}"/>
    <cellStyle name="Normal 17 4 3 4" xfId="46968" xr:uid="{11E2B34B-91F5-4E90-B798-ED4BF8E65755}"/>
    <cellStyle name="Normal 17 4 4" xfId="16323" xr:uid="{00000000-0005-0000-0000-0000C43F0000}"/>
    <cellStyle name="Normal 17 4 4 2" xfId="16324" xr:uid="{00000000-0005-0000-0000-0000C53F0000}"/>
    <cellStyle name="Normal 17 4 4 2 2" xfId="46973" xr:uid="{0E5A9FA8-7658-4800-9C69-8B9548D99F6B}"/>
    <cellStyle name="Normal 17 4 4 3" xfId="46972" xr:uid="{CC188E7A-C798-434D-A991-438D00DFEFA9}"/>
    <cellStyle name="Normal 17 4 5" xfId="16325" xr:uid="{00000000-0005-0000-0000-0000C63F0000}"/>
    <cellStyle name="Normal 17 4 5 2" xfId="46974" xr:uid="{DA2894D2-4072-4E27-A2A7-E2A91ADF5AF8}"/>
    <cellStyle name="Normal 17 4 6" xfId="46959" xr:uid="{B23B6E10-63F9-4729-9441-0E78ACCD8B32}"/>
    <cellStyle name="Normal 17 5" xfId="16326" xr:uid="{00000000-0005-0000-0000-0000C73F0000}"/>
    <cellStyle name="Normal 17 5 2" xfId="46975" xr:uid="{39AE803C-3026-410B-B23C-202080145289}"/>
    <cellStyle name="Normal 17 6" xfId="46921" xr:uid="{6AE0A16D-446B-4A6F-B99C-1CC187569D0B}"/>
    <cellStyle name="Normal 170" xfId="16327" xr:uid="{00000000-0005-0000-0000-0000C83F0000}"/>
    <cellStyle name="Normal 170 2" xfId="46976" xr:uid="{B0776E41-BB27-40DC-98B7-48C4BD23EC7B}"/>
    <cellStyle name="Normal 171" xfId="16328" xr:uid="{00000000-0005-0000-0000-0000C93F0000}"/>
    <cellStyle name="Normal 171 2" xfId="46977" xr:uid="{5659230A-2AC8-43F6-BC98-B9699F083417}"/>
    <cellStyle name="Normal 172" xfId="16329" xr:uid="{00000000-0005-0000-0000-0000CA3F0000}"/>
    <cellStyle name="Normal 172 2" xfId="46978" xr:uid="{468B6D95-17B3-452A-AFE4-6C2A60ADFE76}"/>
    <cellStyle name="Normal 173" xfId="16330" xr:uid="{00000000-0005-0000-0000-0000CB3F0000}"/>
    <cellStyle name="Normal 173 2" xfId="46979" xr:uid="{E110652B-5090-4854-B92F-5092F415F26D}"/>
    <cellStyle name="Normal 174" xfId="16331" xr:uid="{00000000-0005-0000-0000-0000CC3F0000}"/>
    <cellStyle name="Normal 174 2" xfId="46980" xr:uid="{A4E533FD-5A1E-4C7D-8D27-94B2F55986DB}"/>
    <cellStyle name="Normal 175" xfId="16332" xr:uid="{00000000-0005-0000-0000-0000CD3F0000}"/>
    <cellStyle name="Normal 175 2" xfId="46981" xr:uid="{34488F7F-BD66-484A-A8D5-1CCFA9E554F4}"/>
    <cellStyle name="Normal 176" xfId="16333" xr:uid="{00000000-0005-0000-0000-0000CE3F0000}"/>
    <cellStyle name="Normal 176 2" xfId="46982" xr:uid="{85890E04-BC67-44B7-A4D3-AC50DC5CCD76}"/>
    <cellStyle name="Normal 177" xfId="16334" xr:uid="{00000000-0005-0000-0000-0000CF3F0000}"/>
    <cellStyle name="Normal 177 2" xfId="46983" xr:uid="{86A73C40-D139-4216-9152-57AC1F2CA79F}"/>
    <cellStyle name="Normal 178" xfId="16335" xr:uid="{00000000-0005-0000-0000-0000D03F0000}"/>
    <cellStyle name="Normal 178 2" xfId="46984" xr:uid="{890107C8-2FDC-428C-A0E0-D8D5010CC72F}"/>
    <cellStyle name="Normal 179" xfId="16336" xr:uid="{00000000-0005-0000-0000-0000D13F0000}"/>
    <cellStyle name="Normal 179 2" xfId="46985" xr:uid="{757A7866-CFF2-4FC5-984D-B340591D3B15}"/>
    <cellStyle name="Normal 18" xfId="16337" xr:uid="{00000000-0005-0000-0000-0000D23F0000}"/>
    <cellStyle name="Normal 18 2" xfId="16338" xr:uid="{00000000-0005-0000-0000-0000D33F0000}"/>
    <cellStyle name="Normal 18 2 2" xfId="16339" xr:uid="{00000000-0005-0000-0000-0000D43F0000}"/>
    <cellStyle name="Normal 18 2 2 2" xfId="46988" xr:uid="{3E6A9ECE-2BD0-433F-B4A4-CC16F69A5E02}"/>
    <cellStyle name="Normal 18 2 3" xfId="46987" xr:uid="{4C6C480C-74D4-4239-9870-AEFCA8B5ECD6}"/>
    <cellStyle name="Normal 18 3" xfId="16340" xr:uid="{00000000-0005-0000-0000-0000D53F0000}"/>
    <cellStyle name="Normal 18 3 2" xfId="16341" xr:uid="{00000000-0005-0000-0000-0000D63F0000}"/>
    <cellStyle name="Normal 18 3 2 2" xfId="16342" xr:uid="{00000000-0005-0000-0000-0000D73F0000}"/>
    <cellStyle name="Normal 18 3 2 2 2" xfId="16343" xr:uid="{00000000-0005-0000-0000-0000D83F0000}"/>
    <cellStyle name="Normal 18 3 2 2 2 2" xfId="16344" xr:uid="{00000000-0005-0000-0000-0000D93F0000}"/>
    <cellStyle name="Normal 18 3 2 2 2 2 2" xfId="16345" xr:uid="{00000000-0005-0000-0000-0000DA3F0000}"/>
    <cellStyle name="Normal 18 3 2 2 2 2 2 2" xfId="46994" xr:uid="{6F8F5B61-F43F-4523-BD9B-1999A9EA507F}"/>
    <cellStyle name="Normal 18 3 2 2 2 2 3" xfId="46993" xr:uid="{F5053E3F-E3C3-416C-8138-4523E49D033E}"/>
    <cellStyle name="Normal 18 3 2 2 2 3" xfId="16346" xr:uid="{00000000-0005-0000-0000-0000DB3F0000}"/>
    <cellStyle name="Normal 18 3 2 2 2 3 2" xfId="46995" xr:uid="{431CEA8A-C506-4DE2-9270-FD85C5C302E8}"/>
    <cellStyle name="Normal 18 3 2 2 2 4" xfId="46992" xr:uid="{EF10B5D7-7881-4CC8-80DA-D83B8345289C}"/>
    <cellStyle name="Normal 18 3 2 2 3" xfId="16347" xr:uid="{00000000-0005-0000-0000-0000DC3F0000}"/>
    <cellStyle name="Normal 18 3 2 2 3 2" xfId="16348" xr:uid="{00000000-0005-0000-0000-0000DD3F0000}"/>
    <cellStyle name="Normal 18 3 2 2 3 2 2" xfId="46997" xr:uid="{3C8DF3A0-AB2A-4C58-A6EC-EC60F2D1EAE6}"/>
    <cellStyle name="Normal 18 3 2 2 3 3" xfId="46996" xr:uid="{E1C03ACC-EF07-4F5B-9EF2-15547CBC06ED}"/>
    <cellStyle name="Normal 18 3 2 2 4" xfId="16349" xr:uid="{00000000-0005-0000-0000-0000DE3F0000}"/>
    <cellStyle name="Normal 18 3 2 2 4 2" xfId="46998" xr:uid="{E17A123B-FDF2-4F97-AD9F-A57B2FC44D31}"/>
    <cellStyle name="Normal 18 3 2 2 5" xfId="46991" xr:uid="{460BF513-12C6-4560-9FB1-A806D0805BE4}"/>
    <cellStyle name="Normal 18 3 2 3" xfId="16350" xr:uid="{00000000-0005-0000-0000-0000DF3F0000}"/>
    <cellStyle name="Normal 18 3 2 3 2" xfId="16351" xr:uid="{00000000-0005-0000-0000-0000E03F0000}"/>
    <cellStyle name="Normal 18 3 2 3 2 2" xfId="16352" xr:uid="{00000000-0005-0000-0000-0000E13F0000}"/>
    <cellStyle name="Normal 18 3 2 3 2 2 2" xfId="47001" xr:uid="{72E56120-7E26-4051-8B95-79E3F6E3F135}"/>
    <cellStyle name="Normal 18 3 2 3 2 3" xfId="47000" xr:uid="{1865BFA5-F1AE-492E-9B15-CD8DE20B60C1}"/>
    <cellStyle name="Normal 18 3 2 3 3" xfId="16353" xr:uid="{00000000-0005-0000-0000-0000E23F0000}"/>
    <cellStyle name="Normal 18 3 2 3 3 2" xfId="47002" xr:uid="{3ED8C81C-30E7-40B2-BF79-2D493DFA3BE1}"/>
    <cellStyle name="Normal 18 3 2 3 4" xfId="46999" xr:uid="{760311E9-9B9F-458C-BF38-F3099CE75E53}"/>
    <cellStyle name="Normal 18 3 2 4" xfId="16354" xr:uid="{00000000-0005-0000-0000-0000E33F0000}"/>
    <cellStyle name="Normal 18 3 2 4 2" xfId="16355" xr:uid="{00000000-0005-0000-0000-0000E43F0000}"/>
    <cellStyle name="Normal 18 3 2 4 2 2" xfId="47004" xr:uid="{EE87E151-F691-4DB0-A5EF-7CEB3C022BE5}"/>
    <cellStyle name="Normal 18 3 2 4 3" xfId="47003" xr:uid="{89077F73-41D1-4EA7-A634-5EE91DFABA3F}"/>
    <cellStyle name="Normal 18 3 2 5" xfId="16356" xr:uid="{00000000-0005-0000-0000-0000E53F0000}"/>
    <cellStyle name="Normal 18 3 2 5 2" xfId="47005" xr:uid="{64D7E346-BA13-447F-BA3F-5D8AF8C2B21B}"/>
    <cellStyle name="Normal 18 3 2 6" xfId="46990" xr:uid="{D11C26C4-3347-4F6C-889A-BE78F2AC9AA5}"/>
    <cellStyle name="Normal 18 3 3" xfId="16357" xr:uid="{00000000-0005-0000-0000-0000E63F0000}"/>
    <cellStyle name="Normal 18 3 3 2" xfId="16358" xr:uid="{00000000-0005-0000-0000-0000E73F0000}"/>
    <cellStyle name="Normal 18 3 3 2 2" xfId="16359" xr:uid="{00000000-0005-0000-0000-0000E83F0000}"/>
    <cellStyle name="Normal 18 3 3 2 2 2" xfId="16360" xr:uid="{00000000-0005-0000-0000-0000E93F0000}"/>
    <cellStyle name="Normal 18 3 3 2 2 2 2" xfId="47009" xr:uid="{5CA453B1-4CF8-4694-936F-2C3FB4B4706B}"/>
    <cellStyle name="Normal 18 3 3 2 2 3" xfId="47008" xr:uid="{6A0C6AF9-A846-4D6D-AC92-C674C9558D8D}"/>
    <cellStyle name="Normal 18 3 3 2 3" xfId="16361" xr:uid="{00000000-0005-0000-0000-0000EA3F0000}"/>
    <cellStyle name="Normal 18 3 3 2 3 2" xfId="47010" xr:uid="{AAAF3ACE-F59C-4DDC-939F-781596056DA1}"/>
    <cellStyle name="Normal 18 3 3 2 4" xfId="47007" xr:uid="{CD167337-E7B0-4751-B9F4-33CE8C4D290B}"/>
    <cellStyle name="Normal 18 3 3 3" xfId="16362" xr:uid="{00000000-0005-0000-0000-0000EB3F0000}"/>
    <cellStyle name="Normal 18 3 3 3 2" xfId="16363" xr:uid="{00000000-0005-0000-0000-0000EC3F0000}"/>
    <cellStyle name="Normal 18 3 3 3 2 2" xfId="47012" xr:uid="{A971AEB2-57CA-4820-B0E5-0EAAFB838880}"/>
    <cellStyle name="Normal 18 3 3 3 3" xfId="47011" xr:uid="{210978BE-F31C-4296-BEA2-4B6306F9A4DB}"/>
    <cellStyle name="Normal 18 3 3 4" xfId="16364" xr:uid="{00000000-0005-0000-0000-0000ED3F0000}"/>
    <cellStyle name="Normal 18 3 3 4 2" xfId="47013" xr:uid="{584F5224-7A77-4506-8D2F-F4E611E918ED}"/>
    <cellStyle name="Normal 18 3 3 5" xfId="47006" xr:uid="{4661201A-2E2A-4637-9CD8-0FD9D5205E06}"/>
    <cellStyle name="Normal 18 3 4" xfId="16365" xr:uid="{00000000-0005-0000-0000-0000EE3F0000}"/>
    <cellStyle name="Normal 18 3 4 2" xfId="16366" xr:uid="{00000000-0005-0000-0000-0000EF3F0000}"/>
    <cellStyle name="Normal 18 3 4 2 2" xfId="16367" xr:uid="{00000000-0005-0000-0000-0000F03F0000}"/>
    <cellStyle name="Normal 18 3 4 2 2 2" xfId="47016" xr:uid="{C9EA935C-A29E-4106-9BD5-7B447E25BE77}"/>
    <cellStyle name="Normal 18 3 4 2 3" xfId="47015" xr:uid="{CD91E113-4E87-49D0-A84F-5E521ECC2320}"/>
    <cellStyle name="Normal 18 3 4 3" xfId="16368" xr:uid="{00000000-0005-0000-0000-0000F13F0000}"/>
    <cellStyle name="Normal 18 3 4 3 2" xfId="47017" xr:uid="{6CC72FEA-D6EB-4AF0-AA9D-43B92284791E}"/>
    <cellStyle name="Normal 18 3 4 4" xfId="47014" xr:uid="{DE0665A7-EF7C-44DA-9552-F9F4BAF59754}"/>
    <cellStyle name="Normal 18 3 5" xfId="16369" xr:uid="{00000000-0005-0000-0000-0000F23F0000}"/>
    <cellStyle name="Normal 18 3 5 2" xfId="16370" xr:uid="{00000000-0005-0000-0000-0000F33F0000}"/>
    <cellStyle name="Normal 18 3 5 2 2" xfId="47019" xr:uid="{910B9263-908D-472D-B857-7E2642A3B7AF}"/>
    <cellStyle name="Normal 18 3 5 3" xfId="47018" xr:uid="{DADA1342-A5EA-474A-8408-4F988C9BC6FF}"/>
    <cellStyle name="Normal 18 3 6" xfId="16371" xr:uid="{00000000-0005-0000-0000-0000F43F0000}"/>
    <cellStyle name="Normal 18 3 6 2" xfId="47020" xr:uid="{C23EAEF4-85D8-4AC5-84A4-12DE3B323D59}"/>
    <cellStyle name="Normal 18 3 7" xfId="16372" xr:uid="{00000000-0005-0000-0000-0000F53F0000}"/>
    <cellStyle name="Normal 18 3 7 2" xfId="47021" xr:uid="{6C97322E-CFB9-43A6-994C-8DAD80E1480F}"/>
    <cellStyle name="Normal 18 3 8" xfId="46989" xr:uid="{2C39DEA2-424B-4C96-BB49-4A564F0F0D7F}"/>
    <cellStyle name="Normal 18 4" xfId="16373" xr:uid="{00000000-0005-0000-0000-0000F63F0000}"/>
    <cellStyle name="Normal 18 4 2" xfId="16374" xr:uid="{00000000-0005-0000-0000-0000F73F0000}"/>
    <cellStyle name="Normal 18 4 2 2" xfId="16375" xr:uid="{00000000-0005-0000-0000-0000F83F0000}"/>
    <cellStyle name="Normal 18 4 2 2 2" xfId="16376" xr:uid="{00000000-0005-0000-0000-0000F93F0000}"/>
    <cellStyle name="Normal 18 4 2 2 2 2" xfId="16377" xr:uid="{00000000-0005-0000-0000-0000FA3F0000}"/>
    <cellStyle name="Normal 18 4 2 2 2 2 2" xfId="47026" xr:uid="{AFDFB93D-B937-44D5-9B0D-6F24D472305A}"/>
    <cellStyle name="Normal 18 4 2 2 2 3" xfId="47025" xr:uid="{CB6B7CCA-1D9D-49AA-AE21-709A66ACD76F}"/>
    <cellStyle name="Normal 18 4 2 2 3" xfId="16378" xr:uid="{00000000-0005-0000-0000-0000FB3F0000}"/>
    <cellStyle name="Normal 18 4 2 2 3 2" xfId="47027" xr:uid="{C165348F-7102-47CD-99A5-4DF4B5166C68}"/>
    <cellStyle name="Normal 18 4 2 2 4" xfId="47024" xr:uid="{3F6BC579-2EDC-4197-AF13-6591F787D25B}"/>
    <cellStyle name="Normal 18 4 2 3" xfId="16379" xr:uid="{00000000-0005-0000-0000-0000FC3F0000}"/>
    <cellStyle name="Normal 18 4 2 3 2" xfId="16380" xr:uid="{00000000-0005-0000-0000-0000FD3F0000}"/>
    <cellStyle name="Normal 18 4 2 3 2 2" xfId="47029" xr:uid="{FCEC315E-D22C-4479-AC50-BD9920A53159}"/>
    <cellStyle name="Normal 18 4 2 3 3" xfId="47028" xr:uid="{BE9E8B3D-9A63-4BF3-8444-5B597EADBDCF}"/>
    <cellStyle name="Normal 18 4 2 4" xfId="16381" xr:uid="{00000000-0005-0000-0000-0000FE3F0000}"/>
    <cellStyle name="Normal 18 4 2 4 2" xfId="47030" xr:uid="{AC471BD3-7F0C-4796-949E-3C13DCBA4BB1}"/>
    <cellStyle name="Normal 18 4 2 5" xfId="47023" xr:uid="{88079B5C-6A51-4F9E-9EBC-5533969E3E4E}"/>
    <cellStyle name="Normal 18 4 3" xfId="16382" xr:uid="{00000000-0005-0000-0000-0000FF3F0000}"/>
    <cellStyle name="Normal 18 4 3 2" xfId="16383" xr:uid="{00000000-0005-0000-0000-000000400000}"/>
    <cellStyle name="Normal 18 4 3 2 2" xfId="16384" xr:uid="{00000000-0005-0000-0000-000001400000}"/>
    <cellStyle name="Normal 18 4 3 2 2 2" xfId="47033" xr:uid="{04FBCE52-33B1-42AE-99FA-3BF3EB599A2A}"/>
    <cellStyle name="Normal 18 4 3 2 3" xfId="47032" xr:uid="{6E4C2557-FDA9-4CB4-9CB2-BC11743BAA9B}"/>
    <cellStyle name="Normal 18 4 3 3" xfId="16385" xr:uid="{00000000-0005-0000-0000-000002400000}"/>
    <cellStyle name="Normal 18 4 3 3 2" xfId="47034" xr:uid="{6677CC0D-E20C-4FE4-B4CA-2B6963816E69}"/>
    <cellStyle name="Normal 18 4 3 4" xfId="47031" xr:uid="{50241D52-4C87-4D5C-98B2-B27315AA1FEC}"/>
    <cellStyle name="Normal 18 4 4" xfId="16386" xr:uid="{00000000-0005-0000-0000-000003400000}"/>
    <cellStyle name="Normal 18 4 4 2" xfId="16387" xr:uid="{00000000-0005-0000-0000-000004400000}"/>
    <cellStyle name="Normal 18 4 4 2 2" xfId="47036" xr:uid="{52980005-0B7F-44D3-BD93-0EBB5D5D2739}"/>
    <cellStyle name="Normal 18 4 4 3" xfId="47035" xr:uid="{000BDF64-9492-45AE-92DA-652C21432864}"/>
    <cellStyle name="Normal 18 4 5" xfId="16388" xr:uid="{00000000-0005-0000-0000-000005400000}"/>
    <cellStyle name="Normal 18 4 5 2" xfId="47037" xr:uid="{2C33498E-47B3-441D-BA27-AB1CA73E35F1}"/>
    <cellStyle name="Normal 18 4 6" xfId="16389" xr:uid="{00000000-0005-0000-0000-000006400000}"/>
    <cellStyle name="Normal 18 4 6 2" xfId="47038" xr:uid="{F2741A05-90E1-43D2-816C-85B97792A939}"/>
    <cellStyle name="Normal 18 4 7" xfId="47022" xr:uid="{9703505D-E4C2-466A-8BAB-9342BF59FA17}"/>
    <cellStyle name="Normal 18 5" xfId="16390" xr:uid="{00000000-0005-0000-0000-000007400000}"/>
    <cellStyle name="Normal 18 5 2" xfId="47039" xr:uid="{96418B6E-32DA-4A4F-8BE7-520B6393237F}"/>
    <cellStyle name="Normal 18 6" xfId="16391" xr:uid="{00000000-0005-0000-0000-000008400000}"/>
    <cellStyle name="Normal 18 6 2" xfId="16392" xr:uid="{00000000-0005-0000-0000-000009400000}"/>
    <cellStyle name="Normal 18 6 2 2" xfId="47041" xr:uid="{DC6505DE-4A6D-4A05-B2E8-8D903325C61E}"/>
    <cellStyle name="Normal 18 6 3" xfId="47040" xr:uid="{20001DD8-5F28-4D96-A81A-AEF7E2732FAA}"/>
    <cellStyle name="Normal 18 7" xfId="46986" xr:uid="{DA4DBBDD-B3BE-48F2-B477-C026069E8F88}"/>
    <cellStyle name="Normal 180" xfId="16393" xr:uid="{00000000-0005-0000-0000-00000A400000}"/>
    <cellStyle name="Normal 180 2" xfId="47042" xr:uid="{B0EAA478-4253-4B6F-980A-64722A98BC3D}"/>
    <cellStyle name="Normal 181" xfId="16394" xr:uid="{00000000-0005-0000-0000-00000B400000}"/>
    <cellStyle name="Normal 181 2" xfId="47043" xr:uid="{7757C5F0-60EE-40F3-950C-69FEFA814322}"/>
    <cellStyle name="Normal 182" xfId="16395" xr:uid="{00000000-0005-0000-0000-00000C400000}"/>
    <cellStyle name="Normal 182 2" xfId="47044" xr:uid="{27D6BDF0-D12A-407E-80E8-9DBD2B1EF987}"/>
    <cellStyle name="Normal 183" xfId="16396" xr:uid="{00000000-0005-0000-0000-00000D400000}"/>
    <cellStyle name="Normal 183 2" xfId="16397" xr:uid="{00000000-0005-0000-0000-00000E400000}"/>
    <cellStyle name="Normal 183 2 2" xfId="47046" xr:uid="{F79B6B26-9ECC-4600-891C-58546EA30084}"/>
    <cellStyle name="Normal 183 3" xfId="47045" xr:uid="{5AA08F60-317B-4EC3-85C9-C98BDD02C48F}"/>
    <cellStyle name="Normal 184" xfId="16398" xr:uid="{00000000-0005-0000-0000-00000F400000}"/>
    <cellStyle name="Normal 184 2" xfId="47047" xr:uid="{850328D9-2D2A-4D98-A6E9-6DF52DAF3FE5}"/>
    <cellStyle name="Normal 185" xfId="16399" xr:uid="{00000000-0005-0000-0000-000010400000}"/>
    <cellStyle name="Normal 185 2" xfId="47048" xr:uid="{D23628D0-F236-480B-A63D-0C0B0D517277}"/>
    <cellStyle name="Normal 186" xfId="16400" xr:uid="{00000000-0005-0000-0000-000011400000}"/>
    <cellStyle name="Normal 186 2" xfId="47049" xr:uid="{6E947944-F8C7-494C-BEDE-456CB88F91AF}"/>
    <cellStyle name="Normal 187" xfId="16401" xr:uid="{00000000-0005-0000-0000-000012400000}"/>
    <cellStyle name="Normal 187 2" xfId="47050" xr:uid="{B890CE08-383E-4009-8A54-D75D45D47C1D}"/>
    <cellStyle name="Normal 188" xfId="16402" xr:uid="{00000000-0005-0000-0000-000013400000}"/>
    <cellStyle name="Normal 188 2" xfId="47051" xr:uid="{06D64AA1-9AD2-465E-9B5E-43A32DBF70E0}"/>
    <cellStyle name="Normal 189" xfId="16403" xr:uid="{00000000-0005-0000-0000-000014400000}"/>
    <cellStyle name="Normal 189 2" xfId="47052" xr:uid="{1EAB8877-CDA3-4668-B395-C22BF8380CF4}"/>
    <cellStyle name="Normal 19" xfId="16404" xr:uid="{00000000-0005-0000-0000-000015400000}"/>
    <cellStyle name="Normal 19 2" xfId="16405" xr:uid="{00000000-0005-0000-0000-000016400000}"/>
    <cellStyle name="Normal 19 2 2" xfId="47054" xr:uid="{683F0382-D170-4BA1-9091-490244ECB02C}"/>
    <cellStyle name="Normal 19 3" xfId="16406" xr:uid="{00000000-0005-0000-0000-000017400000}"/>
    <cellStyle name="Normal 19 3 2" xfId="16407" xr:uid="{00000000-0005-0000-0000-000018400000}"/>
    <cellStyle name="Normal 19 3 2 2" xfId="16408" xr:uid="{00000000-0005-0000-0000-000019400000}"/>
    <cellStyle name="Normal 19 3 2 2 2" xfId="16409" xr:uid="{00000000-0005-0000-0000-00001A400000}"/>
    <cellStyle name="Normal 19 3 2 2 2 2" xfId="16410" xr:uid="{00000000-0005-0000-0000-00001B400000}"/>
    <cellStyle name="Normal 19 3 2 2 2 2 2" xfId="16411" xr:uid="{00000000-0005-0000-0000-00001C400000}"/>
    <cellStyle name="Normal 19 3 2 2 2 2 2 2" xfId="47060" xr:uid="{4238D9E0-6624-4751-9FC2-51D054309FF6}"/>
    <cellStyle name="Normal 19 3 2 2 2 2 3" xfId="47059" xr:uid="{DE802866-0491-4025-BE95-F7EC22139C2F}"/>
    <cellStyle name="Normal 19 3 2 2 2 3" xfId="16412" xr:uid="{00000000-0005-0000-0000-00001D400000}"/>
    <cellStyle name="Normal 19 3 2 2 2 3 2" xfId="47061" xr:uid="{197D1E16-B983-4511-9B8A-8B8063CD84BE}"/>
    <cellStyle name="Normal 19 3 2 2 2 4" xfId="47058" xr:uid="{01C4BEE9-0C95-41C0-9678-A1FC50FC6814}"/>
    <cellStyle name="Normal 19 3 2 2 3" xfId="16413" xr:uid="{00000000-0005-0000-0000-00001E400000}"/>
    <cellStyle name="Normal 19 3 2 2 3 2" xfId="16414" xr:uid="{00000000-0005-0000-0000-00001F400000}"/>
    <cellStyle name="Normal 19 3 2 2 3 2 2" xfId="47063" xr:uid="{CB41C316-4ECB-425A-8695-41028A318951}"/>
    <cellStyle name="Normal 19 3 2 2 3 3" xfId="47062" xr:uid="{60CA8FCC-27B3-4CE3-9C52-25C5A29E6EF7}"/>
    <cellStyle name="Normal 19 3 2 2 4" xfId="16415" xr:uid="{00000000-0005-0000-0000-000020400000}"/>
    <cellStyle name="Normal 19 3 2 2 4 2" xfId="47064" xr:uid="{870AA7A7-8A67-42ED-94EF-8F3369AC0261}"/>
    <cellStyle name="Normal 19 3 2 2 5" xfId="47057" xr:uid="{1B134816-AA51-48F3-8D1D-B0BEF6CFCF85}"/>
    <cellStyle name="Normal 19 3 2 3" xfId="16416" xr:uid="{00000000-0005-0000-0000-000021400000}"/>
    <cellStyle name="Normal 19 3 2 3 2" xfId="16417" xr:uid="{00000000-0005-0000-0000-000022400000}"/>
    <cellStyle name="Normal 19 3 2 3 2 2" xfId="16418" xr:uid="{00000000-0005-0000-0000-000023400000}"/>
    <cellStyle name="Normal 19 3 2 3 2 2 2" xfId="47067" xr:uid="{57E25ECD-952F-4F57-99CD-3E161038AB9F}"/>
    <cellStyle name="Normal 19 3 2 3 2 3" xfId="47066" xr:uid="{42DBC073-9C4E-4F14-8D22-2B74B70A6F51}"/>
    <cellStyle name="Normal 19 3 2 3 3" xfId="16419" xr:uid="{00000000-0005-0000-0000-000024400000}"/>
    <cellStyle name="Normal 19 3 2 3 3 2" xfId="47068" xr:uid="{B5ADC77D-233D-4DD0-8354-C50DDFB1058C}"/>
    <cellStyle name="Normal 19 3 2 3 4" xfId="47065" xr:uid="{60D7F3FF-DFEA-4E6F-BCD9-A94BB3962F97}"/>
    <cellStyle name="Normal 19 3 2 4" xfId="16420" xr:uid="{00000000-0005-0000-0000-000025400000}"/>
    <cellStyle name="Normal 19 3 2 4 2" xfId="16421" xr:uid="{00000000-0005-0000-0000-000026400000}"/>
    <cellStyle name="Normal 19 3 2 4 2 2" xfId="47070" xr:uid="{0D6976C9-9289-49AD-BF2A-A7CE309997E9}"/>
    <cellStyle name="Normal 19 3 2 4 3" xfId="47069" xr:uid="{26ED31B6-DBB9-4CDA-B7F5-4322D1EDF571}"/>
    <cellStyle name="Normal 19 3 2 5" xfId="16422" xr:uid="{00000000-0005-0000-0000-000027400000}"/>
    <cellStyle name="Normal 19 3 2 5 2" xfId="47071" xr:uid="{5C74CC04-1331-4029-A8E9-0B4275933510}"/>
    <cellStyle name="Normal 19 3 2 6" xfId="47056" xr:uid="{E39249F8-8646-4634-B4B1-C5F2727EC903}"/>
    <cellStyle name="Normal 19 3 3" xfId="16423" xr:uid="{00000000-0005-0000-0000-000028400000}"/>
    <cellStyle name="Normal 19 3 3 2" xfId="16424" xr:uid="{00000000-0005-0000-0000-000029400000}"/>
    <cellStyle name="Normal 19 3 3 2 2" xfId="16425" xr:uid="{00000000-0005-0000-0000-00002A400000}"/>
    <cellStyle name="Normal 19 3 3 2 2 2" xfId="16426" xr:uid="{00000000-0005-0000-0000-00002B400000}"/>
    <cellStyle name="Normal 19 3 3 2 2 2 2" xfId="47075" xr:uid="{2CCD2BD8-7205-41EB-B5DB-CD474E46D5A5}"/>
    <cellStyle name="Normal 19 3 3 2 2 3" xfId="47074" xr:uid="{C2F12575-478D-4848-9B46-D5AC5009D292}"/>
    <cellStyle name="Normal 19 3 3 2 3" xfId="16427" xr:uid="{00000000-0005-0000-0000-00002C400000}"/>
    <cellStyle name="Normal 19 3 3 2 3 2" xfId="47076" xr:uid="{87BCE77F-70E4-4E5E-924F-AB93F7562293}"/>
    <cellStyle name="Normal 19 3 3 2 4" xfId="47073" xr:uid="{1156656E-2CBF-4860-8DF1-F2B4F7E0EF73}"/>
    <cellStyle name="Normal 19 3 3 3" xfId="16428" xr:uid="{00000000-0005-0000-0000-00002D400000}"/>
    <cellStyle name="Normal 19 3 3 3 2" xfId="16429" xr:uid="{00000000-0005-0000-0000-00002E400000}"/>
    <cellStyle name="Normal 19 3 3 3 2 2" xfId="47078" xr:uid="{DABC3528-16A0-4A64-BDF6-EB1C6E790321}"/>
    <cellStyle name="Normal 19 3 3 3 3" xfId="47077" xr:uid="{D887F08D-EB0C-47A2-98B1-1F465DBADB08}"/>
    <cellStyle name="Normal 19 3 3 4" xfId="16430" xr:uid="{00000000-0005-0000-0000-00002F400000}"/>
    <cellStyle name="Normal 19 3 3 4 2" xfId="47079" xr:uid="{A00772C6-6B23-4BFD-9FD4-43F484CDD5EE}"/>
    <cellStyle name="Normal 19 3 3 5" xfId="47072" xr:uid="{1EF293B4-B289-4BCE-8080-B0CF0770F766}"/>
    <cellStyle name="Normal 19 3 4" xfId="16431" xr:uid="{00000000-0005-0000-0000-000030400000}"/>
    <cellStyle name="Normal 19 3 4 2" xfId="16432" xr:uid="{00000000-0005-0000-0000-000031400000}"/>
    <cellStyle name="Normal 19 3 4 2 2" xfId="16433" xr:uid="{00000000-0005-0000-0000-000032400000}"/>
    <cellStyle name="Normal 19 3 4 2 2 2" xfId="47082" xr:uid="{BCE1F039-F9F3-4910-B3E4-963491558F34}"/>
    <cellStyle name="Normal 19 3 4 2 3" xfId="47081" xr:uid="{42A3D0B9-4651-4966-B8A7-5EAA6D3AEC72}"/>
    <cellStyle name="Normal 19 3 4 3" xfId="16434" xr:uid="{00000000-0005-0000-0000-000033400000}"/>
    <cellStyle name="Normal 19 3 4 3 2" xfId="47083" xr:uid="{50A6016F-635F-48E7-BFDD-9CB057F5D226}"/>
    <cellStyle name="Normal 19 3 4 4" xfId="47080" xr:uid="{BEBC9F7F-F401-48AE-9734-45680121D643}"/>
    <cellStyle name="Normal 19 3 5" xfId="16435" xr:uid="{00000000-0005-0000-0000-000034400000}"/>
    <cellStyle name="Normal 19 3 5 2" xfId="16436" xr:uid="{00000000-0005-0000-0000-000035400000}"/>
    <cellStyle name="Normal 19 3 5 2 2" xfId="47085" xr:uid="{A302E961-CFD8-4F47-90A9-563279D20548}"/>
    <cellStyle name="Normal 19 3 5 3" xfId="47084" xr:uid="{9EDC2860-D216-43C5-B4D1-8ABBE2CF0C17}"/>
    <cellStyle name="Normal 19 3 6" xfId="16437" xr:uid="{00000000-0005-0000-0000-000036400000}"/>
    <cellStyle name="Normal 19 3 6 2" xfId="47086" xr:uid="{04695645-7C54-4E39-8AC9-596490E2CAFA}"/>
    <cellStyle name="Normal 19 3 7" xfId="47055" xr:uid="{94B14E54-CEEF-42E2-80FC-5F876C48D865}"/>
    <cellStyle name="Normal 19 4" xfId="16438" xr:uid="{00000000-0005-0000-0000-000037400000}"/>
    <cellStyle name="Normal 19 4 2" xfId="16439" xr:uid="{00000000-0005-0000-0000-000038400000}"/>
    <cellStyle name="Normal 19 4 2 2" xfId="16440" xr:uid="{00000000-0005-0000-0000-000039400000}"/>
    <cellStyle name="Normal 19 4 2 2 2" xfId="16441" xr:uid="{00000000-0005-0000-0000-00003A400000}"/>
    <cellStyle name="Normal 19 4 2 2 2 2" xfId="16442" xr:uid="{00000000-0005-0000-0000-00003B400000}"/>
    <cellStyle name="Normal 19 4 2 2 2 2 2" xfId="47091" xr:uid="{3EF008A7-3EC9-4156-89F8-9AB09EE2DC4B}"/>
    <cellStyle name="Normal 19 4 2 2 2 3" xfId="47090" xr:uid="{EE151F9C-D9ED-4354-B990-DC7DCEC0DCCD}"/>
    <cellStyle name="Normal 19 4 2 2 3" xfId="16443" xr:uid="{00000000-0005-0000-0000-00003C400000}"/>
    <cellStyle name="Normal 19 4 2 2 3 2" xfId="47092" xr:uid="{7F0DE01E-F3FD-4F5A-A9B4-9BEB63087365}"/>
    <cellStyle name="Normal 19 4 2 2 4" xfId="47089" xr:uid="{13287FCD-4EA8-467E-8282-43C39284C673}"/>
    <cellStyle name="Normal 19 4 2 3" xfId="16444" xr:uid="{00000000-0005-0000-0000-00003D400000}"/>
    <cellStyle name="Normal 19 4 2 3 2" xfId="16445" xr:uid="{00000000-0005-0000-0000-00003E400000}"/>
    <cellStyle name="Normal 19 4 2 3 2 2" xfId="47094" xr:uid="{A6935AB7-D30F-4B72-A3A8-57F107A7BE06}"/>
    <cellStyle name="Normal 19 4 2 3 3" xfId="47093" xr:uid="{DD8F15D9-713F-4B9D-B8EE-A721D44DFC52}"/>
    <cellStyle name="Normal 19 4 2 4" xfId="16446" xr:uid="{00000000-0005-0000-0000-00003F400000}"/>
    <cellStyle name="Normal 19 4 2 4 2" xfId="47095" xr:uid="{1C299F4B-359A-440B-8FFC-C41BE3782A59}"/>
    <cellStyle name="Normal 19 4 2 5" xfId="47088" xr:uid="{953CB10A-56DC-4669-9020-C71EC23D1E88}"/>
    <cellStyle name="Normal 19 4 3" xfId="16447" xr:uid="{00000000-0005-0000-0000-000040400000}"/>
    <cellStyle name="Normal 19 4 3 2" xfId="16448" xr:uid="{00000000-0005-0000-0000-000041400000}"/>
    <cellStyle name="Normal 19 4 3 2 2" xfId="16449" xr:uid="{00000000-0005-0000-0000-000042400000}"/>
    <cellStyle name="Normal 19 4 3 2 2 2" xfId="47098" xr:uid="{EB90D616-5F08-4DDA-9653-8A42EBE0A675}"/>
    <cellStyle name="Normal 19 4 3 2 3" xfId="47097" xr:uid="{E13EE6A1-8F0D-4FC2-925B-71CEDBE4E64C}"/>
    <cellStyle name="Normal 19 4 3 3" xfId="16450" xr:uid="{00000000-0005-0000-0000-000043400000}"/>
    <cellStyle name="Normal 19 4 3 3 2" xfId="47099" xr:uid="{D2DD554F-1A0F-49A8-A917-2FF33DBE9057}"/>
    <cellStyle name="Normal 19 4 3 4" xfId="47096" xr:uid="{4C44E62C-1F0D-4CC6-AD57-82ABF6867345}"/>
    <cellStyle name="Normal 19 4 4" xfId="16451" xr:uid="{00000000-0005-0000-0000-000044400000}"/>
    <cellStyle name="Normal 19 4 4 2" xfId="16452" xr:uid="{00000000-0005-0000-0000-000045400000}"/>
    <cellStyle name="Normal 19 4 4 2 2" xfId="47101" xr:uid="{EEC92FC1-7FB8-4356-95CA-B896B170C67F}"/>
    <cellStyle name="Normal 19 4 4 3" xfId="47100" xr:uid="{5301FFFA-A989-47F8-A27E-2879806101BC}"/>
    <cellStyle name="Normal 19 4 5" xfId="16453" xr:uid="{00000000-0005-0000-0000-000046400000}"/>
    <cellStyle name="Normal 19 4 5 2" xfId="47102" xr:uid="{2D9A0271-C7D1-4E4F-AFE4-33992DF35E33}"/>
    <cellStyle name="Normal 19 4 6" xfId="47087" xr:uid="{9E6F9DE7-15EB-4639-A9DD-B52200BC5E5B}"/>
    <cellStyle name="Normal 19 5" xfId="16454" xr:uid="{00000000-0005-0000-0000-000047400000}"/>
    <cellStyle name="Normal 19 5 2" xfId="47103" xr:uid="{C10A0042-9740-48AD-8DED-09CD01833B0C}"/>
    <cellStyle name="Normal 19 6" xfId="47053" xr:uid="{FD8F2860-61E4-4163-9DF2-633442817E70}"/>
    <cellStyle name="Normal 190" xfId="16455" xr:uid="{00000000-0005-0000-0000-000048400000}"/>
    <cellStyle name="Normal 190 2" xfId="47104" xr:uid="{FE91BF1A-589F-40DE-80C9-9B7088236DD9}"/>
    <cellStyle name="Normal 191" xfId="16456" xr:uid="{00000000-0005-0000-0000-000049400000}"/>
    <cellStyle name="Normal 191 2" xfId="47105" xr:uid="{6144F238-0855-4EC5-8DB8-AF8929194858}"/>
    <cellStyle name="Normal 192" xfId="16457" xr:uid="{00000000-0005-0000-0000-00004A400000}"/>
    <cellStyle name="Normal 192 2" xfId="47106" xr:uid="{ACC62D50-91C9-4C10-8565-37CD13E23F75}"/>
    <cellStyle name="Normal 193" xfId="16458" xr:uid="{00000000-0005-0000-0000-00004B400000}"/>
    <cellStyle name="Normal 193 2" xfId="47107" xr:uid="{EE884C13-5A63-4EB4-8096-F257CA4D58F1}"/>
    <cellStyle name="Normal 194" xfId="16459" xr:uid="{00000000-0005-0000-0000-00004C400000}"/>
    <cellStyle name="Normal 194 2" xfId="47108" xr:uid="{E6843A46-86A0-4763-94E5-2913F12527B2}"/>
    <cellStyle name="Normal 195" xfId="16460" xr:uid="{00000000-0005-0000-0000-00004D400000}"/>
    <cellStyle name="Normal 195 2" xfId="47109" xr:uid="{63DBFFDE-FDDE-4A14-A5F3-DE412D2BDEF0}"/>
    <cellStyle name="Normal 196" xfId="16461" xr:uid="{00000000-0005-0000-0000-00004E400000}"/>
    <cellStyle name="Normal 196 2" xfId="47110" xr:uid="{584F91CA-4AAE-46C4-A5A1-7084C079112A}"/>
    <cellStyle name="Normal 197" xfId="16462" xr:uid="{00000000-0005-0000-0000-00004F400000}"/>
    <cellStyle name="Normal 197 2" xfId="47111" xr:uid="{7EC07529-9076-4E1D-8A9E-5EE14454E235}"/>
    <cellStyle name="Normal 198" xfId="16463" xr:uid="{00000000-0005-0000-0000-000050400000}"/>
    <cellStyle name="Normal 198 2" xfId="47112" xr:uid="{F3D0009D-9FE4-4848-AC42-19F3F00B4DCB}"/>
    <cellStyle name="Normal 199" xfId="16464" xr:uid="{00000000-0005-0000-0000-000051400000}"/>
    <cellStyle name="Normal 199 2" xfId="47113" xr:uid="{58B08AA9-267B-4E8B-9209-4794BE2383FF}"/>
    <cellStyle name="Normal 2" xfId="16465" xr:uid="{00000000-0005-0000-0000-000052400000}"/>
    <cellStyle name="Normal 2 10" xfId="16466" xr:uid="{00000000-0005-0000-0000-000053400000}"/>
    <cellStyle name="Normal 2 10 2" xfId="16467" xr:uid="{00000000-0005-0000-0000-000054400000}"/>
    <cellStyle name="Normal 2 10 2 2" xfId="16468" xr:uid="{00000000-0005-0000-0000-000055400000}"/>
    <cellStyle name="Normal 2 10 2 2 2" xfId="47117" xr:uid="{5EB8581D-FDB2-4729-A347-83802DBB9508}"/>
    <cellStyle name="Normal 2 10 2 3" xfId="16469" xr:uid="{00000000-0005-0000-0000-000056400000}"/>
    <cellStyle name="Normal 2 10 2 3 2" xfId="47118" xr:uid="{8B89D6FB-B0E5-4809-B01B-98975327ED9C}"/>
    <cellStyle name="Normal 2 10 2 4" xfId="47116" xr:uid="{5E682965-E2AD-4BA3-BBCE-E86390BF13DF}"/>
    <cellStyle name="Normal 2 10 3" xfId="16470" xr:uid="{00000000-0005-0000-0000-000057400000}"/>
    <cellStyle name="Normal 2 10 3 2" xfId="47119" xr:uid="{2914CED1-5E5A-41C0-883C-4587F6740CCE}"/>
    <cellStyle name="Normal 2 10 4" xfId="16471" xr:uid="{00000000-0005-0000-0000-000058400000}"/>
    <cellStyle name="Normal 2 10 4 2" xfId="47120" xr:uid="{8959FDA8-EC57-4736-B94A-878187C50E81}"/>
    <cellStyle name="Normal 2 10 5" xfId="47115" xr:uid="{42E36C9A-6ED3-473B-A6A5-7E468455B413}"/>
    <cellStyle name="Normal 2 11" xfId="16472" xr:uid="{00000000-0005-0000-0000-000059400000}"/>
    <cellStyle name="Normal 2 11 2" xfId="16473" xr:uid="{00000000-0005-0000-0000-00005A400000}"/>
    <cellStyle name="Normal 2 11 2 2" xfId="16474" xr:uid="{00000000-0005-0000-0000-00005B400000}"/>
    <cellStyle name="Normal 2 11 2 2 2" xfId="47123" xr:uid="{97E72888-7AF3-4083-BC8F-BB2F79B4DBFF}"/>
    <cellStyle name="Normal 2 11 2 3" xfId="47122" xr:uid="{5C058AD3-4EF2-4AE6-A292-1BFE22878B8B}"/>
    <cellStyle name="Normal 2 11 3" xfId="16475" xr:uid="{00000000-0005-0000-0000-00005C400000}"/>
    <cellStyle name="Normal 2 11 3 2" xfId="47124" xr:uid="{C7C0C538-216C-4DC0-9850-E8EF54E405C1}"/>
    <cellStyle name="Normal 2 11 4" xfId="47121" xr:uid="{0CEB257B-2160-43D0-BDEC-4A10780683B1}"/>
    <cellStyle name="Normal 2 12" xfId="16476" xr:uid="{00000000-0005-0000-0000-00005D400000}"/>
    <cellStyle name="Normal 2 12 2" xfId="16477" xr:uid="{00000000-0005-0000-0000-00005E400000}"/>
    <cellStyle name="Normal 2 12 2 2" xfId="47126" xr:uid="{3AE06F68-44F7-4FF1-92B5-EB4835B9B95A}"/>
    <cellStyle name="Normal 2 12 3" xfId="16478" xr:uid="{00000000-0005-0000-0000-00005F400000}"/>
    <cellStyle name="Normal 2 12 3 2" xfId="47127" xr:uid="{DC998CDD-B72E-4006-A3EB-E820C4D3B7AF}"/>
    <cellStyle name="Normal 2 12 4" xfId="47125" xr:uid="{956B6F80-FC76-48C5-9C07-18E6291EDAA6}"/>
    <cellStyle name="Normal 2 13" xfId="16479" xr:uid="{00000000-0005-0000-0000-000060400000}"/>
    <cellStyle name="Normal 2 13 2" xfId="16480" xr:uid="{00000000-0005-0000-0000-000061400000}"/>
    <cellStyle name="Normal 2 13 2 2" xfId="47129" xr:uid="{57795BBD-86BB-408C-BC3E-9869C73084E9}"/>
    <cellStyle name="Normal 2 13 3" xfId="47128" xr:uid="{36029014-14BE-4707-A956-3775C0495E83}"/>
    <cellStyle name="Normal 2 14" xfId="16481" xr:uid="{00000000-0005-0000-0000-000062400000}"/>
    <cellStyle name="Normal 2 14 2" xfId="16482" xr:uid="{00000000-0005-0000-0000-000063400000}"/>
    <cellStyle name="Normal 2 14 2 2" xfId="47131" xr:uid="{CD515F57-D626-48C1-B3D3-CE30D05368AB}"/>
    <cellStyle name="Normal 2 14 3" xfId="47130" xr:uid="{DD2A11AD-FDB4-4E79-A25D-B15F8E4D3915}"/>
    <cellStyle name="Normal 2 15" xfId="16483" xr:uid="{00000000-0005-0000-0000-000064400000}"/>
    <cellStyle name="Normal 2 15 2" xfId="16484" xr:uid="{00000000-0005-0000-0000-000065400000}"/>
    <cellStyle name="Normal 2 15 2 2" xfId="47133" xr:uid="{63B1FD7A-561A-4435-9BE4-3715D8648D01}"/>
    <cellStyle name="Normal 2 15 3" xfId="47132" xr:uid="{0B0ABA47-1F8C-4D4B-8065-61F3476ECC4A}"/>
    <cellStyle name="Normal 2 16" xfId="16485" xr:uid="{00000000-0005-0000-0000-000066400000}"/>
    <cellStyle name="Normal 2 16 2" xfId="16486" xr:uid="{00000000-0005-0000-0000-000067400000}"/>
    <cellStyle name="Normal 2 16 2 2" xfId="47135" xr:uid="{C720021D-B561-4B18-9594-2ABB81126E84}"/>
    <cellStyle name="Normal 2 16 3" xfId="47134" xr:uid="{898C9CDE-4441-4E81-9A52-016F960AEA7E}"/>
    <cellStyle name="Normal 2 17" xfId="16487" xr:uid="{00000000-0005-0000-0000-000068400000}"/>
    <cellStyle name="Normal 2 17 2" xfId="47136" xr:uid="{9C6365B8-8CB5-4F54-9026-A12538CC1C5E}"/>
    <cellStyle name="Normal 2 18" xfId="16488" xr:uid="{00000000-0005-0000-0000-000069400000}"/>
    <cellStyle name="Normal 2 18 2" xfId="47137" xr:uid="{A848C993-7E23-4265-B228-7DDE43D60806}"/>
    <cellStyle name="Normal 2 19" xfId="16489" xr:uid="{00000000-0005-0000-0000-00006A400000}"/>
    <cellStyle name="Normal 2 19 2" xfId="47138" xr:uid="{66C61560-46A6-4712-A1D6-12AC50F01A76}"/>
    <cellStyle name="Normal 2 2" xfId="16490" xr:uid="{00000000-0005-0000-0000-00006B400000}"/>
    <cellStyle name="Normal 2 2 10" xfId="47139" xr:uid="{F82E1AF9-5E0A-4556-838A-5D148DED8C9B}"/>
    <cellStyle name="Normal 2 2 2" xfId="16491" xr:uid="{00000000-0005-0000-0000-00006C400000}"/>
    <cellStyle name="Normal 2 2 2 2" xfId="16492" xr:uid="{00000000-0005-0000-0000-00006D400000}"/>
    <cellStyle name="Normal 2 2 2 2 2" xfId="16493" xr:uid="{00000000-0005-0000-0000-00006E400000}"/>
    <cellStyle name="Normal 2 2 2 2 2 2" xfId="47142" xr:uid="{4283A5CE-320A-43C3-AC76-1816241518F5}"/>
    <cellStyle name="Normal 2 2 2 2 3" xfId="16494" xr:uid="{00000000-0005-0000-0000-00006F400000}"/>
    <cellStyle name="Normal 2 2 2 2 3 2" xfId="16495" xr:uid="{00000000-0005-0000-0000-000070400000}"/>
    <cellStyle name="Normal 2 2 2 2 3 2 2" xfId="47144" xr:uid="{6A038052-3E59-4117-A501-86E35DE2800D}"/>
    <cellStyle name="Normal 2 2 2 2 3 3" xfId="47143" xr:uid="{D14F4AF6-5DA2-40EA-9DD9-846FB6D2AE5E}"/>
    <cellStyle name="Normal 2 2 2 2 4" xfId="47141" xr:uid="{F806D496-2B99-4984-8817-299E1163FA43}"/>
    <cellStyle name="Normal 2 2 2 3" xfId="16496" xr:uid="{00000000-0005-0000-0000-000071400000}"/>
    <cellStyle name="Normal 2 2 2 3 2" xfId="16497" xr:uid="{00000000-0005-0000-0000-000072400000}"/>
    <cellStyle name="Normal 2 2 2 3 2 2" xfId="47146" xr:uid="{A2A4EDE5-E66C-4FDE-8948-9A553BAAB00C}"/>
    <cellStyle name="Normal 2 2 2 3 3" xfId="47145" xr:uid="{53740D54-404D-4B5F-B41F-1A4B8A7B1CDD}"/>
    <cellStyle name="Normal 2 2 2 4" xfId="47140" xr:uid="{9D667EF8-D1A3-4A91-BEA5-A65195481203}"/>
    <cellStyle name="Normal 2 2 3" xfId="16498" xr:uid="{00000000-0005-0000-0000-000073400000}"/>
    <cellStyle name="Normal 2 2 3 10" xfId="16499" xr:uid="{00000000-0005-0000-0000-000074400000}"/>
    <cellStyle name="Normal 2 2 3 10 2" xfId="16500" xr:uid="{00000000-0005-0000-0000-000075400000}"/>
    <cellStyle name="Normal 2 2 3 10 2 2" xfId="47149" xr:uid="{25839681-F044-458D-9021-C14DBF586287}"/>
    <cellStyle name="Normal 2 2 3 10 3" xfId="47148" xr:uid="{31B38DF5-1B19-4160-A9C5-F1670BBE4B07}"/>
    <cellStyle name="Normal 2 2 3 11" xfId="16501" xr:uid="{00000000-0005-0000-0000-000076400000}"/>
    <cellStyle name="Normal 2 2 3 11 2" xfId="47150" xr:uid="{A058B9E7-F9CA-4997-AB09-A41029C805D6}"/>
    <cellStyle name="Normal 2 2 3 12" xfId="16502" xr:uid="{00000000-0005-0000-0000-000077400000}"/>
    <cellStyle name="Normal 2 2 3 12 2" xfId="47151" xr:uid="{60AFDF23-6E67-4097-99D8-88A05130B262}"/>
    <cellStyle name="Normal 2 2 3 13" xfId="47147" xr:uid="{83C275AB-7F91-424E-B2E9-B8228641C050}"/>
    <cellStyle name="Normal 2 2 3 2" xfId="16503" xr:uid="{00000000-0005-0000-0000-000078400000}"/>
    <cellStyle name="Normal 2 2 3 2 2" xfId="16504" xr:uid="{00000000-0005-0000-0000-000079400000}"/>
    <cellStyle name="Normal 2 2 3 2 2 2" xfId="16505" xr:uid="{00000000-0005-0000-0000-00007A400000}"/>
    <cellStyle name="Normal 2 2 3 2 2 2 2" xfId="16506" xr:uid="{00000000-0005-0000-0000-00007B400000}"/>
    <cellStyle name="Normal 2 2 3 2 2 2 2 2" xfId="16507" xr:uid="{00000000-0005-0000-0000-00007C400000}"/>
    <cellStyle name="Normal 2 2 3 2 2 2 2 2 2" xfId="16508" xr:uid="{00000000-0005-0000-0000-00007D400000}"/>
    <cellStyle name="Normal 2 2 3 2 2 2 2 2 2 2" xfId="16509" xr:uid="{00000000-0005-0000-0000-00007E400000}"/>
    <cellStyle name="Normal 2 2 3 2 2 2 2 2 2 2 2" xfId="47158" xr:uid="{E48F8FB5-D73F-4B34-9FA6-737735533BB1}"/>
    <cellStyle name="Normal 2 2 3 2 2 2 2 2 2 3" xfId="47157" xr:uid="{21E48C33-CFAF-4C30-B489-B808BF835CA7}"/>
    <cellStyle name="Normal 2 2 3 2 2 2 2 2 3" xfId="16510" xr:uid="{00000000-0005-0000-0000-00007F400000}"/>
    <cellStyle name="Normal 2 2 3 2 2 2 2 2 3 2" xfId="47159" xr:uid="{C8C2DBBC-AC45-404B-AE08-2AE84F77DB58}"/>
    <cellStyle name="Normal 2 2 3 2 2 2 2 2 4" xfId="47156" xr:uid="{F7912235-8A02-4681-90EB-0CC90DDBA175}"/>
    <cellStyle name="Normal 2 2 3 2 2 2 2 3" xfId="16511" xr:uid="{00000000-0005-0000-0000-000080400000}"/>
    <cellStyle name="Normal 2 2 3 2 2 2 2 3 2" xfId="16512" xr:uid="{00000000-0005-0000-0000-000081400000}"/>
    <cellStyle name="Normal 2 2 3 2 2 2 2 3 2 2" xfId="47161" xr:uid="{23FF54C2-E334-4B27-988D-8FD68C592FE8}"/>
    <cellStyle name="Normal 2 2 3 2 2 2 2 3 3" xfId="47160" xr:uid="{EA9DCC89-11AB-44A4-9885-F9E2A6F643E2}"/>
    <cellStyle name="Normal 2 2 3 2 2 2 2 4" xfId="16513" xr:uid="{00000000-0005-0000-0000-000082400000}"/>
    <cellStyle name="Normal 2 2 3 2 2 2 2 4 2" xfId="47162" xr:uid="{30887D1C-C4EE-4DFC-BCD6-C17C08240A39}"/>
    <cellStyle name="Normal 2 2 3 2 2 2 2 5" xfId="47155" xr:uid="{5D42964A-B65F-4F00-8370-C1F8EB90A257}"/>
    <cellStyle name="Normal 2 2 3 2 2 2 3" xfId="16514" xr:uid="{00000000-0005-0000-0000-000083400000}"/>
    <cellStyle name="Normal 2 2 3 2 2 2 3 2" xfId="16515" xr:uid="{00000000-0005-0000-0000-000084400000}"/>
    <cellStyle name="Normal 2 2 3 2 2 2 3 2 2" xfId="16516" xr:uid="{00000000-0005-0000-0000-000085400000}"/>
    <cellStyle name="Normal 2 2 3 2 2 2 3 2 2 2" xfId="47165" xr:uid="{4C9E14ED-1076-479C-B0FA-7E1478D6CBEA}"/>
    <cellStyle name="Normal 2 2 3 2 2 2 3 2 3" xfId="47164" xr:uid="{52210283-C11A-4DA9-A925-D80B1D1E7317}"/>
    <cellStyle name="Normal 2 2 3 2 2 2 3 3" xfId="16517" xr:uid="{00000000-0005-0000-0000-000086400000}"/>
    <cellStyle name="Normal 2 2 3 2 2 2 3 3 2" xfId="47166" xr:uid="{E5F107D7-59CF-46D4-AB9D-B1AC5B2A969E}"/>
    <cellStyle name="Normal 2 2 3 2 2 2 3 4" xfId="47163" xr:uid="{B29A67F9-F564-426E-A602-A20DBAD8D866}"/>
    <cellStyle name="Normal 2 2 3 2 2 2 4" xfId="16518" xr:uid="{00000000-0005-0000-0000-000087400000}"/>
    <cellStyle name="Normal 2 2 3 2 2 2 4 2" xfId="16519" xr:uid="{00000000-0005-0000-0000-000088400000}"/>
    <cellStyle name="Normal 2 2 3 2 2 2 4 2 2" xfId="47168" xr:uid="{ABA8FF93-DE0E-4E3D-8A6A-6799CD3A68AB}"/>
    <cellStyle name="Normal 2 2 3 2 2 2 4 3" xfId="47167" xr:uid="{149E1443-639B-4CE2-AFB5-D3AFE1E0250D}"/>
    <cellStyle name="Normal 2 2 3 2 2 2 5" xfId="16520" xr:uid="{00000000-0005-0000-0000-000089400000}"/>
    <cellStyle name="Normal 2 2 3 2 2 2 5 2" xfId="47169" xr:uid="{4FF519ED-7A11-43A0-80F0-5073BFB9B677}"/>
    <cellStyle name="Normal 2 2 3 2 2 2 6" xfId="47154" xr:uid="{FBDE6CC8-5ACF-47AA-8103-3FF043E12C58}"/>
    <cellStyle name="Normal 2 2 3 2 2 3" xfId="16521" xr:uid="{00000000-0005-0000-0000-00008A400000}"/>
    <cellStyle name="Normal 2 2 3 2 2 3 2" xfId="16522" xr:uid="{00000000-0005-0000-0000-00008B400000}"/>
    <cellStyle name="Normal 2 2 3 2 2 3 2 2" xfId="16523" xr:uid="{00000000-0005-0000-0000-00008C400000}"/>
    <cellStyle name="Normal 2 2 3 2 2 3 2 2 2" xfId="16524" xr:uid="{00000000-0005-0000-0000-00008D400000}"/>
    <cellStyle name="Normal 2 2 3 2 2 3 2 2 2 2" xfId="47173" xr:uid="{6C752765-C164-47BC-A01F-5AAD523D66B3}"/>
    <cellStyle name="Normal 2 2 3 2 2 3 2 2 3" xfId="47172" xr:uid="{11C21052-0649-4C03-B3D2-00138D9C02A6}"/>
    <cellStyle name="Normal 2 2 3 2 2 3 2 3" xfId="16525" xr:uid="{00000000-0005-0000-0000-00008E400000}"/>
    <cellStyle name="Normal 2 2 3 2 2 3 2 3 2" xfId="47174" xr:uid="{7A261682-9F10-43FB-8F2A-BCF79585994E}"/>
    <cellStyle name="Normal 2 2 3 2 2 3 2 4" xfId="47171" xr:uid="{9538092E-9E9B-4BEE-AC72-1C6144A75646}"/>
    <cellStyle name="Normal 2 2 3 2 2 3 3" xfId="16526" xr:uid="{00000000-0005-0000-0000-00008F400000}"/>
    <cellStyle name="Normal 2 2 3 2 2 3 3 2" xfId="16527" xr:uid="{00000000-0005-0000-0000-000090400000}"/>
    <cellStyle name="Normal 2 2 3 2 2 3 3 2 2" xfId="47176" xr:uid="{9A1E3653-3E8A-450D-A5A6-356A3D9AF121}"/>
    <cellStyle name="Normal 2 2 3 2 2 3 3 3" xfId="47175" xr:uid="{BAC469E2-3BC8-4E0B-9767-EEFB6281034C}"/>
    <cellStyle name="Normal 2 2 3 2 2 3 4" xfId="16528" xr:uid="{00000000-0005-0000-0000-000091400000}"/>
    <cellStyle name="Normal 2 2 3 2 2 3 4 2" xfId="47177" xr:uid="{4AEADBD8-AB88-4F7F-8CF6-582C2650EF4E}"/>
    <cellStyle name="Normal 2 2 3 2 2 3 5" xfId="47170" xr:uid="{FF8CE384-3540-4CEB-858C-B238451705F1}"/>
    <cellStyle name="Normal 2 2 3 2 2 4" xfId="16529" xr:uid="{00000000-0005-0000-0000-000092400000}"/>
    <cellStyle name="Normal 2 2 3 2 2 4 2" xfId="16530" xr:uid="{00000000-0005-0000-0000-000093400000}"/>
    <cellStyle name="Normal 2 2 3 2 2 4 2 2" xfId="16531" xr:uid="{00000000-0005-0000-0000-000094400000}"/>
    <cellStyle name="Normal 2 2 3 2 2 4 2 2 2" xfId="47180" xr:uid="{EA3C5ABD-A81D-4BB3-990D-9C3D54985184}"/>
    <cellStyle name="Normal 2 2 3 2 2 4 2 3" xfId="47179" xr:uid="{7AFF7CD7-627C-448E-B4EA-40954359B8A9}"/>
    <cellStyle name="Normal 2 2 3 2 2 4 3" xfId="16532" xr:uid="{00000000-0005-0000-0000-000095400000}"/>
    <cellStyle name="Normal 2 2 3 2 2 4 3 2" xfId="47181" xr:uid="{21EFFA63-EB69-42AA-B3A8-423F4AE95E73}"/>
    <cellStyle name="Normal 2 2 3 2 2 4 4" xfId="47178" xr:uid="{17FED91F-05D7-472C-B206-BCDFBD3A0677}"/>
    <cellStyle name="Normal 2 2 3 2 2 5" xfId="16533" xr:uid="{00000000-0005-0000-0000-000096400000}"/>
    <cellStyle name="Normal 2 2 3 2 2 5 2" xfId="16534" xr:uid="{00000000-0005-0000-0000-000097400000}"/>
    <cellStyle name="Normal 2 2 3 2 2 5 2 2" xfId="47183" xr:uid="{48377098-C6A9-4777-8C49-C3B39F17C711}"/>
    <cellStyle name="Normal 2 2 3 2 2 5 3" xfId="47182" xr:uid="{CBFA8B0D-4556-47B1-AF53-3ADBDD808022}"/>
    <cellStyle name="Normal 2 2 3 2 2 6" xfId="16535" xr:uid="{00000000-0005-0000-0000-000098400000}"/>
    <cellStyle name="Normal 2 2 3 2 2 6 2" xfId="47184" xr:uid="{8AD5A57F-A525-4ED1-8B05-8A67C853F4B3}"/>
    <cellStyle name="Normal 2 2 3 2 2 7" xfId="47153" xr:uid="{1CC045AC-2AE4-4A1F-AE84-722DFBF4BAF7}"/>
    <cellStyle name="Normal 2 2 3 2 3" xfId="16536" xr:uid="{00000000-0005-0000-0000-000099400000}"/>
    <cellStyle name="Normal 2 2 3 2 3 2" xfId="16537" xr:uid="{00000000-0005-0000-0000-00009A400000}"/>
    <cellStyle name="Normal 2 2 3 2 3 2 2" xfId="16538" xr:uid="{00000000-0005-0000-0000-00009B400000}"/>
    <cellStyle name="Normal 2 2 3 2 3 2 2 2" xfId="16539" xr:uid="{00000000-0005-0000-0000-00009C400000}"/>
    <cellStyle name="Normal 2 2 3 2 3 2 2 2 2" xfId="16540" xr:uid="{00000000-0005-0000-0000-00009D400000}"/>
    <cellStyle name="Normal 2 2 3 2 3 2 2 2 2 2" xfId="47189" xr:uid="{797BA87C-1B22-4185-9622-73EAC036ED9D}"/>
    <cellStyle name="Normal 2 2 3 2 3 2 2 2 3" xfId="47188" xr:uid="{6EE21DB1-C3B4-4624-8199-9AB588786ADE}"/>
    <cellStyle name="Normal 2 2 3 2 3 2 2 3" xfId="16541" xr:uid="{00000000-0005-0000-0000-00009E400000}"/>
    <cellStyle name="Normal 2 2 3 2 3 2 2 3 2" xfId="47190" xr:uid="{BD06F300-FD7E-4929-8AA6-4DBF5280BDB9}"/>
    <cellStyle name="Normal 2 2 3 2 3 2 2 4" xfId="47187" xr:uid="{0BFB5127-2582-4B0B-8ED1-F16292D28DA0}"/>
    <cellStyle name="Normal 2 2 3 2 3 2 3" xfId="16542" xr:uid="{00000000-0005-0000-0000-00009F400000}"/>
    <cellStyle name="Normal 2 2 3 2 3 2 3 2" xfId="16543" xr:uid="{00000000-0005-0000-0000-0000A0400000}"/>
    <cellStyle name="Normal 2 2 3 2 3 2 3 2 2" xfId="47192" xr:uid="{3E879A5D-B43C-46A0-8997-715F558ECF0C}"/>
    <cellStyle name="Normal 2 2 3 2 3 2 3 3" xfId="47191" xr:uid="{61CF10C3-B996-418C-9B30-7E44AC6E0387}"/>
    <cellStyle name="Normal 2 2 3 2 3 2 4" xfId="16544" xr:uid="{00000000-0005-0000-0000-0000A1400000}"/>
    <cellStyle name="Normal 2 2 3 2 3 2 4 2" xfId="47193" xr:uid="{8EBF94D7-DC33-45A7-9D20-CCB427061094}"/>
    <cellStyle name="Normal 2 2 3 2 3 2 5" xfId="47186" xr:uid="{2DF9567C-56B5-48FE-8F7D-262B029DC26C}"/>
    <cellStyle name="Normal 2 2 3 2 3 3" xfId="16545" xr:uid="{00000000-0005-0000-0000-0000A2400000}"/>
    <cellStyle name="Normal 2 2 3 2 3 3 2" xfId="16546" xr:uid="{00000000-0005-0000-0000-0000A3400000}"/>
    <cellStyle name="Normal 2 2 3 2 3 3 2 2" xfId="16547" xr:uid="{00000000-0005-0000-0000-0000A4400000}"/>
    <cellStyle name="Normal 2 2 3 2 3 3 2 2 2" xfId="47196" xr:uid="{8BEF77AE-8C98-44FA-913E-404E5DDDB7C5}"/>
    <cellStyle name="Normal 2 2 3 2 3 3 2 3" xfId="47195" xr:uid="{9D8A090B-CCB4-45A0-B851-0EC451ABE09D}"/>
    <cellStyle name="Normal 2 2 3 2 3 3 3" xfId="16548" xr:uid="{00000000-0005-0000-0000-0000A5400000}"/>
    <cellStyle name="Normal 2 2 3 2 3 3 3 2" xfId="47197" xr:uid="{9DD3FAF0-5A89-4B99-9723-8F971847F55F}"/>
    <cellStyle name="Normal 2 2 3 2 3 3 4" xfId="47194" xr:uid="{BDE37CD3-2A03-463E-B33F-4E98BB68B095}"/>
    <cellStyle name="Normal 2 2 3 2 3 4" xfId="16549" xr:uid="{00000000-0005-0000-0000-0000A6400000}"/>
    <cellStyle name="Normal 2 2 3 2 3 4 2" xfId="16550" xr:uid="{00000000-0005-0000-0000-0000A7400000}"/>
    <cellStyle name="Normal 2 2 3 2 3 4 2 2" xfId="47199" xr:uid="{43EB005D-1E54-4BC1-9D95-56F3589B36C2}"/>
    <cellStyle name="Normal 2 2 3 2 3 4 3" xfId="47198" xr:uid="{E6BFD706-D144-40DF-8194-18AEB78A3C58}"/>
    <cellStyle name="Normal 2 2 3 2 3 5" xfId="16551" xr:uid="{00000000-0005-0000-0000-0000A8400000}"/>
    <cellStyle name="Normal 2 2 3 2 3 5 2" xfId="47200" xr:uid="{FDCAAD8F-B774-4314-9039-E6B6CE56FD6E}"/>
    <cellStyle name="Normal 2 2 3 2 3 6" xfId="47185" xr:uid="{DE942E54-1CC7-4F72-8E95-9EA9E6AC9F75}"/>
    <cellStyle name="Normal 2 2 3 2 4" xfId="16552" xr:uid="{00000000-0005-0000-0000-0000A9400000}"/>
    <cellStyle name="Normal 2 2 3 2 4 2" xfId="16553" xr:uid="{00000000-0005-0000-0000-0000AA400000}"/>
    <cellStyle name="Normal 2 2 3 2 4 2 2" xfId="16554" xr:uid="{00000000-0005-0000-0000-0000AB400000}"/>
    <cellStyle name="Normal 2 2 3 2 4 2 2 2" xfId="16555" xr:uid="{00000000-0005-0000-0000-0000AC400000}"/>
    <cellStyle name="Normal 2 2 3 2 4 2 2 2 2" xfId="47204" xr:uid="{30394A4D-C24C-427A-A5B5-7A0E44E64287}"/>
    <cellStyle name="Normal 2 2 3 2 4 2 2 3" xfId="47203" xr:uid="{EEB4EBC4-B2DA-4122-9E6F-CC4414CF76C2}"/>
    <cellStyle name="Normal 2 2 3 2 4 2 3" xfId="16556" xr:uid="{00000000-0005-0000-0000-0000AD400000}"/>
    <cellStyle name="Normal 2 2 3 2 4 2 3 2" xfId="47205" xr:uid="{87A0D492-B07A-42E7-A2D0-50B6CD2D1E65}"/>
    <cellStyle name="Normal 2 2 3 2 4 2 4" xfId="47202" xr:uid="{65F8607B-9105-4831-B9EC-14181BDAE6F5}"/>
    <cellStyle name="Normal 2 2 3 2 4 3" xfId="16557" xr:uid="{00000000-0005-0000-0000-0000AE400000}"/>
    <cellStyle name="Normal 2 2 3 2 4 3 2" xfId="16558" xr:uid="{00000000-0005-0000-0000-0000AF400000}"/>
    <cellStyle name="Normal 2 2 3 2 4 3 2 2" xfId="47207" xr:uid="{EA46D60C-F675-49EF-8F12-67830F5FE18F}"/>
    <cellStyle name="Normal 2 2 3 2 4 3 3" xfId="47206" xr:uid="{2ECEC9CD-E900-4408-9A31-66A09FA8FC7C}"/>
    <cellStyle name="Normal 2 2 3 2 4 4" xfId="16559" xr:uid="{00000000-0005-0000-0000-0000B0400000}"/>
    <cellStyle name="Normal 2 2 3 2 4 4 2" xfId="47208" xr:uid="{6BF98C73-5923-4445-B44E-D6B9AB89C96C}"/>
    <cellStyle name="Normal 2 2 3 2 4 5" xfId="47201" xr:uid="{A7A81380-E955-4862-8B8F-58FB13DF5D79}"/>
    <cellStyle name="Normal 2 2 3 2 5" xfId="16560" xr:uid="{00000000-0005-0000-0000-0000B1400000}"/>
    <cellStyle name="Normal 2 2 3 2 5 2" xfId="16561" xr:uid="{00000000-0005-0000-0000-0000B2400000}"/>
    <cellStyle name="Normal 2 2 3 2 5 2 2" xfId="16562" xr:uid="{00000000-0005-0000-0000-0000B3400000}"/>
    <cellStyle name="Normal 2 2 3 2 5 2 2 2" xfId="47211" xr:uid="{59857BB7-9919-4F34-8A9B-AD382399EC99}"/>
    <cellStyle name="Normal 2 2 3 2 5 2 3" xfId="47210" xr:uid="{3B45B880-5F5D-430E-A4A1-0F40454B4AFE}"/>
    <cellStyle name="Normal 2 2 3 2 5 3" xfId="16563" xr:uid="{00000000-0005-0000-0000-0000B4400000}"/>
    <cellStyle name="Normal 2 2 3 2 5 3 2" xfId="47212" xr:uid="{A82DF8C9-166E-433E-B48F-D8B017569FDD}"/>
    <cellStyle name="Normal 2 2 3 2 5 4" xfId="47209" xr:uid="{71AA036A-68FC-4078-AA52-CFA0AE01B733}"/>
    <cellStyle name="Normal 2 2 3 2 6" xfId="16564" xr:uid="{00000000-0005-0000-0000-0000B5400000}"/>
    <cellStyle name="Normal 2 2 3 2 6 2" xfId="16565" xr:uid="{00000000-0005-0000-0000-0000B6400000}"/>
    <cellStyle name="Normal 2 2 3 2 6 2 2" xfId="47214" xr:uid="{07406AA4-1C4F-40DD-AEDB-D228B313C7E9}"/>
    <cellStyle name="Normal 2 2 3 2 6 3" xfId="47213" xr:uid="{12FD7566-C862-4480-A32F-E298ACD14225}"/>
    <cellStyle name="Normal 2 2 3 2 7" xfId="16566" xr:uid="{00000000-0005-0000-0000-0000B7400000}"/>
    <cellStyle name="Normal 2 2 3 2 7 2" xfId="47215" xr:uid="{FDBCD515-A007-49B7-A28D-1746E1114A4A}"/>
    <cellStyle name="Normal 2 2 3 2 8" xfId="47152" xr:uid="{68DEF349-3D45-48BD-9CA8-6291A3A837C2}"/>
    <cellStyle name="Normal 2 2 3 3" xfId="16567" xr:uid="{00000000-0005-0000-0000-0000B8400000}"/>
    <cellStyle name="Normal 2 2 3 3 2" xfId="16568" xr:uid="{00000000-0005-0000-0000-0000B9400000}"/>
    <cellStyle name="Normal 2 2 3 3 2 2" xfId="16569" xr:uid="{00000000-0005-0000-0000-0000BA400000}"/>
    <cellStyle name="Normal 2 2 3 3 2 2 2" xfId="16570" xr:uid="{00000000-0005-0000-0000-0000BB400000}"/>
    <cellStyle name="Normal 2 2 3 3 2 2 2 2" xfId="16571" xr:uid="{00000000-0005-0000-0000-0000BC400000}"/>
    <cellStyle name="Normal 2 2 3 3 2 2 2 2 2" xfId="16572" xr:uid="{00000000-0005-0000-0000-0000BD400000}"/>
    <cellStyle name="Normal 2 2 3 3 2 2 2 2 2 2" xfId="16573" xr:uid="{00000000-0005-0000-0000-0000BE400000}"/>
    <cellStyle name="Normal 2 2 3 3 2 2 2 2 2 2 2" xfId="47222" xr:uid="{98ED7C23-AEBC-4D7E-8E25-45F480EE3B55}"/>
    <cellStyle name="Normal 2 2 3 3 2 2 2 2 2 3" xfId="47221" xr:uid="{1B442734-217F-4320-936C-0786892F337A}"/>
    <cellStyle name="Normal 2 2 3 3 2 2 2 2 3" xfId="16574" xr:uid="{00000000-0005-0000-0000-0000BF400000}"/>
    <cellStyle name="Normal 2 2 3 3 2 2 2 2 3 2" xfId="47223" xr:uid="{09BF1FC2-207F-42F5-84B1-730E7BFCF3D1}"/>
    <cellStyle name="Normal 2 2 3 3 2 2 2 2 4" xfId="47220" xr:uid="{F11C1EBE-B3B2-4DF8-897A-B807531FF07A}"/>
    <cellStyle name="Normal 2 2 3 3 2 2 2 3" xfId="16575" xr:uid="{00000000-0005-0000-0000-0000C0400000}"/>
    <cellStyle name="Normal 2 2 3 3 2 2 2 3 2" xfId="16576" xr:uid="{00000000-0005-0000-0000-0000C1400000}"/>
    <cellStyle name="Normal 2 2 3 3 2 2 2 3 2 2" xfId="47225" xr:uid="{AAA556AA-93D0-4A46-96EA-7485C34BF093}"/>
    <cellStyle name="Normal 2 2 3 3 2 2 2 3 3" xfId="47224" xr:uid="{13939C11-0E84-4B88-B4E2-321EFBB4DB54}"/>
    <cellStyle name="Normal 2 2 3 3 2 2 2 4" xfId="16577" xr:uid="{00000000-0005-0000-0000-0000C2400000}"/>
    <cellStyle name="Normal 2 2 3 3 2 2 2 4 2" xfId="47226" xr:uid="{524E24E0-4315-4FA1-920D-443A3BC70A18}"/>
    <cellStyle name="Normal 2 2 3 3 2 2 2 5" xfId="47219" xr:uid="{E15E569C-B166-47D6-A203-1AC7DF3B4214}"/>
    <cellStyle name="Normal 2 2 3 3 2 2 3" xfId="16578" xr:uid="{00000000-0005-0000-0000-0000C3400000}"/>
    <cellStyle name="Normal 2 2 3 3 2 2 3 2" xfId="16579" xr:uid="{00000000-0005-0000-0000-0000C4400000}"/>
    <cellStyle name="Normal 2 2 3 3 2 2 3 2 2" xfId="16580" xr:uid="{00000000-0005-0000-0000-0000C5400000}"/>
    <cellStyle name="Normal 2 2 3 3 2 2 3 2 2 2" xfId="47229" xr:uid="{AE8C78B7-F0AA-44CF-AAF9-66D2D84D5649}"/>
    <cellStyle name="Normal 2 2 3 3 2 2 3 2 3" xfId="47228" xr:uid="{0748620E-9F6C-4826-9565-8B253B979159}"/>
    <cellStyle name="Normal 2 2 3 3 2 2 3 3" xfId="16581" xr:uid="{00000000-0005-0000-0000-0000C6400000}"/>
    <cellStyle name="Normal 2 2 3 3 2 2 3 3 2" xfId="47230" xr:uid="{F901BE51-8EC3-472E-BA6A-1ADE13A1420F}"/>
    <cellStyle name="Normal 2 2 3 3 2 2 3 4" xfId="47227" xr:uid="{E02C2A9F-CF2D-426B-A118-41C9F028DD35}"/>
    <cellStyle name="Normal 2 2 3 3 2 2 4" xfId="16582" xr:uid="{00000000-0005-0000-0000-0000C7400000}"/>
    <cellStyle name="Normal 2 2 3 3 2 2 4 2" xfId="16583" xr:uid="{00000000-0005-0000-0000-0000C8400000}"/>
    <cellStyle name="Normal 2 2 3 3 2 2 4 2 2" xfId="47232" xr:uid="{D8821E6B-90D2-437C-94B7-7C8EE2169A59}"/>
    <cellStyle name="Normal 2 2 3 3 2 2 4 3" xfId="47231" xr:uid="{1F64082B-B4A1-46F0-9889-5618BC32D29A}"/>
    <cellStyle name="Normal 2 2 3 3 2 2 5" xfId="16584" xr:uid="{00000000-0005-0000-0000-0000C9400000}"/>
    <cellStyle name="Normal 2 2 3 3 2 2 5 2" xfId="47233" xr:uid="{A185BC64-2BAC-4374-A7BA-01D38E396F53}"/>
    <cellStyle name="Normal 2 2 3 3 2 2 6" xfId="47218" xr:uid="{1CFE9185-9E2F-422A-9F76-BC4536034E7D}"/>
    <cellStyle name="Normal 2 2 3 3 2 3" xfId="16585" xr:uid="{00000000-0005-0000-0000-0000CA400000}"/>
    <cellStyle name="Normal 2 2 3 3 2 3 2" xfId="16586" xr:uid="{00000000-0005-0000-0000-0000CB400000}"/>
    <cellStyle name="Normal 2 2 3 3 2 3 2 2" xfId="16587" xr:uid="{00000000-0005-0000-0000-0000CC400000}"/>
    <cellStyle name="Normal 2 2 3 3 2 3 2 2 2" xfId="16588" xr:uid="{00000000-0005-0000-0000-0000CD400000}"/>
    <cellStyle name="Normal 2 2 3 3 2 3 2 2 2 2" xfId="47237" xr:uid="{C201951B-9647-41B4-9E09-E3ABF905BC4D}"/>
    <cellStyle name="Normal 2 2 3 3 2 3 2 2 3" xfId="47236" xr:uid="{8047842F-17A3-4071-B1AD-616D62ED6F02}"/>
    <cellStyle name="Normal 2 2 3 3 2 3 2 3" xfId="16589" xr:uid="{00000000-0005-0000-0000-0000CE400000}"/>
    <cellStyle name="Normal 2 2 3 3 2 3 2 3 2" xfId="47238" xr:uid="{2FC43233-1661-467B-92B1-A27DBD1696C4}"/>
    <cellStyle name="Normal 2 2 3 3 2 3 2 4" xfId="47235" xr:uid="{F94C5E4A-655F-4783-AC92-0965344E37EC}"/>
    <cellStyle name="Normal 2 2 3 3 2 3 3" xfId="16590" xr:uid="{00000000-0005-0000-0000-0000CF400000}"/>
    <cellStyle name="Normal 2 2 3 3 2 3 3 2" xfId="16591" xr:uid="{00000000-0005-0000-0000-0000D0400000}"/>
    <cellStyle name="Normal 2 2 3 3 2 3 3 2 2" xfId="47240" xr:uid="{CF22009A-0834-4A2A-ACB7-44AACEA54EAB}"/>
    <cellStyle name="Normal 2 2 3 3 2 3 3 3" xfId="47239" xr:uid="{E16AA69B-0BFD-4C1D-8752-8781406E26B5}"/>
    <cellStyle name="Normal 2 2 3 3 2 3 4" xfId="16592" xr:uid="{00000000-0005-0000-0000-0000D1400000}"/>
    <cellStyle name="Normal 2 2 3 3 2 3 4 2" xfId="47241" xr:uid="{9D5752FC-27EB-4CDE-84BC-C1E5FA68C351}"/>
    <cellStyle name="Normal 2 2 3 3 2 3 5" xfId="47234" xr:uid="{5654E9C8-C4DA-4BC9-9768-6868209256DB}"/>
    <cellStyle name="Normal 2 2 3 3 2 4" xfId="16593" xr:uid="{00000000-0005-0000-0000-0000D2400000}"/>
    <cellStyle name="Normal 2 2 3 3 2 4 2" xfId="16594" xr:uid="{00000000-0005-0000-0000-0000D3400000}"/>
    <cellStyle name="Normal 2 2 3 3 2 4 2 2" xfId="16595" xr:uid="{00000000-0005-0000-0000-0000D4400000}"/>
    <cellStyle name="Normal 2 2 3 3 2 4 2 2 2" xfId="47244" xr:uid="{AD2C9D57-4603-4296-89E8-DD49CAA47736}"/>
    <cellStyle name="Normal 2 2 3 3 2 4 2 3" xfId="47243" xr:uid="{169DF854-F5AD-443D-9A99-FFB4B920A332}"/>
    <cellStyle name="Normal 2 2 3 3 2 4 3" xfId="16596" xr:uid="{00000000-0005-0000-0000-0000D5400000}"/>
    <cellStyle name="Normal 2 2 3 3 2 4 3 2" xfId="47245" xr:uid="{630A0306-5242-490D-A72C-0B28CB646653}"/>
    <cellStyle name="Normal 2 2 3 3 2 4 4" xfId="47242" xr:uid="{5C7B02AD-EA27-4D5C-834F-E505B02E657D}"/>
    <cellStyle name="Normal 2 2 3 3 2 5" xfId="16597" xr:uid="{00000000-0005-0000-0000-0000D6400000}"/>
    <cellStyle name="Normal 2 2 3 3 2 5 2" xfId="16598" xr:uid="{00000000-0005-0000-0000-0000D7400000}"/>
    <cellStyle name="Normal 2 2 3 3 2 5 2 2" xfId="47247" xr:uid="{C577A420-6FC9-42DC-90F8-92E5ECE77BFC}"/>
    <cellStyle name="Normal 2 2 3 3 2 5 3" xfId="47246" xr:uid="{B72A7C5F-FC59-4B39-BFB0-9C6A8784AF4B}"/>
    <cellStyle name="Normal 2 2 3 3 2 6" xfId="16599" xr:uid="{00000000-0005-0000-0000-0000D8400000}"/>
    <cellStyle name="Normal 2 2 3 3 2 6 2" xfId="47248" xr:uid="{C6F6C432-579E-4758-9CF8-6FEA46233038}"/>
    <cellStyle name="Normal 2 2 3 3 2 7" xfId="47217" xr:uid="{D8783265-9CE7-4261-BE1A-2FC162100DE8}"/>
    <cellStyle name="Normal 2 2 3 3 3" xfId="16600" xr:uid="{00000000-0005-0000-0000-0000D9400000}"/>
    <cellStyle name="Normal 2 2 3 3 3 2" xfId="16601" xr:uid="{00000000-0005-0000-0000-0000DA400000}"/>
    <cellStyle name="Normal 2 2 3 3 3 2 2" xfId="16602" xr:uid="{00000000-0005-0000-0000-0000DB400000}"/>
    <cellStyle name="Normal 2 2 3 3 3 2 2 2" xfId="16603" xr:uid="{00000000-0005-0000-0000-0000DC400000}"/>
    <cellStyle name="Normal 2 2 3 3 3 2 2 2 2" xfId="16604" xr:uid="{00000000-0005-0000-0000-0000DD400000}"/>
    <cellStyle name="Normal 2 2 3 3 3 2 2 2 2 2" xfId="47253" xr:uid="{1B7D7121-393E-4DDF-B30D-1967C35F177C}"/>
    <cellStyle name="Normal 2 2 3 3 3 2 2 2 3" xfId="47252" xr:uid="{F6357AC1-FC64-446A-8755-03AF194057EF}"/>
    <cellStyle name="Normal 2 2 3 3 3 2 2 3" xfId="16605" xr:uid="{00000000-0005-0000-0000-0000DE400000}"/>
    <cellStyle name="Normal 2 2 3 3 3 2 2 3 2" xfId="47254" xr:uid="{7D59A969-0358-49BD-9726-F0D5E03820D3}"/>
    <cellStyle name="Normal 2 2 3 3 3 2 2 4" xfId="47251" xr:uid="{E864569B-77BF-4565-872F-1D17C1549057}"/>
    <cellStyle name="Normal 2 2 3 3 3 2 3" xfId="16606" xr:uid="{00000000-0005-0000-0000-0000DF400000}"/>
    <cellStyle name="Normal 2 2 3 3 3 2 3 2" xfId="16607" xr:uid="{00000000-0005-0000-0000-0000E0400000}"/>
    <cellStyle name="Normal 2 2 3 3 3 2 3 2 2" xfId="47256" xr:uid="{920A9D5B-58C0-46A5-AFBA-E335393652BB}"/>
    <cellStyle name="Normal 2 2 3 3 3 2 3 3" xfId="47255" xr:uid="{D68DE657-776E-4155-9B57-0F881D674011}"/>
    <cellStyle name="Normal 2 2 3 3 3 2 4" xfId="16608" xr:uid="{00000000-0005-0000-0000-0000E1400000}"/>
    <cellStyle name="Normal 2 2 3 3 3 2 4 2" xfId="47257" xr:uid="{6E183EC6-7BA9-4DCA-9079-858348BFD81B}"/>
    <cellStyle name="Normal 2 2 3 3 3 2 5" xfId="47250" xr:uid="{881C1651-AD48-4712-981F-B01DA63A6C55}"/>
    <cellStyle name="Normal 2 2 3 3 3 3" xfId="16609" xr:uid="{00000000-0005-0000-0000-0000E2400000}"/>
    <cellStyle name="Normal 2 2 3 3 3 3 2" xfId="16610" xr:uid="{00000000-0005-0000-0000-0000E3400000}"/>
    <cellStyle name="Normal 2 2 3 3 3 3 2 2" xfId="16611" xr:uid="{00000000-0005-0000-0000-0000E4400000}"/>
    <cellStyle name="Normal 2 2 3 3 3 3 2 2 2" xfId="47260" xr:uid="{A7755576-6493-4A1B-BD2B-B750889CA2C0}"/>
    <cellStyle name="Normal 2 2 3 3 3 3 2 3" xfId="47259" xr:uid="{B4E16728-BE42-49CB-98AA-6D664F850E9A}"/>
    <cellStyle name="Normal 2 2 3 3 3 3 3" xfId="16612" xr:uid="{00000000-0005-0000-0000-0000E5400000}"/>
    <cellStyle name="Normal 2 2 3 3 3 3 3 2" xfId="47261" xr:uid="{4D8B9B62-714C-4077-9A50-9693F1DEEB16}"/>
    <cellStyle name="Normal 2 2 3 3 3 3 4" xfId="47258" xr:uid="{3E81CA4D-59D7-4DC0-9143-432484356FE7}"/>
    <cellStyle name="Normal 2 2 3 3 3 4" xfId="16613" xr:uid="{00000000-0005-0000-0000-0000E6400000}"/>
    <cellStyle name="Normal 2 2 3 3 3 4 2" xfId="16614" xr:uid="{00000000-0005-0000-0000-0000E7400000}"/>
    <cellStyle name="Normal 2 2 3 3 3 4 2 2" xfId="47263" xr:uid="{2BD11E39-0E43-4076-9F5E-5B9833CD6723}"/>
    <cellStyle name="Normal 2 2 3 3 3 4 3" xfId="47262" xr:uid="{41ABA934-A957-435E-9211-F107E538A002}"/>
    <cellStyle name="Normal 2 2 3 3 3 5" xfId="16615" xr:uid="{00000000-0005-0000-0000-0000E8400000}"/>
    <cellStyle name="Normal 2 2 3 3 3 5 2" xfId="47264" xr:uid="{4943B0FD-3E95-40E2-8B21-AC636A7435AC}"/>
    <cellStyle name="Normal 2 2 3 3 3 6" xfId="47249" xr:uid="{FA905AA5-0043-4598-8B22-2BD9AD5E9224}"/>
    <cellStyle name="Normal 2 2 3 3 4" xfId="16616" xr:uid="{00000000-0005-0000-0000-0000E9400000}"/>
    <cellStyle name="Normal 2 2 3 3 4 2" xfId="16617" xr:uid="{00000000-0005-0000-0000-0000EA400000}"/>
    <cellStyle name="Normal 2 2 3 3 4 2 2" xfId="16618" xr:uid="{00000000-0005-0000-0000-0000EB400000}"/>
    <cellStyle name="Normal 2 2 3 3 4 2 2 2" xfId="16619" xr:uid="{00000000-0005-0000-0000-0000EC400000}"/>
    <cellStyle name="Normal 2 2 3 3 4 2 2 2 2" xfId="47268" xr:uid="{B6DEBF56-2826-48CC-95F8-5B8694563390}"/>
    <cellStyle name="Normal 2 2 3 3 4 2 2 3" xfId="47267" xr:uid="{E85A3654-F9C0-4773-B5EE-E75A761DC40A}"/>
    <cellStyle name="Normal 2 2 3 3 4 2 3" xfId="16620" xr:uid="{00000000-0005-0000-0000-0000ED400000}"/>
    <cellStyle name="Normal 2 2 3 3 4 2 3 2" xfId="47269" xr:uid="{385AF253-949A-488F-940F-F17AF97C10D8}"/>
    <cellStyle name="Normal 2 2 3 3 4 2 4" xfId="47266" xr:uid="{BDC3DEFE-4BEF-4239-A58D-23067D7567DA}"/>
    <cellStyle name="Normal 2 2 3 3 4 3" xfId="16621" xr:uid="{00000000-0005-0000-0000-0000EE400000}"/>
    <cellStyle name="Normal 2 2 3 3 4 3 2" xfId="16622" xr:uid="{00000000-0005-0000-0000-0000EF400000}"/>
    <cellStyle name="Normal 2 2 3 3 4 3 2 2" xfId="47271" xr:uid="{12BBED5A-B587-4072-8FEC-E70B0E961B0F}"/>
    <cellStyle name="Normal 2 2 3 3 4 3 3" xfId="47270" xr:uid="{1DFD2426-C1E8-4339-B870-38E558EB3D39}"/>
    <cellStyle name="Normal 2 2 3 3 4 4" xfId="16623" xr:uid="{00000000-0005-0000-0000-0000F0400000}"/>
    <cellStyle name="Normal 2 2 3 3 4 4 2" xfId="47272" xr:uid="{2BD8D189-C7B8-4F2D-BA27-B3CDA08FE388}"/>
    <cellStyle name="Normal 2 2 3 3 4 5" xfId="47265" xr:uid="{D8F266F0-4A95-47D8-86A7-FF6DD6F0A4B0}"/>
    <cellStyle name="Normal 2 2 3 3 5" xfId="16624" xr:uid="{00000000-0005-0000-0000-0000F1400000}"/>
    <cellStyle name="Normal 2 2 3 3 5 2" xfId="16625" xr:uid="{00000000-0005-0000-0000-0000F2400000}"/>
    <cellStyle name="Normal 2 2 3 3 5 2 2" xfId="16626" xr:uid="{00000000-0005-0000-0000-0000F3400000}"/>
    <cellStyle name="Normal 2 2 3 3 5 2 2 2" xfId="47275" xr:uid="{629FEDFC-287A-458A-AF3F-CB8BC3A3170C}"/>
    <cellStyle name="Normal 2 2 3 3 5 2 3" xfId="47274" xr:uid="{57BBF932-854E-4F09-B3DD-45FBDEDEB887}"/>
    <cellStyle name="Normal 2 2 3 3 5 3" xfId="16627" xr:uid="{00000000-0005-0000-0000-0000F4400000}"/>
    <cellStyle name="Normal 2 2 3 3 5 3 2" xfId="47276" xr:uid="{71E6E5F6-DE29-4ABB-9053-69F882FBA944}"/>
    <cellStyle name="Normal 2 2 3 3 5 4" xfId="47273" xr:uid="{70BF109A-17A4-4B77-85B7-A3F2342EF0C2}"/>
    <cellStyle name="Normal 2 2 3 3 6" xfId="16628" xr:uid="{00000000-0005-0000-0000-0000F5400000}"/>
    <cellStyle name="Normal 2 2 3 3 6 2" xfId="16629" xr:uid="{00000000-0005-0000-0000-0000F6400000}"/>
    <cellStyle name="Normal 2 2 3 3 6 2 2" xfId="47278" xr:uid="{00F012C6-7F83-426C-B92A-D1ABC8642AEB}"/>
    <cellStyle name="Normal 2 2 3 3 6 3" xfId="47277" xr:uid="{91C334E1-8ECA-491D-93FE-A855C0EA6684}"/>
    <cellStyle name="Normal 2 2 3 3 7" xfId="16630" xr:uid="{00000000-0005-0000-0000-0000F7400000}"/>
    <cellStyle name="Normal 2 2 3 3 7 2" xfId="47279" xr:uid="{93C91353-E8B0-4CC1-B35C-0AC8A3D453C6}"/>
    <cellStyle name="Normal 2 2 3 3 8" xfId="47216" xr:uid="{6F803D12-CB86-489A-B2A8-5C4CF01F424F}"/>
    <cellStyle name="Normal 2 2 3 4" xfId="16631" xr:uid="{00000000-0005-0000-0000-0000F8400000}"/>
    <cellStyle name="Normal 2 2 3 4 2" xfId="16632" xr:uid="{00000000-0005-0000-0000-0000F9400000}"/>
    <cellStyle name="Normal 2 2 3 4 2 2" xfId="16633" xr:uid="{00000000-0005-0000-0000-0000FA400000}"/>
    <cellStyle name="Normal 2 2 3 4 2 2 2" xfId="16634" xr:uid="{00000000-0005-0000-0000-0000FB400000}"/>
    <cellStyle name="Normal 2 2 3 4 2 2 2 2" xfId="16635" xr:uid="{00000000-0005-0000-0000-0000FC400000}"/>
    <cellStyle name="Normal 2 2 3 4 2 2 2 2 2" xfId="16636" xr:uid="{00000000-0005-0000-0000-0000FD400000}"/>
    <cellStyle name="Normal 2 2 3 4 2 2 2 2 2 2" xfId="16637" xr:uid="{00000000-0005-0000-0000-0000FE400000}"/>
    <cellStyle name="Normal 2 2 3 4 2 2 2 2 2 2 2" xfId="47286" xr:uid="{317A7FF0-6C69-4D88-B22A-C6B1A3CE4939}"/>
    <cellStyle name="Normal 2 2 3 4 2 2 2 2 2 3" xfId="47285" xr:uid="{ED55AD8C-6C2F-4724-8BF4-935E06F8FDAE}"/>
    <cellStyle name="Normal 2 2 3 4 2 2 2 2 3" xfId="16638" xr:uid="{00000000-0005-0000-0000-0000FF400000}"/>
    <cellStyle name="Normal 2 2 3 4 2 2 2 2 3 2" xfId="47287" xr:uid="{6F9F644A-379A-43CD-8239-9ED84F34FEC7}"/>
    <cellStyle name="Normal 2 2 3 4 2 2 2 2 4" xfId="47284" xr:uid="{A3C9C09A-9D6E-456F-86E6-F5BC6D76E431}"/>
    <cellStyle name="Normal 2 2 3 4 2 2 2 3" xfId="16639" xr:uid="{00000000-0005-0000-0000-000000410000}"/>
    <cellStyle name="Normal 2 2 3 4 2 2 2 3 2" xfId="16640" xr:uid="{00000000-0005-0000-0000-000001410000}"/>
    <cellStyle name="Normal 2 2 3 4 2 2 2 3 2 2" xfId="47289" xr:uid="{7E85A194-33D3-4D7C-93F3-D1C45F5076FC}"/>
    <cellStyle name="Normal 2 2 3 4 2 2 2 3 3" xfId="47288" xr:uid="{5BF0FA39-8843-4A0E-85E6-38174505A1FF}"/>
    <cellStyle name="Normal 2 2 3 4 2 2 2 4" xfId="16641" xr:uid="{00000000-0005-0000-0000-000002410000}"/>
    <cellStyle name="Normal 2 2 3 4 2 2 2 4 2" xfId="47290" xr:uid="{DCEFAEC3-0563-4A6D-89BA-12061277534A}"/>
    <cellStyle name="Normal 2 2 3 4 2 2 2 5" xfId="47283" xr:uid="{811D8E84-2FA0-44C1-85D1-19A8040EB7A4}"/>
    <cellStyle name="Normal 2 2 3 4 2 2 3" xfId="16642" xr:uid="{00000000-0005-0000-0000-000003410000}"/>
    <cellStyle name="Normal 2 2 3 4 2 2 3 2" xfId="16643" xr:uid="{00000000-0005-0000-0000-000004410000}"/>
    <cellStyle name="Normal 2 2 3 4 2 2 3 2 2" xfId="16644" xr:uid="{00000000-0005-0000-0000-000005410000}"/>
    <cellStyle name="Normal 2 2 3 4 2 2 3 2 2 2" xfId="47293" xr:uid="{25DDA1C1-33CF-40BB-B6A3-21CF49E34F5F}"/>
    <cellStyle name="Normal 2 2 3 4 2 2 3 2 3" xfId="47292" xr:uid="{F68AE256-5AF7-483D-B9CB-19AD64AF5265}"/>
    <cellStyle name="Normal 2 2 3 4 2 2 3 3" xfId="16645" xr:uid="{00000000-0005-0000-0000-000006410000}"/>
    <cellStyle name="Normal 2 2 3 4 2 2 3 3 2" xfId="47294" xr:uid="{C1E3D06D-4AE5-433D-AD21-CF89C019D992}"/>
    <cellStyle name="Normal 2 2 3 4 2 2 3 4" xfId="47291" xr:uid="{01AC3511-CD8A-478C-BF64-C931678376DD}"/>
    <cellStyle name="Normal 2 2 3 4 2 2 4" xfId="16646" xr:uid="{00000000-0005-0000-0000-000007410000}"/>
    <cellStyle name="Normal 2 2 3 4 2 2 4 2" xfId="16647" xr:uid="{00000000-0005-0000-0000-000008410000}"/>
    <cellStyle name="Normal 2 2 3 4 2 2 4 2 2" xfId="47296" xr:uid="{599F7DD2-4667-49D4-A2FE-6433FC1A5064}"/>
    <cellStyle name="Normal 2 2 3 4 2 2 4 3" xfId="47295" xr:uid="{0EE8EFFA-EEB3-4D26-BB26-902BD72E8D15}"/>
    <cellStyle name="Normal 2 2 3 4 2 2 5" xfId="16648" xr:uid="{00000000-0005-0000-0000-000009410000}"/>
    <cellStyle name="Normal 2 2 3 4 2 2 5 2" xfId="47297" xr:uid="{A79109E0-DB77-4467-BF70-D653AD278252}"/>
    <cellStyle name="Normal 2 2 3 4 2 2 6" xfId="47282" xr:uid="{7781F2E5-04D7-4E4C-825A-E62CA02BE13F}"/>
    <cellStyle name="Normal 2 2 3 4 2 3" xfId="16649" xr:uid="{00000000-0005-0000-0000-00000A410000}"/>
    <cellStyle name="Normal 2 2 3 4 2 3 2" xfId="16650" xr:uid="{00000000-0005-0000-0000-00000B410000}"/>
    <cellStyle name="Normal 2 2 3 4 2 3 2 2" xfId="16651" xr:uid="{00000000-0005-0000-0000-00000C410000}"/>
    <cellStyle name="Normal 2 2 3 4 2 3 2 2 2" xfId="16652" xr:uid="{00000000-0005-0000-0000-00000D410000}"/>
    <cellStyle name="Normal 2 2 3 4 2 3 2 2 2 2" xfId="47301" xr:uid="{4E77D3E9-CCF8-4C6C-AA23-12744DDEE65C}"/>
    <cellStyle name="Normal 2 2 3 4 2 3 2 2 3" xfId="47300" xr:uid="{42926B84-4BD7-4103-ACE7-E14E0476E56B}"/>
    <cellStyle name="Normal 2 2 3 4 2 3 2 3" xfId="16653" xr:uid="{00000000-0005-0000-0000-00000E410000}"/>
    <cellStyle name="Normal 2 2 3 4 2 3 2 3 2" xfId="47302" xr:uid="{50E4A098-6D68-4612-BDFA-DA92DE8E95B8}"/>
    <cellStyle name="Normal 2 2 3 4 2 3 2 4" xfId="47299" xr:uid="{69E692E7-D15B-4A82-8189-90D859B95457}"/>
    <cellStyle name="Normal 2 2 3 4 2 3 3" xfId="16654" xr:uid="{00000000-0005-0000-0000-00000F410000}"/>
    <cellStyle name="Normal 2 2 3 4 2 3 3 2" xfId="16655" xr:uid="{00000000-0005-0000-0000-000010410000}"/>
    <cellStyle name="Normal 2 2 3 4 2 3 3 2 2" xfId="47304" xr:uid="{D8C31395-8263-43F0-9618-24D5484551E5}"/>
    <cellStyle name="Normal 2 2 3 4 2 3 3 3" xfId="47303" xr:uid="{FF9F20BD-1F36-4DB3-8ACA-A72F2DB16B8E}"/>
    <cellStyle name="Normal 2 2 3 4 2 3 4" xfId="16656" xr:uid="{00000000-0005-0000-0000-000011410000}"/>
    <cellStyle name="Normal 2 2 3 4 2 3 4 2" xfId="47305" xr:uid="{15FF4C99-1291-4C5F-8ABA-E45376DBE9A8}"/>
    <cellStyle name="Normal 2 2 3 4 2 3 5" xfId="47298" xr:uid="{43CCC0D4-ABCF-4EFB-A33D-12FBBC5C44C7}"/>
    <cellStyle name="Normal 2 2 3 4 2 4" xfId="16657" xr:uid="{00000000-0005-0000-0000-000012410000}"/>
    <cellStyle name="Normal 2 2 3 4 2 4 2" xfId="16658" xr:uid="{00000000-0005-0000-0000-000013410000}"/>
    <cellStyle name="Normal 2 2 3 4 2 4 2 2" xfId="16659" xr:uid="{00000000-0005-0000-0000-000014410000}"/>
    <cellStyle name="Normal 2 2 3 4 2 4 2 2 2" xfId="47308" xr:uid="{7F1225FE-31D9-4415-ACDF-A48EF2DAD965}"/>
    <cellStyle name="Normal 2 2 3 4 2 4 2 3" xfId="47307" xr:uid="{009A707A-8259-49EF-9067-C2BABF1242DA}"/>
    <cellStyle name="Normal 2 2 3 4 2 4 3" xfId="16660" xr:uid="{00000000-0005-0000-0000-000015410000}"/>
    <cellStyle name="Normal 2 2 3 4 2 4 3 2" xfId="47309" xr:uid="{EBA34435-9D92-4609-A2B4-983515A5C094}"/>
    <cellStyle name="Normal 2 2 3 4 2 4 4" xfId="47306" xr:uid="{B94CA798-5079-4AE7-B0B4-2B5B69B9856F}"/>
    <cellStyle name="Normal 2 2 3 4 2 5" xfId="16661" xr:uid="{00000000-0005-0000-0000-000016410000}"/>
    <cellStyle name="Normal 2 2 3 4 2 5 2" xfId="16662" xr:uid="{00000000-0005-0000-0000-000017410000}"/>
    <cellStyle name="Normal 2 2 3 4 2 5 2 2" xfId="47311" xr:uid="{EA353D97-E423-4F57-8A63-7853DE86B927}"/>
    <cellStyle name="Normal 2 2 3 4 2 5 3" xfId="47310" xr:uid="{5785F891-B4C5-43E1-9657-B1FAF72891A2}"/>
    <cellStyle name="Normal 2 2 3 4 2 6" xfId="16663" xr:uid="{00000000-0005-0000-0000-000018410000}"/>
    <cellStyle name="Normal 2 2 3 4 2 6 2" xfId="47312" xr:uid="{C6825B7A-EAA1-4524-8A61-F0A25F5853DF}"/>
    <cellStyle name="Normal 2 2 3 4 2 7" xfId="47281" xr:uid="{DCDC2E83-F0C6-4ECE-A8AE-DFCE056F4B06}"/>
    <cellStyle name="Normal 2 2 3 4 3" xfId="16664" xr:uid="{00000000-0005-0000-0000-000019410000}"/>
    <cellStyle name="Normal 2 2 3 4 3 2" xfId="16665" xr:uid="{00000000-0005-0000-0000-00001A410000}"/>
    <cellStyle name="Normal 2 2 3 4 3 2 2" xfId="16666" xr:uid="{00000000-0005-0000-0000-00001B410000}"/>
    <cellStyle name="Normal 2 2 3 4 3 2 2 2" xfId="16667" xr:uid="{00000000-0005-0000-0000-00001C410000}"/>
    <cellStyle name="Normal 2 2 3 4 3 2 2 2 2" xfId="16668" xr:uid="{00000000-0005-0000-0000-00001D410000}"/>
    <cellStyle name="Normal 2 2 3 4 3 2 2 2 2 2" xfId="47317" xr:uid="{BA9FB04E-2E2E-4D5A-8BD5-8BD1A0A5CE47}"/>
    <cellStyle name="Normal 2 2 3 4 3 2 2 2 3" xfId="47316" xr:uid="{5BC6770E-73A5-4199-AE32-0560CC5E39F1}"/>
    <cellStyle name="Normal 2 2 3 4 3 2 2 3" xfId="16669" xr:uid="{00000000-0005-0000-0000-00001E410000}"/>
    <cellStyle name="Normal 2 2 3 4 3 2 2 3 2" xfId="47318" xr:uid="{1514C8CC-95FE-499E-A8C4-514265D97471}"/>
    <cellStyle name="Normal 2 2 3 4 3 2 2 4" xfId="47315" xr:uid="{EB30ABBC-A338-42B0-82FF-F2E30B6B4D39}"/>
    <cellStyle name="Normal 2 2 3 4 3 2 3" xfId="16670" xr:uid="{00000000-0005-0000-0000-00001F410000}"/>
    <cellStyle name="Normal 2 2 3 4 3 2 3 2" xfId="16671" xr:uid="{00000000-0005-0000-0000-000020410000}"/>
    <cellStyle name="Normal 2 2 3 4 3 2 3 2 2" xfId="47320" xr:uid="{AB284D4F-3490-4A73-BD43-BBD80B3832A0}"/>
    <cellStyle name="Normal 2 2 3 4 3 2 3 3" xfId="47319" xr:uid="{F8DFD9DC-A829-4B78-962E-5931A5BFEFDC}"/>
    <cellStyle name="Normal 2 2 3 4 3 2 4" xfId="16672" xr:uid="{00000000-0005-0000-0000-000021410000}"/>
    <cellStyle name="Normal 2 2 3 4 3 2 4 2" xfId="47321" xr:uid="{3F6C883D-7D61-4C86-AC00-4BD985665E97}"/>
    <cellStyle name="Normal 2 2 3 4 3 2 5" xfId="47314" xr:uid="{761CA2B7-7DC5-455B-9E32-91F82E5E1247}"/>
    <cellStyle name="Normal 2 2 3 4 3 3" xfId="16673" xr:uid="{00000000-0005-0000-0000-000022410000}"/>
    <cellStyle name="Normal 2 2 3 4 3 3 2" xfId="16674" xr:uid="{00000000-0005-0000-0000-000023410000}"/>
    <cellStyle name="Normal 2 2 3 4 3 3 2 2" xfId="16675" xr:uid="{00000000-0005-0000-0000-000024410000}"/>
    <cellStyle name="Normal 2 2 3 4 3 3 2 2 2" xfId="47324" xr:uid="{8AADA120-6517-4FAD-8014-76B57B02473A}"/>
    <cellStyle name="Normal 2 2 3 4 3 3 2 3" xfId="47323" xr:uid="{C308405C-571A-4130-A316-3194AE7D7298}"/>
    <cellStyle name="Normal 2 2 3 4 3 3 3" xfId="16676" xr:uid="{00000000-0005-0000-0000-000025410000}"/>
    <cellStyle name="Normal 2 2 3 4 3 3 3 2" xfId="47325" xr:uid="{15CFC3D3-621C-4FBA-B351-42757CBEDE2C}"/>
    <cellStyle name="Normal 2 2 3 4 3 3 4" xfId="47322" xr:uid="{5C1FB5D4-D330-4815-B467-73A0AD4AE33D}"/>
    <cellStyle name="Normal 2 2 3 4 3 4" xfId="16677" xr:uid="{00000000-0005-0000-0000-000026410000}"/>
    <cellStyle name="Normal 2 2 3 4 3 4 2" xfId="16678" xr:uid="{00000000-0005-0000-0000-000027410000}"/>
    <cellStyle name="Normal 2 2 3 4 3 4 2 2" xfId="47327" xr:uid="{3C8A3E81-668C-43EB-B186-098DB663A426}"/>
    <cellStyle name="Normal 2 2 3 4 3 4 3" xfId="47326" xr:uid="{4E0AE498-7FFE-4D6B-A12C-A1900ECFACD1}"/>
    <cellStyle name="Normal 2 2 3 4 3 5" xfId="16679" xr:uid="{00000000-0005-0000-0000-000028410000}"/>
    <cellStyle name="Normal 2 2 3 4 3 5 2" xfId="47328" xr:uid="{A38DFF30-D46A-432D-9D06-8F46F4E2325A}"/>
    <cellStyle name="Normal 2 2 3 4 3 6" xfId="47313" xr:uid="{75C62192-47DF-4A72-A928-AF7AD66F34FE}"/>
    <cellStyle name="Normal 2 2 3 4 4" xfId="16680" xr:uid="{00000000-0005-0000-0000-000029410000}"/>
    <cellStyle name="Normal 2 2 3 4 4 2" xfId="16681" xr:uid="{00000000-0005-0000-0000-00002A410000}"/>
    <cellStyle name="Normal 2 2 3 4 4 2 2" xfId="16682" xr:uid="{00000000-0005-0000-0000-00002B410000}"/>
    <cellStyle name="Normal 2 2 3 4 4 2 2 2" xfId="16683" xr:uid="{00000000-0005-0000-0000-00002C410000}"/>
    <cellStyle name="Normal 2 2 3 4 4 2 2 2 2" xfId="47332" xr:uid="{804BE251-D6B4-4636-AB85-959925E27E5B}"/>
    <cellStyle name="Normal 2 2 3 4 4 2 2 3" xfId="47331" xr:uid="{A843ED17-3DAB-4205-A41C-0283B80F492C}"/>
    <cellStyle name="Normal 2 2 3 4 4 2 3" xfId="16684" xr:uid="{00000000-0005-0000-0000-00002D410000}"/>
    <cellStyle name="Normal 2 2 3 4 4 2 3 2" xfId="47333" xr:uid="{D353D827-568C-4CE5-89C4-EC88032D4B7C}"/>
    <cellStyle name="Normal 2 2 3 4 4 2 4" xfId="47330" xr:uid="{781E5612-45D8-4CA4-A0BD-A32BEDA0550E}"/>
    <cellStyle name="Normal 2 2 3 4 4 3" xfId="16685" xr:uid="{00000000-0005-0000-0000-00002E410000}"/>
    <cellStyle name="Normal 2 2 3 4 4 3 2" xfId="16686" xr:uid="{00000000-0005-0000-0000-00002F410000}"/>
    <cellStyle name="Normal 2 2 3 4 4 3 2 2" xfId="47335" xr:uid="{729A2743-9098-4093-97ED-FB164123367D}"/>
    <cellStyle name="Normal 2 2 3 4 4 3 3" xfId="47334" xr:uid="{9C866351-6BE2-43C4-A894-26C444AAD4CA}"/>
    <cellStyle name="Normal 2 2 3 4 4 4" xfId="16687" xr:uid="{00000000-0005-0000-0000-000030410000}"/>
    <cellStyle name="Normal 2 2 3 4 4 4 2" xfId="47336" xr:uid="{097E3A90-0F8C-45E3-9353-F8C8639CCAAB}"/>
    <cellStyle name="Normal 2 2 3 4 4 5" xfId="47329" xr:uid="{F75EDA7A-029A-4DE1-B1DA-212CEB4A79C8}"/>
    <cellStyle name="Normal 2 2 3 4 5" xfId="16688" xr:uid="{00000000-0005-0000-0000-000031410000}"/>
    <cellStyle name="Normal 2 2 3 4 5 2" xfId="16689" xr:uid="{00000000-0005-0000-0000-000032410000}"/>
    <cellStyle name="Normal 2 2 3 4 5 2 2" xfId="16690" xr:uid="{00000000-0005-0000-0000-000033410000}"/>
    <cellStyle name="Normal 2 2 3 4 5 2 2 2" xfId="47339" xr:uid="{3C3E3425-BBAB-4980-8A67-A1D9726A8ABE}"/>
    <cellStyle name="Normal 2 2 3 4 5 2 3" xfId="47338" xr:uid="{2E989A29-378B-401B-9057-4FA1FBCC1406}"/>
    <cellStyle name="Normal 2 2 3 4 5 3" xfId="16691" xr:uid="{00000000-0005-0000-0000-000034410000}"/>
    <cellStyle name="Normal 2 2 3 4 5 3 2" xfId="47340" xr:uid="{901C69FE-0DE9-4161-BD6B-F2F924EED452}"/>
    <cellStyle name="Normal 2 2 3 4 5 4" xfId="47337" xr:uid="{A1D4364D-CD40-490C-9737-0AA4C47C39B8}"/>
    <cellStyle name="Normal 2 2 3 4 6" xfId="16692" xr:uid="{00000000-0005-0000-0000-000035410000}"/>
    <cellStyle name="Normal 2 2 3 4 6 2" xfId="16693" xr:uid="{00000000-0005-0000-0000-000036410000}"/>
    <cellStyle name="Normal 2 2 3 4 6 2 2" xfId="47342" xr:uid="{90EDE547-0B49-4729-B073-18F70C585123}"/>
    <cellStyle name="Normal 2 2 3 4 6 3" xfId="47341" xr:uid="{D4E8D6A1-95BA-4368-96DA-2D3130DD7152}"/>
    <cellStyle name="Normal 2 2 3 4 7" xfId="16694" xr:uid="{00000000-0005-0000-0000-000037410000}"/>
    <cellStyle name="Normal 2 2 3 4 7 2" xfId="47343" xr:uid="{21BF7EB1-C53D-48D6-B79F-6993AEEE285C}"/>
    <cellStyle name="Normal 2 2 3 4 8" xfId="47280" xr:uid="{1DD85B26-8571-4CD0-96AB-BF1A75B9E4CD}"/>
    <cellStyle name="Normal 2 2 3 5" xfId="16695" xr:uid="{00000000-0005-0000-0000-000038410000}"/>
    <cellStyle name="Normal 2 2 3 5 2" xfId="16696" xr:uid="{00000000-0005-0000-0000-000039410000}"/>
    <cellStyle name="Normal 2 2 3 5 2 2" xfId="16697" xr:uid="{00000000-0005-0000-0000-00003A410000}"/>
    <cellStyle name="Normal 2 2 3 5 2 2 2" xfId="16698" xr:uid="{00000000-0005-0000-0000-00003B410000}"/>
    <cellStyle name="Normal 2 2 3 5 2 2 2 2" xfId="16699" xr:uid="{00000000-0005-0000-0000-00003C410000}"/>
    <cellStyle name="Normal 2 2 3 5 2 2 2 2 2" xfId="16700" xr:uid="{00000000-0005-0000-0000-00003D410000}"/>
    <cellStyle name="Normal 2 2 3 5 2 2 2 2 2 2" xfId="47349" xr:uid="{C845FB85-6933-4792-A754-AD5702A41AEA}"/>
    <cellStyle name="Normal 2 2 3 5 2 2 2 2 3" xfId="47348" xr:uid="{29F30FA1-C57A-436A-BE4E-A27C72ED68D8}"/>
    <cellStyle name="Normal 2 2 3 5 2 2 2 3" xfId="16701" xr:uid="{00000000-0005-0000-0000-00003E410000}"/>
    <cellStyle name="Normal 2 2 3 5 2 2 2 3 2" xfId="47350" xr:uid="{74916365-576B-494C-A71C-3B65C17F4F0B}"/>
    <cellStyle name="Normal 2 2 3 5 2 2 2 4" xfId="47347" xr:uid="{E6E352B4-8297-4BCD-BB73-9B2D26124024}"/>
    <cellStyle name="Normal 2 2 3 5 2 2 3" xfId="16702" xr:uid="{00000000-0005-0000-0000-00003F410000}"/>
    <cellStyle name="Normal 2 2 3 5 2 2 3 2" xfId="16703" xr:uid="{00000000-0005-0000-0000-000040410000}"/>
    <cellStyle name="Normal 2 2 3 5 2 2 3 2 2" xfId="47352" xr:uid="{E7DC6F4F-189B-4B94-8B3B-860E653EDA1A}"/>
    <cellStyle name="Normal 2 2 3 5 2 2 3 3" xfId="47351" xr:uid="{E7F303F9-84FA-4128-A4FA-E5C231CEB06B}"/>
    <cellStyle name="Normal 2 2 3 5 2 2 4" xfId="16704" xr:uid="{00000000-0005-0000-0000-000041410000}"/>
    <cellStyle name="Normal 2 2 3 5 2 2 4 2" xfId="47353" xr:uid="{14A4CFA9-7E5E-44C8-8D03-614FEE07E4AE}"/>
    <cellStyle name="Normal 2 2 3 5 2 2 5" xfId="47346" xr:uid="{0838F471-F4F2-409C-AC12-F375F93157E7}"/>
    <cellStyle name="Normal 2 2 3 5 2 3" xfId="16705" xr:uid="{00000000-0005-0000-0000-000042410000}"/>
    <cellStyle name="Normal 2 2 3 5 2 3 2" xfId="16706" xr:uid="{00000000-0005-0000-0000-000043410000}"/>
    <cellStyle name="Normal 2 2 3 5 2 3 2 2" xfId="16707" xr:uid="{00000000-0005-0000-0000-000044410000}"/>
    <cellStyle name="Normal 2 2 3 5 2 3 2 2 2" xfId="47356" xr:uid="{BC7D7295-DA26-4C0C-88C2-539A8F9F0785}"/>
    <cellStyle name="Normal 2 2 3 5 2 3 2 3" xfId="47355" xr:uid="{E0958D84-DE98-40FA-932D-0F0CB46D2CF5}"/>
    <cellStyle name="Normal 2 2 3 5 2 3 3" xfId="16708" xr:uid="{00000000-0005-0000-0000-000045410000}"/>
    <cellStyle name="Normal 2 2 3 5 2 3 3 2" xfId="47357" xr:uid="{4798D77D-476A-4DCF-8665-54AED2193AD4}"/>
    <cellStyle name="Normal 2 2 3 5 2 3 4" xfId="47354" xr:uid="{20E8CC0F-D5AE-41B3-8CBC-CC207F642C31}"/>
    <cellStyle name="Normal 2 2 3 5 2 4" xfId="16709" xr:uid="{00000000-0005-0000-0000-000046410000}"/>
    <cellStyle name="Normal 2 2 3 5 2 4 2" xfId="16710" xr:uid="{00000000-0005-0000-0000-000047410000}"/>
    <cellStyle name="Normal 2 2 3 5 2 4 2 2" xfId="47359" xr:uid="{54E4E673-FDEF-4BE9-8F15-9F09C40AE43E}"/>
    <cellStyle name="Normal 2 2 3 5 2 4 3" xfId="47358" xr:uid="{44E51E6F-3FD9-4201-A923-3B5329498E20}"/>
    <cellStyle name="Normal 2 2 3 5 2 5" xfId="16711" xr:uid="{00000000-0005-0000-0000-000048410000}"/>
    <cellStyle name="Normal 2 2 3 5 2 5 2" xfId="47360" xr:uid="{2F694BEB-5B65-4427-9D6B-056B4566BFC4}"/>
    <cellStyle name="Normal 2 2 3 5 2 6" xfId="47345" xr:uid="{086DF973-2393-448D-9948-7A44C24E8592}"/>
    <cellStyle name="Normal 2 2 3 5 3" xfId="16712" xr:uid="{00000000-0005-0000-0000-000049410000}"/>
    <cellStyle name="Normal 2 2 3 5 3 2" xfId="16713" xr:uid="{00000000-0005-0000-0000-00004A410000}"/>
    <cellStyle name="Normal 2 2 3 5 3 2 2" xfId="16714" xr:uid="{00000000-0005-0000-0000-00004B410000}"/>
    <cellStyle name="Normal 2 2 3 5 3 2 2 2" xfId="16715" xr:uid="{00000000-0005-0000-0000-00004C410000}"/>
    <cellStyle name="Normal 2 2 3 5 3 2 2 2 2" xfId="47364" xr:uid="{60D5C450-75D1-4FB0-83B8-9EE8CEC107A0}"/>
    <cellStyle name="Normal 2 2 3 5 3 2 2 3" xfId="47363" xr:uid="{89BD41BE-96B9-4985-B3A0-326997190C03}"/>
    <cellStyle name="Normal 2 2 3 5 3 2 3" xfId="16716" xr:uid="{00000000-0005-0000-0000-00004D410000}"/>
    <cellStyle name="Normal 2 2 3 5 3 2 3 2" xfId="47365" xr:uid="{EB7D31BD-B086-4900-BB0A-B6552C2E815F}"/>
    <cellStyle name="Normal 2 2 3 5 3 2 4" xfId="47362" xr:uid="{05B0CEE6-F8C2-4900-BD8F-A0435FAC6149}"/>
    <cellStyle name="Normal 2 2 3 5 3 3" xfId="16717" xr:uid="{00000000-0005-0000-0000-00004E410000}"/>
    <cellStyle name="Normal 2 2 3 5 3 3 2" xfId="16718" xr:uid="{00000000-0005-0000-0000-00004F410000}"/>
    <cellStyle name="Normal 2 2 3 5 3 3 2 2" xfId="47367" xr:uid="{716EF34E-5588-4960-81A5-EB36452C4323}"/>
    <cellStyle name="Normal 2 2 3 5 3 3 3" xfId="47366" xr:uid="{7F168B5E-EFB9-4502-AE13-67DA9E8480A1}"/>
    <cellStyle name="Normal 2 2 3 5 3 4" xfId="16719" xr:uid="{00000000-0005-0000-0000-000050410000}"/>
    <cellStyle name="Normal 2 2 3 5 3 4 2" xfId="47368" xr:uid="{A2E40D23-8E05-4938-8166-C3AAB8D5A3B6}"/>
    <cellStyle name="Normal 2 2 3 5 3 5" xfId="47361" xr:uid="{6F505B5F-FA97-41DA-8F18-AC889489AACE}"/>
    <cellStyle name="Normal 2 2 3 5 4" xfId="16720" xr:uid="{00000000-0005-0000-0000-000051410000}"/>
    <cellStyle name="Normal 2 2 3 5 4 2" xfId="16721" xr:uid="{00000000-0005-0000-0000-000052410000}"/>
    <cellStyle name="Normal 2 2 3 5 4 2 2" xfId="16722" xr:uid="{00000000-0005-0000-0000-000053410000}"/>
    <cellStyle name="Normal 2 2 3 5 4 2 2 2" xfId="47371" xr:uid="{BA8E29C8-BAA2-4555-B58A-29AB658339FE}"/>
    <cellStyle name="Normal 2 2 3 5 4 2 3" xfId="47370" xr:uid="{B5D44268-7D98-4505-820F-99B05001A064}"/>
    <cellStyle name="Normal 2 2 3 5 4 3" xfId="16723" xr:uid="{00000000-0005-0000-0000-000054410000}"/>
    <cellStyle name="Normal 2 2 3 5 4 3 2" xfId="47372" xr:uid="{1763E88A-B189-42ED-AE40-C7DB034B3A29}"/>
    <cellStyle name="Normal 2 2 3 5 4 4" xfId="47369" xr:uid="{6D56D3CD-D9D4-40FF-BC01-AA228DD28A60}"/>
    <cellStyle name="Normal 2 2 3 5 5" xfId="16724" xr:uid="{00000000-0005-0000-0000-000055410000}"/>
    <cellStyle name="Normal 2 2 3 5 5 2" xfId="16725" xr:uid="{00000000-0005-0000-0000-000056410000}"/>
    <cellStyle name="Normal 2 2 3 5 5 2 2" xfId="47374" xr:uid="{82121D5E-351B-4ACE-89D8-ADA2F80BD298}"/>
    <cellStyle name="Normal 2 2 3 5 5 3" xfId="47373" xr:uid="{226D5112-D1D6-4CAD-9692-66BF99A28FE4}"/>
    <cellStyle name="Normal 2 2 3 5 6" xfId="16726" xr:uid="{00000000-0005-0000-0000-000057410000}"/>
    <cellStyle name="Normal 2 2 3 5 6 2" xfId="47375" xr:uid="{1530D3E1-CE9C-4F73-9E05-04B0934CC423}"/>
    <cellStyle name="Normal 2 2 3 5 7" xfId="47344" xr:uid="{812141BB-5043-49DA-AC2A-CF19F4A81B15}"/>
    <cellStyle name="Normal 2 2 3 6" xfId="16727" xr:uid="{00000000-0005-0000-0000-000058410000}"/>
    <cellStyle name="Normal 2 2 3 6 2" xfId="16728" xr:uid="{00000000-0005-0000-0000-000059410000}"/>
    <cellStyle name="Normal 2 2 3 6 2 2" xfId="16729" xr:uid="{00000000-0005-0000-0000-00005A410000}"/>
    <cellStyle name="Normal 2 2 3 6 2 2 2" xfId="16730" xr:uid="{00000000-0005-0000-0000-00005B410000}"/>
    <cellStyle name="Normal 2 2 3 6 2 2 2 2" xfId="16731" xr:uid="{00000000-0005-0000-0000-00005C410000}"/>
    <cellStyle name="Normal 2 2 3 6 2 2 2 2 2" xfId="47380" xr:uid="{6F133161-E2E7-4C5D-884C-A5E8B4BB3B2B}"/>
    <cellStyle name="Normal 2 2 3 6 2 2 2 3" xfId="47379" xr:uid="{DBFDC743-D0C6-4375-A41D-116D2E613406}"/>
    <cellStyle name="Normal 2 2 3 6 2 2 3" xfId="16732" xr:uid="{00000000-0005-0000-0000-00005D410000}"/>
    <cellStyle name="Normal 2 2 3 6 2 2 3 2" xfId="47381" xr:uid="{1EBD9EA4-2B2E-4BB8-9909-2A723D4D877E}"/>
    <cellStyle name="Normal 2 2 3 6 2 2 4" xfId="47378" xr:uid="{14C7BD10-C4C4-4287-81B6-D13FB336C513}"/>
    <cellStyle name="Normal 2 2 3 6 2 3" xfId="16733" xr:uid="{00000000-0005-0000-0000-00005E410000}"/>
    <cellStyle name="Normal 2 2 3 6 2 3 2" xfId="16734" xr:uid="{00000000-0005-0000-0000-00005F410000}"/>
    <cellStyle name="Normal 2 2 3 6 2 3 2 2" xfId="47383" xr:uid="{BCEE5AF4-6A2A-4CA6-B3E0-340B468B3808}"/>
    <cellStyle name="Normal 2 2 3 6 2 3 3" xfId="47382" xr:uid="{502498BE-FD4A-4213-B375-C547D3FADE22}"/>
    <cellStyle name="Normal 2 2 3 6 2 4" xfId="16735" xr:uid="{00000000-0005-0000-0000-000060410000}"/>
    <cellStyle name="Normal 2 2 3 6 2 4 2" xfId="47384" xr:uid="{DBF7BB10-1624-41D5-9A62-002C3407E6B2}"/>
    <cellStyle name="Normal 2 2 3 6 2 5" xfId="47377" xr:uid="{AC785F42-2B5A-440B-B6A3-280EADA24E8F}"/>
    <cellStyle name="Normal 2 2 3 6 3" xfId="16736" xr:uid="{00000000-0005-0000-0000-000061410000}"/>
    <cellStyle name="Normal 2 2 3 6 3 2" xfId="16737" xr:uid="{00000000-0005-0000-0000-000062410000}"/>
    <cellStyle name="Normal 2 2 3 6 3 2 2" xfId="16738" xr:uid="{00000000-0005-0000-0000-000063410000}"/>
    <cellStyle name="Normal 2 2 3 6 3 2 2 2" xfId="47387" xr:uid="{D7F4FDC7-5D0F-416B-83C7-1ECDCB5CEBBC}"/>
    <cellStyle name="Normal 2 2 3 6 3 2 3" xfId="47386" xr:uid="{9E809070-5E72-401E-93B4-0B7B599402E0}"/>
    <cellStyle name="Normal 2 2 3 6 3 3" xfId="16739" xr:uid="{00000000-0005-0000-0000-000064410000}"/>
    <cellStyle name="Normal 2 2 3 6 3 3 2" xfId="47388" xr:uid="{7CBC4403-3EFA-460C-B664-0633CFD17624}"/>
    <cellStyle name="Normal 2 2 3 6 3 4" xfId="47385" xr:uid="{992CCF22-64F9-40AC-912D-4FF6BF98F83B}"/>
    <cellStyle name="Normal 2 2 3 6 4" xfId="16740" xr:uid="{00000000-0005-0000-0000-000065410000}"/>
    <cellStyle name="Normal 2 2 3 6 4 2" xfId="16741" xr:uid="{00000000-0005-0000-0000-000066410000}"/>
    <cellStyle name="Normal 2 2 3 6 4 2 2" xfId="47390" xr:uid="{12C06B7B-1F12-4948-820F-8EE69E3CD25C}"/>
    <cellStyle name="Normal 2 2 3 6 4 3" xfId="47389" xr:uid="{92D280B0-130B-4723-B8B9-904C878BD158}"/>
    <cellStyle name="Normal 2 2 3 6 5" xfId="16742" xr:uid="{00000000-0005-0000-0000-000067410000}"/>
    <cellStyle name="Normal 2 2 3 6 5 2" xfId="47391" xr:uid="{DD64E11A-3AFD-49CF-BA01-0F96DDF193FD}"/>
    <cellStyle name="Normal 2 2 3 6 6" xfId="47376" xr:uid="{6332F761-3189-46B0-9EDE-3F6821D16A4F}"/>
    <cellStyle name="Normal 2 2 3 7" xfId="16743" xr:uid="{00000000-0005-0000-0000-000068410000}"/>
    <cellStyle name="Normal 2 2 3 7 2" xfId="16744" xr:uid="{00000000-0005-0000-0000-000069410000}"/>
    <cellStyle name="Normal 2 2 3 7 2 2" xfId="16745" xr:uid="{00000000-0005-0000-0000-00006A410000}"/>
    <cellStyle name="Normal 2 2 3 7 2 2 2" xfId="16746" xr:uid="{00000000-0005-0000-0000-00006B410000}"/>
    <cellStyle name="Normal 2 2 3 7 2 2 2 2" xfId="47395" xr:uid="{2B26E97F-94A5-4548-B7E0-28A86A90A7E2}"/>
    <cellStyle name="Normal 2 2 3 7 2 2 3" xfId="47394" xr:uid="{6426BCE5-A25C-4BEC-ACBB-9A5D6F8BAC9E}"/>
    <cellStyle name="Normal 2 2 3 7 2 3" xfId="16747" xr:uid="{00000000-0005-0000-0000-00006C410000}"/>
    <cellStyle name="Normal 2 2 3 7 2 3 2" xfId="47396" xr:uid="{23D78D13-1EA3-45DF-B2B8-235A6BB1B058}"/>
    <cellStyle name="Normal 2 2 3 7 2 4" xfId="47393" xr:uid="{C9306B38-9189-4327-B501-E081980F66AD}"/>
    <cellStyle name="Normal 2 2 3 7 3" xfId="16748" xr:uid="{00000000-0005-0000-0000-00006D410000}"/>
    <cellStyle name="Normal 2 2 3 7 3 2" xfId="16749" xr:uid="{00000000-0005-0000-0000-00006E410000}"/>
    <cellStyle name="Normal 2 2 3 7 3 2 2" xfId="47398" xr:uid="{9D2AEFE7-A125-4361-BEA0-CA1BF2C132D5}"/>
    <cellStyle name="Normal 2 2 3 7 3 3" xfId="47397" xr:uid="{7ACA617F-44E4-4630-BA8C-EC18E27602B8}"/>
    <cellStyle name="Normal 2 2 3 7 4" xfId="16750" xr:uid="{00000000-0005-0000-0000-00006F410000}"/>
    <cellStyle name="Normal 2 2 3 7 4 2" xfId="47399" xr:uid="{D7D54DEE-CFF5-444D-AB4D-686A0BEE602C}"/>
    <cellStyle name="Normal 2 2 3 7 5" xfId="16751" xr:uid="{00000000-0005-0000-0000-000070410000}"/>
    <cellStyle name="Normal 2 2 3 7 5 2" xfId="47400" xr:uid="{867D6872-73A9-4233-BE0C-A3A71CD69C18}"/>
    <cellStyle name="Normal 2 2 3 7 6" xfId="47392" xr:uid="{403C2115-B947-4CEC-9863-25AD476F74FE}"/>
    <cellStyle name="Normal 2 2 3 8" xfId="16752" xr:uid="{00000000-0005-0000-0000-000071410000}"/>
    <cellStyle name="Normal 2 2 3 8 2" xfId="16753" xr:uid="{00000000-0005-0000-0000-000072410000}"/>
    <cellStyle name="Normal 2 2 3 8 2 2" xfId="16754" xr:uid="{00000000-0005-0000-0000-000073410000}"/>
    <cellStyle name="Normal 2 2 3 8 2 2 2" xfId="47403" xr:uid="{248AFB77-2293-4850-B49B-B6DA280D32C1}"/>
    <cellStyle name="Normal 2 2 3 8 2 3" xfId="47402" xr:uid="{F1BB521B-8C72-493B-A53E-FC874B80902C}"/>
    <cellStyle name="Normal 2 2 3 8 3" xfId="16755" xr:uid="{00000000-0005-0000-0000-000074410000}"/>
    <cellStyle name="Normal 2 2 3 8 3 2" xfId="47404" xr:uid="{817BB24A-247C-445D-9890-D21D0AAC1D2C}"/>
    <cellStyle name="Normal 2 2 3 8 4" xfId="47401" xr:uid="{829C6EE2-405F-4FCD-978E-7A9544CC8BCA}"/>
    <cellStyle name="Normal 2 2 3 9" xfId="16756" xr:uid="{00000000-0005-0000-0000-000075410000}"/>
    <cellStyle name="Normal 2 2 3 9 2" xfId="16757" xr:uid="{00000000-0005-0000-0000-000076410000}"/>
    <cellStyle name="Normal 2 2 3 9 2 2" xfId="47406" xr:uid="{1474240E-3369-4C24-A5AB-69F37BAC5122}"/>
    <cellStyle name="Normal 2 2 3 9 3" xfId="47405" xr:uid="{5EB8800F-DB8C-4FA9-9128-418A551FA585}"/>
    <cellStyle name="Normal 2 2 4" xfId="16758" xr:uid="{00000000-0005-0000-0000-000077410000}"/>
    <cellStyle name="Normal 2 2 4 2" xfId="16759" xr:uid="{00000000-0005-0000-0000-000078410000}"/>
    <cellStyle name="Normal 2 2 4 2 2" xfId="47408" xr:uid="{CB5FBA20-36A3-4FF1-B011-353893EDFC47}"/>
    <cellStyle name="Normal 2 2 4 3" xfId="47407" xr:uid="{B6D6918D-1416-41AC-B0A0-3B1CB64DC455}"/>
    <cellStyle name="Normal 2 2 5" xfId="16760" xr:uid="{00000000-0005-0000-0000-000079410000}"/>
    <cellStyle name="Normal 2 2 5 2" xfId="47409" xr:uid="{5300B8C4-AB45-4747-91C8-6EC050DA3FFE}"/>
    <cellStyle name="Normal 2 2 6" xfId="16761" xr:uid="{00000000-0005-0000-0000-00007A410000}"/>
    <cellStyle name="Normal 2 2 6 2" xfId="47410" xr:uid="{8B1C82BF-EF91-4AA8-832E-8CD75B0EA3FA}"/>
    <cellStyle name="Normal 2 2 7" xfId="16762" xr:uid="{00000000-0005-0000-0000-00007B410000}"/>
    <cellStyle name="Normal 2 2 7 2" xfId="47411" xr:uid="{AFEE107B-501D-4FFA-BA27-6C927858C57F}"/>
    <cellStyle name="Normal 2 2 8" xfId="16763" xr:uid="{00000000-0005-0000-0000-00007C410000}"/>
    <cellStyle name="Normal 2 2 8 2" xfId="47412" xr:uid="{70AD4241-93C7-4A3E-8B0D-13107005715F}"/>
    <cellStyle name="Normal 2 2 9" xfId="16764" xr:uid="{00000000-0005-0000-0000-00007D410000}"/>
    <cellStyle name="Normal 2 2 9 2" xfId="47413" xr:uid="{02E93CAE-B9E0-45F8-AFFC-7B23C3FF875C}"/>
    <cellStyle name="Normal 2 20" xfId="47114" xr:uid="{C4B6086B-5677-46FD-979F-3B273008432A}"/>
    <cellStyle name="Normal 2 3" xfId="16765" xr:uid="{00000000-0005-0000-0000-00007E410000}"/>
    <cellStyle name="Normal 2 3 2" xfId="16766" xr:uid="{00000000-0005-0000-0000-00007F410000}"/>
    <cellStyle name="Normal 2 3 2 2" xfId="16767" xr:uid="{00000000-0005-0000-0000-000080410000}"/>
    <cellStyle name="Normal 2 3 2 2 2" xfId="47416" xr:uid="{11C37674-BEC6-473D-9E82-33F21AA493E9}"/>
    <cellStyle name="Normal 2 3 2 3" xfId="16768" xr:uid="{00000000-0005-0000-0000-000081410000}"/>
    <cellStyle name="Normal 2 3 2 3 2" xfId="47417" xr:uid="{27948CB3-CAA5-4034-A55C-F679C92EAA59}"/>
    <cellStyle name="Normal 2 3 2 4" xfId="47415" xr:uid="{2520D62C-4568-4016-A425-0E87BF64D763}"/>
    <cellStyle name="Normal 2 3 3" xfId="16769" xr:uid="{00000000-0005-0000-0000-000082410000}"/>
    <cellStyle name="Normal 2 3 3 2" xfId="16770" xr:uid="{00000000-0005-0000-0000-000083410000}"/>
    <cellStyle name="Normal 2 3 3 2 2" xfId="47419" xr:uid="{6D865547-290D-43C2-B637-64077A48090A}"/>
    <cellStyle name="Normal 2 3 3 3" xfId="16771" xr:uid="{00000000-0005-0000-0000-000084410000}"/>
    <cellStyle name="Normal 2 3 3 3 2" xfId="47420" xr:uid="{C5130D37-DBEB-42AF-9FBE-923922D323D6}"/>
    <cellStyle name="Normal 2 3 3 4" xfId="47418" xr:uid="{4139CE7D-8459-4875-BFA9-A4832905E97D}"/>
    <cellStyle name="Normal 2 3 4" xfId="16772" xr:uid="{00000000-0005-0000-0000-000085410000}"/>
    <cellStyle name="Normal 2 3 4 2" xfId="47421" xr:uid="{A9930819-36E9-4410-9F4A-200253293966}"/>
    <cellStyle name="Normal 2 3 5" xfId="16773" xr:uid="{00000000-0005-0000-0000-000086410000}"/>
    <cellStyle name="Normal 2 3 5 2" xfId="47422" xr:uid="{B19F6C49-29F7-4730-B21F-A0855938D605}"/>
    <cellStyle name="Normal 2 3 6" xfId="16774" xr:uid="{00000000-0005-0000-0000-000087410000}"/>
    <cellStyle name="Normal 2 3 6 2" xfId="47423" xr:uid="{C68EBAE6-E17C-4D11-AC90-BEB679066EC7}"/>
    <cellStyle name="Normal 2 3 7" xfId="47414" xr:uid="{DBAD4C0D-CF97-4002-8C5E-E7420A9F519A}"/>
    <cellStyle name="Normal 2 4" xfId="16775" xr:uid="{00000000-0005-0000-0000-000088410000}"/>
    <cellStyle name="Normal 2 4 2" xfId="16776" xr:uid="{00000000-0005-0000-0000-000089410000}"/>
    <cellStyle name="Normal 2 4 2 2" xfId="16777" xr:uid="{00000000-0005-0000-0000-00008A410000}"/>
    <cellStyle name="Normal 2 4 2 2 2" xfId="47426" xr:uid="{26689619-B51C-412F-B65D-7DB424B61E69}"/>
    <cellStyle name="Normal 2 4 2 3" xfId="16778" xr:uid="{00000000-0005-0000-0000-00008B410000}"/>
    <cellStyle name="Normal 2 4 2 3 2" xfId="47427" xr:uid="{2318B500-8AAD-4314-ABEF-0519027CE842}"/>
    <cellStyle name="Normal 2 4 2 4" xfId="47425" xr:uid="{00A0182C-2EFF-4049-B2BA-B6C5F09E41F1}"/>
    <cellStyle name="Normal 2 4 3" xfId="16779" xr:uid="{00000000-0005-0000-0000-00008C410000}"/>
    <cellStyle name="Normal 2 4 3 2" xfId="47428" xr:uid="{4037E955-E93D-48DE-949C-CDF141411A33}"/>
    <cellStyle name="Normal 2 4 4" xfId="16780" xr:uid="{00000000-0005-0000-0000-00008D410000}"/>
    <cellStyle name="Normal 2 4 4 2" xfId="16781" xr:uid="{00000000-0005-0000-0000-00008E410000}"/>
    <cellStyle name="Normal 2 4 4 2 2" xfId="16782" xr:uid="{00000000-0005-0000-0000-00008F410000}"/>
    <cellStyle name="Normal 2 4 4 2 2 2" xfId="16783" xr:uid="{00000000-0005-0000-0000-000090410000}"/>
    <cellStyle name="Normal 2 4 4 2 2 2 2" xfId="16784" xr:uid="{00000000-0005-0000-0000-000091410000}"/>
    <cellStyle name="Normal 2 4 4 2 2 2 2 2" xfId="47433" xr:uid="{B770242E-F321-4486-9BF4-6417F4BCBC77}"/>
    <cellStyle name="Normal 2 4 4 2 2 2 3" xfId="47432" xr:uid="{5819EC7B-5450-42C0-B959-1CD01F9152B0}"/>
    <cellStyle name="Normal 2 4 4 2 2 3" xfId="16785" xr:uid="{00000000-0005-0000-0000-000092410000}"/>
    <cellStyle name="Normal 2 4 4 2 2 3 2" xfId="47434" xr:uid="{DF8307A9-E680-4E43-B3B3-63B787447E49}"/>
    <cellStyle name="Normal 2 4 4 2 2 4" xfId="47431" xr:uid="{BD4A12F0-5FE4-4D6C-81EC-2AE1C724901F}"/>
    <cellStyle name="Normal 2 4 4 2 3" xfId="16786" xr:uid="{00000000-0005-0000-0000-000093410000}"/>
    <cellStyle name="Normal 2 4 4 2 3 2" xfId="16787" xr:uid="{00000000-0005-0000-0000-000094410000}"/>
    <cellStyle name="Normal 2 4 4 2 3 2 2" xfId="47436" xr:uid="{F51BC025-B08A-4F37-B734-870EAD00C670}"/>
    <cellStyle name="Normal 2 4 4 2 3 3" xfId="47435" xr:uid="{38119391-4952-4483-906A-CF6EE2588AEE}"/>
    <cellStyle name="Normal 2 4 4 2 4" xfId="16788" xr:uid="{00000000-0005-0000-0000-000095410000}"/>
    <cellStyle name="Normal 2 4 4 2 4 2" xfId="47437" xr:uid="{3F51996B-6648-41E7-9F24-C5E8EEA924C5}"/>
    <cellStyle name="Normal 2 4 4 2 5" xfId="47430" xr:uid="{AEBBBD4D-ACD4-44FA-874F-F758BEC0CEAB}"/>
    <cellStyle name="Normal 2 4 4 3" xfId="16789" xr:uid="{00000000-0005-0000-0000-000096410000}"/>
    <cellStyle name="Normal 2 4 4 3 2" xfId="16790" xr:uid="{00000000-0005-0000-0000-000097410000}"/>
    <cellStyle name="Normal 2 4 4 3 2 2" xfId="16791" xr:uid="{00000000-0005-0000-0000-000098410000}"/>
    <cellStyle name="Normal 2 4 4 3 2 2 2" xfId="47440" xr:uid="{FA4E1A46-1DBE-4142-813A-F26F20994020}"/>
    <cellStyle name="Normal 2 4 4 3 2 3" xfId="47439" xr:uid="{8483AAA7-A663-4094-A2F0-FFC16E9248C1}"/>
    <cellStyle name="Normal 2 4 4 3 3" xfId="16792" xr:uid="{00000000-0005-0000-0000-000099410000}"/>
    <cellStyle name="Normal 2 4 4 3 3 2" xfId="47441" xr:uid="{4A2EB97E-750D-4221-9CF1-96A88013FB4D}"/>
    <cellStyle name="Normal 2 4 4 3 4" xfId="47438" xr:uid="{588EB10B-2D78-4737-8B3F-CF1B07F0C6BF}"/>
    <cellStyle name="Normal 2 4 4 4" xfId="16793" xr:uid="{00000000-0005-0000-0000-00009A410000}"/>
    <cellStyle name="Normal 2 4 4 4 2" xfId="16794" xr:uid="{00000000-0005-0000-0000-00009B410000}"/>
    <cellStyle name="Normal 2 4 4 4 2 2" xfId="47443" xr:uid="{F70B0A6C-B162-41BD-85A2-6D92E416EF00}"/>
    <cellStyle name="Normal 2 4 4 4 3" xfId="47442" xr:uid="{E77BC9C0-62C3-4956-953A-0220C6F1AE2D}"/>
    <cellStyle name="Normal 2 4 4 5" xfId="16795" xr:uid="{00000000-0005-0000-0000-00009C410000}"/>
    <cellStyle name="Normal 2 4 4 5 2" xfId="47444" xr:uid="{2053F2CF-C34C-4D37-B19A-FC06F589DF70}"/>
    <cellStyle name="Normal 2 4 4 6" xfId="47429" xr:uid="{17DE2FC3-803F-4410-92B1-1A6B0B87888A}"/>
    <cellStyle name="Normal 2 4 5" xfId="16796" xr:uid="{00000000-0005-0000-0000-00009D410000}"/>
    <cellStyle name="Normal 2 4 5 2" xfId="16797" xr:uid="{00000000-0005-0000-0000-00009E410000}"/>
    <cellStyle name="Normal 2 4 5 2 2" xfId="47446" xr:uid="{F7737DD1-4AE5-416A-9B57-3A5543FE8BF9}"/>
    <cellStyle name="Normal 2 4 5 3" xfId="47445" xr:uid="{A371DE86-E4D4-4D60-9B23-CCB6ED90964A}"/>
    <cellStyle name="Normal 2 4 6" xfId="16798" xr:uid="{00000000-0005-0000-0000-00009F410000}"/>
    <cellStyle name="Normal 2 4 6 2" xfId="47447" xr:uid="{F56F9BAB-37CD-4EEF-A100-809912EDDAD0}"/>
    <cellStyle name="Normal 2 4 7" xfId="47424" xr:uid="{403721B6-3401-45A3-A128-38DD9FBF63B1}"/>
    <cellStyle name="Normal 2 5" xfId="16799" xr:uid="{00000000-0005-0000-0000-0000A0410000}"/>
    <cellStyle name="Normal 2 5 2" xfId="16800" xr:uid="{00000000-0005-0000-0000-0000A1410000}"/>
    <cellStyle name="Normal 2 5 2 2" xfId="16801" xr:uid="{00000000-0005-0000-0000-0000A2410000}"/>
    <cellStyle name="Normal 2 5 2 2 2" xfId="47450" xr:uid="{41F2F105-932A-411D-96B7-8A81153F5427}"/>
    <cellStyle name="Normal 2 5 2 3" xfId="47449" xr:uid="{98174FFE-F660-4A96-8C9B-E907DFDAC2E1}"/>
    <cellStyle name="Normal 2 5 3" xfId="16802" xr:uid="{00000000-0005-0000-0000-0000A3410000}"/>
    <cellStyle name="Normal 2 5 3 2" xfId="47451" xr:uid="{044111AF-9F25-4A40-9934-486B72E93060}"/>
    <cellStyle name="Normal 2 5 4" xfId="47448" xr:uid="{AF367535-4A89-4BED-8BFF-211188BFB8F6}"/>
    <cellStyle name="Normal 2 6" xfId="16803" xr:uid="{00000000-0005-0000-0000-0000A4410000}"/>
    <cellStyle name="Normal 2 6 2" xfId="16804" xr:uid="{00000000-0005-0000-0000-0000A5410000}"/>
    <cellStyle name="Normal 2 6 2 2" xfId="16805" xr:uid="{00000000-0005-0000-0000-0000A6410000}"/>
    <cellStyle name="Normal 2 6 2 2 2" xfId="16806" xr:uid="{00000000-0005-0000-0000-0000A7410000}"/>
    <cellStyle name="Normal 2 6 2 2 2 2" xfId="16807" xr:uid="{00000000-0005-0000-0000-0000A8410000}"/>
    <cellStyle name="Normal 2 6 2 2 2 2 2" xfId="47456" xr:uid="{6AB453CE-43FB-4861-B182-ACB86C6B7A75}"/>
    <cellStyle name="Normal 2 6 2 2 2 3" xfId="47455" xr:uid="{707D19CC-52AD-47C1-8D08-46A88B1E6F79}"/>
    <cellStyle name="Normal 2 6 2 2 3" xfId="16808" xr:uid="{00000000-0005-0000-0000-0000A9410000}"/>
    <cellStyle name="Normal 2 6 2 2 3 2" xfId="47457" xr:uid="{A9C8AE31-B9EE-458D-9B15-DA55996EE9E0}"/>
    <cellStyle name="Normal 2 6 2 2 4" xfId="47454" xr:uid="{E960FB8A-734C-4265-852A-28E5E2FA76A4}"/>
    <cellStyle name="Normal 2 6 2 3" xfId="16809" xr:uid="{00000000-0005-0000-0000-0000AA410000}"/>
    <cellStyle name="Normal 2 6 2 3 2" xfId="16810" xr:uid="{00000000-0005-0000-0000-0000AB410000}"/>
    <cellStyle name="Normal 2 6 2 3 2 2" xfId="47459" xr:uid="{8FFE6B69-DACA-4CA0-9350-082E16930CB5}"/>
    <cellStyle name="Normal 2 6 2 3 3" xfId="47458" xr:uid="{C18D466A-16B2-45AC-8879-5BBA5D4690EC}"/>
    <cellStyle name="Normal 2 6 2 4" xfId="16811" xr:uid="{00000000-0005-0000-0000-0000AC410000}"/>
    <cellStyle name="Normal 2 6 2 4 2" xfId="47460" xr:uid="{88B4A33C-5FB6-481C-97F5-5044E9FBB7C0}"/>
    <cellStyle name="Normal 2 6 2 5" xfId="16812" xr:uid="{00000000-0005-0000-0000-0000AD410000}"/>
    <cellStyle name="Normal 2 6 2 5 2" xfId="47461" xr:uid="{6E57874A-912E-4E44-92E3-B457A7CFAEA1}"/>
    <cellStyle name="Normal 2 6 2 6" xfId="47453" xr:uid="{66353AF8-100D-486E-8A34-3FAB2CD77C32}"/>
    <cellStyle name="Normal 2 6 3" xfId="16813" xr:uid="{00000000-0005-0000-0000-0000AE410000}"/>
    <cellStyle name="Normal 2 6 3 2" xfId="16814" xr:uid="{00000000-0005-0000-0000-0000AF410000}"/>
    <cellStyle name="Normal 2 6 3 2 2" xfId="16815" xr:uid="{00000000-0005-0000-0000-0000B0410000}"/>
    <cellStyle name="Normal 2 6 3 2 2 2" xfId="47464" xr:uid="{0D3EF6CD-DED7-4B62-86B6-51063D03C28B}"/>
    <cellStyle name="Normal 2 6 3 2 3" xfId="47463" xr:uid="{9DB6ADF1-8BCB-42C1-A26E-DA0D4DDC12F5}"/>
    <cellStyle name="Normal 2 6 3 3" xfId="16816" xr:uid="{00000000-0005-0000-0000-0000B1410000}"/>
    <cellStyle name="Normal 2 6 3 3 2" xfId="47465" xr:uid="{D68D0600-8735-49CA-847F-7347A9078B84}"/>
    <cellStyle name="Normal 2 6 3 4" xfId="47462" xr:uid="{00BE6CC6-D0DF-4C12-BC82-1172D1408561}"/>
    <cellStyle name="Normal 2 6 4" xfId="16817" xr:uid="{00000000-0005-0000-0000-0000B2410000}"/>
    <cellStyle name="Normal 2 6 4 2" xfId="16818" xr:uid="{00000000-0005-0000-0000-0000B3410000}"/>
    <cellStyle name="Normal 2 6 4 2 2" xfId="47467" xr:uid="{F952C9C3-3E72-4B8E-B0C2-8AE781FE8E3B}"/>
    <cellStyle name="Normal 2 6 4 3" xfId="47466" xr:uid="{6CDFB76A-D3A0-466E-B12E-0D36A22EA9E4}"/>
    <cellStyle name="Normal 2 6 5" xfId="16819" xr:uid="{00000000-0005-0000-0000-0000B4410000}"/>
    <cellStyle name="Normal 2 6 5 2" xfId="47468" xr:uid="{3F112FBF-9AF3-4693-A306-460EF5A3506D}"/>
    <cellStyle name="Normal 2 6 6" xfId="16820" xr:uid="{00000000-0005-0000-0000-0000B5410000}"/>
    <cellStyle name="Normal 2 6 6 2" xfId="47469" xr:uid="{5AC9D2AA-85A3-44DD-84A8-C7F662262470}"/>
    <cellStyle name="Normal 2 6 7" xfId="47452" xr:uid="{4FE7268C-92D4-4125-9542-EA237CD59295}"/>
    <cellStyle name="Normal 2 7" xfId="16821" xr:uid="{00000000-0005-0000-0000-0000B6410000}"/>
    <cellStyle name="Normal 2 7 2" xfId="16822" xr:uid="{00000000-0005-0000-0000-0000B7410000}"/>
    <cellStyle name="Normal 2 7 2 2" xfId="16823" xr:uid="{00000000-0005-0000-0000-0000B8410000}"/>
    <cellStyle name="Normal 2 7 2 2 2" xfId="16824" xr:uid="{00000000-0005-0000-0000-0000B9410000}"/>
    <cellStyle name="Normal 2 7 2 2 2 2" xfId="47473" xr:uid="{BC55E619-852F-440D-8060-BED516643761}"/>
    <cellStyle name="Normal 2 7 2 2 3" xfId="47472" xr:uid="{D023FAA0-6271-4EBE-B078-CCE9D8D5E512}"/>
    <cellStyle name="Normal 2 7 2 3" xfId="16825" xr:uid="{00000000-0005-0000-0000-0000BA410000}"/>
    <cellStyle name="Normal 2 7 2 3 2" xfId="47474" xr:uid="{6BF05B65-B707-4D0E-A174-895A5409E815}"/>
    <cellStyle name="Normal 2 7 2 4" xfId="16826" xr:uid="{00000000-0005-0000-0000-0000BB410000}"/>
    <cellStyle name="Normal 2 7 2 4 2" xfId="47475" xr:uid="{A18274FE-88C3-4D3E-93F9-3D84D72CC063}"/>
    <cellStyle name="Normal 2 7 2 5" xfId="47471" xr:uid="{EA7BB346-E83C-4892-B33A-F802BE39167C}"/>
    <cellStyle name="Normal 2 7 3" xfId="16827" xr:uid="{00000000-0005-0000-0000-0000BC410000}"/>
    <cellStyle name="Normal 2 7 3 2" xfId="16828" xr:uid="{00000000-0005-0000-0000-0000BD410000}"/>
    <cellStyle name="Normal 2 7 3 2 2" xfId="47477" xr:uid="{26D2AC24-155F-4AD2-97E5-10D40268F307}"/>
    <cellStyle name="Normal 2 7 3 3" xfId="47476" xr:uid="{071F810E-E726-47A5-8746-F85C04576170}"/>
    <cellStyle name="Normal 2 7 4" xfId="16829" xr:uid="{00000000-0005-0000-0000-0000BE410000}"/>
    <cellStyle name="Normal 2 7 4 2" xfId="47478" xr:uid="{57FE57A4-9775-4BB6-97CE-CA6FC4B85A78}"/>
    <cellStyle name="Normal 2 7 5" xfId="16830" xr:uid="{00000000-0005-0000-0000-0000BF410000}"/>
    <cellStyle name="Normal 2 7 5 2" xfId="47479" xr:uid="{5123FA49-A7B6-4DCF-BE4A-DEA05C153F8A}"/>
    <cellStyle name="Normal 2 7 6" xfId="47470" xr:uid="{0775CD92-6A30-4E63-87DE-1A10E79C243C}"/>
    <cellStyle name="Normal 2 8" xfId="16831" xr:uid="{00000000-0005-0000-0000-0000C0410000}"/>
    <cellStyle name="Normal 2 8 2" xfId="16832" xr:uid="{00000000-0005-0000-0000-0000C1410000}"/>
    <cellStyle name="Normal 2 8 2 2" xfId="16833" xr:uid="{00000000-0005-0000-0000-0000C2410000}"/>
    <cellStyle name="Normal 2 8 2 2 2" xfId="47482" xr:uid="{B9830EC5-1065-4E00-B6C5-938551240FA3}"/>
    <cellStyle name="Normal 2 8 2 3" xfId="16834" xr:uid="{00000000-0005-0000-0000-0000C3410000}"/>
    <cellStyle name="Normal 2 8 2 3 2" xfId="47483" xr:uid="{9D4C1712-890D-4978-9130-1B37B3C31747}"/>
    <cellStyle name="Normal 2 8 2 4" xfId="47481" xr:uid="{7DBD52D1-9905-4231-B5D3-21F555D1EFB8}"/>
    <cellStyle name="Normal 2 8 3" xfId="16835" xr:uid="{00000000-0005-0000-0000-0000C4410000}"/>
    <cellStyle name="Normal 2 8 3 2" xfId="47484" xr:uid="{5ED1B40C-7285-42BF-B596-FCEA8C26E1D3}"/>
    <cellStyle name="Normal 2 8 4" xfId="16836" xr:uid="{00000000-0005-0000-0000-0000C5410000}"/>
    <cellStyle name="Normal 2 8 4 2" xfId="47485" xr:uid="{EF6419FB-9712-4CF7-B7DD-D10A215653AD}"/>
    <cellStyle name="Normal 2 8 5" xfId="47480" xr:uid="{EC02783D-5E4A-4D6A-BDD4-53BE401EF53C}"/>
    <cellStyle name="Normal 2 9" xfId="16837" xr:uid="{00000000-0005-0000-0000-0000C6410000}"/>
    <cellStyle name="Normal 2 9 2" xfId="16838" xr:uid="{00000000-0005-0000-0000-0000C7410000}"/>
    <cellStyle name="Normal 2 9 2 2" xfId="16839" xr:uid="{00000000-0005-0000-0000-0000C8410000}"/>
    <cellStyle name="Normal 2 9 2 2 2" xfId="47488" xr:uid="{672E8B6A-FD2D-4DAA-8F2B-2BF6284E2330}"/>
    <cellStyle name="Normal 2 9 2 3" xfId="16840" xr:uid="{00000000-0005-0000-0000-0000C9410000}"/>
    <cellStyle name="Normal 2 9 2 3 2" xfId="47489" xr:uid="{EA17CEF6-13AA-4A30-AD5F-87FD877D3275}"/>
    <cellStyle name="Normal 2 9 2 4" xfId="47487" xr:uid="{7BAFF87A-A61A-4E1B-AE00-4C98632DC9A5}"/>
    <cellStyle name="Normal 2 9 3" xfId="16841" xr:uid="{00000000-0005-0000-0000-0000CA410000}"/>
    <cellStyle name="Normal 2 9 3 2" xfId="47490" xr:uid="{D8AD9098-2C09-4637-B9BA-A18DA29F62DD}"/>
    <cellStyle name="Normal 2 9 4" xfId="16842" xr:uid="{00000000-0005-0000-0000-0000CB410000}"/>
    <cellStyle name="Normal 2 9 4 2" xfId="47491" xr:uid="{A4A2F097-2EA6-4F6F-BACD-6927CD95AB88}"/>
    <cellStyle name="Normal 2 9 5" xfId="47486" xr:uid="{BD03FD05-055F-4FB9-8815-EDE3199E6537}"/>
    <cellStyle name="Normal 2_Balance Sheets Monthly" xfId="16843" xr:uid="{00000000-0005-0000-0000-0000CC410000}"/>
    <cellStyle name="Normal 20" xfId="16844" xr:uid="{00000000-0005-0000-0000-0000CD410000}"/>
    <cellStyle name="Normal 20 2" xfId="16845" xr:uid="{00000000-0005-0000-0000-0000CE410000}"/>
    <cellStyle name="Normal 20 2 2" xfId="16846" xr:uid="{00000000-0005-0000-0000-0000CF410000}"/>
    <cellStyle name="Normal 20 2 2 2" xfId="47494" xr:uid="{949F179F-80D5-4FC7-A90B-A8781BC6455B}"/>
    <cellStyle name="Normal 20 2 3" xfId="47493" xr:uid="{B56FCEE1-E631-44B0-8CF9-D28379CF41A0}"/>
    <cellStyle name="Normal 20 3" xfId="16847" xr:uid="{00000000-0005-0000-0000-0000D0410000}"/>
    <cellStyle name="Normal 20 3 2" xfId="16848" xr:uid="{00000000-0005-0000-0000-0000D1410000}"/>
    <cellStyle name="Normal 20 3 2 2" xfId="16849" xr:uid="{00000000-0005-0000-0000-0000D2410000}"/>
    <cellStyle name="Normal 20 3 2 2 2" xfId="16850" xr:uid="{00000000-0005-0000-0000-0000D3410000}"/>
    <cellStyle name="Normal 20 3 2 2 2 2" xfId="16851" xr:uid="{00000000-0005-0000-0000-0000D4410000}"/>
    <cellStyle name="Normal 20 3 2 2 2 2 2" xfId="16852" xr:uid="{00000000-0005-0000-0000-0000D5410000}"/>
    <cellStyle name="Normal 20 3 2 2 2 2 2 2" xfId="47500" xr:uid="{4E78041E-41EE-4206-BFBE-B2CA5C1D08E2}"/>
    <cellStyle name="Normal 20 3 2 2 2 2 3" xfId="47499" xr:uid="{EDD5777F-D206-43BC-8F8C-9A0C25928467}"/>
    <cellStyle name="Normal 20 3 2 2 2 3" xfId="16853" xr:uid="{00000000-0005-0000-0000-0000D6410000}"/>
    <cellStyle name="Normal 20 3 2 2 2 3 2" xfId="47501" xr:uid="{7904E715-F9F6-4195-9C88-E21CBBA7BBFB}"/>
    <cellStyle name="Normal 20 3 2 2 2 4" xfId="47498" xr:uid="{B01CB9A6-3A54-4813-BC10-08DF7459D63B}"/>
    <cellStyle name="Normal 20 3 2 2 3" xfId="16854" xr:uid="{00000000-0005-0000-0000-0000D7410000}"/>
    <cellStyle name="Normal 20 3 2 2 3 2" xfId="16855" xr:uid="{00000000-0005-0000-0000-0000D8410000}"/>
    <cellStyle name="Normal 20 3 2 2 3 2 2" xfId="47503" xr:uid="{25AE5063-FCED-450D-80C7-B138EE5C06C9}"/>
    <cellStyle name="Normal 20 3 2 2 3 3" xfId="47502" xr:uid="{84C22EF7-2173-47E4-95C1-580069F679E0}"/>
    <cellStyle name="Normal 20 3 2 2 4" xfId="16856" xr:uid="{00000000-0005-0000-0000-0000D9410000}"/>
    <cellStyle name="Normal 20 3 2 2 4 2" xfId="47504" xr:uid="{B609C3B3-302A-4332-AE1D-03490832CAA9}"/>
    <cellStyle name="Normal 20 3 2 2 5" xfId="47497" xr:uid="{68008C92-F60D-4F68-AB74-AF9D0E5466A5}"/>
    <cellStyle name="Normal 20 3 2 3" xfId="16857" xr:uid="{00000000-0005-0000-0000-0000DA410000}"/>
    <cellStyle name="Normal 20 3 2 3 2" xfId="16858" xr:uid="{00000000-0005-0000-0000-0000DB410000}"/>
    <cellStyle name="Normal 20 3 2 3 2 2" xfId="16859" xr:uid="{00000000-0005-0000-0000-0000DC410000}"/>
    <cellStyle name="Normal 20 3 2 3 2 2 2" xfId="47507" xr:uid="{F5A65B27-620A-48A6-90FF-042BF8776275}"/>
    <cellStyle name="Normal 20 3 2 3 2 3" xfId="47506" xr:uid="{F6B7033C-889C-43D0-BC84-ECF5DC255608}"/>
    <cellStyle name="Normal 20 3 2 3 3" xfId="16860" xr:uid="{00000000-0005-0000-0000-0000DD410000}"/>
    <cellStyle name="Normal 20 3 2 3 3 2" xfId="47508" xr:uid="{6F6972D4-7479-4D3C-9220-9AC1E74B6532}"/>
    <cellStyle name="Normal 20 3 2 3 4" xfId="47505" xr:uid="{854C0CE8-9C4B-44FE-8822-A92F0E4C64FB}"/>
    <cellStyle name="Normal 20 3 2 4" xfId="16861" xr:uid="{00000000-0005-0000-0000-0000DE410000}"/>
    <cellStyle name="Normal 20 3 2 4 2" xfId="16862" xr:uid="{00000000-0005-0000-0000-0000DF410000}"/>
    <cellStyle name="Normal 20 3 2 4 2 2" xfId="47510" xr:uid="{3109B0EF-E2CE-479B-9A16-A750E72ED706}"/>
    <cellStyle name="Normal 20 3 2 4 3" xfId="47509" xr:uid="{D1AB961A-41FE-4D72-89D1-9D7A69811D67}"/>
    <cellStyle name="Normal 20 3 2 5" xfId="16863" xr:uid="{00000000-0005-0000-0000-0000E0410000}"/>
    <cellStyle name="Normal 20 3 2 5 2" xfId="47511" xr:uid="{0D5F80C6-2071-461B-AB51-F4764CCEA816}"/>
    <cellStyle name="Normal 20 3 2 6" xfId="47496" xr:uid="{9E67439A-1E81-4FC1-BDDF-83A190976F55}"/>
    <cellStyle name="Normal 20 3 3" xfId="16864" xr:uid="{00000000-0005-0000-0000-0000E1410000}"/>
    <cellStyle name="Normal 20 3 3 2" xfId="16865" xr:uid="{00000000-0005-0000-0000-0000E2410000}"/>
    <cellStyle name="Normal 20 3 3 2 2" xfId="16866" xr:uid="{00000000-0005-0000-0000-0000E3410000}"/>
    <cellStyle name="Normal 20 3 3 2 2 2" xfId="16867" xr:uid="{00000000-0005-0000-0000-0000E4410000}"/>
    <cellStyle name="Normal 20 3 3 2 2 2 2" xfId="47515" xr:uid="{EBDED910-6D6E-4EF8-AAE0-7D623C52FEAD}"/>
    <cellStyle name="Normal 20 3 3 2 2 3" xfId="47514" xr:uid="{70D6504C-2617-4F58-A055-06625FED24B2}"/>
    <cellStyle name="Normal 20 3 3 2 3" xfId="16868" xr:uid="{00000000-0005-0000-0000-0000E5410000}"/>
    <cellStyle name="Normal 20 3 3 2 3 2" xfId="47516" xr:uid="{850CDA8F-3E91-456E-A0C7-6030985A0FC7}"/>
    <cellStyle name="Normal 20 3 3 2 4" xfId="47513" xr:uid="{68ACA7C3-6A21-441E-BB3F-2809F88A19F2}"/>
    <cellStyle name="Normal 20 3 3 3" xfId="16869" xr:uid="{00000000-0005-0000-0000-0000E6410000}"/>
    <cellStyle name="Normal 20 3 3 3 2" xfId="16870" xr:uid="{00000000-0005-0000-0000-0000E7410000}"/>
    <cellStyle name="Normal 20 3 3 3 2 2" xfId="47518" xr:uid="{FF3E0D6D-19D6-4988-86AF-59D157532E4B}"/>
    <cellStyle name="Normal 20 3 3 3 3" xfId="47517" xr:uid="{AD706147-AC6A-4D79-960E-BA7469EA75ED}"/>
    <cellStyle name="Normal 20 3 3 4" xfId="16871" xr:uid="{00000000-0005-0000-0000-0000E8410000}"/>
    <cellStyle name="Normal 20 3 3 4 2" xfId="47519" xr:uid="{1B8A75C9-4892-4174-B6A7-579AEC2C38F3}"/>
    <cellStyle name="Normal 20 3 3 5" xfId="47512" xr:uid="{063C9A20-BD8D-424B-AC99-A1863EC8F2C9}"/>
    <cellStyle name="Normal 20 3 4" xfId="16872" xr:uid="{00000000-0005-0000-0000-0000E9410000}"/>
    <cellStyle name="Normal 20 3 4 2" xfId="16873" xr:uid="{00000000-0005-0000-0000-0000EA410000}"/>
    <cellStyle name="Normal 20 3 4 2 2" xfId="16874" xr:uid="{00000000-0005-0000-0000-0000EB410000}"/>
    <cellStyle name="Normal 20 3 4 2 2 2" xfId="47522" xr:uid="{7D567751-41D4-48CD-A2D9-16A67DE28F73}"/>
    <cellStyle name="Normal 20 3 4 2 3" xfId="47521" xr:uid="{9E3BF57E-657B-40FA-82A3-FE4922229ED6}"/>
    <cellStyle name="Normal 20 3 4 3" xfId="16875" xr:uid="{00000000-0005-0000-0000-0000EC410000}"/>
    <cellStyle name="Normal 20 3 4 3 2" xfId="47523" xr:uid="{77779DAD-C068-419C-B974-C27C4619FEA2}"/>
    <cellStyle name="Normal 20 3 4 4" xfId="47520" xr:uid="{42FFDD7D-5444-4FC8-BACD-042CF9B4DE54}"/>
    <cellStyle name="Normal 20 3 5" xfId="16876" xr:uid="{00000000-0005-0000-0000-0000ED410000}"/>
    <cellStyle name="Normal 20 3 5 2" xfId="16877" xr:uid="{00000000-0005-0000-0000-0000EE410000}"/>
    <cellStyle name="Normal 20 3 5 2 2" xfId="47525" xr:uid="{A1C66474-ED88-43F2-AD7B-CBA26F04E157}"/>
    <cellStyle name="Normal 20 3 5 3" xfId="47524" xr:uid="{47E659B6-9FF6-46E8-A49A-5AAF876A1453}"/>
    <cellStyle name="Normal 20 3 6" xfId="16878" xr:uid="{00000000-0005-0000-0000-0000EF410000}"/>
    <cellStyle name="Normal 20 3 6 2" xfId="47526" xr:uid="{06596C4B-9263-4E7C-8C6E-CA2F8BC40399}"/>
    <cellStyle name="Normal 20 3 7" xfId="47495" xr:uid="{15168A60-8C25-441C-9021-56123868FE84}"/>
    <cellStyle name="Normal 20 4" xfId="16879" xr:uid="{00000000-0005-0000-0000-0000F0410000}"/>
    <cellStyle name="Normal 20 4 2" xfId="16880" xr:uid="{00000000-0005-0000-0000-0000F1410000}"/>
    <cellStyle name="Normal 20 4 2 2" xfId="16881" xr:uid="{00000000-0005-0000-0000-0000F2410000}"/>
    <cellStyle name="Normal 20 4 2 2 2" xfId="16882" xr:uid="{00000000-0005-0000-0000-0000F3410000}"/>
    <cellStyle name="Normal 20 4 2 2 2 2" xfId="16883" xr:uid="{00000000-0005-0000-0000-0000F4410000}"/>
    <cellStyle name="Normal 20 4 2 2 2 2 2" xfId="47531" xr:uid="{57E46055-A5C6-4BA8-8280-4F6F215ACD90}"/>
    <cellStyle name="Normal 20 4 2 2 2 3" xfId="47530" xr:uid="{5C0943C1-F332-4D19-A261-721FFD10AC12}"/>
    <cellStyle name="Normal 20 4 2 2 3" xfId="16884" xr:uid="{00000000-0005-0000-0000-0000F5410000}"/>
    <cellStyle name="Normal 20 4 2 2 3 2" xfId="47532" xr:uid="{B31AEAC5-8683-4A9D-B5F7-2D1F722F32A9}"/>
    <cellStyle name="Normal 20 4 2 2 4" xfId="47529" xr:uid="{245507EE-DF01-4340-BE49-68668478C903}"/>
    <cellStyle name="Normal 20 4 2 3" xfId="16885" xr:uid="{00000000-0005-0000-0000-0000F6410000}"/>
    <cellStyle name="Normal 20 4 2 3 2" xfId="16886" xr:uid="{00000000-0005-0000-0000-0000F7410000}"/>
    <cellStyle name="Normal 20 4 2 3 2 2" xfId="47534" xr:uid="{79CD3C40-A74F-4076-AFE9-42FC0C9F51C0}"/>
    <cellStyle name="Normal 20 4 2 3 3" xfId="47533" xr:uid="{09C236A3-6750-4B4C-850A-2127EC8C71A1}"/>
    <cellStyle name="Normal 20 4 2 4" xfId="16887" xr:uid="{00000000-0005-0000-0000-0000F8410000}"/>
    <cellStyle name="Normal 20 4 2 4 2" xfId="47535" xr:uid="{E7B5A9C8-0C38-4DCA-A548-EDA6D8F29F70}"/>
    <cellStyle name="Normal 20 4 2 5" xfId="47528" xr:uid="{9D9104AA-AFBC-46A3-A1E2-8C8C0226D0F4}"/>
    <cellStyle name="Normal 20 4 3" xfId="16888" xr:uid="{00000000-0005-0000-0000-0000F9410000}"/>
    <cellStyle name="Normal 20 4 3 2" xfId="16889" xr:uid="{00000000-0005-0000-0000-0000FA410000}"/>
    <cellStyle name="Normal 20 4 3 2 2" xfId="16890" xr:uid="{00000000-0005-0000-0000-0000FB410000}"/>
    <cellStyle name="Normal 20 4 3 2 2 2" xfId="47538" xr:uid="{F7B2B13F-EE5D-43EC-ACB7-0F26DA743FCD}"/>
    <cellStyle name="Normal 20 4 3 2 3" xfId="47537" xr:uid="{C3602AF6-D887-4A5D-A8C6-600D8B6EC128}"/>
    <cellStyle name="Normal 20 4 3 3" xfId="16891" xr:uid="{00000000-0005-0000-0000-0000FC410000}"/>
    <cellStyle name="Normal 20 4 3 3 2" xfId="47539" xr:uid="{0628574B-58FC-4A5A-BBCB-795FCD9F7030}"/>
    <cellStyle name="Normal 20 4 3 4" xfId="47536" xr:uid="{508B4358-1014-4D3C-8E6E-37CCE45BB5DF}"/>
    <cellStyle name="Normal 20 4 4" xfId="16892" xr:uid="{00000000-0005-0000-0000-0000FD410000}"/>
    <cellStyle name="Normal 20 4 4 2" xfId="16893" xr:uid="{00000000-0005-0000-0000-0000FE410000}"/>
    <cellStyle name="Normal 20 4 4 2 2" xfId="47541" xr:uid="{B8F8CFFF-A532-48F4-B228-53BC7EEADF6F}"/>
    <cellStyle name="Normal 20 4 4 3" xfId="47540" xr:uid="{392658F1-9BF2-4F61-B687-7608D114DF9B}"/>
    <cellStyle name="Normal 20 4 5" xfId="16894" xr:uid="{00000000-0005-0000-0000-0000FF410000}"/>
    <cellStyle name="Normal 20 4 5 2" xfId="47542" xr:uid="{CC34C7C2-5D55-4D75-A102-ADA0C29354C3}"/>
    <cellStyle name="Normal 20 4 6" xfId="47527" xr:uid="{5F4204BB-7649-47B5-B04C-2AC1D05856BF}"/>
    <cellStyle name="Normal 20 5" xfId="16895" xr:uid="{00000000-0005-0000-0000-000000420000}"/>
    <cellStyle name="Normal 20 5 2" xfId="47543" xr:uid="{46E3C9DB-1F77-442A-8073-3666D5EF4F59}"/>
    <cellStyle name="Normal 20 6" xfId="47492" xr:uid="{08D313EC-0A6B-4CA4-A3F1-5AC0328483D7}"/>
    <cellStyle name="Normal 200" xfId="16896" xr:uid="{00000000-0005-0000-0000-000001420000}"/>
    <cellStyle name="Normal 200 2" xfId="47544" xr:uid="{06560E19-1945-405F-AB3D-E4E4684DC97D}"/>
    <cellStyle name="Normal 201" xfId="16897" xr:uid="{00000000-0005-0000-0000-000002420000}"/>
    <cellStyle name="Normal 201 2" xfId="47545" xr:uid="{4878AF66-CB75-4FC1-9159-6E9E2C4C328A}"/>
    <cellStyle name="Normal 202" xfId="16898" xr:uid="{00000000-0005-0000-0000-000003420000}"/>
    <cellStyle name="Normal 202 2" xfId="47546" xr:uid="{E20A61EC-FFB6-4827-A285-8399372DF9CF}"/>
    <cellStyle name="Normal 203" xfId="16899" xr:uid="{00000000-0005-0000-0000-000004420000}"/>
    <cellStyle name="Normal 203 2" xfId="47547" xr:uid="{7BEDE0A5-9DEE-49E3-A255-4E474660B4D0}"/>
    <cellStyle name="Normal 204" xfId="16900" xr:uid="{00000000-0005-0000-0000-000005420000}"/>
    <cellStyle name="Normal 204 2" xfId="47548" xr:uid="{D26ADD04-17C1-4C35-A618-423077926319}"/>
    <cellStyle name="Normal 205" xfId="16901" xr:uid="{00000000-0005-0000-0000-000006420000}"/>
    <cellStyle name="Normal 205 2" xfId="47549" xr:uid="{CB9C0B92-79F7-45BC-A081-CE068F881728}"/>
    <cellStyle name="Normal 206" xfId="16902" xr:uid="{00000000-0005-0000-0000-000007420000}"/>
    <cellStyle name="Normal 206 2" xfId="47550" xr:uid="{748CEABF-B81D-4B1E-9014-F66A1CA4F5DC}"/>
    <cellStyle name="Normal 207" xfId="16903" xr:uid="{00000000-0005-0000-0000-000008420000}"/>
    <cellStyle name="Normal 207 2" xfId="47551" xr:uid="{6D494CD5-E2E1-4939-AA53-4D3876FBE150}"/>
    <cellStyle name="Normal 208" xfId="16904" xr:uid="{00000000-0005-0000-0000-000009420000}"/>
    <cellStyle name="Normal 208 2" xfId="47552" xr:uid="{CBBC2C6A-1E2F-415C-97B8-9B08058D89A2}"/>
    <cellStyle name="Normal 209" xfId="16905" xr:uid="{00000000-0005-0000-0000-00000A420000}"/>
    <cellStyle name="Normal 209 2" xfId="47553" xr:uid="{12D69FC5-AAE2-4163-9523-F5A662A131B0}"/>
    <cellStyle name="Normal 21" xfId="16906" xr:uid="{00000000-0005-0000-0000-00000B420000}"/>
    <cellStyle name="Normal 21 2" xfId="16907" xr:uid="{00000000-0005-0000-0000-00000C420000}"/>
    <cellStyle name="Normal 21 2 2" xfId="16908" xr:uid="{00000000-0005-0000-0000-00000D420000}"/>
    <cellStyle name="Normal 21 2 2 2" xfId="47556" xr:uid="{DB650536-EFFD-4CC0-BF6E-38D507D6AA62}"/>
    <cellStyle name="Normal 21 2 3" xfId="47555" xr:uid="{6E7CB413-1D4B-4BBF-8547-AB2D42CB109B}"/>
    <cellStyle name="Normal 21 3" xfId="16909" xr:uid="{00000000-0005-0000-0000-00000E420000}"/>
    <cellStyle name="Normal 21 3 2" xfId="16910" xr:uid="{00000000-0005-0000-0000-00000F420000}"/>
    <cellStyle name="Normal 21 3 2 2" xfId="16911" xr:uid="{00000000-0005-0000-0000-000010420000}"/>
    <cellStyle name="Normal 21 3 2 2 2" xfId="16912" xr:uid="{00000000-0005-0000-0000-000011420000}"/>
    <cellStyle name="Normal 21 3 2 2 2 2" xfId="16913" xr:uid="{00000000-0005-0000-0000-000012420000}"/>
    <cellStyle name="Normal 21 3 2 2 2 2 2" xfId="16914" xr:uid="{00000000-0005-0000-0000-000013420000}"/>
    <cellStyle name="Normal 21 3 2 2 2 2 2 2" xfId="47562" xr:uid="{52D556ED-955C-4F52-89E2-420DB6685F8A}"/>
    <cellStyle name="Normal 21 3 2 2 2 2 3" xfId="47561" xr:uid="{87577113-C0E4-457B-87EB-608746BF707C}"/>
    <cellStyle name="Normal 21 3 2 2 2 3" xfId="16915" xr:uid="{00000000-0005-0000-0000-000014420000}"/>
    <cellStyle name="Normal 21 3 2 2 2 3 2" xfId="47563" xr:uid="{88D8F343-A648-4831-A13B-3B636B37F52E}"/>
    <cellStyle name="Normal 21 3 2 2 2 4" xfId="47560" xr:uid="{DA340B21-E4F2-4AB0-820C-14A8EDA8A96B}"/>
    <cellStyle name="Normal 21 3 2 2 3" xfId="16916" xr:uid="{00000000-0005-0000-0000-000015420000}"/>
    <cellStyle name="Normal 21 3 2 2 3 2" xfId="16917" xr:uid="{00000000-0005-0000-0000-000016420000}"/>
    <cellStyle name="Normal 21 3 2 2 3 2 2" xfId="47565" xr:uid="{2B47AF3C-3696-487F-857B-BAC513250DAC}"/>
    <cellStyle name="Normal 21 3 2 2 3 3" xfId="47564" xr:uid="{B42F7D21-8DD5-4989-84A2-F9156342744E}"/>
    <cellStyle name="Normal 21 3 2 2 4" xfId="16918" xr:uid="{00000000-0005-0000-0000-000017420000}"/>
    <cellStyle name="Normal 21 3 2 2 4 2" xfId="47566" xr:uid="{B8FE9683-6AB5-4338-9E73-0D0C6FA3B042}"/>
    <cellStyle name="Normal 21 3 2 2 5" xfId="47559" xr:uid="{6C51A9BE-B2DE-4A72-9CBE-8405687F3296}"/>
    <cellStyle name="Normal 21 3 2 3" xfId="16919" xr:uid="{00000000-0005-0000-0000-000018420000}"/>
    <cellStyle name="Normal 21 3 2 3 2" xfId="16920" xr:uid="{00000000-0005-0000-0000-000019420000}"/>
    <cellStyle name="Normal 21 3 2 3 2 2" xfId="16921" xr:uid="{00000000-0005-0000-0000-00001A420000}"/>
    <cellStyle name="Normal 21 3 2 3 2 2 2" xfId="47569" xr:uid="{4821ECE3-CD08-4B9A-8267-5369AD6312FE}"/>
    <cellStyle name="Normal 21 3 2 3 2 3" xfId="47568" xr:uid="{ADA1F36A-5FD4-4949-AA86-24D7A872CFB9}"/>
    <cellStyle name="Normal 21 3 2 3 3" xfId="16922" xr:uid="{00000000-0005-0000-0000-00001B420000}"/>
    <cellStyle name="Normal 21 3 2 3 3 2" xfId="47570" xr:uid="{9CA30F4B-D176-472A-8E9E-16482AECE182}"/>
    <cellStyle name="Normal 21 3 2 3 4" xfId="47567" xr:uid="{A1A5C3EC-223A-436C-8FD0-546204CCF0EE}"/>
    <cellStyle name="Normal 21 3 2 4" xfId="16923" xr:uid="{00000000-0005-0000-0000-00001C420000}"/>
    <cellStyle name="Normal 21 3 2 4 2" xfId="16924" xr:uid="{00000000-0005-0000-0000-00001D420000}"/>
    <cellStyle name="Normal 21 3 2 4 2 2" xfId="47572" xr:uid="{6BC7BD85-C514-433D-9A12-337B64B1C0A2}"/>
    <cellStyle name="Normal 21 3 2 4 3" xfId="47571" xr:uid="{E4AAB7BC-75C0-41D5-AB7D-9888D759C09A}"/>
    <cellStyle name="Normal 21 3 2 5" xfId="16925" xr:uid="{00000000-0005-0000-0000-00001E420000}"/>
    <cellStyle name="Normal 21 3 2 5 2" xfId="47573" xr:uid="{000C4233-7C50-4CF7-8525-26B772D6DF07}"/>
    <cellStyle name="Normal 21 3 2 6" xfId="47558" xr:uid="{DDC4CD47-5401-4906-B42C-77F5AF2698C3}"/>
    <cellStyle name="Normal 21 3 3" xfId="16926" xr:uid="{00000000-0005-0000-0000-00001F420000}"/>
    <cellStyle name="Normal 21 3 3 2" xfId="16927" xr:uid="{00000000-0005-0000-0000-000020420000}"/>
    <cellStyle name="Normal 21 3 3 2 2" xfId="16928" xr:uid="{00000000-0005-0000-0000-000021420000}"/>
    <cellStyle name="Normal 21 3 3 2 2 2" xfId="16929" xr:uid="{00000000-0005-0000-0000-000022420000}"/>
    <cellStyle name="Normal 21 3 3 2 2 2 2" xfId="47577" xr:uid="{FFF377BB-E226-49D6-AD99-4FB928A10FF5}"/>
    <cellStyle name="Normal 21 3 3 2 2 3" xfId="47576" xr:uid="{DCCB2137-740B-48CD-888E-D5758B11E69B}"/>
    <cellStyle name="Normal 21 3 3 2 3" xfId="16930" xr:uid="{00000000-0005-0000-0000-000023420000}"/>
    <cellStyle name="Normal 21 3 3 2 3 2" xfId="47578" xr:uid="{3AB197DA-525A-4717-8158-BE9282589948}"/>
    <cellStyle name="Normal 21 3 3 2 4" xfId="47575" xr:uid="{2F04A4F5-6DD1-488E-90C4-D64810155DDC}"/>
    <cellStyle name="Normal 21 3 3 3" xfId="16931" xr:uid="{00000000-0005-0000-0000-000024420000}"/>
    <cellStyle name="Normal 21 3 3 3 2" xfId="16932" xr:uid="{00000000-0005-0000-0000-000025420000}"/>
    <cellStyle name="Normal 21 3 3 3 2 2" xfId="47580" xr:uid="{B6C3321C-0E4D-4079-9DE9-4CC256690351}"/>
    <cellStyle name="Normal 21 3 3 3 3" xfId="47579" xr:uid="{72634BF1-2B86-406C-9B70-974AA1F58C47}"/>
    <cellStyle name="Normal 21 3 3 4" xfId="16933" xr:uid="{00000000-0005-0000-0000-000026420000}"/>
    <cellStyle name="Normal 21 3 3 4 2" xfId="47581" xr:uid="{7B50BA86-3627-423B-B4E8-CE293A1D161E}"/>
    <cellStyle name="Normal 21 3 3 5" xfId="47574" xr:uid="{1840D360-CF87-43FD-B89A-46A1E1B631F7}"/>
    <cellStyle name="Normal 21 3 4" xfId="16934" xr:uid="{00000000-0005-0000-0000-000027420000}"/>
    <cellStyle name="Normal 21 3 4 2" xfId="16935" xr:uid="{00000000-0005-0000-0000-000028420000}"/>
    <cellStyle name="Normal 21 3 4 2 2" xfId="16936" xr:uid="{00000000-0005-0000-0000-000029420000}"/>
    <cellStyle name="Normal 21 3 4 2 2 2" xfId="47584" xr:uid="{3A5583A4-CC44-46BD-A2CC-CD04687EF4ED}"/>
    <cellStyle name="Normal 21 3 4 2 3" xfId="47583" xr:uid="{7B59899B-EDEC-45B5-99B8-2DD999441B22}"/>
    <cellStyle name="Normal 21 3 4 3" xfId="16937" xr:uid="{00000000-0005-0000-0000-00002A420000}"/>
    <cellStyle name="Normal 21 3 4 3 2" xfId="47585" xr:uid="{8A036AD8-1879-477B-BFD3-BFEA3963D6E2}"/>
    <cellStyle name="Normal 21 3 4 4" xfId="47582" xr:uid="{C59C0EBD-B948-47A7-B8F9-E9A30D57A2DF}"/>
    <cellStyle name="Normal 21 3 5" xfId="16938" xr:uid="{00000000-0005-0000-0000-00002B420000}"/>
    <cellStyle name="Normal 21 3 5 2" xfId="16939" xr:uid="{00000000-0005-0000-0000-00002C420000}"/>
    <cellStyle name="Normal 21 3 5 2 2" xfId="47587" xr:uid="{C170072F-AE2F-46BE-8240-9EA1934D2545}"/>
    <cellStyle name="Normal 21 3 5 3" xfId="47586" xr:uid="{F72E7C46-D74A-460E-B055-AE170EDA02F6}"/>
    <cellStyle name="Normal 21 3 6" xfId="16940" xr:uid="{00000000-0005-0000-0000-00002D420000}"/>
    <cellStyle name="Normal 21 3 6 2" xfId="47588" xr:uid="{58F677CA-953D-4C88-8632-78ED7BFB5A21}"/>
    <cellStyle name="Normal 21 3 7" xfId="47557" xr:uid="{46959B54-3FB1-41C1-B643-086CD1968CBD}"/>
    <cellStyle name="Normal 21 4" xfId="16941" xr:uid="{00000000-0005-0000-0000-00002E420000}"/>
    <cellStyle name="Normal 21 4 2" xfId="16942" xr:uid="{00000000-0005-0000-0000-00002F420000}"/>
    <cellStyle name="Normal 21 4 2 2" xfId="16943" xr:uid="{00000000-0005-0000-0000-000030420000}"/>
    <cellStyle name="Normal 21 4 2 2 2" xfId="16944" xr:uid="{00000000-0005-0000-0000-000031420000}"/>
    <cellStyle name="Normal 21 4 2 2 2 2" xfId="16945" xr:uid="{00000000-0005-0000-0000-000032420000}"/>
    <cellStyle name="Normal 21 4 2 2 2 2 2" xfId="47593" xr:uid="{C7B3A9CF-259B-482A-B5FD-233B35A80494}"/>
    <cellStyle name="Normal 21 4 2 2 2 3" xfId="47592" xr:uid="{EB6200DD-A187-4278-8A5C-18BA2D83CA9B}"/>
    <cellStyle name="Normal 21 4 2 2 3" xfId="16946" xr:uid="{00000000-0005-0000-0000-000033420000}"/>
    <cellStyle name="Normal 21 4 2 2 3 2" xfId="47594" xr:uid="{9D094770-A68B-42A3-AD78-2E6F3A8C4B1C}"/>
    <cellStyle name="Normal 21 4 2 2 4" xfId="47591" xr:uid="{BE7FD9EB-B574-45FC-9390-11592C84D0C3}"/>
    <cellStyle name="Normal 21 4 2 3" xfId="16947" xr:uid="{00000000-0005-0000-0000-000034420000}"/>
    <cellStyle name="Normal 21 4 2 3 2" xfId="16948" xr:uid="{00000000-0005-0000-0000-000035420000}"/>
    <cellStyle name="Normal 21 4 2 3 2 2" xfId="47596" xr:uid="{C87FDFC7-A49B-4880-A91A-5DDEB2E3A77C}"/>
    <cellStyle name="Normal 21 4 2 3 3" xfId="47595" xr:uid="{64CC06F8-9BFF-4FD8-9FDE-5D288830CA5E}"/>
    <cellStyle name="Normal 21 4 2 4" xfId="16949" xr:uid="{00000000-0005-0000-0000-000036420000}"/>
    <cellStyle name="Normal 21 4 2 4 2" xfId="47597" xr:uid="{F77142CC-C378-424F-8700-3B2034846853}"/>
    <cellStyle name="Normal 21 4 2 5" xfId="47590" xr:uid="{FC664F30-CA7A-4B83-8A7A-35CD9CC04E40}"/>
    <cellStyle name="Normal 21 4 3" xfId="16950" xr:uid="{00000000-0005-0000-0000-000037420000}"/>
    <cellStyle name="Normal 21 4 3 2" xfId="16951" xr:uid="{00000000-0005-0000-0000-000038420000}"/>
    <cellStyle name="Normal 21 4 3 2 2" xfId="16952" xr:uid="{00000000-0005-0000-0000-000039420000}"/>
    <cellStyle name="Normal 21 4 3 2 2 2" xfId="47600" xr:uid="{F1121326-F8E7-4A5F-83C3-B198EC13520F}"/>
    <cellStyle name="Normal 21 4 3 2 3" xfId="47599" xr:uid="{61567CB6-9D4A-4E7F-B159-E4E1A605414C}"/>
    <cellStyle name="Normal 21 4 3 3" xfId="16953" xr:uid="{00000000-0005-0000-0000-00003A420000}"/>
    <cellStyle name="Normal 21 4 3 3 2" xfId="47601" xr:uid="{CA4313B4-E35E-4378-8900-85F520BFFB47}"/>
    <cellStyle name="Normal 21 4 3 4" xfId="47598" xr:uid="{76DA03BE-2949-4397-97B2-B9DB621698FF}"/>
    <cellStyle name="Normal 21 4 4" xfId="16954" xr:uid="{00000000-0005-0000-0000-00003B420000}"/>
    <cellStyle name="Normal 21 4 4 2" xfId="16955" xr:uid="{00000000-0005-0000-0000-00003C420000}"/>
    <cellStyle name="Normal 21 4 4 2 2" xfId="47603" xr:uid="{1F522FC7-C1F7-4B12-84DF-3524C04B8627}"/>
    <cellStyle name="Normal 21 4 4 3" xfId="47602" xr:uid="{8A96979E-2183-43F3-8AAF-0F168D09B0C6}"/>
    <cellStyle name="Normal 21 4 5" xfId="16956" xr:uid="{00000000-0005-0000-0000-00003D420000}"/>
    <cellStyle name="Normal 21 4 5 2" xfId="47604" xr:uid="{F7F306B7-59E9-44B2-923B-9919AD3470A7}"/>
    <cellStyle name="Normal 21 4 6" xfId="47589" xr:uid="{567A4671-AF0B-4856-9BA9-6F1A24F875FA}"/>
    <cellStyle name="Normal 21 5" xfId="16957" xr:uid="{00000000-0005-0000-0000-00003E420000}"/>
    <cellStyle name="Normal 21 5 2" xfId="47605" xr:uid="{4445261E-2EA9-4A98-9960-EBA790912E54}"/>
    <cellStyle name="Normal 21 6" xfId="47554" xr:uid="{DF525C24-68B2-4A71-9245-473A5B9A719D}"/>
    <cellStyle name="Normal 210" xfId="16958" xr:uid="{00000000-0005-0000-0000-00003F420000}"/>
    <cellStyle name="Normal 210 2" xfId="47606" xr:uid="{FD133B74-87CA-42EE-85B0-D10AD7D410BB}"/>
    <cellStyle name="Normal 211" xfId="16959" xr:uid="{00000000-0005-0000-0000-000040420000}"/>
    <cellStyle name="Normal 211 2" xfId="47607" xr:uid="{DE9382FC-9E36-45C7-8BB8-EC2054C4E350}"/>
    <cellStyle name="Normal 212" xfId="16960" xr:uid="{00000000-0005-0000-0000-000041420000}"/>
    <cellStyle name="Normal 212 2" xfId="47608" xr:uid="{C87CCC79-8AA8-4B28-9ED2-75BAADDFB9D5}"/>
    <cellStyle name="Normal 213" xfId="16961" xr:uid="{00000000-0005-0000-0000-000042420000}"/>
    <cellStyle name="Normal 213 2" xfId="47609" xr:uid="{3F27125F-F397-4685-802F-2853A17E6686}"/>
    <cellStyle name="Normal 214" xfId="16962" xr:uid="{00000000-0005-0000-0000-000043420000}"/>
    <cellStyle name="Normal 214 2" xfId="47610" xr:uid="{1D94F71E-6DEE-4FF9-9323-DC3BACED6E75}"/>
    <cellStyle name="Normal 215" xfId="16963" xr:uid="{00000000-0005-0000-0000-000044420000}"/>
    <cellStyle name="Normal 215 2" xfId="47611" xr:uid="{F4EF249B-5AD5-4329-BAC9-13D6FC7FB38A}"/>
    <cellStyle name="Normal 216" xfId="16964" xr:uid="{00000000-0005-0000-0000-000045420000}"/>
    <cellStyle name="Normal 216 2" xfId="47612" xr:uid="{3262449F-79EC-4EB1-A2BC-118E54D239F8}"/>
    <cellStyle name="Normal 217" xfId="16965" xr:uid="{00000000-0005-0000-0000-000046420000}"/>
    <cellStyle name="Normal 217 2" xfId="47613" xr:uid="{0899F662-BB01-44C8-9D59-BEADE9E1F411}"/>
    <cellStyle name="Normal 218" xfId="16966" xr:uid="{00000000-0005-0000-0000-000047420000}"/>
    <cellStyle name="Normal 218 2" xfId="47614" xr:uid="{A6932F82-27D8-4618-97E3-C1A7E6BCD08C}"/>
    <cellStyle name="Normal 219" xfId="16967" xr:uid="{00000000-0005-0000-0000-000048420000}"/>
    <cellStyle name="Normal 219 2" xfId="47615" xr:uid="{8C324EBC-A62F-40EC-B3AE-930763985242}"/>
    <cellStyle name="Normal 22" xfId="16968" xr:uid="{00000000-0005-0000-0000-000049420000}"/>
    <cellStyle name="Normal 22 2" xfId="16969" xr:uid="{00000000-0005-0000-0000-00004A420000}"/>
    <cellStyle name="Normal 22 2 2" xfId="47617" xr:uid="{875B6819-2116-4A70-95E4-736F06DBB7A7}"/>
    <cellStyle name="Normal 22 3" xfId="16970" xr:uid="{00000000-0005-0000-0000-00004B420000}"/>
    <cellStyle name="Normal 22 3 2" xfId="16971" xr:uid="{00000000-0005-0000-0000-00004C420000}"/>
    <cellStyle name="Normal 22 3 2 2" xfId="16972" xr:uid="{00000000-0005-0000-0000-00004D420000}"/>
    <cellStyle name="Normal 22 3 2 2 2" xfId="16973" xr:uid="{00000000-0005-0000-0000-00004E420000}"/>
    <cellStyle name="Normal 22 3 2 2 2 2" xfId="16974" xr:uid="{00000000-0005-0000-0000-00004F420000}"/>
    <cellStyle name="Normal 22 3 2 2 2 2 2" xfId="16975" xr:uid="{00000000-0005-0000-0000-000050420000}"/>
    <cellStyle name="Normal 22 3 2 2 2 2 2 2" xfId="47623" xr:uid="{22F76FAC-9AFA-4BF3-A6EB-52B9869D19EB}"/>
    <cellStyle name="Normal 22 3 2 2 2 2 3" xfId="47622" xr:uid="{75CBD9BF-A555-43BF-A4E8-F8B5B8E7B3DC}"/>
    <cellStyle name="Normal 22 3 2 2 2 3" xfId="16976" xr:uid="{00000000-0005-0000-0000-000051420000}"/>
    <cellStyle name="Normal 22 3 2 2 2 3 2" xfId="47624" xr:uid="{DBD6D2F8-A0D5-4E7A-8253-682F7A72B28A}"/>
    <cellStyle name="Normal 22 3 2 2 2 4" xfId="47621" xr:uid="{693C9D6E-56AB-4D5B-89A9-B8443C358784}"/>
    <cellStyle name="Normal 22 3 2 2 3" xfId="16977" xr:uid="{00000000-0005-0000-0000-000052420000}"/>
    <cellStyle name="Normal 22 3 2 2 3 2" xfId="16978" xr:uid="{00000000-0005-0000-0000-000053420000}"/>
    <cellStyle name="Normal 22 3 2 2 3 2 2" xfId="47626" xr:uid="{A6DA2C76-BB40-42DC-9EEA-A74B78DBCF57}"/>
    <cellStyle name="Normal 22 3 2 2 3 3" xfId="47625" xr:uid="{C456C0EA-4A2E-4E17-9FE1-78B5523B4E9F}"/>
    <cellStyle name="Normal 22 3 2 2 4" xfId="16979" xr:uid="{00000000-0005-0000-0000-000054420000}"/>
    <cellStyle name="Normal 22 3 2 2 4 2" xfId="47627" xr:uid="{30A2BFEA-E29E-4F61-86B4-4DDABB337B05}"/>
    <cellStyle name="Normal 22 3 2 2 5" xfId="47620" xr:uid="{4EEDED0B-2B7A-45F9-B7CB-889F905D6BC9}"/>
    <cellStyle name="Normal 22 3 2 3" xfId="16980" xr:uid="{00000000-0005-0000-0000-000055420000}"/>
    <cellStyle name="Normal 22 3 2 3 2" xfId="16981" xr:uid="{00000000-0005-0000-0000-000056420000}"/>
    <cellStyle name="Normal 22 3 2 3 2 2" xfId="16982" xr:uid="{00000000-0005-0000-0000-000057420000}"/>
    <cellStyle name="Normal 22 3 2 3 2 2 2" xfId="47630" xr:uid="{B1DB173F-90B9-4CB6-827E-88F500B23652}"/>
    <cellStyle name="Normal 22 3 2 3 2 3" xfId="47629" xr:uid="{7B59E11A-C067-47C5-9153-9B6E62DFB32C}"/>
    <cellStyle name="Normal 22 3 2 3 3" xfId="16983" xr:uid="{00000000-0005-0000-0000-000058420000}"/>
    <cellStyle name="Normal 22 3 2 3 3 2" xfId="47631" xr:uid="{A9D8CFCB-95CB-4A9E-8F75-3349FBA59592}"/>
    <cellStyle name="Normal 22 3 2 3 4" xfId="47628" xr:uid="{24213AAA-5036-4038-ADEB-ED8D808A8E6F}"/>
    <cellStyle name="Normal 22 3 2 4" xfId="16984" xr:uid="{00000000-0005-0000-0000-000059420000}"/>
    <cellStyle name="Normal 22 3 2 4 2" xfId="16985" xr:uid="{00000000-0005-0000-0000-00005A420000}"/>
    <cellStyle name="Normal 22 3 2 4 2 2" xfId="47633" xr:uid="{B37E9EB9-AA12-4419-A7FA-F36465E65790}"/>
    <cellStyle name="Normal 22 3 2 4 3" xfId="47632" xr:uid="{50031EB1-9598-4598-9CC9-2CE3B88D3C35}"/>
    <cellStyle name="Normal 22 3 2 5" xfId="16986" xr:uid="{00000000-0005-0000-0000-00005B420000}"/>
    <cellStyle name="Normal 22 3 2 5 2" xfId="47634" xr:uid="{027BB640-233A-404C-AFD9-ED61AC05EB3D}"/>
    <cellStyle name="Normal 22 3 2 6" xfId="47619" xr:uid="{23143895-4FF3-4980-B515-43E4E8965396}"/>
    <cellStyle name="Normal 22 3 3" xfId="16987" xr:uid="{00000000-0005-0000-0000-00005C420000}"/>
    <cellStyle name="Normal 22 3 3 2" xfId="16988" xr:uid="{00000000-0005-0000-0000-00005D420000}"/>
    <cellStyle name="Normal 22 3 3 2 2" xfId="16989" xr:uid="{00000000-0005-0000-0000-00005E420000}"/>
    <cellStyle name="Normal 22 3 3 2 2 2" xfId="16990" xr:uid="{00000000-0005-0000-0000-00005F420000}"/>
    <cellStyle name="Normal 22 3 3 2 2 2 2" xfId="47638" xr:uid="{EA15E421-5A02-4164-93AA-2D7A8DA7380E}"/>
    <cellStyle name="Normal 22 3 3 2 2 3" xfId="47637" xr:uid="{E9DFA3B8-E846-49CA-AC79-30BF7994A4EA}"/>
    <cellStyle name="Normal 22 3 3 2 3" xfId="16991" xr:uid="{00000000-0005-0000-0000-000060420000}"/>
    <cellStyle name="Normal 22 3 3 2 3 2" xfId="47639" xr:uid="{CEA1A4BE-0D71-47DA-9C16-16D76415C12B}"/>
    <cellStyle name="Normal 22 3 3 2 4" xfId="47636" xr:uid="{F70FA3D5-2F2D-4D38-9BEE-0BDDDD901078}"/>
    <cellStyle name="Normal 22 3 3 3" xfId="16992" xr:uid="{00000000-0005-0000-0000-000061420000}"/>
    <cellStyle name="Normal 22 3 3 3 2" xfId="16993" xr:uid="{00000000-0005-0000-0000-000062420000}"/>
    <cellStyle name="Normal 22 3 3 3 2 2" xfId="47641" xr:uid="{65B33472-B3E5-483B-99D3-098B9E5B1CFB}"/>
    <cellStyle name="Normal 22 3 3 3 3" xfId="47640" xr:uid="{EE713A38-B258-4629-8CCE-E7EC46AFB97E}"/>
    <cellStyle name="Normal 22 3 3 4" xfId="16994" xr:uid="{00000000-0005-0000-0000-000063420000}"/>
    <cellStyle name="Normal 22 3 3 4 2" xfId="47642" xr:uid="{43F28E89-DF83-466C-99E8-48EE534231F5}"/>
    <cellStyle name="Normal 22 3 3 5" xfId="47635" xr:uid="{E67F78E3-F918-4006-9A47-A0BBF7CC89E7}"/>
    <cellStyle name="Normal 22 3 4" xfId="16995" xr:uid="{00000000-0005-0000-0000-000064420000}"/>
    <cellStyle name="Normal 22 3 4 2" xfId="16996" xr:uid="{00000000-0005-0000-0000-000065420000}"/>
    <cellStyle name="Normal 22 3 4 2 2" xfId="16997" xr:uid="{00000000-0005-0000-0000-000066420000}"/>
    <cellStyle name="Normal 22 3 4 2 2 2" xfId="47645" xr:uid="{FECCD9F3-9FFC-4481-A603-0B3ADF19F313}"/>
    <cellStyle name="Normal 22 3 4 2 3" xfId="47644" xr:uid="{A6080C95-CE12-4004-A011-2CABCA682C25}"/>
    <cellStyle name="Normal 22 3 4 3" xfId="16998" xr:uid="{00000000-0005-0000-0000-000067420000}"/>
    <cellStyle name="Normal 22 3 4 3 2" xfId="47646" xr:uid="{C2B578D1-7EEE-4771-BE7A-53589E9B51BC}"/>
    <cellStyle name="Normal 22 3 4 4" xfId="47643" xr:uid="{3636E632-4B05-4BDC-9403-52206721D20F}"/>
    <cellStyle name="Normal 22 3 5" xfId="16999" xr:uid="{00000000-0005-0000-0000-000068420000}"/>
    <cellStyle name="Normal 22 3 5 2" xfId="17000" xr:uid="{00000000-0005-0000-0000-000069420000}"/>
    <cellStyle name="Normal 22 3 5 2 2" xfId="47648" xr:uid="{E492744A-8966-4011-86D5-16B3F08F61BA}"/>
    <cellStyle name="Normal 22 3 5 3" xfId="47647" xr:uid="{567016E4-1151-4E65-8EDD-62E9453657BE}"/>
    <cellStyle name="Normal 22 3 6" xfId="17001" xr:uid="{00000000-0005-0000-0000-00006A420000}"/>
    <cellStyle name="Normal 22 3 6 2" xfId="47649" xr:uid="{C42253EE-0BA7-4869-9561-AD08EEA2E6F5}"/>
    <cellStyle name="Normal 22 3 7" xfId="47618" xr:uid="{614E523E-2CEF-4C40-8C0A-EF1DADFE51F0}"/>
    <cellStyle name="Normal 22 4" xfId="17002" xr:uid="{00000000-0005-0000-0000-00006B420000}"/>
    <cellStyle name="Normal 22 4 2" xfId="17003" xr:uid="{00000000-0005-0000-0000-00006C420000}"/>
    <cellStyle name="Normal 22 4 2 2" xfId="17004" xr:uid="{00000000-0005-0000-0000-00006D420000}"/>
    <cellStyle name="Normal 22 4 2 2 2" xfId="17005" xr:uid="{00000000-0005-0000-0000-00006E420000}"/>
    <cellStyle name="Normal 22 4 2 2 2 2" xfId="17006" xr:uid="{00000000-0005-0000-0000-00006F420000}"/>
    <cellStyle name="Normal 22 4 2 2 2 2 2" xfId="47654" xr:uid="{18947C94-1754-43FF-AB2C-B7051B95D59E}"/>
    <cellStyle name="Normal 22 4 2 2 2 3" xfId="47653" xr:uid="{0CE21391-5F08-4F0E-A3CD-74892D64907A}"/>
    <cellStyle name="Normal 22 4 2 2 3" xfId="17007" xr:uid="{00000000-0005-0000-0000-000070420000}"/>
    <cellStyle name="Normal 22 4 2 2 3 2" xfId="47655" xr:uid="{F0358CE2-5241-493A-B490-05C9736E148D}"/>
    <cellStyle name="Normal 22 4 2 2 4" xfId="47652" xr:uid="{862C44BA-35A7-40F5-A3ED-0BE5A3DD3ED1}"/>
    <cellStyle name="Normal 22 4 2 3" xfId="17008" xr:uid="{00000000-0005-0000-0000-000071420000}"/>
    <cellStyle name="Normal 22 4 2 3 2" xfId="17009" xr:uid="{00000000-0005-0000-0000-000072420000}"/>
    <cellStyle name="Normal 22 4 2 3 2 2" xfId="47657" xr:uid="{892EFFFA-E667-41E9-8B13-9067E3F23F4A}"/>
    <cellStyle name="Normal 22 4 2 3 3" xfId="47656" xr:uid="{38531FB3-46D8-4D64-9415-77E9D5BBBF5C}"/>
    <cellStyle name="Normal 22 4 2 4" xfId="17010" xr:uid="{00000000-0005-0000-0000-000073420000}"/>
    <cellStyle name="Normal 22 4 2 4 2" xfId="47658" xr:uid="{89C695E6-1697-49E5-86B7-223C178721F5}"/>
    <cellStyle name="Normal 22 4 2 5" xfId="47651" xr:uid="{D16BF362-7C2F-435C-AE78-F820BCE9CAE2}"/>
    <cellStyle name="Normal 22 4 3" xfId="17011" xr:uid="{00000000-0005-0000-0000-000074420000}"/>
    <cellStyle name="Normal 22 4 3 2" xfId="17012" xr:uid="{00000000-0005-0000-0000-000075420000}"/>
    <cellStyle name="Normal 22 4 3 2 2" xfId="17013" xr:uid="{00000000-0005-0000-0000-000076420000}"/>
    <cellStyle name="Normal 22 4 3 2 2 2" xfId="47661" xr:uid="{B3CE738C-DF4C-4DA4-9E0C-79C341370E44}"/>
    <cellStyle name="Normal 22 4 3 2 3" xfId="47660" xr:uid="{4649E524-99AC-439C-BC19-C717376619CE}"/>
    <cellStyle name="Normal 22 4 3 3" xfId="17014" xr:uid="{00000000-0005-0000-0000-000077420000}"/>
    <cellStyle name="Normal 22 4 3 3 2" xfId="47662" xr:uid="{C9292BE3-0F3C-475D-B8BE-189BE9714739}"/>
    <cellStyle name="Normal 22 4 3 4" xfId="47659" xr:uid="{31C0C038-79A6-4470-BC0C-180E87EAC67E}"/>
    <cellStyle name="Normal 22 4 4" xfId="17015" xr:uid="{00000000-0005-0000-0000-000078420000}"/>
    <cellStyle name="Normal 22 4 4 2" xfId="17016" xr:uid="{00000000-0005-0000-0000-000079420000}"/>
    <cellStyle name="Normal 22 4 4 2 2" xfId="47664" xr:uid="{FD641043-96DB-45FB-8E6E-55C2A3C8EA83}"/>
    <cellStyle name="Normal 22 4 4 3" xfId="47663" xr:uid="{7CD67DA3-82E3-4E23-8487-9504D90C9594}"/>
    <cellStyle name="Normal 22 4 5" xfId="17017" xr:uid="{00000000-0005-0000-0000-00007A420000}"/>
    <cellStyle name="Normal 22 4 5 2" xfId="47665" xr:uid="{F052FB2C-BAA2-45F8-A7CD-69BFBA4B07C1}"/>
    <cellStyle name="Normal 22 4 6" xfId="47650" xr:uid="{B20BEE09-F181-40C5-A537-96535582FB7B}"/>
    <cellStyle name="Normal 22 5" xfId="17018" xr:uid="{00000000-0005-0000-0000-00007B420000}"/>
    <cellStyle name="Normal 22 5 2" xfId="47666" xr:uid="{09C35A27-48B7-4743-984D-CC08F909C7AC}"/>
    <cellStyle name="Normal 22 6" xfId="17019" xr:uid="{00000000-0005-0000-0000-00007C420000}"/>
    <cellStyle name="Normal 22 6 2" xfId="47667" xr:uid="{E7E63882-2380-46DD-BC0C-DE49579652E5}"/>
    <cellStyle name="Normal 22 7" xfId="17020" xr:uid="{00000000-0005-0000-0000-00007D420000}"/>
    <cellStyle name="Normal 22 7 2" xfId="47668" xr:uid="{5F1FDD66-A452-4AF6-8D4C-7BF86C4219CD}"/>
    <cellStyle name="Normal 22 8" xfId="47616" xr:uid="{62002E79-B025-46B0-B73C-4FC55051CA60}"/>
    <cellStyle name="Normal 220" xfId="17021" xr:uid="{00000000-0005-0000-0000-00007E420000}"/>
    <cellStyle name="Normal 220 2" xfId="47669" xr:uid="{246B31DD-A601-40FA-95FD-A0304987CDAD}"/>
    <cellStyle name="Normal 221" xfId="17022" xr:uid="{00000000-0005-0000-0000-00007F420000}"/>
    <cellStyle name="Normal 221 2" xfId="47670" xr:uid="{FA2F48A4-D343-4DB8-96B1-61856615EEAA}"/>
    <cellStyle name="Normal 222" xfId="17023" xr:uid="{00000000-0005-0000-0000-000080420000}"/>
    <cellStyle name="Normal 222 2" xfId="47671" xr:uid="{12D99CB1-4D67-4589-A8CA-79B2434C7432}"/>
    <cellStyle name="Normal 223" xfId="17024" xr:uid="{00000000-0005-0000-0000-000081420000}"/>
    <cellStyle name="Normal 223 2" xfId="47672" xr:uid="{9763402A-FCBA-4B46-A665-BFDA4A5A5BC0}"/>
    <cellStyle name="Normal 224" xfId="17025" xr:uid="{00000000-0005-0000-0000-000082420000}"/>
    <cellStyle name="Normal 224 2" xfId="47673" xr:uid="{AACDE29C-E5EC-467F-BFE3-5ABAC0D8435F}"/>
    <cellStyle name="Normal 225" xfId="17026" xr:uid="{00000000-0005-0000-0000-000083420000}"/>
    <cellStyle name="Normal 225 2" xfId="47674" xr:uid="{7F7B0715-F985-4BF3-9B59-9C7B2E141DBC}"/>
    <cellStyle name="Normal 226" xfId="17027" xr:uid="{00000000-0005-0000-0000-000084420000}"/>
    <cellStyle name="Normal 226 2" xfId="47675" xr:uid="{5C63BA79-549E-4EF4-BE1F-15F3CE611230}"/>
    <cellStyle name="Normal 227" xfId="17028" xr:uid="{00000000-0005-0000-0000-000085420000}"/>
    <cellStyle name="Normal 227 2" xfId="47676" xr:uid="{E0D4563D-F210-4352-9475-58DC2F426CA0}"/>
    <cellStyle name="Normal 228" xfId="17029" xr:uid="{00000000-0005-0000-0000-000086420000}"/>
    <cellStyle name="Normal 228 2" xfId="47677" xr:uid="{5DF283DA-286D-45C3-9DF1-AB53D300C40C}"/>
    <cellStyle name="Normal 229" xfId="17030" xr:uid="{00000000-0005-0000-0000-000087420000}"/>
    <cellStyle name="Normal 229 2" xfId="47678" xr:uid="{C4ED68E4-8EE9-4AD0-8824-C29BE7E57339}"/>
    <cellStyle name="Normal 23" xfId="17031" xr:uid="{00000000-0005-0000-0000-000088420000}"/>
    <cellStyle name="Normal 23 2" xfId="17032" xr:uid="{00000000-0005-0000-0000-000089420000}"/>
    <cellStyle name="Normal 23 2 2" xfId="47680" xr:uid="{CF501DDF-E652-413E-AFB1-1A23681A21EE}"/>
    <cellStyle name="Normal 23 3" xfId="17033" xr:uid="{00000000-0005-0000-0000-00008A420000}"/>
    <cellStyle name="Normal 23 3 2" xfId="47681" xr:uid="{83AF309D-63FA-4D7C-8CA1-15B0C7CE9F30}"/>
    <cellStyle name="Normal 23 4" xfId="17034" xr:uid="{00000000-0005-0000-0000-00008B420000}"/>
    <cellStyle name="Normal 23 4 2" xfId="47682" xr:uid="{F8AD3A1A-24F5-4874-9427-B5B4E3031395}"/>
    <cellStyle name="Normal 23 5" xfId="47679" xr:uid="{ADFD01DD-ABB9-47D1-A84B-E532D915F83B}"/>
    <cellStyle name="Normal 230" xfId="17035" xr:uid="{00000000-0005-0000-0000-00008C420000}"/>
    <cellStyle name="Normal 230 2" xfId="47683" xr:uid="{5EA07CE2-BF22-4A39-A55C-E7BB4CBB3C55}"/>
    <cellStyle name="Normal 231" xfId="17036" xr:uid="{00000000-0005-0000-0000-00008D420000}"/>
    <cellStyle name="Normal 231 2" xfId="47684" xr:uid="{711B789F-19E8-41E3-A066-AD64230EF3AD}"/>
    <cellStyle name="Normal 232" xfId="17037" xr:uid="{00000000-0005-0000-0000-00008E420000}"/>
    <cellStyle name="Normal 232 2" xfId="47685" xr:uid="{E115ED64-38B5-4009-A820-1FC4B477E510}"/>
    <cellStyle name="Normal 233" xfId="17038" xr:uid="{00000000-0005-0000-0000-00008F420000}"/>
    <cellStyle name="Normal 233 2" xfId="47686" xr:uid="{3FFF4E06-F28A-41F1-9153-CF8A6188D436}"/>
    <cellStyle name="Normal 234" xfId="17039" xr:uid="{00000000-0005-0000-0000-000090420000}"/>
    <cellStyle name="Normal 234 2" xfId="47687" xr:uid="{A7598088-0DF6-4037-ACD8-7FE2AD6EB13E}"/>
    <cellStyle name="Normal 235" xfId="17040" xr:uid="{00000000-0005-0000-0000-000091420000}"/>
    <cellStyle name="Normal 235 2" xfId="47688" xr:uid="{C1360CD8-B8F5-4F53-8A8A-FA4048F9515D}"/>
    <cellStyle name="Normal 236" xfId="17041" xr:uid="{00000000-0005-0000-0000-000092420000}"/>
    <cellStyle name="Normal 236 2" xfId="47689" xr:uid="{292A3E65-E764-4257-A35C-6708888BE51F}"/>
    <cellStyle name="Normal 237" xfId="17042" xr:uid="{00000000-0005-0000-0000-000093420000}"/>
    <cellStyle name="Normal 237 2" xfId="47690" xr:uid="{992EA056-4CCD-4835-8BAC-F00D1C79C52E}"/>
    <cellStyle name="Normal 238" xfId="17043" xr:uid="{00000000-0005-0000-0000-000094420000}"/>
    <cellStyle name="Normal 238 2" xfId="47691" xr:uid="{071704AF-387D-424C-9258-ABA578B1E1CD}"/>
    <cellStyle name="Normal 239" xfId="17044" xr:uid="{00000000-0005-0000-0000-000095420000}"/>
    <cellStyle name="Normal 239 2" xfId="47692" xr:uid="{DCA58BED-7AF0-4CC1-BC22-A35E321199E7}"/>
    <cellStyle name="Normal 24" xfId="17045" xr:uid="{00000000-0005-0000-0000-000096420000}"/>
    <cellStyle name="Normal 24 2" xfId="17046" xr:uid="{00000000-0005-0000-0000-000097420000}"/>
    <cellStyle name="Normal 24 2 2" xfId="47694" xr:uid="{7AEB8729-923B-4165-8C1C-991DF263DAAF}"/>
    <cellStyle name="Normal 24 3" xfId="17047" xr:uid="{00000000-0005-0000-0000-000098420000}"/>
    <cellStyle name="Normal 24 3 2" xfId="47695" xr:uid="{111B2C96-208E-4D0E-BE4A-285641F97274}"/>
    <cellStyle name="Normal 24 4" xfId="17048" xr:uid="{00000000-0005-0000-0000-000099420000}"/>
    <cellStyle name="Normal 24 4 2" xfId="47696" xr:uid="{AE56A361-D02D-42F0-B124-F65A91558EF2}"/>
    <cellStyle name="Normal 24 5" xfId="47693" xr:uid="{C3873957-ACF4-43A0-A2F9-5EA84C48A67E}"/>
    <cellStyle name="Normal 240" xfId="17049" xr:uid="{00000000-0005-0000-0000-00009A420000}"/>
    <cellStyle name="Normal 240 2" xfId="47697" xr:uid="{5CCBD21D-2B88-42B0-8DD5-EF9EE2C122F5}"/>
    <cellStyle name="Normal 241" xfId="17050" xr:uid="{00000000-0005-0000-0000-00009B420000}"/>
    <cellStyle name="Normal 241 2" xfId="47698" xr:uid="{F7DAA1F4-BBE1-4EDF-B978-776D88D3BAD4}"/>
    <cellStyle name="Normal 242" xfId="17051" xr:uid="{00000000-0005-0000-0000-00009C420000}"/>
    <cellStyle name="Normal 242 2" xfId="47699" xr:uid="{2FB74F0A-6511-453E-9398-8A2DC324E3F8}"/>
    <cellStyle name="Normal 243" xfId="17052" xr:uid="{00000000-0005-0000-0000-00009D420000}"/>
    <cellStyle name="Normal 243 2" xfId="47700" xr:uid="{AC6ACDEE-622B-4248-BFA9-D9BB2BB13B54}"/>
    <cellStyle name="Normal 244" xfId="17053" xr:uid="{00000000-0005-0000-0000-00009E420000}"/>
    <cellStyle name="Normal 244 2" xfId="47701" xr:uid="{A809FD19-BD14-43D8-83AB-666ED2AD0644}"/>
    <cellStyle name="Normal 245" xfId="17054" xr:uid="{00000000-0005-0000-0000-00009F420000}"/>
    <cellStyle name="Normal 245 2" xfId="47702" xr:uid="{1551E8E9-074E-47BF-9E99-57927AD09BB4}"/>
    <cellStyle name="Normal 246" xfId="17055" xr:uid="{00000000-0005-0000-0000-0000A0420000}"/>
    <cellStyle name="Normal 246 2" xfId="47703" xr:uid="{BAD23C19-A3E4-4AE1-91CF-951507320382}"/>
    <cellStyle name="Normal 247" xfId="17056" xr:uid="{00000000-0005-0000-0000-0000A1420000}"/>
    <cellStyle name="Normal 247 2" xfId="47704" xr:uid="{80A47917-2DA6-4CBF-B72F-63AED81DD565}"/>
    <cellStyle name="Normal 248" xfId="17057" xr:uid="{00000000-0005-0000-0000-0000A2420000}"/>
    <cellStyle name="Normal 248 2" xfId="47705" xr:uid="{928F310E-E37A-451D-B3A5-F2D9D6AAA55B}"/>
    <cellStyle name="Normal 249" xfId="17058" xr:uid="{00000000-0005-0000-0000-0000A3420000}"/>
    <cellStyle name="Normal 249 2" xfId="47706" xr:uid="{59F0E306-F049-4C02-BBEE-7840839DA10D}"/>
    <cellStyle name="Normal 25" xfId="17059" xr:uid="{00000000-0005-0000-0000-0000A4420000}"/>
    <cellStyle name="Normal 25 2" xfId="17060" xr:uid="{00000000-0005-0000-0000-0000A5420000}"/>
    <cellStyle name="Normal 25 2 2" xfId="17061" xr:uid="{00000000-0005-0000-0000-0000A6420000}"/>
    <cellStyle name="Normal 25 2 2 2" xfId="47709" xr:uid="{177E0B68-A773-4C94-9D23-07DB28C8F743}"/>
    <cellStyle name="Normal 25 2 3" xfId="47708" xr:uid="{62722097-0685-46A9-A73A-593873348D2E}"/>
    <cellStyle name="Normal 25 3" xfId="17062" xr:uid="{00000000-0005-0000-0000-0000A7420000}"/>
    <cellStyle name="Normal 25 3 2" xfId="47710" xr:uid="{C5129A8D-D80C-403B-8029-41E9F1BCEBEF}"/>
    <cellStyle name="Normal 25 4" xfId="17063" xr:uid="{00000000-0005-0000-0000-0000A8420000}"/>
    <cellStyle name="Normal 25 4 2" xfId="47711" xr:uid="{A2279BB0-A910-42D4-B44D-E2E3A000BDDA}"/>
    <cellStyle name="Normal 25 5" xfId="47707" xr:uid="{62F55FA6-D2DC-4364-9076-32F062F8CA4F}"/>
    <cellStyle name="Normal 250" xfId="17064" xr:uid="{00000000-0005-0000-0000-0000A9420000}"/>
    <cellStyle name="Normal 250 2" xfId="47712" xr:uid="{24EE550A-50A8-4B31-BB33-472F443A2601}"/>
    <cellStyle name="Normal 251" xfId="17065" xr:uid="{00000000-0005-0000-0000-0000AA420000}"/>
    <cellStyle name="Normal 251 2" xfId="47713" xr:uid="{30D67F01-07DA-49E5-8E33-6536866EF911}"/>
    <cellStyle name="Normal 252" xfId="17066" xr:uid="{00000000-0005-0000-0000-0000AB420000}"/>
    <cellStyle name="Normal 252 2" xfId="47714" xr:uid="{58487092-1808-479A-8194-6BD429CC1478}"/>
    <cellStyle name="Normal 253" xfId="17067" xr:uid="{00000000-0005-0000-0000-0000AC420000}"/>
    <cellStyle name="Normal 253 2" xfId="47715" xr:uid="{736B6204-8B11-4F12-A104-D8306F4B7318}"/>
    <cellStyle name="Normal 254" xfId="17068" xr:uid="{00000000-0005-0000-0000-0000AD420000}"/>
    <cellStyle name="Normal 254 2" xfId="47716" xr:uid="{8AD97ED0-D6C8-45A0-A725-7AD3C57D03FD}"/>
    <cellStyle name="Normal 255" xfId="17069" xr:uid="{00000000-0005-0000-0000-0000AE420000}"/>
    <cellStyle name="Normal 255 2" xfId="47717" xr:uid="{5C28DEE4-FAA7-45A5-8283-6DD23EA69E55}"/>
    <cellStyle name="Normal 256" xfId="17070" xr:uid="{00000000-0005-0000-0000-0000AF420000}"/>
    <cellStyle name="Normal 256 2" xfId="47718" xr:uid="{0BB82886-7DEA-4A22-B0DD-E21D29E6D485}"/>
    <cellStyle name="Normal 257" xfId="17071" xr:uid="{00000000-0005-0000-0000-0000B0420000}"/>
    <cellStyle name="Normal 257 2" xfId="47719" xr:uid="{E9BDB0B9-7EDE-4F25-9F5C-93E57CC56B44}"/>
    <cellStyle name="Normal 258" xfId="17072" xr:uid="{00000000-0005-0000-0000-0000B1420000}"/>
    <cellStyle name="Normal 258 2" xfId="47720" xr:uid="{29489C42-2F07-4D9E-B179-8D6C5DE9757E}"/>
    <cellStyle name="Normal 259" xfId="17073" xr:uid="{00000000-0005-0000-0000-0000B2420000}"/>
    <cellStyle name="Normal 259 2" xfId="47721" xr:uid="{226E3239-11EB-47ED-B994-D591C611F02F}"/>
    <cellStyle name="Normal 26" xfId="17074" xr:uid="{00000000-0005-0000-0000-0000B3420000}"/>
    <cellStyle name="Normal 26 2" xfId="17075" xr:uid="{00000000-0005-0000-0000-0000B4420000}"/>
    <cellStyle name="Normal 26 2 2" xfId="47723" xr:uid="{C0624297-277F-4A4C-9632-9F38366974DD}"/>
    <cellStyle name="Normal 26 3" xfId="17076" xr:uid="{00000000-0005-0000-0000-0000B5420000}"/>
    <cellStyle name="Normal 26 3 2" xfId="47724" xr:uid="{8C9C808A-2B21-4589-AAC2-1CF074A70CF1}"/>
    <cellStyle name="Normal 26 4" xfId="17077" xr:uid="{00000000-0005-0000-0000-0000B6420000}"/>
    <cellStyle name="Normal 26 4 2" xfId="47725" xr:uid="{C920F602-4017-4051-8389-A0AE19114AD1}"/>
    <cellStyle name="Normal 26 5" xfId="47722" xr:uid="{AD678F9F-B2E1-4E43-AFD1-D7B035F76D05}"/>
    <cellStyle name="Normal 260" xfId="17078" xr:uid="{00000000-0005-0000-0000-0000B7420000}"/>
    <cellStyle name="Normal 260 2" xfId="47726" xr:uid="{E93A9336-15B0-4CEB-967E-76A7BBA30CD7}"/>
    <cellStyle name="Normal 261" xfId="17079" xr:uid="{00000000-0005-0000-0000-0000B8420000}"/>
    <cellStyle name="Normal 261 2" xfId="47727" xr:uid="{E5101F05-2EC9-445B-89E9-1621465E3D14}"/>
    <cellStyle name="Normal 262" xfId="17080" xr:uid="{00000000-0005-0000-0000-0000B9420000}"/>
    <cellStyle name="Normal 262 2" xfId="47728" xr:uid="{2DC20BA6-7C98-47E3-8588-92BBAC82E619}"/>
    <cellStyle name="Normal 263" xfId="17081" xr:uid="{00000000-0005-0000-0000-0000BA420000}"/>
    <cellStyle name="Normal 263 2" xfId="47729" xr:uid="{25E4ECC5-B44A-4EE0-83EB-69D56AB7CFE2}"/>
    <cellStyle name="Normal 264" xfId="17082" xr:uid="{00000000-0005-0000-0000-0000BB420000}"/>
    <cellStyle name="Normal 264 2" xfId="47730" xr:uid="{95483224-52B0-405D-A227-F79BCA600AD5}"/>
    <cellStyle name="Normal 265" xfId="17083" xr:uid="{00000000-0005-0000-0000-0000BC420000}"/>
    <cellStyle name="Normal 265 2" xfId="47731" xr:uid="{BAD5E0AB-F5AA-4677-AC35-2D089F182523}"/>
    <cellStyle name="Normal 266" xfId="17084" xr:uid="{00000000-0005-0000-0000-0000BD420000}"/>
    <cellStyle name="Normal 266 2" xfId="47732" xr:uid="{D44A83E4-1BCC-4199-8C86-AF1FFEA59FBE}"/>
    <cellStyle name="Normal 267" xfId="17085" xr:uid="{00000000-0005-0000-0000-0000BE420000}"/>
    <cellStyle name="Normal 267 2" xfId="47733" xr:uid="{0BB10FBF-6F83-491A-B94F-3721DF2B92A6}"/>
    <cellStyle name="Normal 268" xfId="17086" xr:uid="{00000000-0005-0000-0000-0000BF420000}"/>
    <cellStyle name="Normal 268 2" xfId="47734" xr:uid="{A03A2FBC-F395-4762-803B-291855DCAA47}"/>
    <cellStyle name="Normal 269" xfId="17087" xr:uid="{00000000-0005-0000-0000-0000C0420000}"/>
    <cellStyle name="Normal 269 2" xfId="47735" xr:uid="{DCA05F8F-C786-4AA9-94D7-15D5AD6D87B9}"/>
    <cellStyle name="Normal 27" xfId="17088" xr:uid="{00000000-0005-0000-0000-0000C1420000}"/>
    <cellStyle name="Normal 27 2" xfId="17089" xr:uid="{00000000-0005-0000-0000-0000C2420000}"/>
    <cellStyle name="Normal 27 2 2" xfId="47737" xr:uid="{85D15F83-FBB4-441E-9F75-28BECD81A4A9}"/>
    <cellStyle name="Normal 27 3" xfId="17090" xr:uid="{00000000-0005-0000-0000-0000C3420000}"/>
    <cellStyle name="Normal 27 3 2" xfId="47738" xr:uid="{FB13FA5A-7AE6-41BF-860F-81870762B741}"/>
    <cellStyle name="Normal 27 4" xfId="17091" xr:uid="{00000000-0005-0000-0000-0000C4420000}"/>
    <cellStyle name="Normal 27 4 2" xfId="47739" xr:uid="{89B77A51-BCE9-4694-B67E-81EE92D49B4F}"/>
    <cellStyle name="Normal 27 5" xfId="47736" xr:uid="{7DC08E26-88D2-48DF-85DE-41D998C240E8}"/>
    <cellStyle name="Normal 270" xfId="17092" xr:uid="{00000000-0005-0000-0000-0000C5420000}"/>
    <cellStyle name="Normal 270 2" xfId="47740" xr:uid="{9280FEF6-3F4F-41AE-A94E-4B1BC0F974AC}"/>
    <cellStyle name="Normal 271" xfId="17093" xr:uid="{00000000-0005-0000-0000-0000C6420000}"/>
    <cellStyle name="Normal 271 2" xfId="47741" xr:uid="{9FA5FA06-C0EB-4CD4-BEA7-803CAFFF92AF}"/>
    <cellStyle name="Normal 272" xfId="17094" xr:uid="{00000000-0005-0000-0000-0000C7420000}"/>
    <cellStyle name="Normal 272 2" xfId="47742" xr:uid="{A943753D-027D-448A-A42F-BE096D07B03C}"/>
    <cellStyle name="Normal 273" xfId="17095" xr:uid="{00000000-0005-0000-0000-0000C8420000}"/>
    <cellStyle name="Normal 273 2" xfId="47743" xr:uid="{0D59B199-BE5A-4FB3-9198-EFD727FF016B}"/>
    <cellStyle name="Normal 274" xfId="17096" xr:uid="{00000000-0005-0000-0000-0000C9420000}"/>
    <cellStyle name="Normal 274 2" xfId="47744" xr:uid="{40F77325-767C-4E40-84F7-BC91B9F49738}"/>
    <cellStyle name="Normal 275" xfId="17097" xr:uid="{00000000-0005-0000-0000-0000CA420000}"/>
    <cellStyle name="Normal 275 2" xfId="47745" xr:uid="{BEF7FFBF-BA80-4659-BE02-7F9AC8F24E61}"/>
    <cellStyle name="Normal 276" xfId="17098" xr:uid="{00000000-0005-0000-0000-0000CB420000}"/>
    <cellStyle name="Normal 276 2" xfId="47746" xr:uid="{689A72F4-C5CB-49AF-9D7B-48EA98D9B020}"/>
    <cellStyle name="Normal 277" xfId="32203" xr:uid="{65B87BAF-48E5-4FDC-B526-2222DA243B8F}"/>
    <cellStyle name="Normal 28" xfId="17099" xr:uid="{00000000-0005-0000-0000-0000CC420000}"/>
    <cellStyle name="Normal 28 2" xfId="17100" xr:uid="{00000000-0005-0000-0000-0000CD420000}"/>
    <cellStyle name="Normal 28 2 2" xfId="17101" xr:uid="{00000000-0005-0000-0000-0000CE420000}"/>
    <cellStyle name="Normal 28 2 2 2" xfId="47749" xr:uid="{9D7148B7-6D7C-4DCD-8AE6-5FD40E5EC849}"/>
    <cellStyle name="Normal 28 2 3" xfId="47748" xr:uid="{00622E89-688A-4031-BE11-38CD7E2D9D54}"/>
    <cellStyle name="Normal 28 3" xfId="17102" xr:uid="{00000000-0005-0000-0000-0000CF420000}"/>
    <cellStyle name="Normal 28 3 2" xfId="47750" xr:uid="{98FE71F5-2EB8-4AC3-A168-EEFDDE27D73C}"/>
    <cellStyle name="Normal 28 4" xfId="17103" xr:uid="{00000000-0005-0000-0000-0000D0420000}"/>
    <cellStyle name="Normal 28 4 2" xfId="47751" xr:uid="{0E072AD2-1654-4F1A-86D5-6E3317EBD3DE}"/>
    <cellStyle name="Normal 28 5" xfId="47747" xr:uid="{FE7E4737-038C-4D6D-AD8C-FAB8B38D97FF}"/>
    <cellStyle name="Normal 29" xfId="17104" xr:uid="{00000000-0005-0000-0000-0000D1420000}"/>
    <cellStyle name="Normal 29 2" xfId="17105" xr:uid="{00000000-0005-0000-0000-0000D2420000}"/>
    <cellStyle name="Normal 29 2 2" xfId="17106" xr:uid="{00000000-0005-0000-0000-0000D3420000}"/>
    <cellStyle name="Normal 29 2 2 2" xfId="47754" xr:uid="{5A6C9DD2-AB03-4660-91E1-C59E2AFDA0F3}"/>
    <cellStyle name="Normal 29 2 3" xfId="47753" xr:uid="{80A375B6-A032-44B5-B202-D462667F36F8}"/>
    <cellStyle name="Normal 29 3" xfId="17107" xr:uid="{00000000-0005-0000-0000-0000D4420000}"/>
    <cellStyle name="Normal 29 3 2" xfId="47755" xr:uid="{C157E944-29C9-46C9-B609-225710C3DF96}"/>
    <cellStyle name="Normal 29 4" xfId="17108" xr:uid="{00000000-0005-0000-0000-0000D5420000}"/>
    <cellStyle name="Normal 29 4 2" xfId="47756" xr:uid="{59A91CEB-351A-4D71-8251-5DF6FEB80168}"/>
    <cellStyle name="Normal 29 5" xfId="47752" xr:uid="{53F05798-D992-4BD8-8A0D-47D06E0937B7}"/>
    <cellStyle name="Normal 3" xfId="17109" xr:uid="{00000000-0005-0000-0000-0000D6420000}"/>
    <cellStyle name="Normal 3 10" xfId="17110" xr:uid="{00000000-0005-0000-0000-0000D7420000}"/>
    <cellStyle name="Normal 3 10 2" xfId="47758" xr:uid="{6C21A23E-3968-4F5D-8293-0EFDFA2921FF}"/>
    <cellStyle name="Normal 3 11" xfId="17111" xr:uid="{00000000-0005-0000-0000-0000D8420000}"/>
    <cellStyle name="Normal 3 11 2" xfId="17112" xr:uid="{00000000-0005-0000-0000-0000D9420000}"/>
    <cellStyle name="Normal 3 11 2 2" xfId="47760" xr:uid="{0A000974-8F5B-4661-AEAD-4EB7AAB3CD59}"/>
    <cellStyle name="Normal 3 11 3" xfId="47759" xr:uid="{89A3FF0E-97D0-47EB-81A7-BCABAB5BE1B3}"/>
    <cellStyle name="Normal 3 12" xfId="17113" xr:uid="{00000000-0005-0000-0000-0000DA420000}"/>
    <cellStyle name="Normal 3 12 2" xfId="17114" xr:uid="{00000000-0005-0000-0000-0000DB420000}"/>
    <cellStyle name="Normal 3 12 2 2" xfId="47762" xr:uid="{9DA6EF6D-5ED0-49CD-B700-74424C94A29B}"/>
    <cellStyle name="Normal 3 12 3" xfId="47761" xr:uid="{7511D1BD-60BD-431C-AD3E-B29A2CC9FBC7}"/>
    <cellStyle name="Normal 3 13" xfId="17115" xr:uid="{00000000-0005-0000-0000-0000DC420000}"/>
    <cellStyle name="Normal 3 13 2" xfId="47763" xr:uid="{CF43D11F-C5B7-4F5D-9B6A-97D94833FA47}"/>
    <cellStyle name="Normal 3 14" xfId="17116" xr:uid="{00000000-0005-0000-0000-0000DD420000}"/>
    <cellStyle name="Normal 3 14 2" xfId="47764" xr:uid="{2429D75F-3AC9-431C-8BB5-88EA35757E28}"/>
    <cellStyle name="Normal 3 15" xfId="47757" xr:uid="{EE9683FC-0AA1-45B8-B31B-82C406E4B87C}"/>
    <cellStyle name="Normal 3 2" xfId="17117" xr:uid="{00000000-0005-0000-0000-0000DE420000}"/>
    <cellStyle name="Normal 3 2 10" xfId="17118" xr:uid="{00000000-0005-0000-0000-0000DF420000}"/>
    <cellStyle name="Normal 3 2 10 2" xfId="47766" xr:uid="{7D3ADCF6-70A0-4E61-B007-764A4B9CE8A6}"/>
    <cellStyle name="Normal 3 2 11" xfId="47765" xr:uid="{44B7E0E1-14C2-45AA-8A05-7BBE0FFE5CBB}"/>
    <cellStyle name="Normal 3 2 2" xfId="17119" xr:uid="{00000000-0005-0000-0000-0000E0420000}"/>
    <cellStyle name="Normal 3 2 2 2" xfId="17120" xr:uid="{00000000-0005-0000-0000-0000E1420000}"/>
    <cellStyle name="Normal 3 2 2 2 2" xfId="17121" xr:uid="{00000000-0005-0000-0000-0000E2420000}"/>
    <cellStyle name="Normal 3 2 2 2 2 2" xfId="17122" xr:uid="{00000000-0005-0000-0000-0000E3420000}"/>
    <cellStyle name="Normal 3 2 2 2 2 2 2" xfId="17123" xr:uid="{00000000-0005-0000-0000-0000E4420000}"/>
    <cellStyle name="Normal 3 2 2 2 2 2 2 2" xfId="17124" xr:uid="{00000000-0005-0000-0000-0000E5420000}"/>
    <cellStyle name="Normal 3 2 2 2 2 2 2 2 2" xfId="17125" xr:uid="{00000000-0005-0000-0000-0000E6420000}"/>
    <cellStyle name="Normal 3 2 2 2 2 2 2 2 2 2" xfId="47773" xr:uid="{FACF2B09-CD02-4BCA-B2C7-F11F587CD5F6}"/>
    <cellStyle name="Normal 3 2 2 2 2 2 2 2 3" xfId="17126" xr:uid="{00000000-0005-0000-0000-0000E7420000}"/>
    <cellStyle name="Normal 3 2 2 2 2 2 2 2 3 2" xfId="47774" xr:uid="{AE09D537-19D8-49B1-8322-BA8777EAB081}"/>
    <cellStyle name="Normal 3 2 2 2 2 2 2 2 4" xfId="17127" xr:uid="{00000000-0005-0000-0000-0000E8420000}"/>
    <cellStyle name="Normal 3 2 2 2 2 2 2 2 4 2" xfId="47775" xr:uid="{1CFE9DF7-17C1-41BD-A07C-F0B4DD534B0B}"/>
    <cellStyle name="Normal 3 2 2 2 2 2 2 2 5" xfId="17128" xr:uid="{00000000-0005-0000-0000-0000E9420000}"/>
    <cellStyle name="Normal 3 2 2 2 2 2 2 2 5 2" xfId="47776" xr:uid="{242520C1-7FF0-446F-87B5-A9931C630D3F}"/>
    <cellStyle name="Normal 3 2 2 2 2 2 2 2 6" xfId="47772" xr:uid="{A3FE317B-9D51-4080-869D-06DDA7363420}"/>
    <cellStyle name="Normal 3 2 2 2 2 2 2 3" xfId="17129" xr:uid="{00000000-0005-0000-0000-0000EA420000}"/>
    <cellStyle name="Normal 3 2 2 2 2 2 2 3 2" xfId="47777" xr:uid="{91E3B1EB-2754-401D-B6A7-D24C23CE2783}"/>
    <cellStyle name="Normal 3 2 2 2 2 2 2 4" xfId="17130" xr:uid="{00000000-0005-0000-0000-0000EB420000}"/>
    <cellStyle name="Normal 3 2 2 2 2 2 2 4 2" xfId="47778" xr:uid="{0A5EC920-0D22-42E6-800A-64243CEF70A7}"/>
    <cellStyle name="Normal 3 2 2 2 2 2 2 5" xfId="17131" xr:uid="{00000000-0005-0000-0000-0000EC420000}"/>
    <cellStyle name="Normal 3 2 2 2 2 2 2 5 2" xfId="47779" xr:uid="{B345EF13-6CB0-416D-8681-7701C99962B4}"/>
    <cellStyle name="Normal 3 2 2 2 2 2 2 6" xfId="47771" xr:uid="{7AE8D72D-CBA2-4E05-9F24-FD9F65C8F177}"/>
    <cellStyle name="Normal 3 2 2 2 2 2 3" xfId="17132" xr:uid="{00000000-0005-0000-0000-0000ED420000}"/>
    <cellStyle name="Normal 3 2 2 2 2 2 3 2" xfId="47780" xr:uid="{7C98615C-74C4-4B59-8BA0-A2E34F0A716D}"/>
    <cellStyle name="Normal 3 2 2 2 2 2 4" xfId="17133" xr:uid="{00000000-0005-0000-0000-0000EE420000}"/>
    <cellStyle name="Normal 3 2 2 2 2 2 4 2" xfId="47781" xr:uid="{46F315B7-6A02-45AE-81C9-AFB3484F2528}"/>
    <cellStyle name="Normal 3 2 2 2 2 2 5" xfId="17134" xr:uid="{00000000-0005-0000-0000-0000EF420000}"/>
    <cellStyle name="Normal 3 2 2 2 2 2 5 2" xfId="47782" xr:uid="{7DB235C8-A635-49E1-8010-BDD9C2A1EF40}"/>
    <cellStyle name="Normal 3 2 2 2 2 2 6" xfId="47770" xr:uid="{12DCE915-A43F-4960-820C-2601E35B05CF}"/>
    <cellStyle name="Normal 3 2 2 2 2 3" xfId="17135" xr:uid="{00000000-0005-0000-0000-0000F0420000}"/>
    <cellStyle name="Normal 3 2 2 2 2 3 2" xfId="47783" xr:uid="{657F8DE7-45B0-4809-9205-A04BBCE05ACE}"/>
    <cellStyle name="Normal 3 2 2 2 2 4" xfId="17136" xr:uid="{00000000-0005-0000-0000-0000F1420000}"/>
    <cellStyle name="Normal 3 2 2 2 2 4 2" xfId="47784" xr:uid="{C7F0630B-90EF-4391-B7E0-FF215108972E}"/>
    <cellStyle name="Normal 3 2 2 2 2 5" xfId="17137" xr:uid="{00000000-0005-0000-0000-0000F2420000}"/>
    <cellStyle name="Normal 3 2 2 2 2 5 2" xfId="47785" xr:uid="{157DCFE9-37A6-48D6-A5B3-FCB9E674F029}"/>
    <cellStyle name="Normal 3 2 2 2 2 6" xfId="17138" xr:uid="{00000000-0005-0000-0000-0000F3420000}"/>
    <cellStyle name="Normal 3 2 2 2 2 6 2" xfId="47786" xr:uid="{92BB434A-40BF-4159-B3A1-86B6DFC6D133}"/>
    <cellStyle name="Normal 3 2 2 2 2 7" xfId="17139" xr:uid="{00000000-0005-0000-0000-0000F4420000}"/>
    <cellStyle name="Normal 3 2 2 2 2 7 2" xfId="47787" xr:uid="{196D857E-7BED-4A48-9976-06E864D823B1}"/>
    <cellStyle name="Normal 3 2 2 2 2 8" xfId="47769" xr:uid="{58457CF2-738C-4526-A347-CFF514016582}"/>
    <cellStyle name="Normal 3 2 2 2 3" xfId="17140" xr:uid="{00000000-0005-0000-0000-0000F5420000}"/>
    <cellStyle name="Normal 3 2 2 2 3 2" xfId="47788" xr:uid="{F2BB74D0-CFE1-4DCF-9D92-A7D08E5188D5}"/>
    <cellStyle name="Normal 3 2 2 2 4" xfId="17141" xr:uid="{00000000-0005-0000-0000-0000F6420000}"/>
    <cellStyle name="Normal 3 2 2 2 4 2" xfId="47789" xr:uid="{68E05851-FD97-46C5-8D51-B6F68C3C612F}"/>
    <cellStyle name="Normal 3 2 2 2 5" xfId="17142" xr:uid="{00000000-0005-0000-0000-0000F7420000}"/>
    <cellStyle name="Normal 3 2 2 2 5 2" xfId="47790" xr:uid="{7538D600-4133-4BF6-9C42-6BE62383C8C9}"/>
    <cellStyle name="Normal 3 2 2 2 6" xfId="17143" xr:uid="{00000000-0005-0000-0000-0000F8420000}"/>
    <cellStyle name="Normal 3 2 2 2 6 2" xfId="47791" xr:uid="{A0FFABB7-9A61-4906-9A6E-0D474159BC46}"/>
    <cellStyle name="Normal 3 2 2 2 7" xfId="17144" xr:uid="{00000000-0005-0000-0000-0000F9420000}"/>
    <cellStyle name="Normal 3 2 2 2 7 2" xfId="47792" xr:uid="{1AF5966B-4B12-46A5-B1DB-B471E2B1AAB0}"/>
    <cellStyle name="Normal 3 2 2 2 8" xfId="17145" xr:uid="{00000000-0005-0000-0000-0000FA420000}"/>
    <cellStyle name="Normal 3 2 2 2 8 2" xfId="47793" xr:uid="{638D079F-12FB-4224-B85A-4FBFFD2AFF8E}"/>
    <cellStyle name="Normal 3 2 2 2 9" xfId="47768" xr:uid="{C91D9BF9-C52B-43E7-A7DD-61D4B7296B08}"/>
    <cellStyle name="Normal 3 2 2 3" xfId="17146" xr:uid="{00000000-0005-0000-0000-0000FB420000}"/>
    <cellStyle name="Normal 3 2 2 3 2" xfId="47794" xr:uid="{26439740-A18A-4C47-AB16-2CCC3511C226}"/>
    <cellStyle name="Normal 3 2 2 4" xfId="17147" xr:uid="{00000000-0005-0000-0000-0000FC420000}"/>
    <cellStyle name="Normal 3 2 2 4 2" xfId="47795" xr:uid="{255A2538-DBD0-4726-A7B8-5EE7DD9C92C7}"/>
    <cellStyle name="Normal 3 2 2 5" xfId="17148" xr:uid="{00000000-0005-0000-0000-0000FD420000}"/>
    <cellStyle name="Normal 3 2 2 5 2" xfId="47796" xr:uid="{0F26300B-7D35-4337-A97A-99F194E85114}"/>
    <cellStyle name="Normal 3 2 2 6" xfId="17149" xr:uid="{00000000-0005-0000-0000-0000FE420000}"/>
    <cellStyle name="Normal 3 2 2 6 2" xfId="47797" xr:uid="{650911D4-6B33-44DA-95AB-ECCAADA55933}"/>
    <cellStyle name="Normal 3 2 2 7" xfId="17150" xr:uid="{00000000-0005-0000-0000-0000FF420000}"/>
    <cellStyle name="Normal 3 2 2 7 2" xfId="47798" xr:uid="{E1A82DE3-AC42-485B-AEF6-C252572AB3AE}"/>
    <cellStyle name="Normal 3 2 2 8" xfId="17151" xr:uid="{00000000-0005-0000-0000-000000430000}"/>
    <cellStyle name="Normal 3 2 2 8 2" xfId="47799" xr:uid="{A5B27A17-E292-437A-B0AF-92ADB2A9297C}"/>
    <cellStyle name="Normal 3 2 2 9" xfId="47767" xr:uid="{458AE585-9FA8-4853-A4F3-3D39113F180B}"/>
    <cellStyle name="Normal 3 2 3" xfId="17152" xr:uid="{00000000-0005-0000-0000-000001430000}"/>
    <cellStyle name="Normal 3 2 3 2" xfId="17153" xr:uid="{00000000-0005-0000-0000-000002430000}"/>
    <cellStyle name="Normal 3 2 3 2 2" xfId="47801" xr:uid="{163207D5-06C0-4167-9641-85BBD1BAB0B0}"/>
    <cellStyle name="Normal 3 2 3 3" xfId="47800" xr:uid="{8E72292B-9177-4F70-BA47-F9E662E6B556}"/>
    <cellStyle name="Normal 3 2 4" xfId="17154" xr:uid="{00000000-0005-0000-0000-000003430000}"/>
    <cellStyle name="Normal 3 2 4 2" xfId="47802" xr:uid="{A203CC11-3F0F-41EA-BB9F-CFDB06A10740}"/>
    <cellStyle name="Normal 3 2 5" xfId="17155" xr:uid="{00000000-0005-0000-0000-000004430000}"/>
    <cellStyle name="Normal 3 2 5 2" xfId="47803" xr:uid="{1ADB4723-E189-454C-9E2F-DDF373C0E758}"/>
    <cellStyle name="Normal 3 2 6" xfId="17156" xr:uid="{00000000-0005-0000-0000-000005430000}"/>
    <cellStyle name="Normal 3 2 6 2" xfId="47804" xr:uid="{B85D577A-F801-402A-8547-9DC242613BE1}"/>
    <cellStyle name="Normal 3 2 7" xfId="17157" xr:uid="{00000000-0005-0000-0000-000006430000}"/>
    <cellStyle name="Normal 3 2 7 2" xfId="47805" xr:uid="{89DA22A1-3F29-456C-A064-ABCD506AE8AC}"/>
    <cellStyle name="Normal 3 2 8" xfId="17158" xr:uid="{00000000-0005-0000-0000-000007430000}"/>
    <cellStyle name="Normal 3 2 8 2" xfId="47806" xr:uid="{89FB74CD-8716-4FFA-BE56-1A43A5074AB2}"/>
    <cellStyle name="Normal 3 2 9" xfId="17159" xr:uid="{00000000-0005-0000-0000-000008430000}"/>
    <cellStyle name="Normal 3 2 9 2" xfId="17160" xr:uid="{00000000-0005-0000-0000-000009430000}"/>
    <cellStyle name="Normal 3 2 9 2 2" xfId="47808" xr:uid="{FFCBE2EC-3025-4A95-922E-ED240A155738}"/>
    <cellStyle name="Normal 3 2 9 3" xfId="47807" xr:uid="{AF7F9F59-A239-42FC-99F9-1F2AC651DEFC}"/>
    <cellStyle name="Normal 3 3" xfId="17161" xr:uid="{00000000-0005-0000-0000-00000A430000}"/>
    <cellStyle name="Normal 3 3 2" xfId="17162" xr:uid="{00000000-0005-0000-0000-00000B430000}"/>
    <cellStyle name="Normal 3 3 2 2" xfId="17163" xr:uid="{00000000-0005-0000-0000-00000C430000}"/>
    <cellStyle name="Normal 3 3 2 2 2" xfId="47811" xr:uid="{9BAC5133-06C8-4BD2-9FDD-5BDD9D5A5698}"/>
    <cellStyle name="Normal 3 3 2 3" xfId="47810" xr:uid="{C6661EE4-D617-40E9-8DD9-0D182557BA30}"/>
    <cellStyle name="Normal 3 3 3" xfId="17164" xr:uid="{00000000-0005-0000-0000-00000D430000}"/>
    <cellStyle name="Normal 3 3 3 2" xfId="17165" xr:uid="{00000000-0005-0000-0000-00000E430000}"/>
    <cellStyle name="Normal 3 3 3 2 2" xfId="47813" xr:uid="{DD6E1764-2B02-4358-9FB6-0F37F1DC5570}"/>
    <cellStyle name="Normal 3 3 3 3" xfId="47812" xr:uid="{8F075B53-4936-40FF-AF9B-FCACD3497647}"/>
    <cellStyle name="Normal 3 3 4" xfId="17166" xr:uid="{00000000-0005-0000-0000-00000F430000}"/>
    <cellStyle name="Normal 3 3 4 2" xfId="17167" xr:uid="{00000000-0005-0000-0000-000010430000}"/>
    <cellStyle name="Normal 3 3 4 2 2" xfId="47815" xr:uid="{526F1DBA-CB46-4E4B-B528-5B65318FD6EF}"/>
    <cellStyle name="Normal 3 3 4 3" xfId="47814" xr:uid="{9CC5A97C-13C5-422D-A17C-6D1EBE4390FB}"/>
    <cellStyle name="Normal 3 3 5" xfId="17168" xr:uid="{00000000-0005-0000-0000-000011430000}"/>
    <cellStyle name="Normal 3 3 5 2" xfId="47816" xr:uid="{E6E0B690-09DA-4BF3-A924-18A6596CDF74}"/>
    <cellStyle name="Normal 3 3 6" xfId="47809" xr:uid="{BCC32F93-96EA-43C6-B54F-4FA06A9805F7}"/>
    <cellStyle name="Normal 3 4" xfId="17169" xr:uid="{00000000-0005-0000-0000-000012430000}"/>
    <cellStyle name="Normal 3 4 10" xfId="47817" xr:uid="{1DD009CD-3F42-4572-928C-6C31F906CE76}"/>
    <cellStyle name="Normal 3 4 2" xfId="17170" xr:uid="{00000000-0005-0000-0000-000013430000}"/>
    <cellStyle name="Normal 3 4 2 2" xfId="17171" xr:uid="{00000000-0005-0000-0000-000014430000}"/>
    <cellStyle name="Normal 3 4 2 2 2" xfId="17172" xr:uid="{00000000-0005-0000-0000-000015430000}"/>
    <cellStyle name="Normal 3 4 2 2 2 2" xfId="17173" xr:uid="{00000000-0005-0000-0000-000016430000}"/>
    <cellStyle name="Normal 3 4 2 2 2 2 2" xfId="17174" xr:uid="{00000000-0005-0000-0000-000017430000}"/>
    <cellStyle name="Normal 3 4 2 2 2 2 2 2" xfId="17175" xr:uid="{00000000-0005-0000-0000-000018430000}"/>
    <cellStyle name="Normal 3 4 2 2 2 2 2 2 2" xfId="47823" xr:uid="{BD8720EA-1FE9-4557-8D85-4921E534C973}"/>
    <cellStyle name="Normal 3 4 2 2 2 2 2 3" xfId="47822" xr:uid="{0864CCEA-5082-4C90-9C6D-0386B9B60E42}"/>
    <cellStyle name="Normal 3 4 2 2 2 2 3" xfId="17176" xr:uid="{00000000-0005-0000-0000-000019430000}"/>
    <cellStyle name="Normal 3 4 2 2 2 2 3 2" xfId="47824" xr:uid="{B09C4C70-F0CE-4ACE-B434-ACA65F440BE1}"/>
    <cellStyle name="Normal 3 4 2 2 2 2 4" xfId="47821" xr:uid="{4EF5E023-C9A6-4F52-98E9-14F30A3DAFC6}"/>
    <cellStyle name="Normal 3 4 2 2 2 3" xfId="17177" xr:uid="{00000000-0005-0000-0000-00001A430000}"/>
    <cellStyle name="Normal 3 4 2 2 2 3 2" xfId="17178" xr:uid="{00000000-0005-0000-0000-00001B430000}"/>
    <cellStyle name="Normal 3 4 2 2 2 3 2 2" xfId="47826" xr:uid="{C10ECF4D-69FD-4451-A7D3-240B30E748C7}"/>
    <cellStyle name="Normal 3 4 2 2 2 3 3" xfId="47825" xr:uid="{FF66A8AA-A3D1-4BD8-8218-A53A3F511308}"/>
    <cellStyle name="Normal 3 4 2 2 2 4" xfId="17179" xr:uid="{00000000-0005-0000-0000-00001C430000}"/>
    <cellStyle name="Normal 3 4 2 2 2 4 2" xfId="47827" xr:uid="{225AACC4-48F1-4BDF-80E6-5E9528BA9D84}"/>
    <cellStyle name="Normal 3 4 2 2 2 5" xfId="47820" xr:uid="{11C8E7FC-5E2B-4B6C-84E5-F1606B1853C9}"/>
    <cellStyle name="Normal 3 4 2 2 3" xfId="17180" xr:uid="{00000000-0005-0000-0000-00001D430000}"/>
    <cellStyle name="Normal 3 4 2 2 3 2" xfId="17181" xr:uid="{00000000-0005-0000-0000-00001E430000}"/>
    <cellStyle name="Normal 3 4 2 2 3 2 2" xfId="17182" xr:uid="{00000000-0005-0000-0000-00001F430000}"/>
    <cellStyle name="Normal 3 4 2 2 3 2 2 2" xfId="47830" xr:uid="{D41CEB82-D787-491E-91CD-F06968CA6028}"/>
    <cellStyle name="Normal 3 4 2 2 3 2 3" xfId="47829" xr:uid="{131C4B0C-C028-400B-BF9E-DFC8761A0872}"/>
    <cellStyle name="Normal 3 4 2 2 3 3" xfId="17183" xr:uid="{00000000-0005-0000-0000-000020430000}"/>
    <cellStyle name="Normal 3 4 2 2 3 3 2" xfId="47831" xr:uid="{C7EFB516-35AA-4A6A-8496-E6ACBEE89977}"/>
    <cellStyle name="Normal 3 4 2 2 3 4" xfId="47828" xr:uid="{04FCE9A1-EF88-442C-97D1-4A9FB9186BA6}"/>
    <cellStyle name="Normal 3 4 2 2 4" xfId="17184" xr:uid="{00000000-0005-0000-0000-000021430000}"/>
    <cellStyle name="Normal 3 4 2 2 4 2" xfId="17185" xr:uid="{00000000-0005-0000-0000-000022430000}"/>
    <cellStyle name="Normal 3 4 2 2 4 2 2" xfId="47833" xr:uid="{FFF69927-DF2C-429E-A5E8-39C4C003B1F7}"/>
    <cellStyle name="Normal 3 4 2 2 4 3" xfId="47832" xr:uid="{F5B3699A-AC24-40EA-92B6-44CC7A4C153E}"/>
    <cellStyle name="Normal 3 4 2 2 5" xfId="17186" xr:uid="{00000000-0005-0000-0000-000023430000}"/>
    <cellStyle name="Normal 3 4 2 2 5 2" xfId="47834" xr:uid="{2A47A669-A675-43FF-8EC9-D2003117CA2E}"/>
    <cellStyle name="Normal 3 4 2 2 6" xfId="47819" xr:uid="{8CC4176F-D55A-446F-B241-FABE391563D1}"/>
    <cellStyle name="Normal 3 4 2 3" xfId="17187" xr:uid="{00000000-0005-0000-0000-000024430000}"/>
    <cellStyle name="Normal 3 4 2 3 2" xfId="17188" xr:uid="{00000000-0005-0000-0000-000025430000}"/>
    <cellStyle name="Normal 3 4 2 3 2 2" xfId="17189" xr:uid="{00000000-0005-0000-0000-000026430000}"/>
    <cellStyle name="Normal 3 4 2 3 2 2 2" xfId="17190" xr:uid="{00000000-0005-0000-0000-000027430000}"/>
    <cellStyle name="Normal 3 4 2 3 2 2 2 2" xfId="47838" xr:uid="{511747E7-AC43-4917-9B55-2C9AB7B17C9A}"/>
    <cellStyle name="Normal 3 4 2 3 2 2 3" xfId="47837" xr:uid="{3B26301E-89DF-45A3-B9A0-332E81D9B516}"/>
    <cellStyle name="Normal 3 4 2 3 2 3" xfId="17191" xr:uid="{00000000-0005-0000-0000-000028430000}"/>
    <cellStyle name="Normal 3 4 2 3 2 3 2" xfId="47839" xr:uid="{9A3BD1C3-07D0-4DB5-9008-9B1BCC88F751}"/>
    <cellStyle name="Normal 3 4 2 3 2 4" xfId="47836" xr:uid="{E4347F4F-D96E-4FCC-B0C9-B5A80D2A6CED}"/>
    <cellStyle name="Normal 3 4 2 3 3" xfId="17192" xr:uid="{00000000-0005-0000-0000-000029430000}"/>
    <cellStyle name="Normal 3 4 2 3 3 2" xfId="17193" xr:uid="{00000000-0005-0000-0000-00002A430000}"/>
    <cellStyle name="Normal 3 4 2 3 3 2 2" xfId="47841" xr:uid="{4021F82D-B88B-45C3-86BD-B8E4FA86EEC4}"/>
    <cellStyle name="Normal 3 4 2 3 3 3" xfId="47840" xr:uid="{20D0AF20-DC0D-487F-B5A2-E4404D9F641D}"/>
    <cellStyle name="Normal 3 4 2 3 4" xfId="17194" xr:uid="{00000000-0005-0000-0000-00002B430000}"/>
    <cellStyle name="Normal 3 4 2 3 4 2" xfId="47842" xr:uid="{CC68CB6E-08E5-4A10-B852-0FC1934663C9}"/>
    <cellStyle name="Normal 3 4 2 3 5" xfId="47835" xr:uid="{2C76210B-BF8A-4D1C-AAE4-CA9BDCAA65F3}"/>
    <cellStyle name="Normal 3 4 2 4" xfId="17195" xr:uid="{00000000-0005-0000-0000-00002C430000}"/>
    <cellStyle name="Normal 3 4 2 4 2" xfId="17196" xr:uid="{00000000-0005-0000-0000-00002D430000}"/>
    <cellStyle name="Normal 3 4 2 4 2 2" xfId="17197" xr:uid="{00000000-0005-0000-0000-00002E430000}"/>
    <cellStyle name="Normal 3 4 2 4 2 2 2" xfId="47845" xr:uid="{CF84B4DB-629B-4680-99F8-7A913E9055C2}"/>
    <cellStyle name="Normal 3 4 2 4 2 3" xfId="47844" xr:uid="{4E65FF25-30B6-4C47-8A87-7DCDF2A77F3A}"/>
    <cellStyle name="Normal 3 4 2 4 3" xfId="17198" xr:uid="{00000000-0005-0000-0000-00002F430000}"/>
    <cellStyle name="Normal 3 4 2 4 3 2" xfId="47846" xr:uid="{D72F4567-B188-4595-ACC8-4FF0A6B648AF}"/>
    <cellStyle name="Normal 3 4 2 4 4" xfId="47843" xr:uid="{B37BAEBA-FFE7-4F0C-82B8-C8908719D320}"/>
    <cellStyle name="Normal 3 4 2 5" xfId="17199" xr:uid="{00000000-0005-0000-0000-000030430000}"/>
    <cellStyle name="Normal 3 4 2 5 2" xfId="17200" xr:uid="{00000000-0005-0000-0000-000031430000}"/>
    <cellStyle name="Normal 3 4 2 5 2 2" xfId="47848" xr:uid="{518C2BF4-A7D0-44F5-958D-E9858E32FD62}"/>
    <cellStyle name="Normal 3 4 2 5 3" xfId="47847" xr:uid="{0CCD3FF2-F842-4140-9442-660009B3A434}"/>
    <cellStyle name="Normal 3 4 2 6" xfId="17201" xr:uid="{00000000-0005-0000-0000-000032430000}"/>
    <cellStyle name="Normal 3 4 2 6 2" xfId="47849" xr:uid="{4A33621D-8E0F-4589-B128-018A5BFAA147}"/>
    <cellStyle name="Normal 3 4 2 7" xfId="47818" xr:uid="{80A53D9D-AF8C-4C15-9DC8-5E932D1D5755}"/>
    <cellStyle name="Normal 3 4 3" xfId="17202" xr:uid="{00000000-0005-0000-0000-000033430000}"/>
    <cellStyle name="Normal 3 4 3 2" xfId="17203" xr:uid="{00000000-0005-0000-0000-000034430000}"/>
    <cellStyle name="Normal 3 4 3 2 2" xfId="17204" xr:uid="{00000000-0005-0000-0000-000035430000}"/>
    <cellStyle name="Normal 3 4 3 2 2 2" xfId="17205" xr:uid="{00000000-0005-0000-0000-000036430000}"/>
    <cellStyle name="Normal 3 4 3 2 2 2 2" xfId="17206" xr:uid="{00000000-0005-0000-0000-000037430000}"/>
    <cellStyle name="Normal 3 4 3 2 2 2 2 2" xfId="47854" xr:uid="{E8933983-5E83-48A1-9E5B-B1824AAA9239}"/>
    <cellStyle name="Normal 3 4 3 2 2 2 3" xfId="47853" xr:uid="{415F9001-792E-4F0A-98AA-A7293D474FA8}"/>
    <cellStyle name="Normal 3 4 3 2 2 3" xfId="17207" xr:uid="{00000000-0005-0000-0000-000038430000}"/>
    <cellStyle name="Normal 3 4 3 2 2 3 2" xfId="47855" xr:uid="{156BBCD1-90E2-4F8F-8863-F97B4059AB9D}"/>
    <cellStyle name="Normal 3 4 3 2 2 4" xfId="47852" xr:uid="{A7F18F86-165E-4054-980B-D8D7D6731FE0}"/>
    <cellStyle name="Normal 3 4 3 2 3" xfId="17208" xr:uid="{00000000-0005-0000-0000-000039430000}"/>
    <cellStyle name="Normal 3 4 3 2 3 2" xfId="17209" xr:uid="{00000000-0005-0000-0000-00003A430000}"/>
    <cellStyle name="Normal 3 4 3 2 3 2 2" xfId="47857" xr:uid="{B0A4DF72-0C14-461C-8E05-8879053E1443}"/>
    <cellStyle name="Normal 3 4 3 2 3 3" xfId="47856" xr:uid="{30EC9713-1982-4635-81C9-0A8C3798CE57}"/>
    <cellStyle name="Normal 3 4 3 2 4" xfId="17210" xr:uid="{00000000-0005-0000-0000-00003B430000}"/>
    <cellStyle name="Normal 3 4 3 2 4 2" xfId="47858" xr:uid="{7CCE8FB8-D690-4E2D-A7D9-7B18BF975264}"/>
    <cellStyle name="Normal 3 4 3 2 5" xfId="47851" xr:uid="{317B066E-ADC7-40B8-B83B-8EE16D6F4551}"/>
    <cellStyle name="Normal 3 4 3 3" xfId="17211" xr:uid="{00000000-0005-0000-0000-00003C430000}"/>
    <cellStyle name="Normal 3 4 3 3 2" xfId="17212" xr:uid="{00000000-0005-0000-0000-00003D430000}"/>
    <cellStyle name="Normal 3 4 3 3 2 2" xfId="17213" xr:uid="{00000000-0005-0000-0000-00003E430000}"/>
    <cellStyle name="Normal 3 4 3 3 2 2 2" xfId="47861" xr:uid="{CD861F57-6122-4A87-AAE1-3515D9E1181F}"/>
    <cellStyle name="Normal 3 4 3 3 2 3" xfId="47860" xr:uid="{FD5DB2BA-9DBA-41A5-83ED-46622C85766A}"/>
    <cellStyle name="Normal 3 4 3 3 3" xfId="17214" xr:uid="{00000000-0005-0000-0000-00003F430000}"/>
    <cellStyle name="Normal 3 4 3 3 3 2" xfId="47862" xr:uid="{19E09180-2554-4AB6-B4FC-DEAD3E34C33D}"/>
    <cellStyle name="Normal 3 4 3 3 4" xfId="47859" xr:uid="{56192286-CC90-468D-8DE1-E748E51EEA0D}"/>
    <cellStyle name="Normal 3 4 3 4" xfId="17215" xr:uid="{00000000-0005-0000-0000-000040430000}"/>
    <cellStyle name="Normal 3 4 3 4 2" xfId="17216" xr:uid="{00000000-0005-0000-0000-000041430000}"/>
    <cellStyle name="Normal 3 4 3 4 2 2" xfId="47864" xr:uid="{7CE03553-589C-4881-ABDA-6391212A5A28}"/>
    <cellStyle name="Normal 3 4 3 4 3" xfId="47863" xr:uid="{2C78D522-6DAA-434F-89B0-9FE194B56BB0}"/>
    <cellStyle name="Normal 3 4 3 5" xfId="17217" xr:uid="{00000000-0005-0000-0000-000042430000}"/>
    <cellStyle name="Normal 3 4 3 5 2" xfId="47865" xr:uid="{2C88F536-EC9D-4EB8-B27A-49F5B83062B2}"/>
    <cellStyle name="Normal 3 4 3 6" xfId="47850" xr:uid="{81980E1A-9F31-45B1-97D0-F444B2720A3A}"/>
    <cellStyle name="Normal 3 4 4" xfId="17218" xr:uid="{00000000-0005-0000-0000-000043430000}"/>
    <cellStyle name="Normal 3 4 4 2" xfId="47866" xr:uid="{A3949D2F-E801-4B78-AEF3-C350D59C1855}"/>
    <cellStyle name="Normal 3 4 5" xfId="17219" xr:uid="{00000000-0005-0000-0000-000044430000}"/>
    <cellStyle name="Normal 3 4 5 2" xfId="17220" xr:uid="{00000000-0005-0000-0000-000045430000}"/>
    <cellStyle name="Normal 3 4 5 2 2" xfId="17221" xr:uid="{00000000-0005-0000-0000-000046430000}"/>
    <cellStyle name="Normal 3 4 5 2 2 2" xfId="17222" xr:uid="{00000000-0005-0000-0000-000047430000}"/>
    <cellStyle name="Normal 3 4 5 2 2 2 2" xfId="47870" xr:uid="{329A3A93-5E9E-4638-8F65-11A83B787881}"/>
    <cellStyle name="Normal 3 4 5 2 2 3" xfId="47869" xr:uid="{7BFE62D9-5382-49F9-B3C5-3AB2188F7FFA}"/>
    <cellStyle name="Normal 3 4 5 2 3" xfId="17223" xr:uid="{00000000-0005-0000-0000-000048430000}"/>
    <cellStyle name="Normal 3 4 5 2 3 2" xfId="47871" xr:uid="{BCE17040-D953-4617-BF94-F9668EA1D004}"/>
    <cellStyle name="Normal 3 4 5 2 4" xfId="47868" xr:uid="{33D63CA8-8978-438B-AA05-4BF0EB82BCAC}"/>
    <cellStyle name="Normal 3 4 5 3" xfId="17224" xr:uid="{00000000-0005-0000-0000-000049430000}"/>
    <cellStyle name="Normal 3 4 5 3 2" xfId="17225" xr:uid="{00000000-0005-0000-0000-00004A430000}"/>
    <cellStyle name="Normal 3 4 5 3 2 2" xfId="47873" xr:uid="{6E25E799-1FC3-4324-939D-696EA89AB9A1}"/>
    <cellStyle name="Normal 3 4 5 3 3" xfId="47872" xr:uid="{CFEB6BC8-BCFA-48C6-81A8-7CD19BE76E17}"/>
    <cellStyle name="Normal 3 4 5 4" xfId="17226" xr:uid="{00000000-0005-0000-0000-00004B430000}"/>
    <cellStyle name="Normal 3 4 5 4 2" xfId="47874" xr:uid="{172E12CF-5116-4EDC-B7BC-505771AA5313}"/>
    <cellStyle name="Normal 3 4 5 5" xfId="47867" xr:uid="{88DA5B96-2DCF-472B-A237-A4E98928334F}"/>
    <cellStyle name="Normal 3 4 6" xfId="17227" xr:uid="{00000000-0005-0000-0000-00004C430000}"/>
    <cellStyle name="Normal 3 4 6 2" xfId="17228" xr:uid="{00000000-0005-0000-0000-00004D430000}"/>
    <cellStyle name="Normal 3 4 6 2 2" xfId="17229" xr:uid="{00000000-0005-0000-0000-00004E430000}"/>
    <cellStyle name="Normal 3 4 6 2 2 2" xfId="47877" xr:uid="{2FF14726-4998-4C19-8FBC-76CFE9F62421}"/>
    <cellStyle name="Normal 3 4 6 2 3" xfId="47876" xr:uid="{6A633D0B-93F3-4455-8086-14B5036DCE73}"/>
    <cellStyle name="Normal 3 4 6 3" xfId="17230" xr:uid="{00000000-0005-0000-0000-00004F430000}"/>
    <cellStyle name="Normal 3 4 6 3 2" xfId="47878" xr:uid="{A232B586-6D8B-41FC-B593-05840E6800B9}"/>
    <cellStyle name="Normal 3 4 6 4" xfId="47875" xr:uid="{9A544969-1B01-47D4-9E6F-E126D6ADDB0C}"/>
    <cellStyle name="Normal 3 4 7" xfId="17231" xr:uid="{00000000-0005-0000-0000-000050430000}"/>
    <cellStyle name="Normal 3 4 7 2" xfId="17232" xr:uid="{00000000-0005-0000-0000-000051430000}"/>
    <cellStyle name="Normal 3 4 7 2 2" xfId="47880" xr:uid="{CC8E8FF1-85C3-40BA-AFF7-09EF0AE737AD}"/>
    <cellStyle name="Normal 3 4 7 3" xfId="47879" xr:uid="{F1CA985A-733A-41A4-BCCA-6ACFC2F3EF30}"/>
    <cellStyle name="Normal 3 4 8" xfId="17233" xr:uid="{00000000-0005-0000-0000-000052430000}"/>
    <cellStyle name="Normal 3 4 8 2" xfId="47881" xr:uid="{EE259D48-F979-445C-A727-92C4478A6FB5}"/>
    <cellStyle name="Normal 3 4 9" xfId="17234" xr:uid="{00000000-0005-0000-0000-000053430000}"/>
    <cellStyle name="Normal 3 4 9 2" xfId="47882" xr:uid="{F9EEDA7F-162D-4C4B-AF02-35CCC06B456F}"/>
    <cellStyle name="Normal 3 5" xfId="17235" xr:uid="{00000000-0005-0000-0000-000054430000}"/>
    <cellStyle name="Normal 3 5 2" xfId="17236" xr:uid="{00000000-0005-0000-0000-000055430000}"/>
    <cellStyle name="Normal 3 5 2 2" xfId="47884" xr:uid="{3C8838DE-0C7A-4F5C-8D7E-09C0CEA091E9}"/>
    <cellStyle name="Normal 3 5 3" xfId="47883" xr:uid="{EA1AD283-100F-4831-8283-30AAAFBA61CA}"/>
    <cellStyle name="Normal 3 6" xfId="17237" xr:uid="{00000000-0005-0000-0000-000056430000}"/>
    <cellStyle name="Normal 3 6 2" xfId="17238" xr:uid="{00000000-0005-0000-0000-000057430000}"/>
    <cellStyle name="Normal 3 6 2 2" xfId="47886" xr:uid="{FA6C9333-84F2-42E6-904A-AFC2793DDEE1}"/>
    <cellStyle name="Normal 3 6 3" xfId="47885" xr:uid="{03BC7E0D-2169-4D80-B4AE-3EF8F077DFAB}"/>
    <cellStyle name="Normal 3 7" xfId="17239" xr:uid="{00000000-0005-0000-0000-000058430000}"/>
    <cellStyle name="Normal 3 7 2" xfId="47887" xr:uid="{F9EF98B9-3667-4BE1-83B2-F80D24F44706}"/>
    <cellStyle name="Normal 3 8" xfId="17240" xr:uid="{00000000-0005-0000-0000-000059430000}"/>
    <cellStyle name="Normal 3 8 2" xfId="47888" xr:uid="{B44F5E63-DD18-4CC5-80A9-7B8ABA8384E1}"/>
    <cellStyle name="Normal 3 9" xfId="17241" xr:uid="{00000000-0005-0000-0000-00005A430000}"/>
    <cellStyle name="Normal 3 9 2" xfId="47889" xr:uid="{570CF645-7C69-4BBD-9A9B-DB669E26A5E2}"/>
    <cellStyle name="Normal 3_Nature of Costs" xfId="17242" xr:uid="{00000000-0005-0000-0000-00005B430000}"/>
    <cellStyle name="Normal 30" xfId="17243" xr:uid="{00000000-0005-0000-0000-00005C430000}"/>
    <cellStyle name="Normal 30 2" xfId="17244" xr:uid="{00000000-0005-0000-0000-00005D430000}"/>
    <cellStyle name="Normal 30 2 2" xfId="17245" xr:uid="{00000000-0005-0000-0000-00005E430000}"/>
    <cellStyle name="Normal 30 2 2 2" xfId="47892" xr:uid="{CD571F66-BF2D-498E-BFE2-077E48DA1F3E}"/>
    <cellStyle name="Normal 30 2 3" xfId="47891" xr:uid="{F74AC7FD-3EDC-402B-82E6-C243BA9EBF58}"/>
    <cellStyle name="Normal 30 3" xfId="17246" xr:uid="{00000000-0005-0000-0000-00005F430000}"/>
    <cellStyle name="Normal 30 3 2" xfId="47893" xr:uid="{C678DB4D-548B-412A-AF06-7154FFC6BF3D}"/>
    <cellStyle name="Normal 30 4" xfId="17247" xr:uid="{00000000-0005-0000-0000-000060430000}"/>
    <cellStyle name="Normal 30 4 2" xfId="47894" xr:uid="{F7A2DE06-6376-4759-A44C-A966B3DDC946}"/>
    <cellStyle name="Normal 30 5" xfId="47890" xr:uid="{5550CD94-6739-42EF-BA0B-E874BC42A560}"/>
    <cellStyle name="Normal 31" xfId="17248" xr:uid="{00000000-0005-0000-0000-000061430000}"/>
    <cellStyle name="Normal 31 2" xfId="17249" xr:uid="{00000000-0005-0000-0000-000062430000}"/>
    <cellStyle name="Normal 31 2 2" xfId="17250" xr:uid="{00000000-0005-0000-0000-000063430000}"/>
    <cellStyle name="Normal 31 2 2 2" xfId="47897" xr:uid="{FBCCE19C-2706-4D65-AAE9-CF9450740A52}"/>
    <cellStyle name="Normal 31 2 3" xfId="47896" xr:uid="{9523D4BD-249B-47E6-AC2B-E76827ABD9FF}"/>
    <cellStyle name="Normal 31 3" xfId="17251" xr:uid="{00000000-0005-0000-0000-000064430000}"/>
    <cellStyle name="Normal 31 3 2" xfId="47898" xr:uid="{3782B164-EA11-4F5A-9115-E7EADE1B4E2C}"/>
    <cellStyle name="Normal 31 4" xfId="17252" xr:uid="{00000000-0005-0000-0000-000065430000}"/>
    <cellStyle name="Normal 31 4 2" xfId="47899" xr:uid="{F1479950-C7A1-40E2-94FC-70FDB99621FF}"/>
    <cellStyle name="Normal 31 5" xfId="17253" xr:uid="{00000000-0005-0000-0000-000066430000}"/>
    <cellStyle name="Normal 31 5 2" xfId="47900" xr:uid="{3682A9F3-6AA2-4CC6-A97F-EE7A5BAF0773}"/>
    <cellStyle name="Normal 31 6" xfId="47895" xr:uid="{6B241321-40F3-493C-B4B9-E292F0C4941F}"/>
    <cellStyle name="Normal 32" xfId="17254" xr:uid="{00000000-0005-0000-0000-000067430000}"/>
    <cellStyle name="Normal 32 2" xfId="17255" xr:uid="{00000000-0005-0000-0000-000068430000}"/>
    <cellStyle name="Normal 32 2 2" xfId="17256" xr:uid="{00000000-0005-0000-0000-000069430000}"/>
    <cellStyle name="Normal 32 2 2 2" xfId="47903" xr:uid="{ACBDFEBC-E080-4CA9-AAC2-D5A0D3D94839}"/>
    <cellStyle name="Normal 32 2 3" xfId="47902" xr:uid="{2E974122-961F-4A67-96C5-7A6F0C3250AC}"/>
    <cellStyle name="Normal 32 3" xfId="17257" xr:uid="{00000000-0005-0000-0000-00006A430000}"/>
    <cellStyle name="Normal 32 3 2" xfId="47904" xr:uid="{882F4622-72C2-4E3E-B89D-579414165BC1}"/>
    <cellStyle name="Normal 32 4" xfId="17258" xr:uid="{00000000-0005-0000-0000-00006B430000}"/>
    <cellStyle name="Normal 32 4 2" xfId="47905" xr:uid="{F475DACF-69B4-4085-A641-461E40AC711D}"/>
    <cellStyle name="Normal 32 5" xfId="17259" xr:uid="{00000000-0005-0000-0000-00006C430000}"/>
    <cellStyle name="Normal 32 5 2" xfId="47906" xr:uid="{FD77291B-B35B-48FC-BD37-2B31E5D374F5}"/>
    <cellStyle name="Normal 32 6" xfId="47901" xr:uid="{79484048-C5B1-4928-BE4F-6DA937F59C22}"/>
    <cellStyle name="Normal 33" xfId="17260" xr:uid="{00000000-0005-0000-0000-00006D430000}"/>
    <cellStyle name="Normal 33 2" xfId="17261" xr:uid="{00000000-0005-0000-0000-00006E430000}"/>
    <cellStyle name="Normal 33 2 2" xfId="17262" xr:uid="{00000000-0005-0000-0000-00006F430000}"/>
    <cellStyle name="Normal 33 2 2 2" xfId="47909" xr:uid="{1FD75910-7401-4374-9834-6EC0B65CA63D}"/>
    <cellStyle name="Normal 33 2 3" xfId="47908" xr:uid="{4171AE0E-FD9E-437E-9202-68DF60E09AC2}"/>
    <cellStyle name="Normal 33 3" xfId="17263" xr:uid="{00000000-0005-0000-0000-000070430000}"/>
    <cellStyle name="Normal 33 3 2" xfId="47910" xr:uid="{C75B8189-5F77-4A45-8C64-E5AC3184406D}"/>
    <cellStyle name="Normal 33 4" xfId="47907" xr:uid="{F0B9F5A2-C486-43C3-8C3F-E07B388F61B0}"/>
    <cellStyle name="Normal 34" xfId="17264" xr:uid="{00000000-0005-0000-0000-000071430000}"/>
    <cellStyle name="Normal 34 2" xfId="17265" xr:uid="{00000000-0005-0000-0000-000072430000}"/>
    <cellStyle name="Normal 34 2 2" xfId="17266" xr:uid="{00000000-0005-0000-0000-000073430000}"/>
    <cellStyle name="Normal 34 2 2 2" xfId="47913" xr:uid="{06CFF418-D15B-4545-9E5A-CCA33A2EBE9A}"/>
    <cellStyle name="Normal 34 2 3" xfId="47912" xr:uid="{9EC0B728-7372-4036-91C3-8605FC3BE80B}"/>
    <cellStyle name="Normal 34 3" xfId="17267" xr:uid="{00000000-0005-0000-0000-000074430000}"/>
    <cellStyle name="Normal 34 3 2" xfId="47914" xr:uid="{6B4E67C7-E88C-4278-A0E0-5C025719C32C}"/>
    <cellStyle name="Normal 34 4" xfId="47911" xr:uid="{BCC199FA-1F1C-4231-90D9-116FC7C2C433}"/>
    <cellStyle name="Normal 35" xfId="17268" xr:uid="{00000000-0005-0000-0000-000075430000}"/>
    <cellStyle name="Normal 35 2" xfId="17269" xr:uid="{00000000-0005-0000-0000-000076430000}"/>
    <cellStyle name="Normal 35 2 2" xfId="17270" xr:uid="{00000000-0005-0000-0000-000077430000}"/>
    <cellStyle name="Normal 35 2 2 2" xfId="47917" xr:uid="{B747F225-8782-4069-82BD-7141E9EDD623}"/>
    <cellStyle name="Normal 35 2 3" xfId="47916" xr:uid="{5BEE2D70-7785-4E34-B08C-2E1BA6D14B7D}"/>
    <cellStyle name="Normal 35 3" xfId="17271" xr:uid="{00000000-0005-0000-0000-000078430000}"/>
    <cellStyle name="Normal 35 3 2" xfId="47918" xr:uid="{8BE4A589-619C-420B-AC62-0B1DF5C31571}"/>
    <cellStyle name="Normal 35 4" xfId="47915" xr:uid="{A07BA452-F921-45A0-9212-6999AF6F7BDF}"/>
    <cellStyle name="Normal 36" xfId="17272" xr:uid="{00000000-0005-0000-0000-000079430000}"/>
    <cellStyle name="Normal 36 2" xfId="17273" xr:uid="{00000000-0005-0000-0000-00007A430000}"/>
    <cellStyle name="Normal 36 2 2" xfId="17274" xr:uid="{00000000-0005-0000-0000-00007B430000}"/>
    <cellStyle name="Normal 36 2 2 2" xfId="47921" xr:uid="{F7709FC3-A39A-4BAE-AD36-1CD79EDC1C76}"/>
    <cellStyle name="Normal 36 2 3" xfId="47920" xr:uid="{1C82836D-541A-40C5-AB1D-9248B9DA925E}"/>
    <cellStyle name="Normal 36 3" xfId="17275" xr:uid="{00000000-0005-0000-0000-00007C430000}"/>
    <cellStyle name="Normal 36 3 2" xfId="47922" xr:uid="{2F775B3D-DE7D-4504-A11F-1E7857F5F6E2}"/>
    <cellStyle name="Normal 36 4" xfId="47919" xr:uid="{F7F393B4-07D5-47C3-B355-C8181D5762B0}"/>
    <cellStyle name="Normal 37" xfId="17276" xr:uid="{00000000-0005-0000-0000-00007D430000}"/>
    <cellStyle name="Normal 37 2" xfId="17277" xr:uid="{00000000-0005-0000-0000-00007E430000}"/>
    <cellStyle name="Normal 37 2 2" xfId="17278" xr:uid="{00000000-0005-0000-0000-00007F430000}"/>
    <cellStyle name="Normal 37 2 2 2" xfId="47925" xr:uid="{21144BCF-6E31-4933-8C51-D1C5997D45BA}"/>
    <cellStyle name="Normal 37 2 3" xfId="47924" xr:uid="{CB69A881-92A9-45CB-8BDA-5826A0F2FB42}"/>
    <cellStyle name="Normal 37 3" xfId="17279" xr:uid="{00000000-0005-0000-0000-000080430000}"/>
    <cellStyle name="Normal 37 3 2" xfId="47926" xr:uid="{0BA4507A-48A8-4F13-ACA3-F610D2D11079}"/>
    <cellStyle name="Normal 37 4" xfId="47923" xr:uid="{5442C855-DD3A-4A2E-9070-76F6F8EE91A3}"/>
    <cellStyle name="Normal 38" xfId="17280" xr:uid="{00000000-0005-0000-0000-000081430000}"/>
    <cellStyle name="Normal 38 2" xfId="17281" xr:uid="{00000000-0005-0000-0000-000082430000}"/>
    <cellStyle name="Normal 38 2 2" xfId="17282" xr:uid="{00000000-0005-0000-0000-000083430000}"/>
    <cellStyle name="Normal 38 2 2 2" xfId="47929" xr:uid="{F9DD017F-4AF7-46C0-AD4D-FC8BA0468C12}"/>
    <cellStyle name="Normal 38 2 3" xfId="47928" xr:uid="{A4BDC67A-7222-4D28-B0B5-58630A288EEC}"/>
    <cellStyle name="Normal 38 3" xfId="17283" xr:uid="{00000000-0005-0000-0000-000084430000}"/>
    <cellStyle name="Normal 38 3 2" xfId="47930" xr:uid="{71D89D87-138A-4E1F-96DA-45FF74596D8C}"/>
    <cellStyle name="Normal 38 4" xfId="47927" xr:uid="{4FC96823-9EEC-4BF6-8CC2-07FE5AC7B9EE}"/>
    <cellStyle name="Normal 39" xfId="17284" xr:uid="{00000000-0005-0000-0000-000085430000}"/>
    <cellStyle name="Normal 39 10" xfId="17285" xr:uid="{00000000-0005-0000-0000-000086430000}"/>
    <cellStyle name="Normal 39 10 2" xfId="47932" xr:uid="{690E0D48-CBB4-4E82-A16C-EB6A53865971}"/>
    <cellStyle name="Normal 39 11" xfId="17286" xr:uid="{00000000-0005-0000-0000-000087430000}"/>
    <cellStyle name="Normal 39 11 2" xfId="47933" xr:uid="{0D851944-D2B4-432A-ACE9-09E3D1CC350F}"/>
    <cellStyle name="Normal 39 12" xfId="47931" xr:uid="{7BC1FC66-BAC4-4147-BC63-EDA406B1DF21}"/>
    <cellStyle name="Normal 39 2" xfId="17287" xr:uid="{00000000-0005-0000-0000-000088430000}"/>
    <cellStyle name="Normal 39 2 2" xfId="17288" xr:uid="{00000000-0005-0000-0000-000089430000}"/>
    <cellStyle name="Normal 39 2 2 2" xfId="17289" xr:uid="{00000000-0005-0000-0000-00008A430000}"/>
    <cellStyle name="Normal 39 2 2 2 2" xfId="17290" xr:uid="{00000000-0005-0000-0000-00008B430000}"/>
    <cellStyle name="Normal 39 2 2 2 2 2" xfId="17291" xr:uid="{00000000-0005-0000-0000-00008C430000}"/>
    <cellStyle name="Normal 39 2 2 2 2 2 2" xfId="17292" xr:uid="{00000000-0005-0000-0000-00008D430000}"/>
    <cellStyle name="Normal 39 2 2 2 2 2 2 2" xfId="47939" xr:uid="{C1A6F6E6-F6AD-46F1-976D-D71E9BDF3BAF}"/>
    <cellStyle name="Normal 39 2 2 2 2 2 3" xfId="47938" xr:uid="{669B7D10-27FD-446F-9C53-5B0628CD9AEB}"/>
    <cellStyle name="Normal 39 2 2 2 2 3" xfId="17293" xr:uid="{00000000-0005-0000-0000-00008E430000}"/>
    <cellStyle name="Normal 39 2 2 2 2 3 2" xfId="47940" xr:uid="{93103FF9-8641-449C-930D-76FADE4B4E13}"/>
    <cellStyle name="Normal 39 2 2 2 2 4" xfId="47937" xr:uid="{D32DC3E2-7D44-419B-A300-DA7F2DE83E2B}"/>
    <cellStyle name="Normal 39 2 2 2 3" xfId="17294" xr:uid="{00000000-0005-0000-0000-00008F430000}"/>
    <cellStyle name="Normal 39 2 2 2 3 2" xfId="17295" xr:uid="{00000000-0005-0000-0000-000090430000}"/>
    <cellStyle name="Normal 39 2 2 2 3 2 2" xfId="47942" xr:uid="{2B40E230-CF9D-493D-82EB-CC82495C2C20}"/>
    <cellStyle name="Normal 39 2 2 2 3 3" xfId="47941" xr:uid="{C35968D7-2289-4655-9147-3450EC95E2EF}"/>
    <cellStyle name="Normal 39 2 2 2 4" xfId="17296" xr:uid="{00000000-0005-0000-0000-000091430000}"/>
    <cellStyle name="Normal 39 2 2 2 4 2" xfId="47943" xr:uid="{D4B5C183-2081-4026-BCA6-19D86F249F8C}"/>
    <cellStyle name="Normal 39 2 2 2 5" xfId="47936" xr:uid="{4EBFF506-EA06-4815-A07B-3632BA313E23}"/>
    <cellStyle name="Normal 39 2 2 3" xfId="17297" xr:uid="{00000000-0005-0000-0000-000092430000}"/>
    <cellStyle name="Normal 39 2 2 3 2" xfId="17298" xr:uid="{00000000-0005-0000-0000-000093430000}"/>
    <cellStyle name="Normal 39 2 2 3 2 2" xfId="17299" xr:uid="{00000000-0005-0000-0000-000094430000}"/>
    <cellStyle name="Normal 39 2 2 3 2 2 2" xfId="47946" xr:uid="{BBF07146-13CE-46EF-A340-48473769E245}"/>
    <cellStyle name="Normal 39 2 2 3 2 3" xfId="47945" xr:uid="{1167608E-E040-4C69-857A-5A9FC72459BC}"/>
    <cellStyle name="Normal 39 2 2 3 3" xfId="17300" xr:uid="{00000000-0005-0000-0000-000095430000}"/>
    <cellStyle name="Normal 39 2 2 3 3 2" xfId="47947" xr:uid="{61BC0151-C3DE-4F2D-8B6C-9152CAB8C803}"/>
    <cellStyle name="Normal 39 2 2 3 4" xfId="47944" xr:uid="{4F3C86B2-5E7E-48E3-90E7-0DB4F818572F}"/>
    <cellStyle name="Normal 39 2 2 4" xfId="17301" xr:uid="{00000000-0005-0000-0000-000096430000}"/>
    <cellStyle name="Normal 39 2 2 4 2" xfId="17302" xr:uid="{00000000-0005-0000-0000-000097430000}"/>
    <cellStyle name="Normal 39 2 2 4 2 2" xfId="47949" xr:uid="{9178E48F-8E35-4052-9A2B-20AD64299FA2}"/>
    <cellStyle name="Normal 39 2 2 4 3" xfId="47948" xr:uid="{A8B26CA0-E41A-4D5E-84BC-F4AF5859134B}"/>
    <cellStyle name="Normal 39 2 2 5" xfId="17303" xr:uid="{00000000-0005-0000-0000-000098430000}"/>
    <cellStyle name="Normal 39 2 2 5 2" xfId="47950" xr:uid="{4D5874A8-B78D-49A8-9033-A4C5C019C8EC}"/>
    <cellStyle name="Normal 39 2 2 6" xfId="47935" xr:uid="{B4825340-70E6-4A87-AB05-F15142A0F90F}"/>
    <cellStyle name="Normal 39 2 3" xfId="17304" xr:uid="{00000000-0005-0000-0000-000099430000}"/>
    <cellStyle name="Normal 39 2 3 2" xfId="17305" xr:uid="{00000000-0005-0000-0000-00009A430000}"/>
    <cellStyle name="Normal 39 2 3 2 2" xfId="17306" xr:uid="{00000000-0005-0000-0000-00009B430000}"/>
    <cellStyle name="Normal 39 2 3 2 2 2" xfId="17307" xr:uid="{00000000-0005-0000-0000-00009C430000}"/>
    <cellStyle name="Normal 39 2 3 2 2 2 2" xfId="47954" xr:uid="{335D780C-BFEC-4A34-B677-7B23B14FF1C7}"/>
    <cellStyle name="Normal 39 2 3 2 2 3" xfId="47953" xr:uid="{E46AA081-485F-473F-AB38-7C9F1A9FA434}"/>
    <cellStyle name="Normal 39 2 3 2 3" xfId="17308" xr:uid="{00000000-0005-0000-0000-00009D430000}"/>
    <cellStyle name="Normal 39 2 3 2 3 2" xfId="47955" xr:uid="{03D2F999-9C34-48C5-BA71-EA8E56B8FF25}"/>
    <cellStyle name="Normal 39 2 3 2 4" xfId="47952" xr:uid="{9D0437D4-0010-47DD-95F6-61621203F2FE}"/>
    <cellStyle name="Normal 39 2 3 3" xfId="17309" xr:uid="{00000000-0005-0000-0000-00009E430000}"/>
    <cellStyle name="Normal 39 2 3 3 2" xfId="17310" xr:uid="{00000000-0005-0000-0000-00009F430000}"/>
    <cellStyle name="Normal 39 2 3 3 2 2" xfId="47957" xr:uid="{04C865D7-EB38-4152-A385-8BA2E99E7C48}"/>
    <cellStyle name="Normal 39 2 3 3 3" xfId="47956" xr:uid="{C8C1DC63-5795-4587-B05D-D5872AE9EBEB}"/>
    <cellStyle name="Normal 39 2 3 4" xfId="17311" xr:uid="{00000000-0005-0000-0000-0000A0430000}"/>
    <cellStyle name="Normal 39 2 3 4 2" xfId="47958" xr:uid="{50F9B80A-FC7B-467A-8AEA-424CEB1274BB}"/>
    <cellStyle name="Normal 39 2 3 5" xfId="47951" xr:uid="{2AF02F8A-EF9F-4710-8DEC-122CB457F43E}"/>
    <cellStyle name="Normal 39 2 4" xfId="17312" xr:uid="{00000000-0005-0000-0000-0000A1430000}"/>
    <cellStyle name="Normal 39 2 4 2" xfId="17313" xr:uid="{00000000-0005-0000-0000-0000A2430000}"/>
    <cellStyle name="Normal 39 2 4 2 2" xfId="17314" xr:uid="{00000000-0005-0000-0000-0000A3430000}"/>
    <cellStyle name="Normal 39 2 4 2 2 2" xfId="47961" xr:uid="{B91778E2-5074-416E-B07A-D412ED1D9089}"/>
    <cellStyle name="Normal 39 2 4 2 3" xfId="47960" xr:uid="{2DA4B60C-F2B2-4465-AAA1-C377AA27B52F}"/>
    <cellStyle name="Normal 39 2 4 3" xfId="17315" xr:uid="{00000000-0005-0000-0000-0000A4430000}"/>
    <cellStyle name="Normal 39 2 4 3 2" xfId="47962" xr:uid="{25FF948A-4000-4DDF-9D61-2E5D49046102}"/>
    <cellStyle name="Normal 39 2 4 4" xfId="47959" xr:uid="{69753399-5C9A-442C-B954-BA4BEDA7BF05}"/>
    <cellStyle name="Normal 39 2 5" xfId="17316" xr:uid="{00000000-0005-0000-0000-0000A5430000}"/>
    <cellStyle name="Normal 39 2 5 2" xfId="17317" xr:uid="{00000000-0005-0000-0000-0000A6430000}"/>
    <cellStyle name="Normal 39 2 5 2 2" xfId="47964" xr:uid="{A15B8286-A941-4842-8414-7F2A35F36C5E}"/>
    <cellStyle name="Normal 39 2 5 3" xfId="47963" xr:uid="{7E8E706C-2832-4E23-AF76-A230A0D3E3FD}"/>
    <cellStyle name="Normal 39 2 6" xfId="17318" xr:uid="{00000000-0005-0000-0000-0000A7430000}"/>
    <cellStyle name="Normal 39 2 6 2" xfId="47965" xr:uid="{DABF6442-3750-4B23-9455-2BFD29DE565B}"/>
    <cellStyle name="Normal 39 2 7" xfId="17319" xr:uid="{00000000-0005-0000-0000-0000A8430000}"/>
    <cellStyle name="Normal 39 2 7 2" xfId="47966" xr:uid="{6600A9C6-7821-4EE6-BFD2-B95E57BD37E8}"/>
    <cellStyle name="Normal 39 2 8" xfId="47934" xr:uid="{0F3DACFA-9046-42A9-AE9D-CDA3B87CECFF}"/>
    <cellStyle name="Normal 39 3" xfId="17320" xr:uid="{00000000-0005-0000-0000-0000A9430000}"/>
    <cellStyle name="Normal 39 3 2" xfId="17321" xr:uid="{00000000-0005-0000-0000-0000AA430000}"/>
    <cellStyle name="Normal 39 3 2 2" xfId="17322" xr:uid="{00000000-0005-0000-0000-0000AB430000}"/>
    <cellStyle name="Normal 39 3 2 2 2" xfId="17323" xr:uid="{00000000-0005-0000-0000-0000AC430000}"/>
    <cellStyle name="Normal 39 3 2 2 2 2" xfId="17324" xr:uid="{00000000-0005-0000-0000-0000AD430000}"/>
    <cellStyle name="Normal 39 3 2 2 2 2 2" xfId="47971" xr:uid="{A4C2FAAC-C2BD-4D57-970B-3B4F0D9EAE27}"/>
    <cellStyle name="Normal 39 3 2 2 2 3" xfId="47970" xr:uid="{1948BE6F-251E-4828-9CE2-C149B61BDE06}"/>
    <cellStyle name="Normal 39 3 2 2 3" xfId="17325" xr:uid="{00000000-0005-0000-0000-0000AE430000}"/>
    <cellStyle name="Normal 39 3 2 2 3 2" xfId="47972" xr:uid="{B3DF62B9-8E48-40D0-A539-E7B837DBC071}"/>
    <cellStyle name="Normal 39 3 2 2 4" xfId="47969" xr:uid="{8D19E0CE-3D3C-4D88-B358-4FA0ED1A94DA}"/>
    <cellStyle name="Normal 39 3 2 3" xfId="17326" xr:uid="{00000000-0005-0000-0000-0000AF430000}"/>
    <cellStyle name="Normal 39 3 2 3 2" xfId="17327" xr:uid="{00000000-0005-0000-0000-0000B0430000}"/>
    <cellStyle name="Normal 39 3 2 3 2 2" xfId="47974" xr:uid="{03DB582F-4787-444E-89EB-4E6AF031A348}"/>
    <cellStyle name="Normal 39 3 2 3 3" xfId="47973" xr:uid="{BB192C0A-8D95-4458-AC78-E84B67659F7D}"/>
    <cellStyle name="Normal 39 3 2 4" xfId="17328" xr:uid="{00000000-0005-0000-0000-0000B1430000}"/>
    <cellStyle name="Normal 39 3 2 4 2" xfId="47975" xr:uid="{7327D786-97C7-419B-95B5-201525B69DD4}"/>
    <cellStyle name="Normal 39 3 2 5" xfId="47968" xr:uid="{9E48A733-2B1A-4656-9E51-87FB73FA3031}"/>
    <cellStyle name="Normal 39 3 3" xfId="17329" xr:uid="{00000000-0005-0000-0000-0000B2430000}"/>
    <cellStyle name="Normal 39 3 3 2" xfId="17330" xr:uid="{00000000-0005-0000-0000-0000B3430000}"/>
    <cellStyle name="Normal 39 3 3 2 2" xfId="17331" xr:uid="{00000000-0005-0000-0000-0000B4430000}"/>
    <cellStyle name="Normal 39 3 3 2 2 2" xfId="47978" xr:uid="{E02C4D72-1D97-4129-9972-0F2798BF7F78}"/>
    <cellStyle name="Normal 39 3 3 2 3" xfId="47977" xr:uid="{FE42DB9D-469A-489F-ABC2-7EAFDA2C4A7D}"/>
    <cellStyle name="Normal 39 3 3 3" xfId="17332" xr:uid="{00000000-0005-0000-0000-0000B5430000}"/>
    <cellStyle name="Normal 39 3 3 3 2" xfId="47979" xr:uid="{F6BFF18E-4FBC-431D-957B-6624D4B420D6}"/>
    <cellStyle name="Normal 39 3 3 4" xfId="47976" xr:uid="{641EB2A0-8EA9-4ED2-8CEB-9A3C4877F956}"/>
    <cellStyle name="Normal 39 3 4" xfId="17333" xr:uid="{00000000-0005-0000-0000-0000B6430000}"/>
    <cellStyle name="Normal 39 3 4 2" xfId="17334" xr:uid="{00000000-0005-0000-0000-0000B7430000}"/>
    <cellStyle name="Normal 39 3 4 2 2" xfId="47981" xr:uid="{AD0BDBB5-CF7E-4C49-9579-621B0274BFEF}"/>
    <cellStyle name="Normal 39 3 4 3" xfId="47980" xr:uid="{F5779147-E738-49CC-87AB-6909AA84ACF7}"/>
    <cellStyle name="Normal 39 3 5" xfId="17335" xr:uid="{00000000-0005-0000-0000-0000B8430000}"/>
    <cellStyle name="Normal 39 3 5 2" xfId="47982" xr:uid="{AA783161-9134-48EE-BCA1-30E1B8C4AF7A}"/>
    <cellStyle name="Normal 39 3 6" xfId="47967" xr:uid="{9F3F92F2-C92E-4FE5-AD2C-11CCF0E0B948}"/>
    <cellStyle name="Normal 39 4" xfId="17336" xr:uid="{00000000-0005-0000-0000-0000B9430000}"/>
    <cellStyle name="Normal 39 4 2" xfId="47983" xr:uid="{C510AA6A-7BC5-4471-87B7-B17C934BFD93}"/>
    <cellStyle name="Normal 39 5" xfId="17337" xr:uid="{00000000-0005-0000-0000-0000BA430000}"/>
    <cellStyle name="Normal 39 5 2" xfId="17338" xr:uid="{00000000-0005-0000-0000-0000BB430000}"/>
    <cellStyle name="Normal 39 5 2 2" xfId="17339" xr:uid="{00000000-0005-0000-0000-0000BC430000}"/>
    <cellStyle name="Normal 39 5 2 2 2" xfId="17340" xr:uid="{00000000-0005-0000-0000-0000BD430000}"/>
    <cellStyle name="Normal 39 5 2 2 2 2" xfId="47987" xr:uid="{5E10944F-030F-4469-8462-049B77BEC281}"/>
    <cellStyle name="Normal 39 5 2 2 3" xfId="47986" xr:uid="{226D78AC-F4B5-4F17-AF48-0C4FA72D53D2}"/>
    <cellStyle name="Normal 39 5 2 3" xfId="17341" xr:uid="{00000000-0005-0000-0000-0000BE430000}"/>
    <cellStyle name="Normal 39 5 2 3 2" xfId="47988" xr:uid="{E9195538-EA12-40C6-816C-7DB8FE37779C}"/>
    <cellStyle name="Normal 39 5 2 4" xfId="47985" xr:uid="{34B2CAD7-1E23-42E4-BAAA-EA0FD42C45BB}"/>
    <cellStyle name="Normal 39 5 3" xfId="17342" xr:uid="{00000000-0005-0000-0000-0000BF430000}"/>
    <cellStyle name="Normal 39 5 3 2" xfId="17343" xr:uid="{00000000-0005-0000-0000-0000C0430000}"/>
    <cellStyle name="Normal 39 5 3 2 2" xfId="47990" xr:uid="{3A5B7F33-8F8C-43A6-A4D5-A5BB98DA2486}"/>
    <cellStyle name="Normal 39 5 3 3" xfId="47989" xr:uid="{1E506E8D-FE96-4ECA-A3E5-46740437F897}"/>
    <cellStyle name="Normal 39 5 4" xfId="17344" xr:uid="{00000000-0005-0000-0000-0000C1430000}"/>
    <cellStyle name="Normal 39 5 4 2" xfId="47991" xr:uid="{49B2BED0-B734-49DB-9B71-7869F01D5EDF}"/>
    <cellStyle name="Normal 39 5 5" xfId="47984" xr:uid="{DBAAB8CC-0DA3-4D27-A7A9-8028C248F822}"/>
    <cellStyle name="Normal 39 6" xfId="17345" xr:uid="{00000000-0005-0000-0000-0000C2430000}"/>
    <cellStyle name="Normal 39 6 2" xfId="17346" xr:uid="{00000000-0005-0000-0000-0000C3430000}"/>
    <cellStyle name="Normal 39 6 2 2" xfId="17347" xr:uid="{00000000-0005-0000-0000-0000C4430000}"/>
    <cellStyle name="Normal 39 6 2 2 2" xfId="47994" xr:uid="{52E8BDE3-64C4-4197-8342-602EC8EFBE32}"/>
    <cellStyle name="Normal 39 6 2 3" xfId="47993" xr:uid="{B0683599-FBB4-4E8B-9521-99830FC190D5}"/>
    <cellStyle name="Normal 39 6 3" xfId="17348" xr:uid="{00000000-0005-0000-0000-0000C5430000}"/>
    <cellStyle name="Normal 39 6 3 2" xfId="47995" xr:uid="{D47D5991-AF28-4A21-82F9-4DE44D2A9768}"/>
    <cellStyle name="Normal 39 6 4" xfId="47992" xr:uid="{7F6E7B9D-5ED8-417B-BA0C-6E708AF2D58E}"/>
    <cellStyle name="Normal 39 7" xfId="17349" xr:uid="{00000000-0005-0000-0000-0000C6430000}"/>
    <cellStyle name="Normal 39 7 2" xfId="17350" xr:uid="{00000000-0005-0000-0000-0000C7430000}"/>
    <cellStyle name="Normal 39 7 2 2" xfId="17351" xr:uid="{00000000-0005-0000-0000-0000C8430000}"/>
    <cellStyle name="Normal 39 7 2 2 2" xfId="47998" xr:uid="{2EC7394F-DD40-4561-BDA1-53D65D29DDD6}"/>
    <cellStyle name="Normal 39 7 2 3" xfId="47997" xr:uid="{6D81F834-0018-4E90-A825-09E77DF61D43}"/>
    <cellStyle name="Normal 39 7 3" xfId="17352" xr:uid="{00000000-0005-0000-0000-0000C9430000}"/>
    <cellStyle name="Normal 39 7 3 2" xfId="47999" xr:uid="{0C3947BA-6443-4740-A6E2-427CD56BD938}"/>
    <cellStyle name="Normal 39 7 4" xfId="47996" xr:uid="{33AEC34D-04B4-4D37-9AF8-150302F61185}"/>
    <cellStyle name="Normal 39 8" xfId="17353" xr:uid="{00000000-0005-0000-0000-0000CA430000}"/>
    <cellStyle name="Normal 39 8 2" xfId="17354" xr:uid="{00000000-0005-0000-0000-0000CB430000}"/>
    <cellStyle name="Normal 39 8 2 2" xfId="17355" xr:uid="{00000000-0005-0000-0000-0000CC430000}"/>
    <cellStyle name="Normal 39 8 2 2 2" xfId="48002" xr:uid="{981A5DF9-5DED-43CB-84A3-8FFE22B3A137}"/>
    <cellStyle name="Normal 39 8 2 3" xfId="48001" xr:uid="{FF4A8598-5477-4C7E-8329-7D4AB236E124}"/>
    <cellStyle name="Normal 39 8 3" xfId="17356" xr:uid="{00000000-0005-0000-0000-0000CD430000}"/>
    <cellStyle name="Normal 39 8 3 2" xfId="48003" xr:uid="{4103C81C-F57C-4736-8144-876DAFFBE261}"/>
    <cellStyle name="Normal 39 8 4" xfId="48000" xr:uid="{8CAFDD61-DAF5-402D-A81E-8651C9D2A72D}"/>
    <cellStyle name="Normal 39 9" xfId="17357" xr:uid="{00000000-0005-0000-0000-0000CE430000}"/>
    <cellStyle name="Normal 39 9 2" xfId="17358" xr:uid="{00000000-0005-0000-0000-0000CF430000}"/>
    <cellStyle name="Normal 39 9 2 2" xfId="48005" xr:uid="{C22A4610-5C55-4EA5-A553-BC14497D04C8}"/>
    <cellStyle name="Normal 39 9 3" xfId="48004" xr:uid="{EF43BCBF-5B5C-4712-840E-5985DC5C21A6}"/>
    <cellStyle name="Normal 4" xfId="17359" xr:uid="{00000000-0005-0000-0000-0000D0430000}"/>
    <cellStyle name="Normal 4 2" xfId="17360" xr:uid="{00000000-0005-0000-0000-0000D1430000}"/>
    <cellStyle name="Normal 4 2 2" xfId="17361" xr:uid="{00000000-0005-0000-0000-0000D2430000}"/>
    <cellStyle name="Normal 4 2 2 2" xfId="17362" xr:uid="{00000000-0005-0000-0000-0000D3430000}"/>
    <cellStyle name="Normal 4 2 2 2 2" xfId="17363" xr:uid="{00000000-0005-0000-0000-0000D4430000}"/>
    <cellStyle name="Normal 4 2 2 2 2 2" xfId="17364" xr:uid="{00000000-0005-0000-0000-0000D5430000}"/>
    <cellStyle name="Normal 4 2 2 2 2 2 2" xfId="48011" xr:uid="{A4A66F06-D02E-458A-BC6B-8C9616CF6DBA}"/>
    <cellStyle name="Normal 4 2 2 2 2 3" xfId="48010" xr:uid="{E2E5135A-9CAE-4D03-B121-548007BCD8CA}"/>
    <cellStyle name="Normal 4 2 2 2 3" xfId="48009" xr:uid="{81C67926-7B82-483B-9120-10FE4AFEF51D}"/>
    <cellStyle name="Normal 4 2 2 3" xfId="17365" xr:uid="{00000000-0005-0000-0000-0000D6430000}"/>
    <cellStyle name="Normal 4 2 2 3 2" xfId="48012" xr:uid="{A4B7A91E-E56D-4612-B982-75F96CF54F9F}"/>
    <cellStyle name="Normal 4 2 2 4" xfId="17366" xr:uid="{00000000-0005-0000-0000-0000D7430000}"/>
    <cellStyle name="Normal 4 2 2 4 2" xfId="48013" xr:uid="{AD47E466-28A7-4B70-B41C-C214D403D4EF}"/>
    <cellStyle name="Normal 4 2 2 5" xfId="17367" xr:uid="{00000000-0005-0000-0000-0000D8430000}"/>
    <cellStyle name="Normal 4 2 2 5 2" xfId="48014" xr:uid="{C46244E0-5643-42AD-9542-FEA1ECBD9CFF}"/>
    <cellStyle name="Normal 4 2 2 6" xfId="17368" xr:uid="{00000000-0005-0000-0000-0000D9430000}"/>
    <cellStyle name="Normal 4 2 2 6 2" xfId="48015" xr:uid="{32720DCB-F031-4207-BFAC-C972E7D961F9}"/>
    <cellStyle name="Normal 4 2 2 7" xfId="48008" xr:uid="{9579B891-54D4-4FBC-9A54-388D2BEAB57D}"/>
    <cellStyle name="Normal 4 2 3" xfId="17369" xr:uid="{00000000-0005-0000-0000-0000DA430000}"/>
    <cellStyle name="Normal 4 2 3 2" xfId="17370" xr:uid="{00000000-0005-0000-0000-0000DB430000}"/>
    <cellStyle name="Normal 4 2 3 2 2" xfId="48017" xr:uid="{38B28283-15AD-47F4-AD95-C3F06B7FF52A}"/>
    <cellStyle name="Normal 4 2 3 3" xfId="48016" xr:uid="{6F2A0391-96B2-4EA9-99B4-8EC4794696C7}"/>
    <cellStyle name="Normal 4 2 4" xfId="17371" xr:uid="{00000000-0005-0000-0000-0000DC430000}"/>
    <cellStyle name="Normal 4 2 4 2" xfId="48018" xr:uid="{8153192F-D8E3-4BB5-BE8A-D594BFF65AB5}"/>
    <cellStyle name="Normal 4 2 5" xfId="17372" xr:uid="{00000000-0005-0000-0000-0000DD430000}"/>
    <cellStyle name="Normal 4 2 5 2" xfId="48019" xr:uid="{D7896A55-9F33-4455-A0DA-4C1CE6FADF29}"/>
    <cellStyle name="Normal 4 2 6" xfId="17373" xr:uid="{00000000-0005-0000-0000-0000DE430000}"/>
    <cellStyle name="Normal 4 2 6 2" xfId="48020" xr:uid="{FA3E6702-2608-4D70-A629-099EE1D9DA11}"/>
    <cellStyle name="Normal 4 2 7" xfId="17374" xr:uid="{00000000-0005-0000-0000-0000DF430000}"/>
    <cellStyle name="Normal 4 2 7 2" xfId="48021" xr:uid="{03060A81-4324-4C2B-B1BF-D4B24AF3FE0E}"/>
    <cellStyle name="Normal 4 2 8" xfId="48007" xr:uid="{C57915DA-F612-4F55-BAEE-718C44A5A9DC}"/>
    <cellStyle name="Normal 4 3" xfId="17375" xr:uid="{00000000-0005-0000-0000-0000E0430000}"/>
    <cellStyle name="Normal 4 3 2" xfId="17376" xr:uid="{00000000-0005-0000-0000-0000E1430000}"/>
    <cellStyle name="Normal 4 3 2 2" xfId="17377" xr:uid="{00000000-0005-0000-0000-0000E2430000}"/>
    <cellStyle name="Normal 4 3 2 2 2" xfId="48024" xr:uid="{EAA9EA5B-6D9B-4D17-9664-9E2B047C0D71}"/>
    <cellStyle name="Normal 4 3 2 3" xfId="48023" xr:uid="{465071E0-7A31-4146-8CE6-3F1281DF8672}"/>
    <cellStyle name="Normal 4 3 3" xfId="17378" xr:uid="{00000000-0005-0000-0000-0000E3430000}"/>
    <cellStyle name="Normal 4 3 3 2" xfId="17379" xr:uid="{00000000-0005-0000-0000-0000E4430000}"/>
    <cellStyle name="Normal 4 3 3 2 2" xfId="48026" xr:uid="{B11AFE5D-1A5E-4291-A73F-3D4031EC2493}"/>
    <cellStyle name="Normal 4 3 3 3" xfId="48025" xr:uid="{BB591E22-E300-40C8-AB66-F9B9DFA95FB5}"/>
    <cellStyle name="Normal 4 3 4" xfId="17380" xr:uid="{00000000-0005-0000-0000-0000E5430000}"/>
    <cellStyle name="Normal 4 3 4 2" xfId="48027" xr:uid="{CA607BAD-A1F2-4E3E-85E0-4567728A8505}"/>
    <cellStyle name="Normal 4 3 5" xfId="17381" xr:uid="{00000000-0005-0000-0000-0000E6430000}"/>
    <cellStyle name="Normal 4 3 5 2" xfId="48028" xr:uid="{5F515373-85F9-42E5-8029-3E8B2F6854B1}"/>
    <cellStyle name="Normal 4 3 6" xfId="17382" xr:uid="{00000000-0005-0000-0000-0000E7430000}"/>
    <cellStyle name="Normal 4 3 6 2" xfId="48029" xr:uid="{AC355329-3FB3-4DDE-8E33-0FD2063ECBE9}"/>
    <cellStyle name="Normal 4 3 7" xfId="17383" xr:uid="{00000000-0005-0000-0000-0000E8430000}"/>
    <cellStyle name="Normal 4 3 7 2" xfId="48030" xr:uid="{2F905E0E-FE07-4463-8201-E747D525AE02}"/>
    <cellStyle name="Normal 4 3 8" xfId="17384" xr:uid="{00000000-0005-0000-0000-0000E9430000}"/>
    <cellStyle name="Normal 4 3 8 2" xfId="17385" xr:uid="{00000000-0005-0000-0000-0000EA430000}"/>
    <cellStyle name="Normal 4 3 8 2 2" xfId="48032" xr:uid="{F9644EEE-4EA7-4B61-9956-02A3F674C871}"/>
    <cellStyle name="Normal 4 3 8 3" xfId="48031" xr:uid="{B9E32F8E-BB73-4265-999A-2CA0116BB261}"/>
    <cellStyle name="Normal 4 3 9" xfId="48022" xr:uid="{BFFBB077-9D09-4A36-BF6E-563B71A40BF5}"/>
    <cellStyle name="Normal 4 4" xfId="17386" xr:uid="{00000000-0005-0000-0000-0000EB430000}"/>
    <cellStyle name="Normal 4 4 10" xfId="17387" xr:uid="{00000000-0005-0000-0000-0000EC430000}"/>
    <cellStyle name="Normal 4 4 10 2" xfId="48034" xr:uid="{10B145FA-8F55-452A-B0F3-68DF856BE345}"/>
    <cellStyle name="Normal 4 4 11" xfId="17388" xr:uid="{00000000-0005-0000-0000-0000ED430000}"/>
    <cellStyle name="Normal 4 4 11 2" xfId="48035" xr:uid="{ED48CC8B-144C-4A86-A5C8-E0D5F9CAC5CC}"/>
    <cellStyle name="Normal 4 4 12" xfId="48033" xr:uid="{2FCFB437-6586-464E-90E7-7D6458C0F88C}"/>
    <cellStyle name="Normal 4 4 2" xfId="17389" xr:uid="{00000000-0005-0000-0000-0000EE430000}"/>
    <cellStyle name="Normal 4 4 2 2" xfId="17390" xr:uid="{00000000-0005-0000-0000-0000EF430000}"/>
    <cellStyle name="Normal 4 4 2 2 2" xfId="17391" xr:uid="{00000000-0005-0000-0000-0000F0430000}"/>
    <cellStyle name="Normal 4 4 2 2 2 2" xfId="17392" xr:uid="{00000000-0005-0000-0000-0000F1430000}"/>
    <cellStyle name="Normal 4 4 2 2 2 2 2" xfId="17393" xr:uid="{00000000-0005-0000-0000-0000F2430000}"/>
    <cellStyle name="Normal 4 4 2 2 2 2 2 2" xfId="17394" xr:uid="{00000000-0005-0000-0000-0000F3430000}"/>
    <cellStyle name="Normal 4 4 2 2 2 2 2 2 2" xfId="48041" xr:uid="{89CE112E-AE9C-4756-B061-3997C86EA5BB}"/>
    <cellStyle name="Normal 4 4 2 2 2 2 2 3" xfId="48040" xr:uid="{1A0B0B34-3493-4242-9C07-7AFB551E0BB5}"/>
    <cellStyle name="Normal 4 4 2 2 2 2 3" xfId="17395" xr:uid="{00000000-0005-0000-0000-0000F4430000}"/>
    <cellStyle name="Normal 4 4 2 2 2 2 3 2" xfId="48042" xr:uid="{381F72D4-44A3-4B12-9AB2-B6E289D315CA}"/>
    <cellStyle name="Normal 4 4 2 2 2 2 4" xfId="48039" xr:uid="{888DEBFC-07CB-4342-A0AF-0D2D8BAF7AE3}"/>
    <cellStyle name="Normal 4 4 2 2 2 3" xfId="17396" xr:uid="{00000000-0005-0000-0000-0000F5430000}"/>
    <cellStyle name="Normal 4 4 2 2 2 3 2" xfId="17397" xr:uid="{00000000-0005-0000-0000-0000F6430000}"/>
    <cellStyle name="Normal 4 4 2 2 2 3 2 2" xfId="48044" xr:uid="{B0252A87-9587-462F-90F1-30A154C00230}"/>
    <cellStyle name="Normal 4 4 2 2 2 3 3" xfId="48043" xr:uid="{758FFA8A-194F-48EA-891B-D52B223DACD0}"/>
    <cellStyle name="Normal 4 4 2 2 2 4" xfId="17398" xr:uid="{00000000-0005-0000-0000-0000F7430000}"/>
    <cellStyle name="Normal 4 4 2 2 2 4 2" xfId="48045" xr:uid="{3387E851-5249-4CE2-9C1C-1DEA1D55A71B}"/>
    <cellStyle name="Normal 4 4 2 2 2 5" xfId="48038" xr:uid="{8766897B-3FC9-424F-B956-41C4E066335E}"/>
    <cellStyle name="Normal 4 4 2 2 3" xfId="17399" xr:uid="{00000000-0005-0000-0000-0000F8430000}"/>
    <cellStyle name="Normal 4 4 2 2 3 2" xfId="17400" xr:uid="{00000000-0005-0000-0000-0000F9430000}"/>
    <cellStyle name="Normal 4 4 2 2 3 2 2" xfId="17401" xr:uid="{00000000-0005-0000-0000-0000FA430000}"/>
    <cellStyle name="Normal 4 4 2 2 3 2 2 2" xfId="48048" xr:uid="{65665EF0-E44E-47E1-92D0-9835EE67876D}"/>
    <cellStyle name="Normal 4 4 2 2 3 2 3" xfId="48047" xr:uid="{D91AA4F6-7B77-4348-B977-EDC259849542}"/>
    <cellStyle name="Normal 4 4 2 2 3 3" xfId="17402" xr:uid="{00000000-0005-0000-0000-0000FB430000}"/>
    <cellStyle name="Normal 4 4 2 2 3 3 2" xfId="48049" xr:uid="{8434A5EA-F7DB-47F6-B47F-1E4695669A02}"/>
    <cellStyle name="Normal 4 4 2 2 3 4" xfId="48046" xr:uid="{2592C0B1-C6BC-4A4A-A95D-5D8C726E31B8}"/>
    <cellStyle name="Normal 4 4 2 2 4" xfId="17403" xr:uid="{00000000-0005-0000-0000-0000FC430000}"/>
    <cellStyle name="Normal 4 4 2 2 4 2" xfId="17404" xr:uid="{00000000-0005-0000-0000-0000FD430000}"/>
    <cellStyle name="Normal 4 4 2 2 4 2 2" xfId="48051" xr:uid="{DCB3F35A-1F6C-4D92-8022-39A9C8EE282B}"/>
    <cellStyle name="Normal 4 4 2 2 4 3" xfId="48050" xr:uid="{C8BE8C38-0D26-4994-8D15-5E45758AC919}"/>
    <cellStyle name="Normal 4 4 2 2 5" xfId="17405" xr:uid="{00000000-0005-0000-0000-0000FE430000}"/>
    <cellStyle name="Normal 4 4 2 2 5 2" xfId="48052" xr:uid="{BC6EEE9A-50CB-4526-B022-C2403C0E00F1}"/>
    <cellStyle name="Normal 4 4 2 2 6" xfId="48037" xr:uid="{0AC048FA-D40E-4C85-987B-A3955B1C512E}"/>
    <cellStyle name="Normal 4 4 2 3" xfId="17406" xr:uid="{00000000-0005-0000-0000-0000FF430000}"/>
    <cellStyle name="Normal 4 4 2 3 2" xfId="17407" xr:uid="{00000000-0005-0000-0000-000000440000}"/>
    <cellStyle name="Normal 4 4 2 3 2 2" xfId="17408" xr:uid="{00000000-0005-0000-0000-000001440000}"/>
    <cellStyle name="Normal 4 4 2 3 2 2 2" xfId="17409" xr:uid="{00000000-0005-0000-0000-000002440000}"/>
    <cellStyle name="Normal 4 4 2 3 2 2 2 2" xfId="48056" xr:uid="{1C5F389A-4A2C-4DCE-9030-D33B48BC033C}"/>
    <cellStyle name="Normal 4 4 2 3 2 2 3" xfId="48055" xr:uid="{7CE1E356-FF9C-4B99-8933-70C61DADB1D2}"/>
    <cellStyle name="Normal 4 4 2 3 2 3" xfId="17410" xr:uid="{00000000-0005-0000-0000-000003440000}"/>
    <cellStyle name="Normal 4 4 2 3 2 3 2" xfId="48057" xr:uid="{1DF8F29D-4309-4C3A-8BCF-B5323903C732}"/>
    <cellStyle name="Normal 4 4 2 3 2 4" xfId="48054" xr:uid="{34B05243-9FF2-4206-87D3-C805ADD5B9EB}"/>
    <cellStyle name="Normal 4 4 2 3 3" xfId="17411" xr:uid="{00000000-0005-0000-0000-000004440000}"/>
    <cellStyle name="Normal 4 4 2 3 3 2" xfId="17412" xr:uid="{00000000-0005-0000-0000-000005440000}"/>
    <cellStyle name="Normal 4 4 2 3 3 2 2" xfId="48059" xr:uid="{5EDA9E89-587D-465E-9CAF-4F72A52F7C70}"/>
    <cellStyle name="Normal 4 4 2 3 3 3" xfId="48058" xr:uid="{B4E1171F-C373-42FC-BD5D-9B4BB1B215F4}"/>
    <cellStyle name="Normal 4 4 2 3 4" xfId="17413" xr:uid="{00000000-0005-0000-0000-000006440000}"/>
    <cellStyle name="Normal 4 4 2 3 4 2" xfId="48060" xr:uid="{E3D01B8B-CDA8-410C-8420-8D937E3B83CC}"/>
    <cellStyle name="Normal 4 4 2 3 5" xfId="48053" xr:uid="{E39A3B6B-8A2B-461A-9522-031A2FB388A0}"/>
    <cellStyle name="Normal 4 4 2 4" xfId="17414" xr:uid="{00000000-0005-0000-0000-000007440000}"/>
    <cellStyle name="Normal 4 4 2 4 2" xfId="17415" xr:uid="{00000000-0005-0000-0000-000008440000}"/>
    <cellStyle name="Normal 4 4 2 4 2 2" xfId="17416" xr:uid="{00000000-0005-0000-0000-000009440000}"/>
    <cellStyle name="Normal 4 4 2 4 2 2 2" xfId="48063" xr:uid="{06BE1142-333F-40E5-8CC2-4C8EE06ECCCE}"/>
    <cellStyle name="Normal 4 4 2 4 2 3" xfId="48062" xr:uid="{AF3798B0-D4B2-4119-8F80-1FD0493635C2}"/>
    <cellStyle name="Normal 4 4 2 4 3" xfId="17417" xr:uid="{00000000-0005-0000-0000-00000A440000}"/>
    <cellStyle name="Normal 4 4 2 4 3 2" xfId="48064" xr:uid="{22DD6CB6-75C4-4A70-BF34-6BE6126BC0E7}"/>
    <cellStyle name="Normal 4 4 2 4 4" xfId="48061" xr:uid="{4BBB4938-9852-4C7B-9C39-F428B276FB9C}"/>
    <cellStyle name="Normal 4 4 2 5" xfId="17418" xr:uid="{00000000-0005-0000-0000-00000B440000}"/>
    <cellStyle name="Normal 4 4 2 5 2" xfId="17419" xr:uid="{00000000-0005-0000-0000-00000C440000}"/>
    <cellStyle name="Normal 4 4 2 5 2 2" xfId="48066" xr:uid="{C813663A-654B-4F08-A1B7-26286F3ACD3C}"/>
    <cellStyle name="Normal 4 4 2 5 3" xfId="48065" xr:uid="{6741F074-82A6-4657-AC39-DD13518FF711}"/>
    <cellStyle name="Normal 4 4 2 6" xfId="17420" xr:uid="{00000000-0005-0000-0000-00000D440000}"/>
    <cellStyle name="Normal 4 4 2 6 2" xfId="48067" xr:uid="{C8754C86-89EF-4997-B192-88AD9F1CD315}"/>
    <cellStyle name="Normal 4 4 2 7" xfId="48036" xr:uid="{2BBA1058-8BD2-432D-8632-E9C02416AD63}"/>
    <cellStyle name="Normal 4 4 3" xfId="17421" xr:uid="{00000000-0005-0000-0000-00000E440000}"/>
    <cellStyle name="Normal 4 4 3 2" xfId="17422" xr:uid="{00000000-0005-0000-0000-00000F440000}"/>
    <cellStyle name="Normal 4 4 3 2 2" xfId="17423" xr:uid="{00000000-0005-0000-0000-000010440000}"/>
    <cellStyle name="Normal 4 4 3 2 2 2" xfId="17424" xr:uid="{00000000-0005-0000-0000-000011440000}"/>
    <cellStyle name="Normal 4 4 3 2 2 2 2" xfId="17425" xr:uid="{00000000-0005-0000-0000-000012440000}"/>
    <cellStyle name="Normal 4 4 3 2 2 2 2 2" xfId="48072" xr:uid="{49931C4B-E604-4EC8-986E-82F4508DEE3C}"/>
    <cellStyle name="Normal 4 4 3 2 2 2 3" xfId="48071" xr:uid="{40ECB0FB-8006-4C37-AD5D-0E0DA21E27EB}"/>
    <cellStyle name="Normal 4 4 3 2 2 3" xfId="17426" xr:uid="{00000000-0005-0000-0000-000013440000}"/>
    <cellStyle name="Normal 4 4 3 2 2 3 2" xfId="48073" xr:uid="{D04FAF9E-8F96-4F0C-918D-FA59A99E7074}"/>
    <cellStyle name="Normal 4 4 3 2 2 4" xfId="48070" xr:uid="{F6A8AF7B-CD8F-4CFB-B21A-A819FAEE1A45}"/>
    <cellStyle name="Normal 4 4 3 2 3" xfId="17427" xr:uid="{00000000-0005-0000-0000-000014440000}"/>
    <cellStyle name="Normal 4 4 3 2 3 2" xfId="17428" xr:uid="{00000000-0005-0000-0000-000015440000}"/>
    <cellStyle name="Normal 4 4 3 2 3 2 2" xfId="48075" xr:uid="{4DE89725-A0A0-4236-B33B-A2215E43A5FF}"/>
    <cellStyle name="Normal 4 4 3 2 3 3" xfId="48074" xr:uid="{3172AECE-2267-40A3-AE4C-11AB01612272}"/>
    <cellStyle name="Normal 4 4 3 2 4" xfId="17429" xr:uid="{00000000-0005-0000-0000-000016440000}"/>
    <cellStyle name="Normal 4 4 3 2 4 2" xfId="48076" xr:uid="{DEADC12C-8F9B-4656-935A-BEB7488D8C62}"/>
    <cellStyle name="Normal 4 4 3 2 5" xfId="48069" xr:uid="{8DEC044F-29AA-40C1-B3D7-61A2CC074DF5}"/>
    <cellStyle name="Normal 4 4 3 3" xfId="17430" xr:uid="{00000000-0005-0000-0000-000017440000}"/>
    <cellStyle name="Normal 4 4 3 3 2" xfId="17431" xr:uid="{00000000-0005-0000-0000-000018440000}"/>
    <cellStyle name="Normal 4 4 3 3 2 2" xfId="17432" xr:uid="{00000000-0005-0000-0000-000019440000}"/>
    <cellStyle name="Normal 4 4 3 3 2 2 2" xfId="48079" xr:uid="{5844A2EE-C6D5-4E52-BCBC-C448F9673E31}"/>
    <cellStyle name="Normal 4 4 3 3 2 3" xfId="48078" xr:uid="{C7C0CA2D-D093-4B03-A961-EE153D93C515}"/>
    <cellStyle name="Normal 4 4 3 3 3" xfId="17433" xr:uid="{00000000-0005-0000-0000-00001A440000}"/>
    <cellStyle name="Normal 4 4 3 3 3 2" xfId="48080" xr:uid="{E7E77429-5309-4DB1-971D-7578F3F1C0F4}"/>
    <cellStyle name="Normal 4 4 3 3 4" xfId="48077" xr:uid="{AA3EB739-0D7B-4FBC-9A6B-A2D34F04401D}"/>
    <cellStyle name="Normal 4 4 3 4" xfId="17434" xr:uid="{00000000-0005-0000-0000-00001B440000}"/>
    <cellStyle name="Normal 4 4 3 4 2" xfId="17435" xr:uid="{00000000-0005-0000-0000-00001C440000}"/>
    <cellStyle name="Normal 4 4 3 4 2 2" xfId="48082" xr:uid="{A1851292-BAEE-40E5-9A25-1956CE57C619}"/>
    <cellStyle name="Normal 4 4 3 4 3" xfId="48081" xr:uid="{6E5C86A1-B268-489C-8529-E970084BA0B6}"/>
    <cellStyle name="Normal 4 4 3 5" xfId="17436" xr:uid="{00000000-0005-0000-0000-00001D440000}"/>
    <cellStyle name="Normal 4 4 3 5 2" xfId="48083" xr:uid="{827913C8-7CFC-48A2-82D3-2F4B3832C418}"/>
    <cellStyle name="Normal 4 4 3 6" xfId="48068" xr:uid="{8D6406C3-A3D5-4363-82DC-A98D7D2E5109}"/>
    <cellStyle name="Normal 4 4 4" xfId="17437" xr:uid="{00000000-0005-0000-0000-00001E440000}"/>
    <cellStyle name="Normal 4 4 4 2" xfId="17438" xr:uid="{00000000-0005-0000-0000-00001F440000}"/>
    <cellStyle name="Normal 4 4 4 2 2" xfId="17439" xr:uid="{00000000-0005-0000-0000-000020440000}"/>
    <cellStyle name="Normal 4 4 4 2 2 2" xfId="17440" xr:uid="{00000000-0005-0000-0000-000021440000}"/>
    <cellStyle name="Normal 4 4 4 2 2 2 2" xfId="48087" xr:uid="{D7557332-587A-4822-800A-BA7FF704B0E0}"/>
    <cellStyle name="Normal 4 4 4 2 2 3" xfId="48086" xr:uid="{9FD9DB38-BA30-4AF6-96A6-9A473EBDF029}"/>
    <cellStyle name="Normal 4 4 4 2 3" xfId="17441" xr:uid="{00000000-0005-0000-0000-000022440000}"/>
    <cellStyle name="Normal 4 4 4 2 3 2" xfId="48088" xr:uid="{246683AB-1474-4F11-87F1-21896C0AB27A}"/>
    <cellStyle name="Normal 4 4 4 2 4" xfId="48085" xr:uid="{DE7F3E2B-0056-48F9-A191-6F974C84ED32}"/>
    <cellStyle name="Normal 4 4 4 3" xfId="17442" xr:uid="{00000000-0005-0000-0000-000023440000}"/>
    <cellStyle name="Normal 4 4 4 3 2" xfId="17443" xr:uid="{00000000-0005-0000-0000-000024440000}"/>
    <cellStyle name="Normal 4 4 4 3 2 2" xfId="48090" xr:uid="{B086C27B-7706-485F-9D2A-02D2503A3EAD}"/>
    <cellStyle name="Normal 4 4 4 3 3" xfId="48089" xr:uid="{D495CEF5-256D-42FF-81E2-42190DD5E81C}"/>
    <cellStyle name="Normal 4 4 4 4" xfId="17444" xr:uid="{00000000-0005-0000-0000-000025440000}"/>
    <cellStyle name="Normal 4 4 4 4 2" xfId="48091" xr:uid="{19DD8897-1931-407B-A3CB-FF4EF5FBDE34}"/>
    <cellStyle name="Normal 4 4 4 5" xfId="48084" xr:uid="{60212668-7745-4906-A719-FE57F0251779}"/>
    <cellStyle name="Normal 4 4 5" xfId="17445" xr:uid="{00000000-0005-0000-0000-000026440000}"/>
    <cellStyle name="Normal 4 4 5 2" xfId="17446" xr:uid="{00000000-0005-0000-0000-000027440000}"/>
    <cellStyle name="Normal 4 4 5 2 2" xfId="17447" xr:uid="{00000000-0005-0000-0000-000028440000}"/>
    <cellStyle name="Normal 4 4 5 2 2 2" xfId="48094" xr:uid="{68C903E5-41DF-4D44-9DE8-367EDD41AFE1}"/>
    <cellStyle name="Normal 4 4 5 2 3" xfId="48093" xr:uid="{6FCFC45E-EC5A-471C-8B27-0ADFD4EFA19F}"/>
    <cellStyle name="Normal 4 4 5 3" xfId="17448" xr:uid="{00000000-0005-0000-0000-000029440000}"/>
    <cellStyle name="Normal 4 4 5 3 2" xfId="48095" xr:uid="{E750D409-070F-4C27-8FED-F9ADA3372AA4}"/>
    <cellStyle name="Normal 4 4 5 4" xfId="48092" xr:uid="{3ACAEE3A-45E3-45D5-B30B-5ABD2BFCDB12}"/>
    <cellStyle name="Normal 4 4 6" xfId="17449" xr:uid="{00000000-0005-0000-0000-00002A440000}"/>
    <cellStyle name="Normal 4 4 6 2" xfId="17450" xr:uid="{00000000-0005-0000-0000-00002B440000}"/>
    <cellStyle name="Normal 4 4 6 2 2" xfId="17451" xr:uid="{00000000-0005-0000-0000-00002C440000}"/>
    <cellStyle name="Normal 4 4 6 2 2 2" xfId="48098" xr:uid="{AF768DAA-65F7-44DA-A22E-30B34003F2FE}"/>
    <cellStyle name="Normal 4 4 6 2 3" xfId="48097" xr:uid="{1A76BF6B-C92A-440D-8BD5-E365E6A9FAEA}"/>
    <cellStyle name="Normal 4 4 6 3" xfId="17452" xr:uid="{00000000-0005-0000-0000-00002D440000}"/>
    <cellStyle name="Normal 4 4 6 3 2" xfId="48099" xr:uid="{48E3BE9A-836D-4BBA-8D45-47DD80A4A51F}"/>
    <cellStyle name="Normal 4 4 6 4" xfId="48096" xr:uid="{F542F2D6-46FD-4D81-B3E2-07CD60F0CF6A}"/>
    <cellStyle name="Normal 4 4 7" xfId="17453" xr:uid="{00000000-0005-0000-0000-00002E440000}"/>
    <cellStyle name="Normal 4 4 7 2" xfId="17454" xr:uid="{00000000-0005-0000-0000-00002F440000}"/>
    <cellStyle name="Normal 4 4 7 2 2" xfId="17455" xr:uid="{00000000-0005-0000-0000-000030440000}"/>
    <cellStyle name="Normal 4 4 7 2 2 2" xfId="48102" xr:uid="{C26E7809-A81F-433F-94B2-A5F19C267B3E}"/>
    <cellStyle name="Normal 4 4 7 2 3" xfId="48101" xr:uid="{AEBDC4C1-67FB-4CB7-8041-35D9A7072546}"/>
    <cellStyle name="Normal 4 4 7 3" xfId="17456" xr:uid="{00000000-0005-0000-0000-000031440000}"/>
    <cellStyle name="Normal 4 4 7 3 2" xfId="48103" xr:uid="{DB2FA1C3-B92D-47A3-9D50-A4259CC8D944}"/>
    <cellStyle name="Normal 4 4 7 4" xfId="48100" xr:uid="{02F57F3E-B0B5-456F-94EA-C773B3709B00}"/>
    <cellStyle name="Normal 4 4 8" xfId="17457" xr:uid="{00000000-0005-0000-0000-000032440000}"/>
    <cellStyle name="Normal 4 4 8 2" xfId="17458" xr:uid="{00000000-0005-0000-0000-000033440000}"/>
    <cellStyle name="Normal 4 4 8 2 2" xfId="48105" xr:uid="{0744D42E-D43A-4C6C-8F3E-E3FFC2176795}"/>
    <cellStyle name="Normal 4 4 8 3" xfId="48104" xr:uid="{31A81112-983C-4060-84A0-CDDF1CD5302C}"/>
    <cellStyle name="Normal 4 4 9" xfId="17459" xr:uid="{00000000-0005-0000-0000-000034440000}"/>
    <cellStyle name="Normal 4 4 9 2" xfId="17460" xr:uid="{00000000-0005-0000-0000-000035440000}"/>
    <cellStyle name="Normal 4 4 9 2 2" xfId="48107" xr:uid="{137D829F-CCC9-43E9-9BD5-0D7FF5E7B637}"/>
    <cellStyle name="Normal 4 4 9 3" xfId="48106" xr:uid="{CAE1851A-BCD6-4768-ADF6-A0CECCBDA28C}"/>
    <cellStyle name="Normal 4 5" xfId="17461" xr:uid="{00000000-0005-0000-0000-000036440000}"/>
    <cellStyle name="Normal 4 5 2" xfId="17462" xr:uid="{00000000-0005-0000-0000-000037440000}"/>
    <cellStyle name="Normal 4 5 2 2" xfId="48109" xr:uid="{F0188BD2-C4C9-4AB1-A98F-94146B6D60E5}"/>
    <cellStyle name="Normal 4 5 3" xfId="48108" xr:uid="{080E7ADF-D273-49D5-8442-C49F7F078569}"/>
    <cellStyle name="Normal 4 6" xfId="17463" xr:uid="{00000000-0005-0000-0000-000038440000}"/>
    <cellStyle name="Normal 4 6 2" xfId="17464" xr:uid="{00000000-0005-0000-0000-000039440000}"/>
    <cellStyle name="Normal 4 6 2 2" xfId="48111" xr:uid="{5D2720F9-8085-45C0-AAA4-068A773D7BD5}"/>
    <cellStyle name="Normal 4 6 3" xfId="17465" xr:uid="{00000000-0005-0000-0000-00003A440000}"/>
    <cellStyle name="Normal 4 6 3 2" xfId="48112" xr:uid="{A84B7A48-0790-433F-8A0F-8344A8D99E7F}"/>
    <cellStyle name="Normal 4 6 4" xfId="48110" xr:uid="{9EF3A86F-B010-4111-88E4-B24FC8F80504}"/>
    <cellStyle name="Normal 4 7" xfId="17466" xr:uid="{00000000-0005-0000-0000-00003B440000}"/>
    <cellStyle name="Normal 4 7 2" xfId="17467" xr:uid="{00000000-0005-0000-0000-00003C440000}"/>
    <cellStyle name="Normal 4 7 2 2" xfId="48114" xr:uid="{8BDBE3A3-D5C5-4D5F-86D6-E34A1508D0AB}"/>
    <cellStyle name="Normal 4 7 3" xfId="48113" xr:uid="{E986C021-5C2F-44A7-A86C-835B0F7FB5BE}"/>
    <cellStyle name="Normal 4 8" xfId="17468" xr:uid="{00000000-0005-0000-0000-00003D440000}"/>
    <cellStyle name="Normal 4 8 2" xfId="48115" xr:uid="{A0A038C5-D24A-4CD0-8E24-7BA981170460}"/>
    <cellStyle name="Normal 4 9" xfId="48006" xr:uid="{DA15A66F-F18E-4137-B7A8-5107860453ED}"/>
    <cellStyle name="Normal 4_Nature of Costs" xfId="17469" xr:uid="{00000000-0005-0000-0000-00003E440000}"/>
    <cellStyle name="Normal 40" xfId="17470" xr:uid="{00000000-0005-0000-0000-00003F440000}"/>
    <cellStyle name="Normal 40 10" xfId="17471" xr:uid="{00000000-0005-0000-0000-000040440000}"/>
    <cellStyle name="Normal 40 10 2" xfId="48117" xr:uid="{F15A2687-F4EF-42DD-A48B-886C183909AF}"/>
    <cellStyle name="Normal 40 11" xfId="48116" xr:uid="{A373F799-4BB7-4C75-B4B9-D905E15AD566}"/>
    <cellStyle name="Normal 40 2" xfId="17472" xr:uid="{00000000-0005-0000-0000-000041440000}"/>
    <cellStyle name="Normal 40 2 2" xfId="17473" xr:uid="{00000000-0005-0000-0000-000042440000}"/>
    <cellStyle name="Normal 40 2 2 2" xfId="17474" xr:uid="{00000000-0005-0000-0000-000043440000}"/>
    <cellStyle name="Normal 40 2 2 2 2" xfId="17475" xr:uid="{00000000-0005-0000-0000-000044440000}"/>
    <cellStyle name="Normal 40 2 2 2 2 2" xfId="17476" xr:uid="{00000000-0005-0000-0000-000045440000}"/>
    <cellStyle name="Normal 40 2 2 2 2 2 2" xfId="17477" xr:uid="{00000000-0005-0000-0000-000046440000}"/>
    <cellStyle name="Normal 40 2 2 2 2 2 2 2" xfId="48123" xr:uid="{61FDAB85-E6DD-466B-B53B-C1200742EC6B}"/>
    <cellStyle name="Normal 40 2 2 2 2 2 3" xfId="48122" xr:uid="{BEF85E37-9844-4D29-8751-AE9AA22700CA}"/>
    <cellStyle name="Normal 40 2 2 2 2 3" xfId="17478" xr:uid="{00000000-0005-0000-0000-000047440000}"/>
    <cellStyle name="Normal 40 2 2 2 2 3 2" xfId="48124" xr:uid="{90F697B9-5CFF-47B6-9538-C372B611B541}"/>
    <cellStyle name="Normal 40 2 2 2 2 4" xfId="48121" xr:uid="{3D63A196-6142-4F96-AD3F-6EBA757CA526}"/>
    <cellStyle name="Normal 40 2 2 2 3" xfId="17479" xr:uid="{00000000-0005-0000-0000-000048440000}"/>
    <cellStyle name="Normal 40 2 2 2 3 2" xfId="17480" xr:uid="{00000000-0005-0000-0000-000049440000}"/>
    <cellStyle name="Normal 40 2 2 2 3 2 2" xfId="48126" xr:uid="{F37137E8-94B4-4AA5-BB02-DEA7130C864A}"/>
    <cellStyle name="Normal 40 2 2 2 3 3" xfId="48125" xr:uid="{7B8BA9F3-BBCE-4F5F-9080-BD7F566458BE}"/>
    <cellStyle name="Normal 40 2 2 2 4" xfId="17481" xr:uid="{00000000-0005-0000-0000-00004A440000}"/>
    <cellStyle name="Normal 40 2 2 2 4 2" xfId="48127" xr:uid="{89221EC2-48BA-4A6F-B5AC-218537CF09E6}"/>
    <cellStyle name="Normal 40 2 2 2 5" xfId="48120" xr:uid="{602F55F2-169C-45CF-8E8E-B2C64C0C0CC1}"/>
    <cellStyle name="Normal 40 2 2 3" xfId="17482" xr:uid="{00000000-0005-0000-0000-00004B440000}"/>
    <cellStyle name="Normal 40 2 2 3 2" xfId="17483" xr:uid="{00000000-0005-0000-0000-00004C440000}"/>
    <cellStyle name="Normal 40 2 2 3 2 2" xfId="17484" xr:uid="{00000000-0005-0000-0000-00004D440000}"/>
    <cellStyle name="Normal 40 2 2 3 2 2 2" xfId="48130" xr:uid="{134083F6-83AC-450B-A0FE-0E0C0566A43E}"/>
    <cellStyle name="Normal 40 2 2 3 2 3" xfId="48129" xr:uid="{97EF715E-909B-4273-9A54-EA94834401E4}"/>
    <cellStyle name="Normal 40 2 2 3 3" xfId="17485" xr:uid="{00000000-0005-0000-0000-00004E440000}"/>
    <cellStyle name="Normal 40 2 2 3 3 2" xfId="48131" xr:uid="{539C27C8-1464-4D86-9E8D-ED1946E153F5}"/>
    <cellStyle name="Normal 40 2 2 3 4" xfId="48128" xr:uid="{B493D9E9-7BDF-40FC-96BC-C9970E0CF565}"/>
    <cellStyle name="Normal 40 2 2 4" xfId="17486" xr:uid="{00000000-0005-0000-0000-00004F440000}"/>
    <cellStyle name="Normal 40 2 2 4 2" xfId="17487" xr:uid="{00000000-0005-0000-0000-000050440000}"/>
    <cellStyle name="Normal 40 2 2 4 2 2" xfId="48133" xr:uid="{685D2680-0740-4434-B134-29A7369DB65F}"/>
    <cellStyle name="Normal 40 2 2 4 3" xfId="48132" xr:uid="{EE2EFF03-69E6-4996-8D08-5014ED205CD7}"/>
    <cellStyle name="Normal 40 2 2 5" xfId="17488" xr:uid="{00000000-0005-0000-0000-000051440000}"/>
    <cellStyle name="Normal 40 2 2 5 2" xfId="48134" xr:uid="{CBC71BF9-095A-48FF-97F2-B746391D4196}"/>
    <cellStyle name="Normal 40 2 2 6" xfId="48119" xr:uid="{1842A402-9439-429B-91F5-EDD30BC3C928}"/>
    <cellStyle name="Normal 40 2 3" xfId="17489" xr:uid="{00000000-0005-0000-0000-000052440000}"/>
    <cellStyle name="Normal 40 2 3 2" xfId="17490" xr:uid="{00000000-0005-0000-0000-000053440000}"/>
    <cellStyle name="Normal 40 2 3 2 2" xfId="17491" xr:uid="{00000000-0005-0000-0000-000054440000}"/>
    <cellStyle name="Normal 40 2 3 2 2 2" xfId="17492" xr:uid="{00000000-0005-0000-0000-000055440000}"/>
    <cellStyle name="Normal 40 2 3 2 2 2 2" xfId="48138" xr:uid="{DEB5F184-0FE4-49C8-8DBC-20FEB548A475}"/>
    <cellStyle name="Normal 40 2 3 2 2 3" xfId="48137" xr:uid="{B6F44E49-A4F1-4BD1-A6EE-336DFE34E546}"/>
    <cellStyle name="Normal 40 2 3 2 3" xfId="17493" xr:uid="{00000000-0005-0000-0000-000056440000}"/>
    <cellStyle name="Normal 40 2 3 2 3 2" xfId="48139" xr:uid="{566173B8-7BF8-4B66-96E2-C8EED3FF573F}"/>
    <cellStyle name="Normal 40 2 3 2 4" xfId="48136" xr:uid="{599CD428-52E3-4D47-8A96-7E9709BB5D0A}"/>
    <cellStyle name="Normal 40 2 3 3" xfId="17494" xr:uid="{00000000-0005-0000-0000-000057440000}"/>
    <cellStyle name="Normal 40 2 3 3 2" xfId="17495" xr:uid="{00000000-0005-0000-0000-000058440000}"/>
    <cellStyle name="Normal 40 2 3 3 2 2" xfId="48141" xr:uid="{462D65DA-4908-4F73-9A51-79173C3A4E3D}"/>
    <cellStyle name="Normal 40 2 3 3 3" xfId="48140" xr:uid="{19557288-5531-49DB-9790-DC1C18D0531F}"/>
    <cellStyle name="Normal 40 2 3 4" xfId="17496" xr:uid="{00000000-0005-0000-0000-000059440000}"/>
    <cellStyle name="Normal 40 2 3 4 2" xfId="48142" xr:uid="{5296EC02-DFE5-42A8-9027-A2B06A603C95}"/>
    <cellStyle name="Normal 40 2 3 5" xfId="48135" xr:uid="{AFC73D64-D14C-464D-9F74-140ABC4F0158}"/>
    <cellStyle name="Normal 40 2 4" xfId="17497" xr:uid="{00000000-0005-0000-0000-00005A440000}"/>
    <cellStyle name="Normal 40 2 4 2" xfId="17498" xr:uid="{00000000-0005-0000-0000-00005B440000}"/>
    <cellStyle name="Normal 40 2 4 2 2" xfId="17499" xr:uid="{00000000-0005-0000-0000-00005C440000}"/>
    <cellStyle name="Normal 40 2 4 2 2 2" xfId="48145" xr:uid="{7E76D31D-0ECD-4B3A-A95A-EFE39BC1CBBD}"/>
    <cellStyle name="Normal 40 2 4 2 3" xfId="48144" xr:uid="{91894816-EFDD-4AD8-A43F-954AE6F5F160}"/>
    <cellStyle name="Normal 40 2 4 3" xfId="17500" xr:uid="{00000000-0005-0000-0000-00005D440000}"/>
    <cellStyle name="Normal 40 2 4 3 2" xfId="48146" xr:uid="{EE9D8810-6996-4EF7-9D2F-184B3C43AF1F}"/>
    <cellStyle name="Normal 40 2 4 4" xfId="48143" xr:uid="{469BC079-9BCA-4FE7-9FC1-AD0A62F040B6}"/>
    <cellStyle name="Normal 40 2 5" xfId="17501" xr:uid="{00000000-0005-0000-0000-00005E440000}"/>
    <cellStyle name="Normal 40 2 5 2" xfId="17502" xr:uid="{00000000-0005-0000-0000-00005F440000}"/>
    <cellStyle name="Normal 40 2 5 2 2" xfId="48148" xr:uid="{32990AAA-2ED7-426C-B026-A5DEA33C8822}"/>
    <cellStyle name="Normal 40 2 5 3" xfId="48147" xr:uid="{7B7254E0-F5D6-4AB9-9B6D-30AA1902620C}"/>
    <cellStyle name="Normal 40 2 6" xfId="17503" xr:uid="{00000000-0005-0000-0000-000060440000}"/>
    <cellStyle name="Normal 40 2 6 2" xfId="48149" xr:uid="{95B10924-0CD0-4EE4-84A2-1ADEED6D83C5}"/>
    <cellStyle name="Normal 40 2 7" xfId="17504" xr:uid="{00000000-0005-0000-0000-000061440000}"/>
    <cellStyle name="Normal 40 2 7 2" xfId="48150" xr:uid="{1AA8E043-A7D0-4AF8-AF57-860250CCA46A}"/>
    <cellStyle name="Normal 40 2 8" xfId="48118" xr:uid="{B8524DDB-20DF-4C66-AC41-FCB21D3D8961}"/>
    <cellStyle name="Normal 40 3" xfId="17505" xr:uid="{00000000-0005-0000-0000-000062440000}"/>
    <cellStyle name="Normal 40 3 2" xfId="17506" xr:uid="{00000000-0005-0000-0000-000063440000}"/>
    <cellStyle name="Normal 40 3 2 2" xfId="17507" xr:uid="{00000000-0005-0000-0000-000064440000}"/>
    <cellStyle name="Normal 40 3 2 2 2" xfId="17508" xr:uid="{00000000-0005-0000-0000-000065440000}"/>
    <cellStyle name="Normal 40 3 2 2 2 2" xfId="17509" xr:uid="{00000000-0005-0000-0000-000066440000}"/>
    <cellStyle name="Normal 40 3 2 2 2 2 2" xfId="48155" xr:uid="{82539390-CACC-4657-BEED-79D2A779A3AB}"/>
    <cellStyle name="Normal 40 3 2 2 2 3" xfId="48154" xr:uid="{8A78A8CC-C93E-48D9-858C-8DA69C1C23F5}"/>
    <cellStyle name="Normal 40 3 2 2 3" xfId="17510" xr:uid="{00000000-0005-0000-0000-000067440000}"/>
    <cellStyle name="Normal 40 3 2 2 3 2" xfId="48156" xr:uid="{BB5991A8-15C9-4296-B69F-7B23DBA60299}"/>
    <cellStyle name="Normal 40 3 2 2 4" xfId="48153" xr:uid="{E1631FCF-A192-402B-969D-9D25D8EF3214}"/>
    <cellStyle name="Normal 40 3 2 3" xfId="17511" xr:uid="{00000000-0005-0000-0000-000068440000}"/>
    <cellStyle name="Normal 40 3 2 3 2" xfId="17512" xr:uid="{00000000-0005-0000-0000-000069440000}"/>
    <cellStyle name="Normal 40 3 2 3 2 2" xfId="48158" xr:uid="{A3E9BD30-A23A-4880-BEBF-E4B23EC664CD}"/>
    <cellStyle name="Normal 40 3 2 3 3" xfId="48157" xr:uid="{04456B00-7F0E-4845-BD5E-B351D38C4EE5}"/>
    <cellStyle name="Normal 40 3 2 4" xfId="17513" xr:uid="{00000000-0005-0000-0000-00006A440000}"/>
    <cellStyle name="Normal 40 3 2 4 2" xfId="48159" xr:uid="{58520B07-731C-472E-B577-DC90AD9431A6}"/>
    <cellStyle name="Normal 40 3 2 5" xfId="48152" xr:uid="{402DA024-FD6F-440A-9ECC-5761536A7073}"/>
    <cellStyle name="Normal 40 3 3" xfId="17514" xr:uid="{00000000-0005-0000-0000-00006B440000}"/>
    <cellStyle name="Normal 40 3 3 2" xfId="17515" xr:uid="{00000000-0005-0000-0000-00006C440000}"/>
    <cellStyle name="Normal 40 3 3 2 2" xfId="17516" xr:uid="{00000000-0005-0000-0000-00006D440000}"/>
    <cellStyle name="Normal 40 3 3 2 2 2" xfId="48162" xr:uid="{CCDF27F9-7586-4072-AAF6-3D8EC7748305}"/>
    <cellStyle name="Normal 40 3 3 2 3" xfId="48161" xr:uid="{EE2DBD1E-6004-4C2C-8AEF-56E229953F1A}"/>
    <cellStyle name="Normal 40 3 3 3" xfId="17517" xr:uid="{00000000-0005-0000-0000-00006E440000}"/>
    <cellStyle name="Normal 40 3 3 3 2" xfId="48163" xr:uid="{6DD70908-64D7-4789-A703-EF617569F76D}"/>
    <cellStyle name="Normal 40 3 3 4" xfId="48160" xr:uid="{D4A5A3C1-F7DA-4DCE-954E-B62EECBF28B5}"/>
    <cellStyle name="Normal 40 3 4" xfId="17518" xr:uid="{00000000-0005-0000-0000-00006F440000}"/>
    <cellStyle name="Normal 40 3 4 2" xfId="17519" xr:uid="{00000000-0005-0000-0000-000070440000}"/>
    <cellStyle name="Normal 40 3 4 2 2" xfId="48165" xr:uid="{AE2CB8FC-A382-4C04-9338-11DA14AED71B}"/>
    <cellStyle name="Normal 40 3 4 3" xfId="48164" xr:uid="{42FE97C8-F45E-4DC4-9ECC-CE275253ACF8}"/>
    <cellStyle name="Normal 40 3 5" xfId="17520" xr:uid="{00000000-0005-0000-0000-000071440000}"/>
    <cellStyle name="Normal 40 3 5 2" xfId="48166" xr:uid="{B5579808-BCAA-4BF5-BA39-32600FBDF8B8}"/>
    <cellStyle name="Normal 40 3 6" xfId="48151" xr:uid="{9CAABE2E-DEA4-46C8-AB87-0C7ED1FDC316}"/>
    <cellStyle name="Normal 40 4" xfId="17521" xr:uid="{00000000-0005-0000-0000-000072440000}"/>
    <cellStyle name="Normal 40 4 2" xfId="17522" xr:uid="{00000000-0005-0000-0000-000073440000}"/>
    <cellStyle name="Normal 40 4 2 2" xfId="17523" xr:uid="{00000000-0005-0000-0000-000074440000}"/>
    <cellStyle name="Normal 40 4 2 2 2" xfId="17524" xr:uid="{00000000-0005-0000-0000-000075440000}"/>
    <cellStyle name="Normal 40 4 2 2 2 2" xfId="48170" xr:uid="{370E63E7-6964-4143-8CA5-BF27B8EAAADD}"/>
    <cellStyle name="Normal 40 4 2 2 3" xfId="48169" xr:uid="{CEFE2844-83AE-441C-9472-0DFB76A0918A}"/>
    <cellStyle name="Normal 40 4 2 3" xfId="17525" xr:uid="{00000000-0005-0000-0000-000076440000}"/>
    <cellStyle name="Normal 40 4 2 3 2" xfId="48171" xr:uid="{3B3DA088-31B8-4F17-80C6-865415286BBC}"/>
    <cellStyle name="Normal 40 4 2 4" xfId="48168" xr:uid="{302E9104-D729-47D4-9FD5-EAA48E45FF32}"/>
    <cellStyle name="Normal 40 4 3" xfId="17526" xr:uid="{00000000-0005-0000-0000-000077440000}"/>
    <cellStyle name="Normal 40 4 3 2" xfId="17527" xr:uid="{00000000-0005-0000-0000-000078440000}"/>
    <cellStyle name="Normal 40 4 3 2 2" xfId="48173" xr:uid="{7039ED69-007A-4D7E-91EC-DC7DB991DE2A}"/>
    <cellStyle name="Normal 40 4 3 3" xfId="48172" xr:uid="{511B9DD9-5B30-4AFF-9AEA-724FFA35886D}"/>
    <cellStyle name="Normal 40 4 4" xfId="17528" xr:uid="{00000000-0005-0000-0000-000079440000}"/>
    <cellStyle name="Normal 40 4 4 2" xfId="48174" xr:uid="{10A038F0-4933-4A9A-B131-39538A629E7F}"/>
    <cellStyle name="Normal 40 4 5" xfId="48167" xr:uid="{B935B55B-E8C6-4232-A014-CAFB46589B33}"/>
    <cellStyle name="Normal 40 5" xfId="17529" xr:uid="{00000000-0005-0000-0000-00007A440000}"/>
    <cellStyle name="Normal 40 5 2" xfId="17530" xr:uid="{00000000-0005-0000-0000-00007B440000}"/>
    <cellStyle name="Normal 40 5 2 2" xfId="17531" xr:uid="{00000000-0005-0000-0000-00007C440000}"/>
    <cellStyle name="Normal 40 5 2 2 2" xfId="48177" xr:uid="{FD5F9FBD-A6AC-484C-9449-56DC7DC4E3C5}"/>
    <cellStyle name="Normal 40 5 2 3" xfId="48176" xr:uid="{4B463363-F054-4A04-AAE9-961AE22F92E9}"/>
    <cellStyle name="Normal 40 5 3" xfId="17532" xr:uid="{00000000-0005-0000-0000-00007D440000}"/>
    <cellStyle name="Normal 40 5 3 2" xfId="48178" xr:uid="{2890AB2E-0967-490C-93E2-FB1D1BB09862}"/>
    <cellStyle name="Normal 40 5 4" xfId="48175" xr:uid="{2425D111-4190-4B96-B53A-2F9D5B8A2CE4}"/>
    <cellStyle name="Normal 40 6" xfId="17533" xr:uid="{00000000-0005-0000-0000-00007E440000}"/>
    <cellStyle name="Normal 40 6 2" xfId="17534" xr:uid="{00000000-0005-0000-0000-00007F440000}"/>
    <cellStyle name="Normal 40 6 2 2" xfId="17535" xr:uid="{00000000-0005-0000-0000-000080440000}"/>
    <cellStyle name="Normal 40 6 2 2 2" xfId="48181" xr:uid="{9A34B6E6-CDEE-40CB-A37B-9D18048403C0}"/>
    <cellStyle name="Normal 40 6 2 3" xfId="48180" xr:uid="{434C36DC-0A7E-4539-8FA9-2E81E3E69C6B}"/>
    <cellStyle name="Normal 40 6 3" xfId="17536" xr:uid="{00000000-0005-0000-0000-000081440000}"/>
    <cellStyle name="Normal 40 6 3 2" xfId="48182" xr:uid="{6F153F92-8DDF-495A-AB83-FF790B947F2F}"/>
    <cellStyle name="Normal 40 6 4" xfId="48179" xr:uid="{CCE696CC-7A22-48E0-8D98-4A10F61C7E04}"/>
    <cellStyle name="Normal 40 7" xfId="17537" xr:uid="{00000000-0005-0000-0000-000082440000}"/>
    <cellStyle name="Normal 40 7 2" xfId="17538" xr:uid="{00000000-0005-0000-0000-000083440000}"/>
    <cellStyle name="Normal 40 7 2 2" xfId="17539" xr:uid="{00000000-0005-0000-0000-000084440000}"/>
    <cellStyle name="Normal 40 7 2 2 2" xfId="48185" xr:uid="{F59D306C-9AFD-4593-93FE-4D8A9016E565}"/>
    <cellStyle name="Normal 40 7 2 3" xfId="48184" xr:uid="{7425849D-1457-46B3-B8E7-A8BCD592F134}"/>
    <cellStyle name="Normal 40 7 3" xfId="17540" xr:uid="{00000000-0005-0000-0000-000085440000}"/>
    <cellStyle name="Normal 40 7 3 2" xfId="48186" xr:uid="{A0ED52A1-04C1-4CE6-AFA6-BEC4072722A9}"/>
    <cellStyle name="Normal 40 7 4" xfId="48183" xr:uid="{4A40E690-6C6E-4C1C-8EC3-91032AE938E6}"/>
    <cellStyle name="Normal 40 8" xfId="17541" xr:uid="{00000000-0005-0000-0000-000086440000}"/>
    <cellStyle name="Normal 40 8 2" xfId="17542" xr:uid="{00000000-0005-0000-0000-000087440000}"/>
    <cellStyle name="Normal 40 8 2 2" xfId="48188" xr:uid="{9A9F6894-A64C-4166-9D3E-82752483AD2D}"/>
    <cellStyle name="Normal 40 8 3" xfId="48187" xr:uid="{EA9E6A0C-F7C0-479A-9148-95AC5958A96A}"/>
    <cellStyle name="Normal 40 9" xfId="17543" xr:uid="{00000000-0005-0000-0000-000088440000}"/>
    <cellStyle name="Normal 40 9 2" xfId="48189" xr:uid="{3A807809-7AF1-4977-B44B-2117074A3DE4}"/>
    <cellStyle name="Normal 41" xfId="17544" xr:uid="{00000000-0005-0000-0000-000089440000}"/>
    <cellStyle name="Normal 41 10" xfId="17545" xr:uid="{00000000-0005-0000-0000-00008A440000}"/>
    <cellStyle name="Normal 41 10 2" xfId="48191" xr:uid="{EA67A01C-238D-4DA5-809A-F16E2DB3BF8A}"/>
    <cellStyle name="Normal 41 11" xfId="48190" xr:uid="{F5200563-7D4D-4159-9A7C-0A43410C1C7F}"/>
    <cellStyle name="Normal 41 2" xfId="17546" xr:uid="{00000000-0005-0000-0000-00008B440000}"/>
    <cellStyle name="Normal 41 2 2" xfId="17547" xr:uid="{00000000-0005-0000-0000-00008C440000}"/>
    <cellStyle name="Normal 41 2 2 2" xfId="17548" xr:uid="{00000000-0005-0000-0000-00008D440000}"/>
    <cellStyle name="Normal 41 2 2 2 2" xfId="17549" xr:uid="{00000000-0005-0000-0000-00008E440000}"/>
    <cellStyle name="Normal 41 2 2 2 2 2" xfId="17550" xr:uid="{00000000-0005-0000-0000-00008F440000}"/>
    <cellStyle name="Normal 41 2 2 2 2 2 2" xfId="17551" xr:uid="{00000000-0005-0000-0000-000090440000}"/>
    <cellStyle name="Normal 41 2 2 2 2 2 2 2" xfId="48197" xr:uid="{CA28CB91-07C8-40EE-9434-042DC81EDE1D}"/>
    <cellStyle name="Normal 41 2 2 2 2 2 3" xfId="48196" xr:uid="{73CB6126-5F97-4C74-AEF7-C9DF020247B0}"/>
    <cellStyle name="Normal 41 2 2 2 2 3" xfId="17552" xr:uid="{00000000-0005-0000-0000-000091440000}"/>
    <cellStyle name="Normal 41 2 2 2 2 3 2" xfId="48198" xr:uid="{0A036DC2-B470-4C28-8EFF-F8AD6ABA11DE}"/>
    <cellStyle name="Normal 41 2 2 2 2 4" xfId="48195" xr:uid="{E49A20A6-9353-475F-A2FC-E26D38D6EA11}"/>
    <cellStyle name="Normal 41 2 2 2 3" xfId="17553" xr:uid="{00000000-0005-0000-0000-000092440000}"/>
    <cellStyle name="Normal 41 2 2 2 3 2" xfId="17554" xr:uid="{00000000-0005-0000-0000-000093440000}"/>
    <cellStyle name="Normal 41 2 2 2 3 2 2" xfId="48200" xr:uid="{344B77CA-2201-45AA-A31E-63878EA526A9}"/>
    <cellStyle name="Normal 41 2 2 2 3 3" xfId="48199" xr:uid="{BDE95641-1BC8-45DD-8459-721D19ABAF37}"/>
    <cellStyle name="Normal 41 2 2 2 4" xfId="17555" xr:uid="{00000000-0005-0000-0000-000094440000}"/>
    <cellStyle name="Normal 41 2 2 2 4 2" xfId="48201" xr:uid="{F275AE36-9E5F-4256-A0C1-C0D3F3D2F32C}"/>
    <cellStyle name="Normal 41 2 2 2 5" xfId="48194" xr:uid="{3492693F-A7D6-4CD3-B0F9-49AF40A7FE1E}"/>
    <cellStyle name="Normal 41 2 2 3" xfId="17556" xr:uid="{00000000-0005-0000-0000-000095440000}"/>
    <cellStyle name="Normal 41 2 2 3 2" xfId="17557" xr:uid="{00000000-0005-0000-0000-000096440000}"/>
    <cellStyle name="Normal 41 2 2 3 2 2" xfId="17558" xr:uid="{00000000-0005-0000-0000-000097440000}"/>
    <cellStyle name="Normal 41 2 2 3 2 2 2" xfId="48204" xr:uid="{EF7A4C3A-FDAB-44F3-A5C1-F38B54196E7B}"/>
    <cellStyle name="Normal 41 2 2 3 2 3" xfId="48203" xr:uid="{BA93742A-9D0D-4E3E-A436-91BD2CD9552D}"/>
    <cellStyle name="Normal 41 2 2 3 3" xfId="17559" xr:uid="{00000000-0005-0000-0000-000098440000}"/>
    <cellStyle name="Normal 41 2 2 3 3 2" xfId="48205" xr:uid="{9CE6780A-C051-477E-A3AF-93F641D668AF}"/>
    <cellStyle name="Normal 41 2 2 3 4" xfId="48202" xr:uid="{70CE9703-A7B6-4994-BC6F-2F1C5A11C034}"/>
    <cellStyle name="Normal 41 2 2 4" xfId="17560" xr:uid="{00000000-0005-0000-0000-000099440000}"/>
    <cellStyle name="Normal 41 2 2 4 2" xfId="17561" xr:uid="{00000000-0005-0000-0000-00009A440000}"/>
    <cellStyle name="Normal 41 2 2 4 2 2" xfId="48207" xr:uid="{769E6A45-1DA2-456E-B082-930EC57BCEEF}"/>
    <cellStyle name="Normal 41 2 2 4 3" xfId="48206" xr:uid="{22E6F55E-E6AD-4B50-82B2-9786844FBE80}"/>
    <cellStyle name="Normal 41 2 2 5" xfId="17562" xr:uid="{00000000-0005-0000-0000-00009B440000}"/>
    <cellStyle name="Normal 41 2 2 5 2" xfId="48208" xr:uid="{E0B1B542-725F-449A-B829-78FEAD64DBA4}"/>
    <cellStyle name="Normal 41 2 2 6" xfId="48193" xr:uid="{0C3721DC-9BD5-4DFF-9B2D-1BD3FFFA4984}"/>
    <cellStyle name="Normal 41 2 3" xfId="17563" xr:uid="{00000000-0005-0000-0000-00009C440000}"/>
    <cellStyle name="Normal 41 2 3 2" xfId="17564" xr:uid="{00000000-0005-0000-0000-00009D440000}"/>
    <cellStyle name="Normal 41 2 3 2 2" xfId="17565" xr:uid="{00000000-0005-0000-0000-00009E440000}"/>
    <cellStyle name="Normal 41 2 3 2 2 2" xfId="17566" xr:uid="{00000000-0005-0000-0000-00009F440000}"/>
    <cellStyle name="Normal 41 2 3 2 2 2 2" xfId="48212" xr:uid="{90AA2FD0-C85A-4577-9E92-A999FD637CA5}"/>
    <cellStyle name="Normal 41 2 3 2 2 3" xfId="48211" xr:uid="{EF5040D2-82C6-4AF6-92E3-4F6099A7FF2D}"/>
    <cellStyle name="Normal 41 2 3 2 3" xfId="17567" xr:uid="{00000000-0005-0000-0000-0000A0440000}"/>
    <cellStyle name="Normal 41 2 3 2 3 2" xfId="48213" xr:uid="{88C0F83E-76FC-4789-B0DE-48272D3A2EF5}"/>
    <cellStyle name="Normal 41 2 3 2 4" xfId="48210" xr:uid="{B854701D-8B0B-42D9-99CB-117848B38338}"/>
    <cellStyle name="Normal 41 2 3 3" xfId="17568" xr:uid="{00000000-0005-0000-0000-0000A1440000}"/>
    <cellStyle name="Normal 41 2 3 3 2" xfId="17569" xr:uid="{00000000-0005-0000-0000-0000A2440000}"/>
    <cellStyle name="Normal 41 2 3 3 2 2" xfId="48215" xr:uid="{B54F9A02-DA77-45C4-8227-2E8C24985F39}"/>
    <cellStyle name="Normal 41 2 3 3 3" xfId="48214" xr:uid="{4380761D-43DD-4178-BC40-C0192D0B7A35}"/>
    <cellStyle name="Normal 41 2 3 4" xfId="17570" xr:uid="{00000000-0005-0000-0000-0000A3440000}"/>
    <cellStyle name="Normal 41 2 3 4 2" xfId="48216" xr:uid="{F5BE4BD1-D236-407E-A019-04311BABADCF}"/>
    <cellStyle name="Normal 41 2 3 5" xfId="48209" xr:uid="{39D9900E-AE96-48DC-9AC1-F38CFAA51305}"/>
    <cellStyle name="Normal 41 2 4" xfId="17571" xr:uid="{00000000-0005-0000-0000-0000A4440000}"/>
    <cellStyle name="Normal 41 2 4 2" xfId="17572" xr:uid="{00000000-0005-0000-0000-0000A5440000}"/>
    <cellStyle name="Normal 41 2 4 2 2" xfId="17573" xr:uid="{00000000-0005-0000-0000-0000A6440000}"/>
    <cellStyle name="Normal 41 2 4 2 2 2" xfId="48219" xr:uid="{EC8DB75D-E35C-4C2A-934C-3F0759A5EA17}"/>
    <cellStyle name="Normal 41 2 4 2 3" xfId="48218" xr:uid="{C28A7788-0AC4-473A-AAA4-86A15FFB1AA5}"/>
    <cellStyle name="Normal 41 2 4 3" xfId="17574" xr:uid="{00000000-0005-0000-0000-0000A7440000}"/>
    <cellStyle name="Normal 41 2 4 3 2" xfId="48220" xr:uid="{FE73F8BD-534E-4D76-BF43-900D14DEC9C1}"/>
    <cellStyle name="Normal 41 2 4 4" xfId="48217" xr:uid="{2B161042-9B5E-4BED-9A16-5B01C4D9BD86}"/>
    <cellStyle name="Normal 41 2 5" xfId="17575" xr:uid="{00000000-0005-0000-0000-0000A8440000}"/>
    <cellStyle name="Normal 41 2 5 2" xfId="17576" xr:uid="{00000000-0005-0000-0000-0000A9440000}"/>
    <cellStyle name="Normal 41 2 5 2 2" xfId="48222" xr:uid="{C1FD9352-F940-4C99-8185-B4C294F6911D}"/>
    <cellStyle name="Normal 41 2 5 3" xfId="48221" xr:uid="{25A4EB01-E8EF-4D4E-A2D1-31B71DEFAB61}"/>
    <cellStyle name="Normal 41 2 6" xfId="17577" xr:uid="{00000000-0005-0000-0000-0000AA440000}"/>
    <cellStyle name="Normal 41 2 6 2" xfId="48223" xr:uid="{4D84130D-3EDA-4AF0-8CB2-D5B3FC1063C2}"/>
    <cellStyle name="Normal 41 2 7" xfId="17578" xr:uid="{00000000-0005-0000-0000-0000AB440000}"/>
    <cellStyle name="Normal 41 2 7 2" xfId="48224" xr:uid="{12FAC0E3-07A7-4450-A9D2-57D2D569F6CF}"/>
    <cellStyle name="Normal 41 2 8" xfId="48192" xr:uid="{99FD0329-351C-4D1D-8CCE-C493460925C2}"/>
    <cellStyle name="Normal 41 3" xfId="17579" xr:uid="{00000000-0005-0000-0000-0000AC440000}"/>
    <cellStyle name="Normal 41 3 2" xfId="17580" xr:uid="{00000000-0005-0000-0000-0000AD440000}"/>
    <cellStyle name="Normal 41 3 2 2" xfId="17581" xr:uid="{00000000-0005-0000-0000-0000AE440000}"/>
    <cellStyle name="Normal 41 3 2 2 2" xfId="17582" xr:uid="{00000000-0005-0000-0000-0000AF440000}"/>
    <cellStyle name="Normal 41 3 2 2 2 2" xfId="17583" xr:uid="{00000000-0005-0000-0000-0000B0440000}"/>
    <cellStyle name="Normal 41 3 2 2 2 2 2" xfId="48229" xr:uid="{9E0534E2-2530-4D26-AE6C-A8474C2FF90D}"/>
    <cellStyle name="Normal 41 3 2 2 2 3" xfId="48228" xr:uid="{57274FB0-690E-46B0-AC6E-72986647A598}"/>
    <cellStyle name="Normal 41 3 2 2 3" xfId="17584" xr:uid="{00000000-0005-0000-0000-0000B1440000}"/>
    <cellStyle name="Normal 41 3 2 2 3 2" xfId="48230" xr:uid="{EB96046E-1B70-438F-AFC5-B9660FC0BF92}"/>
    <cellStyle name="Normal 41 3 2 2 4" xfId="48227" xr:uid="{DD0886DD-6020-4276-8261-FA666188E055}"/>
    <cellStyle name="Normal 41 3 2 3" xfId="17585" xr:uid="{00000000-0005-0000-0000-0000B2440000}"/>
    <cellStyle name="Normal 41 3 2 3 2" xfId="17586" xr:uid="{00000000-0005-0000-0000-0000B3440000}"/>
    <cellStyle name="Normal 41 3 2 3 2 2" xfId="48232" xr:uid="{10C8D3D7-A75B-4ECD-B4B5-E2364F469E7F}"/>
    <cellStyle name="Normal 41 3 2 3 3" xfId="48231" xr:uid="{856A25D4-80DA-45A0-93CC-3E11965A736F}"/>
    <cellStyle name="Normal 41 3 2 4" xfId="17587" xr:uid="{00000000-0005-0000-0000-0000B4440000}"/>
    <cellStyle name="Normal 41 3 2 4 2" xfId="48233" xr:uid="{9349709D-05D6-497D-A686-D155D6419749}"/>
    <cellStyle name="Normal 41 3 2 5" xfId="48226" xr:uid="{079ADD47-F1D2-4CD7-83B5-AFA233348D45}"/>
    <cellStyle name="Normal 41 3 3" xfId="17588" xr:uid="{00000000-0005-0000-0000-0000B5440000}"/>
    <cellStyle name="Normal 41 3 3 2" xfId="17589" xr:uid="{00000000-0005-0000-0000-0000B6440000}"/>
    <cellStyle name="Normal 41 3 3 2 2" xfId="17590" xr:uid="{00000000-0005-0000-0000-0000B7440000}"/>
    <cellStyle name="Normal 41 3 3 2 2 2" xfId="48236" xr:uid="{63726732-16D2-48B0-9EF5-10A007841A95}"/>
    <cellStyle name="Normal 41 3 3 2 3" xfId="48235" xr:uid="{A6FB49F7-2875-4AC3-B8D9-FFCCF1145965}"/>
    <cellStyle name="Normal 41 3 3 3" xfId="17591" xr:uid="{00000000-0005-0000-0000-0000B8440000}"/>
    <cellStyle name="Normal 41 3 3 3 2" xfId="48237" xr:uid="{44829FD1-2F9C-4670-A276-994F48EC4D8E}"/>
    <cellStyle name="Normal 41 3 3 4" xfId="48234" xr:uid="{AEF920B5-8A4B-4EE2-99F9-30DF39386254}"/>
    <cellStyle name="Normal 41 3 4" xfId="17592" xr:uid="{00000000-0005-0000-0000-0000B9440000}"/>
    <cellStyle name="Normal 41 3 4 2" xfId="17593" xr:uid="{00000000-0005-0000-0000-0000BA440000}"/>
    <cellStyle name="Normal 41 3 4 2 2" xfId="48239" xr:uid="{A2228E04-66B6-4D27-A5A7-8DB45C11B6F7}"/>
    <cellStyle name="Normal 41 3 4 3" xfId="48238" xr:uid="{8520FD1E-DCE8-46CF-841F-BF75D578B295}"/>
    <cellStyle name="Normal 41 3 5" xfId="17594" xr:uid="{00000000-0005-0000-0000-0000BB440000}"/>
    <cellStyle name="Normal 41 3 5 2" xfId="48240" xr:uid="{9099D191-E246-4BBE-BA28-025AA65EE043}"/>
    <cellStyle name="Normal 41 3 6" xfId="48225" xr:uid="{887B7162-8290-428A-830D-3DD8E91BF2FB}"/>
    <cellStyle name="Normal 41 4" xfId="17595" xr:uid="{00000000-0005-0000-0000-0000BC440000}"/>
    <cellStyle name="Normal 41 4 2" xfId="17596" xr:uid="{00000000-0005-0000-0000-0000BD440000}"/>
    <cellStyle name="Normal 41 4 2 2" xfId="17597" xr:uid="{00000000-0005-0000-0000-0000BE440000}"/>
    <cellStyle name="Normal 41 4 2 2 2" xfId="17598" xr:uid="{00000000-0005-0000-0000-0000BF440000}"/>
    <cellStyle name="Normal 41 4 2 2 2 2" xfId="48244" xr:uid="{CD8B8A08-E283-42D6-A9E5-E21FEBF188F7}"/>
    <cellStyle name="Normal 41 4 2 2 3" xfId="48243" xr:uid="{15A9C0BE-4723-491B-AE77-EE6A0263736E}"/>
    <cellStyle name="Normal 41 4 2 3" xfId="17599" xr:uid="{00000000-0005-0000-0000-0000C0440000}"/>
    <cellStyle name="Normal 41 4 2 3 2" xfId="48245" xr:uid="{B6F1A483-338D-4850-AE9A-73D66B9D8F65}"/>
    <cellStyle name="Normal 41 4 2 4" xfId="48242" xr:uid="{4B3D146B-8682-4B0C-80F9-D7732CB8201A}"/>
    <cellStyle name="Normal 41 4 3" xfId="17600" xr:uid="{00000000-0005-0000-0000-0000C1440000}"/>
    <cellStyle name="Normal 41 4 3 2" xfId="17601" xr:uid="{00000000-0005-0000-0000-0000C2440000}"/>
    <cellStyle name="Normal 41 4 3 2 2" xfId="48247" xr:uid="{A549510E-CC49-4D4B-A0E3-9B02A60E8D0B}"/>
    <cellStyle name="Normal 41 4 3 3" xfId="48246" xr:uid="{97BEE22E-8450-49C6-B0BB-FD4019E79C0B}"/>
    <cellStyle name="Normal 41 4 4" xfId="17602" xr:uid="{00000000-0005-0000-0000-0000C3440000}"/>
    <cellStyle name="Normal 41 4 4 2" xfId="48248" xr:uid="{872F0082-F701-477D-A8D9-9A428A99EF45}"/>
    <cellStyle name="Normal 41 4 5" xfId="48241" xr:uid="{1B877864-512A-4089-96A8-C16ED9C07B23}"/>
    <cellStyle name="Normal 41 5" xfId="17603" xr:uid="{00000000-0005-0000-0000-0000C4440000}"/>
    <cellStyle name="Normal 41 5 2" xfId="17604" xr:uid="{00000000-0005-0000-0000-0000C5440000}"/>
    <cellStyle name="Normal 41 5 2 2" xfId="17605" xr:uid="{00000000-0005-0000-0000-0000C6440000}"/>
    <cellStyle name="Normal 41 5 2 2 2" xfId="48251" xr:uid="{1B1B3A59-8396-4945-B979-097E0B577E77}"/>
    <cellStyle name="Normal 41 5 2 3" xfId="48250" xr:uid="{3981B592-2DBF-44BD-A5E8-2BD5C140B0F5}"/>
    <cellStyle name="Normal 41 5 3" xfId="17606" xr:uid="{00000000-0005-0000-0000-0000C7440000}"/>
    <cellStyle name="Normal 41 5 3 2" xfId="48252" xr:uid="{DECA380D-57D7-4534-A9F0-742DA0D0DAAE}"/>
    <cellStyle name="Normal 41 5 4" xfId="48249" xr:uid="{1DC2B83F-8DDD-48C0-9534-BC88F85A7809}"/>
    <cellStyle name="Normal 41 6" xfId="17607" xr:uid="{00000000-0005-0000-0000-0000C8440000}"/>
    <cellStyle name="Normal 41 6 2" xfId="17608" xr:uid="{00000000-0005-0000-0000-0000C9440000}"/>
    <cellStyle name="Normal 41 6 2 2" xfId="17609" xr:uid="{00000000-0005-0000-0000-0000CA440000}"/>
    <cellStyle name="Normal 41 6 2 2 2" xfId="48255" xr:uid="{2784A36E-6765-4002-A4F3-C33B710CFE91}"/>
    <cellStyle name="Normal 41 6 2 3" xfId="48254" xr:uid="{574B5816-AFE3-4404-AA4F-71B20C18FCD0}"/>
    <cellStyle name="Normal 41 6 3" xfId="17610" xr:uid="{00000000-0005-0000-0000-0000CB440000}"/>
    <cellStyle name="Normal 41 6 3 2" xfId="48256" xr:uid="{55012679-13DD-4DE2-82E8-2F3F79FD9848}"/>
    <cellStyle name="Normal 41 6 4" xfId="48253" xr:uid="{BA1B3FD5-1E63-4170-90BF-08BBBAE2289D}"/>
    <cellStyle name="Normal 41 7" xfId="17611" xr:uid="{00000000-0005-0000-0000-0000CC440000}"/>
    <cellStyle name="Normal 41 7 2" xfId="17612" xr:uid="{00000000-0005-0000-0000-0000CD440000}"/>
    <cellStyle name="Normal 41 7 2 2" xfId="17613" xr:uid="{00000000-0005-0000-0000-0000CE440000}"/>
    <cellStyle name="Normal 41 7 2 2 2" xfId="48259" xr:uid="{E14DD067-4C3C-40AF-B437-F4D2EA80185C}"/>
    <cellStyle name="Normal 41 7 2 3" xfId="48258" xr:uid="{2C298FD1-203E-457E-9483-39DC3D5A176A}"/>
    <cellStyle name="Normal 41 7 3" xfId="17614" xr:uid="{00000000-0005-0000-0000-0000CF440000}"/>
    <cellStyle name="Normal 41 7 3 2" xfId="48260" xr:uid="{B8188766-7006-47C5-B95A-05238D641F77}"/>
    <cellStyle name="Normal 41 7 4" xfId="48257" xr:uid="{BDC1BE30-CDFD-4F3B-95D3-7BF5935006E5}"/>
    <cellStyle name="Normal 41 8" xfId="17615" xr:uid="{00000000-0005-0000-0000-0000D0440000}"/>
    <cellStyle name="Normal 41 8 2" xfId="17616" xr:uid="{00000000-0005-0000-0000-0000D1440000}"/>
    <cellStyle name="Normal 41 8 2 2" xfId="48262" xr:uid="{C04768BF-01FC-4B28-A51F-C0E80C34C3DA}"/>
    <cellStyle name="Normal 41 8 3" xfId="48261" xr:uid="{77B207CE-6363-47EB-8DDA-5D0927208B68}"/>
    <cellStyle name="Normal 41 9" xfId="17617" xr:uid="{00000000-0005-0000-0000-0000D2440000}"/>
    <cellStyle name="Normal 41 9 2" xfId="48263" xr:uid="{0E7D2446-6929-41C2-AC35-3C8304F6584C}"/>
    <cellStyle name="Normal 42" xfId="17618" xr:uid="{00000000-0005-0000-0000-0000D3440000}"/>
    <cellStyle name="Normal 42 10" xfId="17619" xr:uid="{00000000-0005-0000-0000-0000D4440000}"/>
    <cellStyle name="Normal 42 10 2" xfId="48265" xr:uid="{59DE448A-1216-464A-B999-C22383D26738}"/>
    <cellStyle name="Normal 42 11" xfId="17620" xr:uid="{00000000-0005-0000-0000-0000D5440000}"/>
    <cellStyle name="Normal 42 11 2" xfId="48266" xr:uid="{252956A2-8CEF-4283-B518-3FD4178A1889}"/>
    <cellStyle name="Normal 42 12" xfId="17621" xr:uid="{00000000-0005-0000-0000-0000D6440000}"/>
    <cellStyle name="Normal 42 12 2" xfId="48267" xr:uid="{8F7BFDB1-D9B7-4CFF-8D9F-11B9AE1A5237}"/>
    <cellStyle name="Normal 42 13" xfId="48264" xr:uid="{A6FA2A06-D686-47AC-BC43-7BF0CE58E73D}"/>
    <cellStyle name="Normal 42 2" xfId="17622" xr:uid="{00000000-0005-0000-0000-0000D7440000}"/>
    <cellStyle name="Normal 42 2 2" xfId="17623" xr:uid="{00000000-0005-0000-0000-0000D8440000}"/>
    <cellStyle name="Normal 42 2 2 2" xfId="17624" xr:uid="{00000000-0005-0000-0000-0000D9440000}"/>
    <cellStyle name="Normal 42 2 2 2 2" xfId="17625" xr:uid="{00000000-0005-0000-0000-0000DA440000}"/>
    <cellStyle name="Normal 42 2 2 2 2 2" xfId="17626" xr:uid="{00000000-0005-0000-0000-0000DB440000}"/>
    <cellStyle name="Normal 42 2 2 2 2 2 2" xfId="17627" xr:uid="{00000000-0005-0000-0000-0000DC440000}"/>
    <cellStyle name="Normal 42 2 2 2 2 2 2 2" xfId="48273" xr:uid="{C285F0C1-8227-4B3F-B580-2C897752328D}"/>
    <cellStyle name="Normal 42 2 2 2 2 2 3" xfId="48272" xr:uid="{FEE993E1-E7C0-4055-94E5-04757C1B6C2C}"/>
    <cellStyle name="Normal 42 2 2 2 2 3" xfId="17628" xr:uid="{00000000-0005-0000-0000-0000DD440000}"/>
    <cellStyle name="Normal 42 2 2 2 2 3 2" xfId="48274" xr:uid="{8C2F12B2-D8F1-40B7-94D9-DF774CD14ECB}"/>
    <cellStyle name="Normal 42 2 2 2 2 4" xfId="48271" xr:uid="{E8566F7F-E31B-4BE9-AED4-5EE527F37B72}"/>
    <cellStyle name="Normal 42 2 2 2 3" xfId="17629" xr:uid="{00000000-0005-0000-0000-0000DE440000}"/>
    <cellStyle name="Normal 42 2 2 2 3 2" xfId="17630" xr:uid="{00000000-0005-0000-0000-0000DF440000}"/>
    <cellStyle name="Normal 42 2 2 2 3 2 2" xfId="48276" xr:uid="{1C4630EA-44C7-48BB-87D9-B2F10F3493E6}"/>
    <cellStyle name="Normal 42 2 2 2 3 3" xfId="48275" xr:uid="{BAA45884-6066-4144-B32E-1683A7CA02AD}"/>
    <cellStyle name="Normal 42 2 2 2 4" xfId="17631" xr:uid="{00000000-0005-0000-0000-0000E0440000}"/>
    <cellStyle name="Normal 42 2 2 2 4 2" xfId="48277" xr:uid="{C501DB01-0D84-4C2E-84F1-AF5DFD472849}"/>
    <cellStyle name="Normal 42 2 2 2 5" xfId="48270" xr:uid="{98DD027D-3BB3-48A3-A5D9-FD919FC0B12D}"/>
    <cellStyle name="Normal 42 2 2 3" xfId="17632" xr:uid="{00000000-0005-0000-0000-0000E1440000}"/>
    <cellStyle name="Normal 42 2 2 3 2" xfId="17633" xr:uid="{00000000-0005-0000-0000-0000E2440000}"/>
    <cellStyle name="Normal 42 2 2 3 2 2" xfId="17634" xr:uid="{00000000-0005-0000-0000-0000E3440000}"/>
    <cellStyle name="Normal 42 2 2 3 2 2 2" xfId="48280" xr:uid="{F0DDB568-714E-4C87-9543-FCE0896266E5}"/>
    <cellStyle name="Normal 42 2 2 3 2 3" xfId="48279" xr:uid="{606620DE-D2E8-4A05-9B51-F55E72CB2E44}"/>
    <cellStyle name="Normal 42 2 2 3 3" xfId="17635" xr:uid="{00000000-0005-0000-0000-0000E4440000}"/>
    <cellStyle name="Normal 42 2 2 3 3 2" xfId="48281" xr:uid="{BA518D1D-10C7-4A91-8570-1EF4D22ABE15}"/>
    <cellStyle name="Normal 42 2 2 3 4" xfId="48278" xr:uid="{C69FB584-6CEC-44B9-88A0-9E62735F5BE5}"/>
    <cellStyle name="Normal 42 2 2 4" xfId="17636" xr:uid="{00000000-0005-0000-0000-0000E5440000}"/>
    <cellStyle name="Normal 42 2 2 4 2" xfId="17637" xr:uid="{00000000-0005-0000-0000-0000E6440000}"/>
    <cellStyle name="Normal 42 2 2 4 2 2" xfId="48283" xr:uid="{D8E0A00B-6B21-42AB-9EA4-3AFB7D8FE828}"/>
    <cellStyle name="Normal 42 2 2 4 3" xfId="48282" xr:uid="{228A930C-4AED-4606-9119-D773048574AE}"/>
    <cellStyle name="Normal 42 2 2 5" xfId="17638" xr:uid="{00000000-0005-0000-0000-0000E7440000}"/>
    <cellStyle name="Normal 42 2 2 5 2" xfId="48284" xr:uid="{D855FBC2-D552-4560-B096-0B91F4CDAFE8}"/>
    <cellStyle name="Normal 42 2 2 6" xfId="48269" xr:uid="{9B603796-9258-4C12-ACB5-ACCC64AED5E9}"/>
    <cellStyle name="Normal 42 2 3" xfId="17639" xr:uid="{00000000-0005-0000-0000-0000E8440000}"/>
    <cellStyle name="Normal 42 2 3 2" xfId="17640" xr:uid="{00000000-0005-0000-0000-0000E9440000}"/>
    <cellStyle name="Normal 42 2 3 2 2" xfId="17641" xr:uid="{00000000-0005-0000-0000-0000EA440000}"/>
    <cellStyle name="Normal 42 2 3 2 2 2" xfId="17642" xr:uid="{00000000-0005-0000-0000-0000EB440000}"/>
    <cellStyle name="Normal 42 2 3 2 2 2 2" xfId="48288" xr:uid="{34D226D5-9A21-4FAB-A5FC-9C8250777216}"/>
    <cellStyle name="Normal 42 2 3 2 2 3" xfId="48287" xr:uid="{A5DEB349-550B-4E82-ABA2-70D7B47FB70C}"/>
    <cellStyle name="Normal 42 2 3 2 3" xfId="17643" xr:uid="{00000000-0005-0000-0000-0000EC440000}"/>
    <cellStyle name="Normal 42 2 3 2 3 2" xfId="48289" xr:uid="{B2C73D4A-38D8-485F-8BBC-4361D768E7EF}"/>
    <cellStyle name="Normal 42 2 3 2 4" xfId="48286" xr:uid="{351420F4-46FE-4FCE-A14D-1163DB9890D1}"/>
    <cellStyle name="Normal 42 2 3 3" xfId="17644" xr:uid="{00000000-0005-0000-0000-0000ED440000}"/>
    <cellStyle name="Normal 42 2 3 3 2" xfId="17645" xr:uid="{00000000-0005-0000-0000-0000EE440000}"/>
    <cellStyle name="Normal 42 2 3 3 2 2" xfId="48291" xr:uid="{A2A0C0ED-5EA6-4F0E-8485-75645ABC3972}"/>
    <cellStyle name="Normal 42 2 3 3 3" xfId="48290" xr:uid="{D275BDAB-4079-432A-A704-FA9B842F4876}"/>
    <cellStyle name="Normal 42 2 3 4" xfId="17646" xr:uid="{00000000-0005-0000-0000-0000EF440000}"/>
    <cellStyle name="Normal 42 2 3 4 2" xfId="48292" xr:uid="{EA9F51E2-DBFD-4B2B-A468-CDD08D1C0AFB}"/>
    <cellStyle name="Normal 42 2 3 5" xfId="48285" xr:uid="{532ACD16-DB64-462E-A023-FD7975953358}"/>
    <cellStyle name="Normal 42 2 4" xfId="17647" xr:uid="{00000000-0005-0000-0000-0000F0440000}"/>
    <cellStyle name="Normal 42 2 4 2" xfId="17648" xr:uid="{00000000-0005-0000-0000-0000F1440000}"/>
    <cellStyle name="Normal 42 2 4 2 2" xfId="17649" xr:uid="{00000000-0005-0000-0000-0000F2440000}"/>
    <cellStyle name="Normal 42 2 4 2 2 2" xfId="48295" xr:uid="{47612178-7AA7-4E91-B3F1-227C49137C4B}"/>
    <cellStyle name="Normal 42 2 4 2 3" xfId="48294" xr:uid="{9DA6C4BE-34BC-43C5-B25E-4419150D557B}"/>
    <cellStyle name="Normal 42 2 4 3" xfId="17650" xr:uid="{00000000-0005-0000-0000-0000F3440000}"/>
    <cellStyle name="Normal 42 2 4 3 2" xfId="48296" xr:uid="{DBECCD19-3996-4DF0-A6C3-141DECD9BEF7}"/>
    <cellStyle name="Normal 42 2 4 4" xfId="48293" xr:uid="{E111EA1A-D2F5-4259-8734-2031AD608AAD}"/>
    <cellStyle name="Normal 42 2 5" xfId="17651" xr:uid="{00000000-0005-0000-0000-0000F4440000}"/>
    <cellStyle name="Normal 42 2 5 2" xfId="17652" xr:uid="{00000000-0005-0000-0000-0000F5440000}"/>
    <cellStyle name="Normal 42 2 5 2 2" xfId="48298" xr:uid="{20F340B2-EAF3-4384-B9E5-BADE6CB4E6AF}"/>
    <cellStyle name="Normal 42 2 5 3" xfId="48297" xr:uid="{633CB8F8-8F9A-4A4E-A1AF-0243570D0159}"/>
    <cellStyle name="Normal 42 2 6" xfId="17653" xr:uid="{00000000-0005-0000-0000-0000F6440000}"/>
    <cellStyle name="Normal 42 2 6 2" xfId="48299" xr:uid="{89D41808-731F-4FCA-AC4A-B863D85CAFD1}"/>
    <cellStyle name="Normal 42 2 7" xfId="17654" xr:uid="{00000000-0005-0000-0000-0000F7440000}"/>
    <cellStyle name="Normal 42 2 7 2" xfId="48300" xr:uid="{82D8116D-7962-4A86-94DD-CDB812B135B9}"/>
    <cellStyle name="Normal 42 2 8" xfId="48268" xr:uid="{313FBFFC-1DD1-4DDC-9BF5-90BDCBE21089}"/>
    <cellStyle name="Normal 42 3" xfId="17655" xr:uid="{00000000-0005-0000-0000-0000F8440000}"/>
    <cellStyle name="Normal 42 3 2" xfId="17656" xr:uid="{00000000-0005-0000-0000-0000F9440000}"/>
    <cellStyle name="Normal 42 3 2 2" xfId="17657" xr:uid="{00000000-0005-0000-0000-0000FA440000}"/>
    <cellStyle name="Normal 42 3 2 2 2" xfId="17658" xr:uid="{00000000-0005-0000-0000-0000FB440000}"/>
    <cellStyle name="Normal 42 3 2 2 2 2" xfId="17659" xr:uid="{00000000-0005-0000-0000-0000FC440000}"/>
    <cellStyle name="Normal 42 3 2 2 2 2 2" xfId="48305" xr:uid="{EBE19137-32BA-425C-A9FB-CC9AC5DA1DFF}"/>
    <cellStyle name="Normal 42 3 2 2 2 3" xfId="48304" xr:uid="{CB810630-772B-4E77-A6D9-6A7996654741}"/>
    <cellStyle name="Normal 42 3 2 2 3" xfId="17660" xr:uid="{00000000-0005-0000-0000-0000FD440000}"/>
    <cellStyle name="Normal 42 3 2 2 3 2" xfId="48306" xr:uid="{68321FC4-4418-4F09-9274-EA0CD316C105}"/>
    <cellStyle name="Normal 42 3 2 2 4" xfId="48303" xr:uid="{2EDC9364-3D71-4651-B12B-FB5BD4271507}"/>
    <cellStyle name="Normal 42 3 2 3" xfId="17661" xr:uid="{00000000-0005-0000-0000-0000FE440000}"/>
    <cellStyle name="Normal 42 3 2 3 2" xfId="17662" xr:uid="{00000000-0005-0000-0000-0000FF440000}"/>
    <cellStyle name="Normal 42 3 2 3 2 2" xfId="48308" xr:uid="{D6B48D70-1BA2-437A-B0BF-CA6350F7FD3B}"/>
    <cellStyle name="Normal 42 3 2 3 3" xfId="48307" xr:uid="{D5FC93C3-0000-4219-853F-29C311BEEA28}"/>
    <cellStyle name="Normal 42 3 2 4" xfId="17663" xr:uid="{00000000-0005-0000-0000-000000450000}"/>
    <cellStyle name="Normal 42 3 2 4 2" xfId="48309" xr:uid="{C38E65AB-2EF9-4C15-A3B4-43478FD75FD3}"/>
    <cellStyle name="Normal 42 3 2 5" xfId="48302" xr:uid="{2AD76C84-2936-49E3-89D8-8CD3B0CA0D76}"/>
    <cellStyle name="Normal 42 3 3" xfId="17664" xr:uid="{00000000-0005-0000-0000-000001450000}"/>
    <cellStyle name="Normal 42 3 3 2" xfId="17665" xr:uid="{00000000-0005-0000-0000-000002450000}"/>
    <cellStyle name="Normal 42 3 3 2 2" xfId="17666" xr:uid="{00000000-0005-0000-0000-000003450000}"/>
    <cellStyle name="Normal 42 3 3 2 2 2" xfId="48312" xr:uid="{039D9FE9-3574-4D07-8C7A-8F2B307CE3F3}"/>
    <cellStyle name="Normal 42 3 3 2 3" xfId="48311" xr:uid="{99981810-0FB4-4F47-BD4C-CC3965957469}"/>
    <cellStyle name="Normal 42 3 3 3" xfId="17667" xr:uid="{00000000-0005-0000-0000-000004450000}"/>
    <cellStyle name="Normal 42 3 3 3 2" xfId="48313" xr:uid="{172E155D-E2D5-4F39-A956-90F79E2C9FB6}"/>
    <cellStyle name="Normal 42 3 3 4" xfId="48310" xr:uid="{2AAAF3DE-4D57-4C1D-B7D5-8ABB2DF21357}"/>
    <cellStyle name="Normal 42 3 4" xfId="17668" xr:uid="{00000000-0005-0000-0000-000005450000}"/>
    <cellStyle name="Normal 42 3 4 2" xfId="17669" xr:uid="{00000000-0005-0000-0000-000006450000}"/>
    <cellStyle name="Normal 42 3 4 2 2" xfId="48315" xr:uid="{B42872AF-9C3F-4694-82D4-1E369E285F0A}"/>
    <cellStyle name="Normal 42 3 4 3" xfId="48314" xr:uid="{91650B1A-1D59-4292-B889-29FEC03B5204}"/>
    <cellStyle name="Normal 42 3 5" xfId="17670" xr:uid="{00000000-0005-0000-0000-000007450000}"/>
    <cellStyle name="Normal 42 3 5 2" xfId="48316" xr:uid="{B8632552-F127-48F5-AB91-F34BA95323CF}"/>
    <cellStyle name="Normal 42 3 6" xfId="48301" xr:uid="{5FB9A627-D355-4807-8336-3425FC599D0D}"/>
    <cellStyle name="Normal 42 4" xfId="17671" xr:uid="{00000000-0005-0000-0000-000008450000}"/>
    <cellStyle name="Normal 42 4 2" xfId="48317" xr:uid="{A7AC38FB-E5D9-4A2E-AA0A-6C76D4F17E38}"/>
    <cellStyle name="Normal 42 5" xfId="17672" xr:uid="{00000000-0005-0000-0000-000009450000}"/>
    <cellStyle name="Normal 42 5 2" xfId="17673" xr:uid="{00000000-0005-0000-0000-00000A450000}"/>
    <cellStyle name="Normal 42 5 2 2" xfId="17674" xr:uid="{00000000-0005-0000-0000-00000B450000}"/>
    <cellStyle name="Normal 42 5 2 2 2" xfId="17675" xr:uid="{00000000-0005-0000-0000-00000C450000}"/>
    <cellStyle name="Normal 42 5 2 2 2 2" xfId="48321" xr:uid="{B88B9F4A-4517-48B8-8412-966ED20782ED}"/>
    <cellStyle name="Normal 42 5 2 2 3" xfId="48320" xr:uid="{4C5BBA2F-1819-4215-809F-B531A8F542A7}"/>
    <cellStyle name="Normal 42 5 2 3" xfId="17676" xr:uid="{00000000-0005-0000-0000-00000D450000}"/>
    <cellStyle name="Normal 42 5 2 3 2" xfId="48322" xr:uid="{99857A19-9B8B-4F87-B945-0714C950BE97}"/>
    <cellStyle name="Normal 42 5 2 4" xfId="48319" xr:uid="{A4CABCCC-292D-46A2-8909-67FB9910855C}"/>
    <cellStyle name="Normal 42 5 3" xfId="17677" xr:uid="{00000000-0005-0000-0000-00000E450000}"/>
    <cellStyle name="Normal 42 5 3 2" xfId="17678" xr:uid="{00000000-0005-0000-0000-00000F450000}"/>
    <cellStyle name="Normal 42 5 3 2 2" xfId="48324" xr:uid="{9F95E865-28DC-4FCD-90BD-9DD762CD777B}"/>
    <cellStyle name="Normal 42 5 3 3" xfId="48323" xr:uid="{9404B104-85AF-4165-A7E8-77C4D16CFAD4}"/>
    <cellStyle name="Normal 42 5 4" xfId="17679" xr:uid="{00000000-0005-0000-0000-000010450000}"/>
    <cellStyle name="Normal 42 5 4 2" xfId="48325" xr:uid="{C4310CAC-2462-40E6-964B-72136505F942}"/>
    <cellStyle name="Normal 42 5 5" xfId="48318" xr:uid="{FD204003-DD27-44E1-9BBD-E213907B2154}"/>
    <cellStyle name="Normal 42 6" xfId="17680" xr:uid="{00000000-0005-0000-0000-000011450000}"/>
    <cellStyle name="Normal 42 6 2" xfId="17681" xr:uid="{00000000-0005-0000-0000-000012450000}"/>
    <cellStyle name="Normal 42 6 2 2" xfId="17682" xr:uid="{00000000-0005-0000-0000-000013450000}"/>
    <cellStyle name="Normal 42 6 2 2 2" xfId="48328" xr:uid="{A6BB5B18-8EC9-4F6A-A3CE-E5D651B82361}"/>
    <cellStyle name="Normal 42 6 2 3" xfId="48327" xr:uid="{28C2FD87-01E9-40E3-83E7-33C094F73BB0}"/>
    <cellStyle name="Normal 42 6 3" xfId="17683" xr:uid="{00000000-0005-0000-0000-000014450000}"/>
    <cellStyle name="Normal 42 6 3 2" xfId="48329" xr:uid="{59650842-9378-4876-A594-147B488988B5}"/>
    <cellStyle name="Normal 42 6 4" xfId="48326" xr:uid="{D42529CE-7F3E-410A-A3A0-67130D74571B}"/>
    <cellStyle name="Normal 42 7" xfId="17684" xr:uid="{00000000-0005-0000-0000-000015450000}"/>
    <cellStyle name="Normal 42 7 2" xfId="17685" xr:uid="{00000000-0005-0000-0000-000016450000}"/>
    <cellStyle name="Normal 42 7 2 2" xfId="17686" xr:uid="{00000000-0005-0000-0000-000017450000}"/>
    <cellStyle name="Normal 42 7 2 2 2" xfId="48332" xr:uid="{6FB3B7CC-A4AC-4BCE-8627-1815F2E43EAC}"/>
    <cellStyle name="Normal 42 7 2 3" xfId="48331" xr:uid="{88F0EE79-834B-4E0A-860B-9A3E3F984075}"/>
    <cellStyle name="Normal 42 7 3" xfId="17687" xr:uid="{00000000-0005-0000-0000-000018450000}"/>
    <cellStyle name="Normal 42 7 3 2" xfId="48333" xr:uid="{2B5A7B3F-2268-45BC-9AA1-B09FDE05CD14}"/>
    <cellStyle name="Normal 42 7 4" xfId="48330" xr:uid="{BB904630-023F-4A8D-B7AA-BB0FE8773EA6}"/>
    <cellStyle name="Normal 42 8" xfId="17688" xr:uid="{00000000-0005-0000-0000-000019450000}"/>
    <cellStyle name="Normal 42 8 2" xfId="17689" xr:uid="{00000000-0005-0000-0000-00001A450000}"/>
    <cellStyle name="Normal 42 8 2 2" xfId="17690" xr:uid="{00000000-0005-0000-0000-00001B450000}"/>
    <cellStyle name="Normal 42 8 2 2 2" xfId="48336" xr:uid="{97E17970-3897-4F72-A904-0526E2E5ACB9}"/>
    <cellStyle name="Normal 42 8 2 3" xfId="48335" xr:uid="{6D09CABB-4BAC-468F-A17D-917E12F20981}"/>
    <cellStyle name="Normal 42 8 3" xfId="17691" xr:uid="{00000000-0005-0000-0000-00001C450000}"/>
    <cellStyle name="Normal 42 8 3 2" xfId="48337" xr:uid="{8785427C-E198-4738-932E-E39F45A7B336}"/>
    <cellStyle name="Normal 42 8 4" xfId="48334" xr:uid="{C277881B-8AB3-4138-B399-33DA6AAC2B3A}"/>
    <cellStyle name="Normal 42 9" xfId="17692" xr:uid="{00000000-0005-0000-0000-00001D450000}"/>
    <cellStyle name="Normal 42 9 2" xfId="17693" xr:uid="{00000000-0005-0000-0000-00001E450000}"/>
    <cellStyle name="Normal 42 9 2 2" xfId="48339" xr:uid="{9C0074EE-F583-46C1-A1F5-D4964909A248}"/>
    <cellStyle name="Normal 42 9 3" xfId="48338" xr:uid="{C54087ED-F4C8-44FF-BD4F-0138DBE2021A}"/>
    <cellStyle name="Normal 43" xfId="17694" xr:uid="{00000000-0005-0000-0000-00001F450000}"/>
    <cellStyle name="Normal 43 10" xfId="17695" xr:uid="{00000000-0005-0000-0000-000020450000}"/>
    <cellStyle name="Normal 43 10 2" xfId="48341" xr:uid="{75AEBFA0-B933-4458-85D1-7396012E16B1}"/>
    <cellStyle name="Normal 43 11" xfId="48340" xr:uid="{4A6201A0-2577-4F7E-A399-D371AFD8A050}"/>
    <cellStyle name="Normal 43 2" xfId="17696" xr:uid="{00000000-0005-0000-0000-000021450000}"/>
    <cellStyle name="Normal 43 2 2" xfId="17697" xr:uid="{00000000-0005-0000-0000-000022450000}"/>
    <cellStyle name="Normal 43 2 2 2" xfId="17698" xr:uid="{00000000-0005-0000-0000-000023450000}"/>
    <cellStyle name="Normal 43 2 2 2 2" xfId="17699" xr:uid="{00000000-0005-0000-0000-000024450000}"/>
    <cellStyle name="Normal 43 2 2 2 2 2" xfId="17700" xr:uid="{00000000-0005-0000-0000-000025450000}"/>
    <cellStyle name="Normal 43 2 2 2 2 2 2" xfId="17701" xr:uid="{00000000-0005-0000-0000-000026450000}"/>
    <cellStyle name="Normal 43 2 2 2 2 2 2 2" xfId="48347" xr:uid="{BBD80016-49EA-4DD5-B66F-7ABFAFE7E8FC}"/>
    <cellStyle name="Normal 43 2 2 2 2 2 3" xfId="48346" xr:uid="{1EAFE75B-F740-4257-91D1-81BA78D71040}"/>
    <cellStyle name="Normal 43 2 2 2 2 3" xfId="17702" xr:uid="{00000000-0005-0000-0000-000027450000}"/>
    <cellStyle name="Normal 43 2 2 2 2 3 2" xfId="48348" xr:uid="{60FEE695-47A3-431C-B64E-F1ECBB4B81A3}"/>
    <cellStyle name="Normal 43 2 2 2 2 4" xfId="48345" xr:uid="{18CF3F94-A0E5-4D0E-A8F2-8D1158BD5F16}"/>
    <cellStyle name="Normal 43 2 2 2 3" xfId="17703" xr:uid="{00000000-0005-0000-0000-000028450000}"/>
    <cellStyle name="Normal 43 2 2 2 3 2" xfId="17704" xr:uid="{00000000-0005-0000-0000-000029450000}"/>
    <cellStyle name="Normal 43 2 2 2 3 2 2" xfId="48350" xr:uid="{6553CC9A-B4AB-47FA-A1B1-0D2510077B83}"/>
    <cellStyle name="Normal 43 2 2 2 3 3" xfId="48349" xr:uid="{02A38999-73C2-41E1-8F97-1CBC078BC0DE}"/>
    <cellStyle name="Normal 43 2 2 2 4" xfId="17705" xr:uid="{00000000-0005-0000-0000-00002A450000}"/>
    <cellStyle name="Normal 43 2 2 2 4 2" xfId="48351" xr:uid="{AB927007-AFFD-499D-9F84-7C09BD802302}"/>
    <cellStyle name="Normal 43 2 2 2 5" xfId="48344" xr:uid="{649BF557-3E95-45B9-99E6-DA37B458E47D}"/>
    <cellStyle name="Normal 43 2 2 3" xfId="17706" xr:uid="{00000000-0005-0000-0000-00002B450000}"/>
    <cellStyle name="Normal 43 2 2 3 2" xfId="17707" xr:uid="{00000000-0005-0000-0000-00002C450000}"/>
    <cellStyle name="Normal 43 2 2 3 2 2" xfId="17708" xr:uid="{00000000-0005-0000-0000-00002D450000}"/>
    <cellStyle name="Normal 43 2 2 3 2 2 2" xfId="48354" xr:uid="{97BADF40-DA53-4CA8-BA99-6A57A6D87F38}"/>
    <cellStyle name="Normal 43 2 2 3 2 3" xfId="48353" xr:uid="{81BA3666-9625-447D-BC90-6127C765D8F6}"/>
    <cellStyle name="Normal 43 2 2 3 3" xfId="17709" xr:uid="{00000000-0005-0000-0000-00002E450000}"/>
    <cellStyle name="Normal 43 2 2 3 3 2" xfId="48355" xr:uid="{D9C5CF47-02D8-4D8D-ACA4-58F7BD3F3A18}"/>
    <cellStyle name="Normal 43 2 2 3 4" xfId="48352" xr:uid="{B5104017-04C1-4990-8447-BB81CC253414}"/>
    <cellStyle name="Normal 43 2 2 4" xfId="17710" xr:uid="{00000000-0005-0000-0000-00002F450000}"/>
    <cellStyle name="Normal 43 2 2 4 2" xfId="17711" xr:uid="{00000000-0005-0000-0000-000030450000}"/>
    <cellStyle name="Normal 43 2 2 4 2 2" xfId="48357" xr:uid="{3CF15605-62BD-471D-BB9B-976D5980FB6C}"/>
    <cellStyle name="Normal 43 2 2 4 3" xfId="48356" xr:uid="{9981F368-DC65-4701-93E5-88C13EF01C53}"/>
    <cellStyle name="Normal 43 2 2 5" xfId="17712" xr:uid="{00000000-0005-0000-0000-000031450000}"/>
    <cellStyle name="Normal 43 2 2 5 2" xfId="48358" xr:uid="{11283275-35C9-48D2-8161-903D3717D114}"/>
    <cellStyle name="Normal 43 2 2 6" xfId="48343" xr:uid="{9F25D4E5-7B7E-4A71-B9D5-55289EE1F488}"/>
    <cellStyle name="Normal 43 2 3" xfId="17713" xr:uid="{00000000-0005-0000-0000-000032450000}"/>
    <cellStyle name="Normal 43 2 3 2" xfId="17714" xr:uid="{00000000-0005-0000-0000-000033450000}"/>
    <cellStyle name="Normal 43 2 3 2 2" xfId="17715" xr:uid="{00000000-0005-0000-0000-000034450000}"/>
    <cellStyle name="Normal 43 2 3 2 2 2" xfId="17716" xr:uid="{00000000-0005-0000-0000-000035450000}"/>
    <cellStyle name="Normal 43 2 3 2 2 2 2" xfId="48362" xr:uid="{A56D7B7C-052E-4584-BDC7-7CCD44E87E4A}"/>
    <cellStyle name="Normal 43 2 3 2 2 3" xfId="48361" xr:uid="{F58855A2-0955-4520-9C0C-F67AB8493DA3}"/>
    <cellStyle name="Normal 43 2 3 2 3" xfId="17717" xr:uid="{00000000-0005-0000-0000-000036450000}"/>
    <cellStyle name="Normal 43 2 3 2 3 2" xfId="48363" xr:uid="{26B512FF-8D7A-44D9-BC05-F196B0E0857E}"/>
    <cellStyle name="Normal 43 2 3 2 4" xfId="48360" xr:uid="{E1350B8B-8EFE-48E9-9AD5-1FD09C34C303}"/>
    <cellStyle name="Normal 43 2 3 3" xfId="17718" xr:uid="{00000000-0005-0000-0000-000037450000}"/>
    <cellStyle name="Normal 43 2 3 3 2" xfId="17719" xr:uid="{00000000-0005-0000-0000-000038450000}"/>
    <cellStyle name="Normal 43 2 3 3 2 2" xfId="48365" xr:uid="{3884DE36-73E8-4E4B-9942-57F40C7E5502}"/>
    <cellStyle name="Normal 43 2 3 3 3" xfId="48364" xr:uid="{2F88A84F-4407-49A5-85B7-51FAB32DE74F}"/>
    <cellStyle name="Normal 43 2 3 4" xfId="17720" xr:uid="{00000000-0005-0000-0000-000039450000}"/>
    <cellStyle name="Normal 43 2 3 4 2" xfId="48366" xr:uid="{C0A4169A-9EAB-42D7-B06B-EC752455E03E}"/>
    <cellStyle name="Normal 43 2 3 5" xfId="48359" xr:uid="{7CCCA8B1-2527-4D70-B6A9-75ED3B560D84}"/>
    <cellStyle name="Normal 43 2 4" xfId="17721" xr:uid="{00000000-0005-0000-0000-00003A450000}"/>
    <cellStyle name="Normal 43 2 4 2" xfId="17722" xr:uid="{00000000-0005-0000-0000-00003B450000}"/>
    <cellStyle name="Normal 43 2 4 2 2" xfId="17723" xr:uid="{00000000-0005-0000-0000-00003C450000}"/>
    <cellStyle name="Normal 43 2 4 2 2 2" xfId="48369" xr:uid="{86C950CD-9756-4A23-8B83-F9CC1981E496}"/>
    <cellStyle name="Normal 43 2 4 2 3" xfId="48368" xr:uid="{061CA000-D5CE-4BED-B2FE-9484A0DE0C2A}"/>
    <cellStyle name="Normal 43 2 4 3" xfId="17724" xr:uid="{00000000-0005-0000-0000-00003D450000}"/>
    <cellStyle name="Normal 43 2 4 3 2" xfId="48370" xr:uid="{5F1BD83F-9D28-488C-8D46-E43355DFD78C}"/>
    <cellStyle name="Normal 43 2 4 4" xfId="48367" xr:uid="{FEFE0EFD-D1CA-4C9C-94BB-9A2806426D7D}"/>
    <cellStyle name="Normal 43 2 5" xfId="17725" xr:uid="{00000000-0005-0000-0000-00003E450000}"/>
    <cellStyle name="Normal 43 2 5 2" xfId="17726" xr:uid="{00000000-0005-0000-0000-00003F450000}"/>
    <cellStyle name="Normal 43 2 5 2 2" xfId="48372" xr:uid="{983C8F2A-F813-4EF8-BC8D-9A5771EEF48A}"/>
    <cellStyle name="Normal 43 2 5 3" xfId="48371" xr:uid="{092EA7CE-9BC5-402F-9BD5-743724614810}"/>
    <cellStyle name="Normal 43 2 6" xfId="17727" xr:uid="{00000000-0005-0000-0000-000040450000}"/>
    <cellStyle name="Normal 43 2 6 2" xfId="48373" xr:uid="{7887CD98-2143-4FCA-83FB-961363AB9F3E}"/>
    <cellStyle name="Normal 43 2 7" xfId="17728" xr:uid="{00000000-0005-0000-0000-000041450000}"/>
    <cellStyle name="Normal 43 2 7 2" xfId="48374" xr:uid="{5CB7F159-A382-49AE-928B-1750D589CBF0}"/>
    <cellStyle name="Normal 43 2 8" xfId="48342" xr:uid="{3F3C615F-73D5-4E4C-8718-63EAADD2FEE2}"/>
    <cellStyle name="Normal 43 3" xfId="17729" xr:uid="{00000000-0005-0000-0000-000042450000}"/>
    <cellStyle name="Normal 43 3 2" xfId="17730" xr:uid="{00000000-0005-0000-0000-000043450000}"/>
    <cellStyle name="Normal 43 3 2 2" xfId="17731" xr:uid="{00000000-0005-0000-0000-000044450000}"/>
    <cellStyle name="Normal 43 3 2 2 2" xfId="17732" xr:uid="{00000000-0005-0000-0000-000045450000}"/>
    <cellStyle name="Normal 43 3 2 2 2 2" xfId="17733" xr:uid="{00000000-0005-0000-0000-000046450000}"/>
    <cellStyle name="Normal 43 3 2 2 2 2 2" xfId="48379" xr:uid="{B6ACEF1F-F73A-4A38-8B24-C5B6C9E98163}"/>
    <cellStyle name="Normal 43 3 2 2 2 3" xfId="48378" xr:uid="{193C005B-F32B-4446-984F-FE257E9878AD}"/>
    <cellStyle name="Normal 43 3 2 2 3" xfId="17734" xr:uid="{00000000-0005-0000-0000-000047450000}"/>
    <cellStyle name="Normal 43 3 2 2 3 2" xfId="48380" xr:uid="{E7C1E359-8945-4203-87B1-DD07E9A0261B}"/>
    <cellStyle name="Normal 43 3 2 2 4" xfId="48377" xr:uid="{1A4D6380-D811-4646-90C2-90BD8233E84C}"/>
    <cellStyle name="Normal 43 3 2 3" xfId="17735" xr:uid="{00000000-0005-0000-0000-000048450000}"/>
    <cellStyle name="Normal 43 3 2 3 2" xfId="17736" xr:uid="{00000000-0005-0000-0000-000049450000}"/>
    <cellStyle name="Normal 43 3 2 3 2 2" xfId="48382" xr:uid="{6FA552FF-9281-4368-BF91-95A2EF8D902D}"/>
    <cellStyle name="Normal 43 3 2 3 3" xfId="48381" xr:uid="{691795FC-0891-4869-9543-F81E23E686B3}"/>
    <cellStyle name="Normal 43 3 2 4" xfId="17737" xr:uid="{00000000-0005-0000-0000-00004A450000}"/>
    <cellStyle name="Normal 43 3 2 4 2" xfId="48383" xr:uid="{9B7C2376-AB19-4531-9E55-22D17896DB38}"/>
    <cellStyle name="Normal 43 3 2 5" xfId="48376" xr:uid="{2B511D7B-7B58-4071-9B11-C9D4F243576A}"/>
    <cellStyle name="Normal 43 3 3" xfId="17738" xr:uid="{00000000-0005-0000-0000-00004B450000}"/>
    <cellStyle name="Normal 43 3 3 2" xfId="17739" xr:uid="{00000000-0005-0000-0000-00004C450000}"/>
    <cellStyle name="Normal 43 3 3 2 2" xfId="17740" xr:uid="{00000000-0005-0000-0000-00004D450000}"/>
    <cellStyle name="Normal 43 3 3 2 2 2" xfId="48386" xr:uid="{4DD42E87-A278-4751-BDC8-653322DBE3F9}"/>
    <cellStyle name="Normal 43 3 3 2 3" xfId="48385" xr:uid="{E38E85E7-DF37-4CEA-958E-85188FF49FFB}"/>
    <cellStyle name="Normal 43 3 3 3" xfId="17741" xr:uid="{00000000-0005-0000-0000-00004E450000}"/>
    <cellStyle name="Normal 43 3 3 3 2" xfId="48387" xr:uid="{36E4FD12-D9E9-4A60-BEA3-988711AF2E29}"/>
    <cellStyle name="Normal 43 3 3 4" xfId="48384" xr:uid="{4A998764-7D15-4974-802F-5F133B0DA69B}"/>
    <cellStyle name="Normal 43 3 4" xfId="17742" xr:uid="{00000000-0005-0000-0000-00004F450000}"/>
    <cellStyle name="Normal 43 3 4 2" xfId="17743" xr:uid="{00000000-0005-0000-0000-000050450000}"/>
    <cellStyle name="Normal 43 3 4 2 2" xfId="48389" xr:uid="{F9E03755-0247-4162-838B-3B408AD3C678}"/>
    <cellStyle name="Normal 43 3 4 3" xfId="48388" xr:uid="{E747F64A-FFBB-4612-BBB0-6F1C8A208971}"/>
    <cellStyle name="Normal 43 3 5" xfId="17744" xr:uid="{00000000-0005-0000-0000-000051450000}"/>
    <cellStyle name="Normal 43 3 5 2" xfId="48390" xr:uid="{0B5FD90A-9052-4DFE-86B8-ADA5295C3E2A}"/>
    <cellStyle name="Normal 43 3 6" xfId="48375" xr:uid="{B8E7EE1B-F87C-40D8-AC56-47AFD7C641E8}"/>
    <cellStyle name="Normal 43 4" xfId="17745" xr:uid="{00000000-0005-0000-0000-000052450000}"/>
    <cellStyle name="Normal 43 4 2" xfId="17746" xr:uid="{00000000-0005-0000-0000-000053450000}"/>
    <cellStyle name="Normal 43 4 2 2" xfId="17747" xr:uid="{00000000-0005-0000-0000-000054450000}"/>
    <cellStyle name="Normal 43 4 2 2 2" xfId="17748" xr:uid="{00000000-0005-0000-0000-000055450000}"/>
    <cellStyle name="Normal 43 4 2 2 2 2" xfId="48394" xr:uid="{0ECCA300-0C6D-4BCE-8A56-FAAEE362AC67}"/>
    <cellStyle name="Normal 43 4 2 2 3" xfId="48393" xr:uid="{C7EEFEC3-5C55-45D7-B71D-13C80956C68C}"/>
    <cellStyle name="Normal 43 4 2 3" xfId="17749" xr:uid="{00000000-0005-0000-0000-000056450000}"/>
    <cellStyle name="Normal 43 4 2 3 2" xfId="48395" xr:uid="{C020E118-A088-4400-A201-AFD2E16194A8}"/>
    <cellStyle name="Normal 43 4 2 4" xfId="48392" xr:uid="{BA59D211-C225-4A41-8339-EDCC18857786}"/>
    <cellStyle name="Normal 43 4 3" xfId="17750" xr:uid="{00000000-0005-0000-0000-000057450000}"/>
    <cellStyle name="Normal 43 4 3 2" xfId="17751" xr:uid="{00000000-0005-0000-0000-000058450000}"/>
    <cellStyle name="Normal 43 4 3 2 2" xfId="48397" xr:uid="{50068FDC-36CB-4068-9F24-B8D40BDC76D5}"/>
    <cellStyle name="Normal 43 4 3 3" xfId="48396" xr:uid="{A2886B19-297A-4617-815A-1CBEDC8A2F43}"/>
    <cellStyle name="Normal 43 4 4" xfId="17752" xr:uid="{00000000-0005-0000-0000-000059450000}"/>
    <cellStyle name="Normal 43 4 4 2" xfId="48398" xr:uid="{811713F1-0ED7-4795-9B92-C02811B68462}"/>
    <cellStyle name="Normal 43 4 5" xfId="48391" xr:uid="{D7984553-417A-48CE-8698-7CA189F88077}"/>
    <cellStyle name="Normal 43 5" xfId="17753" xr:uid="{00000000-0005-0000-0000-00005A450000}"/>
    <cellStyle name="Normal 43 5 2" xfId="17754" xr:uid="{00000000-0005-0000-0000-00005B450000}"/>
    <cellStyle name="Normal 43 5 2 2" xfId="17755" xr:uid="{00000000-0005-0000-0000-00005C450000}"/>
    <cellStyle name="Normal 43 5 2 2 2" xfId="48401" xr:uid="{2BF0D8AD-4C17-4CA2-8612-70D483A71F50}"/>
    <cellStyle name="Normal 43 5 2 3" xfId="48400" xr:uid="{A2438490-10F2-44F1-83FB-DFDD59722DFA}"/>
    <cellStyle name="Normal 43 5 3" xfId="17756" xr:uid="{00000000-0005-0000-0000-00005D450000}"/>
    <cellStyle name="Normal 43 5 3 2" xfId="48402" xr:uid="{6B5D2AF1-7951-4391-8A23-AFE1037169D5}"/>
    <cellStyle name="Normal 43 5 4" xfId="48399" xr:uid="{2C5E9DBC-6B5C-484B-8131-11A43570F22B}"/>
    <cellStyle name="Normal 43 6" xfId="17757" xr:uid="{00000000-0005-0000-0000-00005E450000}"/>
    <cellStyle name="Normal 43 6 2" xfId="17758" xr:uid="{00000000-0005-0000-0000-00005F450000}"/>
    <cellStyle name="Normal 43 6 2 2" xfId="17759" xr:uid="{00000000-0005-0000-0000-000060450000}"/>
    <cellStyle name="Normal 43 6 2 2 2" xfId="48405" xr:uid="{3F5BF628-2DD3-4CE7-A703-0BB6F30AE349}"/>
    <cellStyle name="Normal 43 6 2 3" xfId="48404" xr:uid="{A3CA4766-9245-4829-AD96-6A6882EB798C}"/>
    <cellStyle name="Normal 43 6 3" xfId="17760" xr:uid="{00000000-0005-0000-0000-000061450000}"/>
    <cellStyle name="Normal 43 6 3 2" xfId="48406" xr:uid="{2E1AFE6E-690B-4A17-B99B-09BF47C43D1C}"/>
    <cellStyle name="Normal 43 6 4" xfId="48403" xr:uid="{C014C9F4-3324-46A4-A774-31A2C2AB5948}"/>
    <cellStyle name="Normal 43 7" xfId="17761" xr:uid="{00000000-0005-0000-0000-000062450000}"/>
    <cellStyle name="Normal 43 7 2" xfId="17762" xr:uid="{00000000-0005-0000-0000-000063450000}"/>
    <cellStyle name="Normal 43 7 2 2" xfId="17763" xr:uid="{00000000-0005-0000-0000-000064450000}"/>
    <cellStyle name="Normal 43 7 2 2 2" xfId="48409" xr:uid="{6FDF5583-C398-43C0-85D3-1DEE3BF1BBAF}"/>
    <cellStyle name="Normal 43 7 2 3" xfId="48408" xr:uid="{9BF6D83B-F152-4F3E-8B69-C6C4526E3A24}"/>
    <cellStyle name="Normal 43 7 3" xfId="17764" xr:uid="{00000000-0005-0000-0000-000065450000}"/>
    <cellStyle name="Normal 43 7 3 2" xfId="48410" xr:uid="{53F504A2-135F-4318-9FDB-B1AD051CED6E}"/>
    <cellStyle name="Normal 43 7 4" xfId="48407" xr:uid="{240CABE0-72F1-4A9F-AC84-B5AB866F092A}"/>
    <cellStyle name="Normal 43 8" xfId="17765" xr:uid="{00000000-0005-0000-0000-000066450000}"/>
    <cellStyle name="Normal 43 8 2" xfId="17766" xr:uid="{00000000-0005-0000-0000-000067450000}"/>
    <cellStyle name="Normal 43 8 2 2" xfId="48412" xr:uid="{20637B78-B72F-40C1-9B94-4EA77C1828EE}"/>
    <cellStyle name="Normal 43 8 3" xfId="48411" xr:uid="{1814C3A5-4F45-426B-8E88-917E2C988F2B}"/>
    <cellStyle name="Normal 43 9" xfId="17767" xr:uid="{00000000-0005-0000-0000-000068450000}"/>
    <cellStyle name="Normal 43 9 2" xfId="48413" xr:uid="{1A472153-130C-4A1D-9D89-9AB019ADC36A}"/>
    <cellStyle name="Normal 44" xfId="17768" xr:uid="{00000000-0005-0000-0000-000069450000}"/>
    <cellStyle name="Normal 44 2" xfId="17769" xr:uid="{00000000-0005-0000-0000-00006A450000}"/>
    <cellStyle name="Normal 44 2 2" xfId="17770" xr:uid="{00000000-0005-0000-0000-00006B450000}"/>
    <cellStyle name="Normal 44 2 2 2" xfId="17771" xr:uid="{00000000-0005-0000-0000-00006C450000}"/>
    <cellStyle name="Normal 44 2 2 2 2" xfId="48417" xr:uid="{D55455FE-5C6A-47D9-84AE-8CE9604AEB95}"/>
    <cellStyle name="Normal 44 2 2 3" xfId="48416" xr:uid="{07A35571-660F-4E72-BBB6-2BF62954BA0F}"/>
    <cellStyle name="Normal 44 2 3" xfId="17772" xr:uid="{00000000-0005-0000-0000-00006D450000}"/>
    <cellStyle name="Normal 44 2 3 2" xfId="48418" xr:uid="{87B27C6F-B173-4C65-93C9-EEB0977B9CF0}"/>
    <cellStyle name="Normal 44 2 4" xfId="17773" xr:uid="{00000000-0005-0000-0000-00006E450000}"/>
    <cellStyle name="Normal 44 2 4 2" xfId="48419" xr:uid="{8DF175B9-61FF-44B9-B02C-E439F4B30A6A}"/>
    <cellStyle name="Normal 44 2 5" xfId="48415" xr:uid="{4D652DFE-DED9-47D9-B2CF-2A2B323C7AAF}"/>
    <cellStyle name="Normal 44 3" xfId="17774" xr:uid="{00000000-0005-0000-0000-00006F450000}"/>
    <cellStyle name="Normal 44 3 2" xfId="48420" xr:uid="{B5D0AAC7-FE98-4B28-A2B7-61F6985BB7CB}"/>
    <cellStyle name="Normal 44 4" xfId="17775" xr:uid="{00000000-0005-0000-0000-000070450000}"/>
    <cellStyle name="Normal 44 4 2" xfId="17776" xr:uid="{00000000-0005-0000-0000-000071450000}"/>
    <cellStyle name="Normal 44 4 2 2" xfId="17777" xr:uid="{00000000-0005-0000-0000-000072450000}"/>
    <cellStyle name="Normal 44 4 2 2 2" xfId="48423" xr:uid="{A97ECB7E-9EF1-443F-ACCB-C92AA9100DAC}"/>
    <cellStyle name="Normal 44 4 2 3" xfId="48422" xr:uid="{1B78192B-F472-4363-9594-211D187BB9AD}"/>
    <cellStyle name="Normal 44 4 3" xfId="17778" xr:uid="{00000000-0005-0000-0000-000073450000}"/>
    <cellStyle name="Normal 44 4 3 2" xfId="48424" xr:uid="{33F5988C-C1E2-48A7-8A5D-8224109A8D5F}"/>
    <cellStyle name="Normal 44 4 4" xfId="48421" xr:uid="{9DD86AAB-73B7-4B42-A724-1AF1EF3E980C}"/>
    <cellStyle name="Normal 44 5" xfId="17779" xr:uid="{00000000-0005-0000-0000-000074450000}"/>
    <cellStyle name="Normal 44 5 2" xfId="48425" xr:uid="{210302DC-E826-4461-822A-41DCFF29E14C}"/>
    <cellStyle name="Normal 44 6" xfId="48414" xr:uid="{4A5301B6-BFBA-46BD-9B92-66DEFF6AF2DD}"/>
    <cellStyle name="Normal 45" xfId="17780" xr:uid="{00000000-0005-0000-0000-000075450000}"/>
    <cellStyle name="Normal 45 2" xfId="17781" xr:uid="{00000000-0005-0000-0000-000076450000}"/>
    <cellStyle name="Normal 45 2 2" xfId="48427" xr:uid="{94E9EF7B-5B05-4CDA-B51E-FEA54916E348}"/>
    <cellStyle name="Normal 45 3" xfId="17782" xr:uid="{00000000-0005-0000-0000-000077450000}"/>
    <cellStyle name="Normal 45 3 2" xfId="48428" xr:uid="{F25152F3-7F93-473E-BDB8-DC7B8BDE2F0F}"/>
    <cellStyle name="Normal 45 4" xfId="17783" xr:uid="{00000000-0005-0000-0000-000078450000}"/>
    <cellStyle name="Normal 45 4 2" xfId="48429" xr:uid="{28FFEB28-0C38-47E0-9C6F-A14626BA9693}"/>
    <cellStyle name="Normal 45 5" xfId="48426" xr:uid="{C915BC7B-6FFC-409F-ACBA-3E1D5691A139}"/>
    <cellStyle name="Normal 46" xfId="17784" xr:uid="{00000000-0005-0000-0000-000079450000}"/>
    <cellStyle name="Normal 46 2" xfId="17785" xr:uid="{00000000-0005-0000-0000-00007A450000}"/>
    <cellStyle name="Normal 46 2 2" xfId="48431" xr:uid="{8C8CA8FC-6172-484A-8631-222E916DF943}"/>
    <cellStyle name="Normal 46 3" xfId="17786" xr:uid="{00000000-0005-0000-0000-00007B450000}"/>
    <cellStyle name="Normal 46 3 2" xfId="48432" xr:uid="{6B84589C-F4F7-4B21-A420-809E323B386C}"/>
    <cellStyle name="Normal 46 4" xfId="48430" xr:uid="{603B0896-60FF-44DA-9FD4-4F5E1ACD0888}"/>
    <cellStyle name="Normal 47" xfId="17787" xr:uid="{00000000-0005-0000-0000-00007C450000}"/>
    <cellStyle name="Normal 47 2" xfId="17788" xr:uid="{00000000-0005-0000-0000-00007D450000}"/>
    <cellStyle name="Normal 47 2 2" xfId="17789" xr:uid="{00000000-0005-0000-0000-00007E450000}"/>
    <cellStyle name="Normal 47 2 2 2" xfId="17790" xr:uid="{00000000-0005-0000-0000-00007F450000}"/>
    <cellStyle name="Normal 47 2 2 2 2" xfId="17791" xr:uid="{00000000-0005-0000-0000-000080450000}"/>
    <cellStyle name="Normal 47 2 2 2 2 2" xfId="17792" xr:uid="{00000000-0005-0000-0000-000081450000}"/>
    <cellStyle name="Normal 47 2 2 2 2 2 2" xfId="17793" xr:uid="{00000000-0005-0000-0000-000082450000}"/>
    <cellStyle name="Normal 47 2 2 2 2 2 2 2" xfId="48439" xr:uid="{72D33426-9439-458B-BA1C-9E6E0B20B893}"/>
    <cellStyle name="Normal 47 2 2 2 2 2 3" xfId="48438" xr:uid="{26F0394B-5A09-4BEC-B612-9423B4FD46AD}"/>
    <cellStyle name="Normal 47 2 2 2 2 3" xfId="17794" xr:uid="{00000000-0005-0000-0000-000083450000}"/>
    <cellStyle name="Normal 47 2 2 2 2 3 2" xfId="48440" xr:uid="{C549FEFA-E7B8-46AA-8491-76D138C2E30E}"/>
    <cellStyle name="Normal 47 2 2 2 2 4" xfId="48437" xr:uid="{228AED1D-01A2-4EBF-9D72-04A10E644B4B}"/>
    <cellStyle name="Normal 47 2 2 2 3" xfId="17795" xr:uid="{00000000-0005-0000-0000-000084450000}"/>
    <cellStyle name="Normal 47 2 2 2 3 2" xfId="17796" xr:uid="{00000000-0005-0000-0000-000085450000}"/>
    <cellStyle name="Normal 47 2 2 2 3 2 2" xfId="48442" xr:uid="{9596A4D7-F2A0-4527-8FDE-319D907BCBA9}"/>
    <cellStyle name="Normal 47 2 2 2 3 3" xfId="48441" xr:uid="{FC9606C7-66F5-4EAE-8E88-ADC02E066AE2}"/>
    <cellStyle name="Normal 47 2 2 2 4" xfId="17797" xr:uid="{00000000-0005-0000-0000-000086450000}"/>
    <cellStyle name="Normal 47 2 2 2 4 2" xfId="48443" xr:uid="{21FA99D9-7FEE-4850-9951-257D6E76BEA2}"/>
    <cellStyle name="Normal 47 2 2 2 5" xfId="48436" xr:uid="{8FE7C818-8EDB-4573-A8D5-58EC106AA7CA}"/>
    <cellStyle name="Normal 47 2 2 3" xfId="17798" xr:uid="{00000000-0005-0000-0000-000087450000}"/>
    <cellStyle name="Normal 47 2 2 3 2" xfId="17799" xr:uid="{00000000-0005-0000-0000-000088450000}"/>
    <cellStyle name="Normal 47 2 2 3 2 2" xfId="17800" xr:uid="{00000000-0005-0000-0000-000089450000}"/>
    <cellStyle name="Normal 47 2 2 3 2 2 2" xfId="48446" xr:uid="{11A1CD29-324A-40FA-A626-68AE7AA500AB}"/>
    <cellStyle name="Normal 47 2 2 3 2 3" xfId="48445" xr:uid="{DF213CB6-8917-48F9-BB3C-B0389AE2B582}"/>
    <cellStyle name="Normal 47 2 2 3 3" xfId="17801" xr:uid="{00000000-0005-0000-0000-00008A450000}"/>
    <cellStyle name="Normal 47 2 2 3 3 2" xfId="48447" xr:uid="{AA55ED0E-A2D1-44F9-9D3D-944AEA6410A1}"/>
    <cellStyle name="Normal 47 2 2 3 4" xfId="48444" xr:uid="{E54CC634-554A-447A-9367-06C0C4C9246A}"/>
    <cellStyle name="Normal 47 2 2 4" xfId="17802" xr:uid="{00000000-0005-0000-0000-00008B450000}"/>
    <cellStyle name="Normal 47 2 2 4 2" xfId="17803" xr:uid="{00000000-0005-0000-0000-00008C450000}"/>
    <cellStyle name="Normal 47 2 2 4 2 2" xfId="48449" xr:uid="{17488584-0145-4F04-B206-EEBAC6A90055}"/>
    <cellStyle name="Normal 47 2 2 4 3" xfId="48448" xr:uid="{85BF16A2-B012-457A-B367-5A963CC31CB3}"/>
    <cellStyle name="Normal 47 2 2 5" xfId="17804" xr:uid="{00000000-0005-0000-0000-00008D450000}"/>
    <cellStyle name="Normal 47 2 2 5 2" xfId="48450" xr:uid="{1B495D55-FE49-4A67-90A2-4736B89C6A2A}"/>
    <cellStyle name="Normal 47 2 2 6" xfId="48435" xr:uid="{D5E93743-A55A-43F8-876D-B0FB71F12A1A}"/>
    <cellStyle name="Normal 47 2 3" xfId="17805" xr:uid="{00000000-0005-0000-0000-00008E450000}"/>
    <cellStyle name="Normal 47 2 3 2" xfId="17806" xr:uid="{00000000-0005-0000-0000-00008F450000}"/>
    <cellStyle name="Normal 47 2 3 2 2" xfId="17807" xr:uid="{00000000-0005-0000-0000-000090450000}"/>
    <cellStyle name="Normal 47 2 3 2 2 2" xfId="17808" xr:uid="{00000000-0005-0000-0000-000091450000}"/>
    <cellStyle name="Normal 47 2 3 2 2 2 2" xfId="48454" xr:uid="{D793051B-2606-4B4D-B79A-9628926DB81E}"/>
    <cellStyle name="Normal 47 2 3 2 2 3" xfId="48453" xr:uid="{340B2FEC-B3A9-4052-BA98-5A861351EDF2}"/>
    <cellStyle name="Normal 47 2 3 2 3" xfId="17809" xr:uid="{00000000-0005-0000-0000-000092450000}"/>
    <cellStyle name="Normal 47 2 3 2 3 2" xfId="48455" xr:uid="{E3C9470A-CC9D-4B14-9D99-D33FB135424B}"/>
    <cellStyle name="Normal 47 2 3 2 4" xfId="48452" xr:uid="{7087F6A3-A288-46A6-9CB3-2CA71B26CE98}"/>
    <cellStyle name="Normal 47 2 3 3" xfId="17810" xr:uid="{00000000-0005-0000-0000-000093450000}"/>
    <cellStyle name="Normal 47 2 3 3 2" xfId="17811" xr:uid="{00000000-0005-0000-0000-000094450000}"/>
    <cellStyle name="Normal 47 2 3 3 2 2" xfId="48457" xr:uid="{225378C0-7F69-4143-AE5D-3D098E04F39F}"/>
    <cellStyle name="Normal 47 2 3 3 3" xfId="48456" xr:uid="{34BE6769-7B33-4A73-9494-F9F5849712FB}"/>
    <cellStyle name="Normal 47 2 3 4" xfId="17812" xr:uid="{00000000-0005-0000-0000-000095450000}"/>
    <cellStyle name="Normal 47 2 3 4 2" xfId="48458" xr:uid="{2D56DB10-76E6-4565-880D-F1343CA7283F}"/>
    <cellStyle name="Normal 47 2 3 5" xfId="48451" xr:uid="{4B338485-C3B7-483C-8F27-274D19A0296F}"/>
    <cellStyle name="Normal 47 2 4" xfId="17813" xr:uid="{00000000-0005-0000-0000-000096450000}"/>
    <cellStyle name="Normal 47 2 4 2" xfId="17814" xr:uid="{00000000-0005-0000-0000-000097450000}"/>
    <cellStyle name="Normal 47 2 4 2 2" xfId="17815" xr:uid="{00000000-0005-0000-0000-000098450000}"/>
    <cellStyle name="Normal 47 2 4 2 2 2" xfId="48461" xr:uid="{9E0A93A0-3E3F-4560-9827-8DA327D0B09A}"/>
    <cellStyle name="Normal 47 2 4 2 3" xfId="48460" xr:uid="{B8A2775A-315D-42CB-B220-6FD30FA4877C}"/>
    <cellStyle name="Normal 47 2 4 3" xfId="17816" xr:uid="{00000000-0005-0000-0000-000099450000}"/>
    <cellStyle name="Normal 47 2 4 3 2" xfId="48462" xr:uid="{B0B691D1-EE3F-455B-B43F-E1478423B846}"/>
    <cellStyle name="Normal 47 2 4 4" xfId="48459" xr:uid="{13D0ED9B-7F12-4824-A0AA-9CD85AE36833}"/>
    <cellStyle name="Normal 47 2 5" xfId="17817" xr:uid="{00000000-0005-0000-0000-00009A450000}"/>
    <cellStyle name="Normal 47 2 5 2" xfId="17818" xr:uid="{00000000-0005-0000-0000-00009B450000}"/>
    <cellStyle name="Normal 47 2 5 2 2" xfId="48464" xr:uid="{98D71004-4D6C-4079-B060-2584042B7FD4}"/>
    <cellStyle name="Normal 47 2 5 3" xfId="48463" xr:uid="{25171BD4-41AF-4823-B4E4-F55F5F8D4910}"/>
    <cellStyle name="Normal 47 2 6" xfId="17819" xr:uid="{00000000-0005-0000-0000-00009C450000}"/>
    <cellStyle name="Normal 47 2 6 2" xfId="48465" xr:uid="{30691EDC-4C0B-483B-8607-4FB41D9762A9}"/>
    <cellStyle name="Normal 47 2 7" xfId="17820" xr:uid="{00000000-0005-0000-0000-00009D450000}"/>
    <cellStyle name="Normal 47 2 7 2" xfId="48466" xr:uid="{F0C5D291-6919-49FC-B653-6379FEA05A5A}"/>
    <cellStyle name="Normal 47 2 8" xfId="48434" xr:uid="{553AF321-92E3-4182-8693-C1E973B7ABA9}"/>
    <cellStyle name="Normal 47 3" xfId="17821" xr:uid="{00000000-0005-0000-0000-00009E450000}"/>
    <cellStyle name="Normal 47 3 2" xfId="17822" xr:uid="{00000000-0005-0000-0000-00009F450000}"/>
    <cellStyle name="Normal 47 3 2 2" xfId="17823" xr:uid="{00000000-0005-0000-0000-0000A0450000}"/>
    <cellStyle name="Normal 47 3 2 2 2" xfId="17824" xr:uid="{00000000-0005-0000-0000-0000A1450000}"/>
    <cellStyle name="Normal 47 3 2 2 2 2" xfId="17825" xr:uid="{00000000-0005-0000-0000-0000A2450000}"/>
    <cellStyle name="Normal 47 3 2 2 2 2 2" xfId="48471" xr:uid="{DCA6FF73-B5A5-4D97-B957-75DB15B44074}"/>
    <cellStyle name="Normal 47 3 2 2 2 3" xfId="48470" xr:uid="{6E0961ED-A6A1-4F24-ABE8-08DFD2E62775}"/>
    <cellStyle name="Normal 47 3 2 2 3" xfId="17826" xr:uid="{00000000-0005-0000-0000-0000A3450000}"/>
    <cellStyle name="Normal 47 3 2 2 3 2" xfId="48472" xr:uid="{B232EA67-3399-425C-9049-2BF17B777E14}"/>
    <cellStyle name="Normal 47 3 2 2 4" xfId="48469" xr:uid="{927A926A-B735-4256-9D86-61F32A0D0FBD}"/>
    <cellStyle name="Normal 47 3 2 3" xfId="17827" xr:uid="{00000000-0005-0000-0000-0000A4450000}"/>
    <cellStyle name="Normal 47 3 2 3 2" xfId="17828" xr:uid="{00000000-0005-0000-0000-0000A5450000}"/>
    <cellStyle name="Normal 47 3 2 3 2 2" xfId="48474" xr:uid="{F5B1AF67-9532-4764-B919-5469BA2E01E6}"/>
    <cellStyle name="Normal 47 3 2 3 3" xfId="48473" xr:uid="{9DCF51C0-CEF6-4D16-833B-4B68562C2299}"/>
    <cellStyle name="Normal 47 3 2 4" xfId="17829" xr:uid="{00000000-0005-0000-0000-0000A6450000}"/>
    <cellStyle name="Normal 47 3 2 4 2" xfId="48475" xr:uid="{36C990C9-AAAA-42F6-BABE-4D079C94A01A}"/>
    <cellStyle name="Normal 47 3 2 5" xfId="48468" xr:uid="{24F87873-0142-4217-AF81-4CD2DB08A50E}"/>
    <cellStyle name="Normal 47 3 3" xfId="17830" xr:uid="{00000000-0005-0000-0000-0000A7450000}"/>
    <cellStyle name="Normal 47 3 3 2" xfId="17831" xr:uid="{00000000-0005-0000-0000-0000A8450000}"/>
    <cellStyle name="Normal 47 3 3 2 2" xfId="17832" xr:uid="{00000000-0005-0000-0000-0000A9450000}"/>
    <cellStyle name="Normal 47 3 3 2 2 2" xfId="48478" xr:uid="{38379BF4-F150-4606-9772-C49499BF1736}"/>
    <cellStyle name="Normal 47 3 3 2 3" xfId="48477" xr:uid="{73A65231-B7E6-4F64-B469-65B539F56D84}"/>
    <cellStyle name="Normal 47 3 3 3" xfId="17833" xr:uid="{00000000-0005-0000-0000-0000AA450000}"/>
    <cellStyle name="Normal 47 3 3 3 2" xfId="48479" xr:uid="{B322B7F7-674D-4F9F-9818-E7C0A3592BA4}"/>
    <cellStyle name="Normal 47 3 3 4" xfId="48476" xr:uid="{6AAE879F-F0CC-4E8C-A077-468426EBBB3F}"/>
    <cellStyle name="Normal 47 3 4" xfId="17834" xr:uid="{00000000-0005-0000-0000-0000AB450000}"/>
    <cellStyle name="Normal 47 3 4 2" xfId="17835" xr:uid="{00000000-0005-0000-0000-0000AC450000}"/>
    <cellStyle name="Normal 47 3 4 2 2" xfId="48481" xr:uid="{C538C64A-891D-439E-8AEE-56D2039D7713}"/>
    <cellStyle name="Normal 47 3 4 3" xfId="48480" xr:uid="{651A1EC9-30D6-4D71-89A8-84C34FA53DF9}"/>
    <cellStyle name="Normal 47 3 5" xfId="17836" xr:uid="{00000000-0005-0000-0000-0000AD450000}"/>
    <cellStyle name="Normal 47 3 5 2" xfId="48482" xr:uid="{C6EC3599-244B-4313-AA4D-9C56B452496A}"/>
    <cellStyle name="Normal 47 3 6" xfId="48467" xr:uid="{E7D2CD50-407E-4C7A-A3E0-825676C597EF}"/>
    <cellStyle name="Normal 47 4" xfId="17837" xr:uid="{00000000-0005-0000-0000-0000AE450000}"/>
    <cellStyle name="Normal 47 4 2" xfId="17838" xr:uid="{00000000-0005-0000-0000-0000AF450000}"/>
    <cellStyle name="Normal 47 4 2 2" xfId="17839" xr:uid="{00000000-0005-0000-0000-0000B0450000}"/>
    <cellStyle name="Normal 47 4 2 2 2" xfId="17840" xr:uid="{00000000-0005-0000-0000-0000B1450000}"/>
    <cellStyle name="Normal 47 4 2 2 2 2" xfId="48486" xr:uid="{9938BADA-3D7A-4CF9-BFE1-E9C998232938}"/>
    <cellStyle name="Normal 47 4 2 2 3" xfId="48485" xr:uid="{91B25EEA-D6EF-4F78-BA48-AC8E1ED8A1F0}"/>
    <cellStyle name="Normal 47 4 2 3" xfId="17841" xr:uid="{00000000-0005-0000-0000-0000B2450000}"/>
    <cellStyle name="Normal 47 4 2 3 2" xfId="48487" xr:uid="{8F653935-832A-490F-8CF6-250D0B8EF6B3}"/>
    <cellStyle name="Normal 47 4 2 4" xfId="48484" xr:uid="{C2D59BDB-166F-47B9-8FD5-9F5918602129}"/>
    <cellStyle name="Normal 47 4 3" xfId="17842" xr:uid="{00000000-0005-0000-0000-0000B3450000}"/>
    <cellStyle name="Normal 47 4 3 2" xfId="17843" xr:uid="{00000000-0005-0000-0000-0000B4450000}"/>
    <cellStyle name="Normal 47 4 3 2 2" xfId="48489" xr:uid="{4D36EDAF-8DEB-4FE0-96C3-304F43250D22}"/>
    <cellStyle name="Normal 47 4 3 3" xfId="48488" xr:uid="{0BCC964B-261C-4370-8F81-507B61DFB227}"/>
    <cellStyle name="Normal 47 4 4" xfId="17844" xr:uid="{00000000-0005-0000-0000-0000B5450000}"/>
    <cellStyle name="Normal 47 4 4 2" xfId="48490" xr:uid="{916DA2CF-94EC-4F32-AFFF-C38A241F0812}"/>
    <cellStyle name="Normal 47 4 5" xfId="48483" xr:uid="{C2F66E19-62CD-4A08-B13B-644AC09F2EC3}"/>
    <cellStyle name="Normal 47 5" xfId="17845" xr:uid="{00000000-0005-0000-0000-0000B6450000}"/>
    <cellStyle name="Normal 47 5 2" xfId="17846" xr:uid="{00000000-0005-0000-0000-0000B7450000}"/>
    <cellStyle name="Normal 47 5 2 2" xfId="17847" xr:uid="{00000000-0005-0000-0000-0000B8450000}"/>
    <cellStyle name="Normal 47 5 2 2 2" xfId="48493" xr:uid="{05CF32FF-25EA-4449-A42D-E3B21EAFF3A1}"/>
    <cellStyle name="Normal 47 5 2 3" xfId="48492" xr:uid="{ECE4D89B-3D6B-4E49-A387-4F8D02911EF6}"/>
    <cellStyle name="Normal 47 5 3" xfId="17848" xr:uid="{00000000-0005-0000-0000-0000B9450000}"/>
    <cellStyle name="Normal 47 5 3 2" xfId="48494" xr:uid="{52E24F69-3C05-45D3-9EBE-3A19CD500931}"/>
    <cellStyle name="Normal 47 5 4" xfId="48491" xr:uid="{E92A218D-3B35-4ADC-B8D7-561352CEC702}"/>
    <cellStyle name="Normal 47 6" xfId="17849" xr:uid="{00000000-0005-0000-0000-0000BA450000}"/>
    <cellStyle name="Normal 47 6 2" xfId="17850" xr:uid="{00000000-0005-0000-0000-0000BB450000}"/>
    <cellStyle name="Normal 47 6 2 2" xfId="48496" xr:uid="{6B1B2E23-E2EC-4F81-8F42-F47E795F82AA}"/>
    <cellStyle name="Normal 47 6 3" xfId="48495" xr:uid="{23E57FAB-5271-4ACE-BFC6-6E0BD3AC3399}"/>
    <cellStyle name="Normal 47 7" xfId="17851" xr:uid="{00000000-0005-0000-0000-0000BC450000}"/>
    <cellStyle name="Normal 47 7 2" xfId="48497" xr:uid="{CD4FA293-1B10-4E30-BF4D-CA96A46EB8EE}"/>
    <cellStyle name="Normal 47 8" xfId="17852" xr:uid="{00000000-0005-0000-0000-0000BD450000}"/>
    <cellStyle name="Normal 47 8 2" xfId="48498" xr:uid="{70DADDFC-AE12-4530-B1BD-4078A80AE2D2}"/>
    <cellStyle name="Normal 47 9" xfId="48433" xr:uid="{D07A0881-0D3A-4CED-A015-F8752B918EBE}"/>
    <cellStyle name="Normal 48" xfId="17853" xr:uid="{00000000-0005-0000-0000-0000BE450000}"/>
    <cellStyle name="Normal 48 2" xfId="17854" xr:uid="{00000000-0005-0000-0000-0000BF450000}"/>
    <cellStyle name="Normal 48 2 2" xfId="17855" xr:uid="{00000000-0005-0000-0000-0000C0450000}"/>
    <cellStyle name="Normal 48 2 2 2" xfId="17856" xr:uid="{00000000-0005-0000-0000-0000C1450000}"/>
    <cellStyle name="Normal 48 2 2 2 2" xfId="17857" xr:uid="{00000000-0005-0000-0000-0000C2450000}"/>
    <cellStyle name="Normal 48 2 2 2 2 2" xfId="17858" xr:uid="{00000000-0005-0000-0000-0000C3450000}"/>
    <cellStyle name="Normal 48 2 2 2 2 2 2" xfId="17859" xr:uid="{00000000-0005-0000-0000-0000C4450000}"/>
    <cellStyle name="Normal 48 2 2 2 2 2 2 2" xfId="48505" xr:uid="{49ACB0B3-E284-4B9F-940C-AA5F569CAB16}"/>
    <cellStyle name="Normal 48 2 2 2 2 2 3" xfId="48504" xr:uid="{AD188AFB-F2B5-4FFA-A798-EF74F12BB3FB}"/>
    <cellStyle name="Normal 48 2 2 2 2 3" xfId="17860" xr:uid="{00000000-0005-0000-0000-0000C5450000}"/>
    <cellStyle name="Normal 48 2 2 2 2 3 2" xfId="48506" xr:uid="{F45DDD1B-7604-49E0-BE2A-F46835226237}"/>
    <cellStyle name="Normal 48 2 2 2 2 4" xfId="48503" xr:uid="{40AB0B05-F438-4BE9-9B0A-B7CC9E380332}"/>
    <cellStyle name="Normal 48 2 2 2 3" xfId="17861" xr:uid="{00000000-0005-0000-0000-0000C6450000}"/>
    <cellStyle name="Normal 48 2 2 2 3 2" xfId="17862" xr:uid="{00000000-0005-0000-0000-0000C7450000}"/>
    <cellStyle name="Normal 48 2 2 2 3 2 2" xfId="48508" xr:uid="{58C00B4C-C33F-46F9-8033-3E0A2741F83A}"/>
    <cellStyle name="Normal 48 2 2 2 3 3" xfId="48507" xr:uid="{2C4EAE37-67C4-492C-BE18-E3170DB9FEB1}"/>
    <cellStyle name="Normal 48 2 2 2 4" xfId="17863" xr:uid="{00000000-0005-0000-0000-0000C8450000}"/>
    <cellStyle name="Normal 48 2 2 2 4 2" xfId="48509" xr:uid="{3FA7110B-C754-4FC6-A9AD-71EA38EE5960}"/>
    <cellStyle name="Normal 48 2 2 2 5" xfId="48502" xr:uid="{B0F22077-B1E5-4C6C-ACB5-1EFFA44948C6}"/>
    <cellStyle name="Normal 48 2 2 3" xfId="17864" xr:uid="{00000000-0005-0000-0000-0000C9450000}"/>
    <cellStyle name="Normal 48 2 2 3 2" xfId="17865" xr:uid="{00000000-0005-0000-0000-0000CA450000}"/>
    <cellStyle name="Normal 48 2 2 3 2 2" xfId="17866" xr:uid="{00000000-0005-0000-0000-0000CB450000}"/>
    <cellStyle name="Normal 48 2 2 3 2 2 2" xfId="48512" xr:uid="{37B19374-A948-40D8-98F4-38940792F895}"/>
    <cellStyle name="Normal 48 2 2 3 2 3" xfId="48511" xr:uid="{3414AC55-FE4A-4BCE-BA07-334CC29A1E74}"/>
    <cellStyle name="Normal 48 2 2 3 3" xfId="17867" xr:uid="{00000000-0005-0000-0000-0000CC450000}"/>
    <cellStyle name="Normal 48 2 2 3 3 2" xfId="48513" xr:uid="{15DBA3D4-124D-4249-9A9D-EB553C20305B}"/>
    <cellStyle name="Normal 48 2 2 3 4" xfId="48510" xr:uid="{4AB11C04-0AD2-444D-A4C0-D400FD64F4DC}"/>
    <cellStyle name="Normal 48 2 2 4" xfId="17868" xr:uid="{00000000-0005-0000-0000-0000CD450000}"/>
    <cellStyle name="Normal 48 2 2 4 2" xfId="17869" xr:uid="{00000000-0005-0000-0000-0000CE450000}"/>
    <cellStyle name="Normal 48 2 2 4 2 2" xfId="48515" xr:uid="{9F88C6C2-E8EB-4537-959D-D5AFA8602BD4}"/>
    <cellStyle name="Normal 48 2 2 4 3" xfId="48514" xr:uid="{4D140BD3-F4C8-438A-A3B3-0F76C9DEB7F3}"/>
    <cellStyle name="Normal 48 2 2 5" xfId="17870" xr:uid="{00000000-0005-0000-0000-0000CF450000}"/>
    <cellStyle name="Normal 48 2 2 5 2" xfId="48516" xr:uid="{FD861BE7-1D25-4F40-8BA4-98BA2D2FF1D5}"/>
    <cellStyle name="Normal 48 2 2 6" xfId="48501" xr:uid="{C3C0E304-FFA8-4E5A-B49F-C9A206CA42FB}"/>
    <cellStyle name="Normal 48 2 3" xfId="17871" xr:uid="{00000000-0005-0000-0000-0000D0450000}"/>
    <cellStyle name="Normal 48 2 3 2" xfId="17872" xr:uid="{00000000-0005-0000-0000-0000D1450000}"/>
    <cellStyle name="Normal 48 2 3 2 2" xfId="17873" xr:uid="{00000000-0005-0000-0000-0000D2450000}"/>
    <cellStyle name="Normal 48 2 3 2 2 2" xfId="17874" xr:uid="{00000000-0005-0000-0000-0000D3450000}"/>
    <cellStyle name="Normal 48 2 3 2 2 2 2" xfId="48520" xr:uid="{56D92143-22F4-43B4-A7F5-4E66AEA65C67}"/>
    <cellStyle name="Normal 48 2 3 2 2 3" xfId="48519" xr:uid="{1FAAF46F-554A-4E6C-8D20-AB233D38EB20}"/>
    <cellStyle name="Normal 48 2 3 2 3" xfId="17875" xr:uid="{00000000-0005-0000-0000-0000D4450000}"/>
    <cellStyle name="Normal 48 2 3 2 3 2" xfId="48521" xr:uid="{66A601B3-EB3C-437D-A802-38B281901675}"/>
    <cellStyle name="Normal 48 2 3 2 4" xfId="48518" xr:uid="{087AEC30-D033-468A-8E39-961BC383160E}"/>
    <cellStyle name="Normal 48 2 3 3" xfId="17876" xr:uid="{00000000-0005-0000-0000-0000D5450000}"/>
    <cellStyle name="Normal 48 2 3 3 2" xfId="17877" xr:uid="{00000000-0005-0000-0000-0000D6450000}"/>
    <cellStyle name="Normal 48 2 3 3 2 2" xfId="48523" xr:uid="{7DDC4F42-1908-4A11-BC21-051C8E043E55}"/>
    <cellStyle name="Normal 48 2 3 3 3" xfId="48522" xr:uid="{8CB52863-C434-45E7-B5D7-516075BB2D03}"/>
    <cellStyle name="Normal 48 2 3 4" xfId="17878" xr:uid="{00000000-0005-0000-0000-0000D7450000}"/>
    <cellStyle name="Normal 48 2 3 4 2" xfId="48524" xr:uid="{1D43BD3D-5762-4D68-A203-35DDC1C7DC75}"/>
    <cellStyle name="Normal 48 2 3 5" xfId="48517" xr:uid="{4F4CD484-B06A-4F2A-BE70-17595E8D81A9}"/>
    <cellStyle name="Normal 48 2 4" xfId="17879" xr:uid="{00000000-0005-0000-0000-0000D8450000}"/>
    <cellStyle name="Normal 48 2 4 2" xfId="17880" xr:uid="{00000000-0005-0000-0000-0000D9450000}"/>
    <cellStyle name="Normal 48 2 4 2 2" xfId="17881" xr:uid="{00000000-0005-0000-0000-0000DA450000}"/>
    <cellStyle name="Normal 48 2 4 2 2 2" xfId="48527" xr:uid="{C379080A-E27D-4393-BBC5-E430F382E4A3}"/>
    <cellStyle name="Normal 48 2 4 2 3" xfId="48526" xr:uid="{6D5C395D-3481-4472-A851-B09E90D65A92}"/>
    <cellStyle name="Normal 48 2 4 3" xfId="17882" xr:uid="{00000000-0005-0000-0000-0000DB450000}"/>
    <cellStyle name="Normal 48 2 4 3 2" xfId="48528" xr:uid="{3A6FE62E-DFFC-473B-AC6C-1434E90C5BD7}"/>
    <cellStyle name="Normal 48 2 4 4" xfId="48525" xr:uid="{F5C293EF-A32D-4865-8798-E3EB628CE2C2}"/>
    <cellStyle name="Normal 48 2 5" xfId="17883" xr:uid="{00000000-0005-0000-0000-0000DC450000}"/>
    <cellStyle name="Normal 48 2 5 2" xfId="17884" xr:uid="{00000000-0005-0000-0000-0000DD450000}"/>
    <cellStyle name="Normal 48 2 5 2 2" xfId="48530" xr:uid="{42C2A2BA-B3A2-440F-B376-6A0345CC779E}"/>
    <cellStyle name="Normal 48 2 5 3" xfId="48529" xr:uid="{3F537F7C-C9BA-4C9E-B0FB-74CFF33248E5}"/>
    <cellStyle name="Normal 48 2 6" xfId="17885" xr:uid="{00000000-0005-0000-0000-0000DE450000}"/>
    <cellStyle name="Normal 48 2 6 2" xfId="48531" xr:uid="{3323717E-64F1-4CF0-97DD-F060AFBF151D}"/>
    <cellStyle name="Normal 48 2 7" xfId="17886" xr:uid="{00000000-0005-0000-0000-0000DF450000}"/>
    <cellStyle name="Normal 48 2 7 2" xfId="48532" xr:uid="{CC8FFC35-0869-4563-A36E-45F97ED6FE8C}"/>
    <cellStyle name="Normal 48 2 8" xfId="48500" xr:uid="{69152327-4DFC-4D58-A689-9E105913D50A}"/>
    <cellStyle name="Normal 48 3" xfId="17887" xr:uid="{00000000-0005-0000-0000-0000E0450000}"/>
    <cellStyle name="Normal 48 3 2" xfId="17888" xr:uid="{00000000-0005-0000-0000-0000E1450000}"/>
    <cellStyle name="Normal 48 3 2 2" xfId="17889" xr:uid="{00000000-0005-0000-0000-0000E2450000}"/>
    <cellStyle name="Normal 48 3 2 2 2" xfId="17890" xr:uid="{00000000-0005-0000-0000-0000E3450000}"/>
    <cellStyle name="Normal 48 3 2 2 2 2" xfId="17891" xr:uid="{00000000-0005-0000-0000-0000E4450000}"/>
    <cellStyle name="Normal 48 3 2 2 2 2 2" xfId="48537" xr:uid="{F1AE4B38-B283-4F25-BD75-F8671D76A21A}"/>
    <cellStyle name="Normal 48 3 2 2 2 3" xfId="48536" xr:uid="{A246EE8A-DD53-433E-89A7-DE62693176A2}"/>
    <cellStyle name="Normal 48 3 2 2 3" xfId="17892" xr:uid="{00000000-0005-0000-0000-0000E5450000}"/>
    <cellStyle name="Normal 48 3 2 2 3 2" xfId="48538" xr:uid="{9C277A5A-77CB-44FE-BDA6-A5B7507C95E8}"/>
    <cellStyle name="Normal 48 3 2 2 4" xfId="48535" xr:uid="{08045D28-ECC5-45C4-A8E5-91A4164EEF2C}"/>
    <cellStyle name="Normal 48 3 2 3" xfId="17893" xr:uid="{00000000-0005-0000-0000-0000E6450000}"/>
    <cellStyle name="Normal 48 3 2 3 2" xfId="17894" xr:uid="{00000000-0005-0000-0000-0000E7450000}"/>
    <cellStyle name="Normal 48 3 2 3 2 2" xfId="48540" xr:uid="{17752895-70EF-4111-9C2C-DA9F232AAD18}"/>
    <cellStyle name="Normal 48 3 2 3 3" xfId="48539" xr:uid="{C85E19D5-1392-4B17-B8EE-481349BC261E}"/>
    <cellStyle name="Normal 48 3 2 4" xfId="17895" xr:uid="{00000000-0005-0000-0000-0000E8450000}"/>
    <cellStyle name="Normal 48 3 2 4 2" xfId="48541" xr:uid="{7DD24C87-DE75-4741-856C-3610745EB656}"/>
    <cellStyle name="Normal 48 3 2 5" xfId="48534" xr:uid="{825FFFA1-F79E-4A65-BD63-30DB0981A08C}"/>
    <cellStyle name="Normal 48 3 3" xfId="17896" xr:uid="{00000000-0005-0000-0000-0000E9450000}"/>
    <cellStyle name="Normal 48 3 3 2" xfId="17897" xr:uid="{00000000-0005-0000-0000-0000EA450000}"/>
    <cellStyle name="Normal 48 3 3 2 2" xfId="17898" xr:uid="{00000000-0005-0000-0000-0000EB450000}"/>
    <cellStyle name="Normal 48 3 3 2 2 2" xfId="48544" xr:uid="{50B96BCC-4F09-4303-818C-C7619D71712C}"/>
    <cellStyle name="Normal 48 3 3 2 3" xfId="48543" xr:uid="{3F43254D-CDCE-470D-B4CE-D22359BEFE49}"/>
    <cellStyle name="Normal 48 3 3 3" xfId="17899" xr:uid="{00000000-0005-0000-0000-0000EC450000}"/>
    <cellStyle name="Normal 48 3 3 3 2" xfId="48545" xr:uid="{D5FA4AE4-B666-4C67-B480-C5C805E27F65}"/>
    <cellStyle name="Normal 48 3 3 4" xfId="48542" xr:uid="{3173ED60-3FCB-4E45-9215-D8B4A9175AFA}"/>
    <cellStyle name="Normal 48 3 4" xfId="17900" xr:uid="{00000000-0005-0000-0000-0000ED450000}"/>
    <cellStyle name="Normal 48 3 4 2" xfId="17901" xr:uid="{00000000-0005-0000-0000-0000EE450000}"/>
    <cellStyle name="Normal 48 3 4 2 2" xfId="48547" xr:uid="{C1AD1D94-71A9-407D-8B24-6B9230FA38B2}"/>
    <cellStyle name="Normal 48 3 4 3" xfId="48546" xr:uid="{961F795C-E3E7-4BA2-B9B0-D8B8291FCAB1}"/>
    <cellStyle name="Normal 48 3 5" xfId="17902" xr:uid="{00000000-0005-0000-0000-0000EF450000}"/>
    <cellStyle name="Normal 48 3 5 2" xfId="48548" xr:uid="{66EC7941-BED2-459A-A5D8-70AA886406BC}"/>
    <cellStyle name="Normal 48 3 6" xfId="48533" xr:uid="{46E4EEB8-A8A1-466B-92C6-CCB9527AB186}"/>
    <cellStyle name="Normal 48 4" xfId="17903" xr:uid="{00000000-0005-0000-0000-0000F0450000}"/>
    <cellStyle name="Normal 48 4 2" xfId="17904" xr:uid="{00000000-0005-0000-0000-0000F1450000}"/>
    <cellStyle name="Normal 48 4 2 2" xfId="17905" xr:uid="{00000000-0005-0000-0000-0000F2450000}"/>
    <cellStyle name="Normal 48 4 2 2 2" xfId="17906" xr:uid="{00000000-0005-0000-0000-0000F3450000}"/>
    <cellStyle name="Normal 48 4 2 2 2 2" xfId="48552" xr:uid="{8AE9B8C7-8E62-46EE-8422-1BA7A75C7710}"/>
    <cellStyle name="Normal 48 4 2 2 3" xfId="48551" xr:uid="{DC9F7E52-4D40-4AD7-A755-9C840B038574}"/>
    <cellStyle name="Normal 48 4 2 3" xfId="17907" xr:uid="{00000000-0005-0000-0000-0000F4450000}"/>
    <cellStyle name="Normal 48 4 2 3 2" xfId="48553" xr:uid="{C0A7458B-DBF9-45D5-A93E-4B2CB9E28E4F}"/>
    <cellStyle name="Normal 48 4 2 4" xfId="48550" xr:uid="{C1D5D8F9-11B9-438D-91DF-7578FA85C415}"/>
    <cellStyle name="Normal 48 4 3" xfId="17908" xr:uid="{00000000-0005-0000-0000-0000F5450000}"/>
    <cellStyle name="Normal 48 4 3 2" xfId="17909" xr:uid="{00000000-0005-0000-0000-0000F6450000}"/>
    <cellStyle name="Normal 48 4 3 2 2" xfId="48555" xr:uid="{5941CE3B-202B-4591-956B-FAC14F967E3D}"/>
    <cellStyle name="Normal 48 4 3 3" xfId="48554" xr:uid="{6DF303A4-CE9E-45AB-83BD-2389D3610073}"/>
    <cellStyle name="Normal 48 4 4" xfId="17910" xr:uid="{00000000-0005-0000-0000-0000F7450000}"/>
    <cellStyle name="Normal 48 4 4 2" xfId="48556" xr:uid="{997C30F6-BCCC-462B-A235-026E59AAEA74}"/>
    <cellStyle name="Normal 48 4 5" xfId="48549" xr:uid="{D8A78D76-5E16-42AD-8888-90DFD05E2F4F}"/>
    <cellStyle name="Normal 48 5" xfId="17911" xr:uid="{00000000-0005-0000-0000-0000F8450000}"/>
    <cellStyle name="Normal 48 5 2" xfId="17912" xr:uid="{00000000-0005-0000-0000-0000F9450000}"/>
    <cellStyle name="Normal 48 5 2 2" xfId="17913" xr:uid="{00000000-0005-0000-0000-0000FA450000}"/>
    <cellStyle name="Normal 48 5 2 2 2" xfId="48559" xr:uid="{69A951E3-11A0-40CC-A69C-2679588127BE}"/>
    <cellStyle name="Normal 48 5 2 3" xfId="48558" xr:uid="{D155E135-4809-4316-AC85-B331156D6863}"/>
    <cellStyle name="Normal 48 5 3" xfId="17914" xr:uid="{00000000-0005-0000-0000-0000FB450000}"/>
    <cellStyle name="Normal 48 5 3 2" xfId="48560" xr:uid="{19D1E42B-66A5-4CE3-A43B-46C7F99581AA}"/>
    <cellStyle name="Normal 48 5 4" xfId="48557" xr:uid="{0AC47229-2024-44AE-A758-B13BEAA1309F}"/>
    <cellStyle name="Normal 48 6" xfId="17915" xr:uid="{00000000-0005-0000-0000-0000FC450000}"/>
    <cellStyle name="Normal 48 6 2" xfId="17916" xr:uid="{00000000-0005-0000-0000-0000FD450000}"/>
    <cellStyle name="Normal 48 6 2 2" xfId="48562" xr:uid="{C2380650-039E-4EB9-B46C-0319A1D3CD3A}"/>
    <cellStyle name="Normal 48 6 3" xfId="48561" xr:uid="{1AA75DF1-A4C1-4D22-A1B6-6C01EEA2259A}"/>
    <cellStyle name="Normal 48 7" xfId="17917" xr:uid="{00000000-0005-0000-0000-0000FE450000}"/>
    <cellStyle name="Normal 48 7 2" xfId="48563" xr:uid="{E2D26BA2-853F-4B87-9ACD-77553D1659B7}"/>
    <cellStyle name="Normal 48 8" xfId="17918" xr:uid="{00000000-0005-0000-0000-0000FF450000}"/>
    <cellStyle name="Normal 48 8 2" xfId="48564" xr:uid="{3F9C44B5-B0EE-40D0-9B98-152E6DB2B6BE}"/>
    <cellStyle name="Normal 48 9" xfId="48499" xr:uid="{8F03AAF4-D3D2-40B1-927C-3788211DDC6B}"/>
    <cellStyle name="Normal 49" xfId="17919" xr:uid="{00000000-0005-0000-0000-000000460000}"/>
    <cellStyle name="Normal 49 2" xfId="17920" xr:uid="{00000000-0005-0000-0000-000001460000}"/>
    <cellStyle name="Normal 49 2 2" xfId="17921" xr:uid="{00000000-0005-0000-0000-000002460000}"/>
    <cellStyle name="Normal 49 2 2 2" xfId="17922" xr:uid="{00000000-0005-0000-0000-000003460000}"/>
    <cellStyle name="Normal 49 2 2 2 2" xfId="17923" xr:uid="{00000000-0005-0000-0000-000004460000}"/>
    <cellStyle name="Normal 49 2 2 2 2 2" xfId="17924" xr:uid="{00000000-0005-0000-0000-000005460000}"/>
    <cellStyle name="Normal 49 2 2 2 2 2 2" xfId="17925" xr:uid="{00000000-0005-0000-0000-000006460000}"/>
    <cellStyle name="Normal 49 2 2 2 2 2 2 2" xfId="48571" xr:uid="{7A202644-6486-490A-9BF8-A52491AE799C}"/>
    <cellStyle name="Normal 49 2 2 2 2 2 3" xfId="48570" xr:uid="{A32DFC7E-C1BC-4928-98C8-689DC1C670E9}"/>
    <cellStyle name="Normal 49 2 2 2 2 3" xfId="17926" xr:uid="{00000000-0005-0000-0000-000007460000}"/>
    <cellStyle name="Normal 49 2 2 2 2 3 2" xfId="48572" xr:uid="{9D2EDD86-1616-4CC7-A9AE-3B73028BF690}"/>
    <cellStyle name="Normal 49 2 2 2 2 4" xfId="48569" xr:uid="{E7869AC3-7997-4BA2-B391-C174AB587A29}"/>
    <cellStyle name="Normal 49 2 2 2 3" xfId="17927" xr:uid="{00000000-0005-0000-0000-000008460000}"/>
    <cellStyle name="Normal 49 2 2 2 3 2" xfId="17928" xr:uid="{00000000-0005-0000-0000-000009460000}"/>
    <cellStyle name="Normal 49 2 2 2 3 2 2" xfId="48574" xr:uid="{F74D26FE-0539-40E4-B249-68416FE6AC7B}"/>
    <cellStyle name="Normal 49 2 2 2 3 3" xfId="48573" xr:uid="{9F069312-2C58-4305-A5A9-C59FDF19E424}"/>
    <cellStyle name="Normal 49 2 2 2 4" xfId="17929" xr:uid="{00000000-0005-0000-0000-00000A460000}"/>
    <cellStyle name="Normal 49 2 2 2 4 2" xfId="48575" xr:uid="{4BC0F386-0F29-4CCA-B4F7-0776DB28BADC}"/>
    <cellStyle name="Normal 49 2 2 2 5" xfId="48568" xr:uid="{5E34B406-B166-40B2-B12E-BC06B9D78D57}"/>
    <cellStyle name="Normal 49 2 2 3" xfId="17930" xr:uid="{00000000-0005-0000-0000-00000B460000}"/>
    <cellStyle name="Normal 49 2 2 3 2" xfId="17931" xr:uid="{00000000-0005-0000-0000-00000C460000}"/>
    <cellStyle name="Normal 49 2 2 3 2 2" xfId="17932" xr:uid="{00000000-0005-0000-0000-00000D460000}"/>
    <cellStyle name="Normal 49 2 2 3 2 2 2" xfId="48578" xr:uid="{3ABC6A9D-D377-48CB-9919-A5EED8F03546}"/>
    <cellStyle name="Normal 49 2 2 3 2 3" xfId="48577" xr:uid="{474B4BBA-61FB-4E27-9462-42C728010698}"/>
    <cellStyle name="Normal 49 2 2 3 3" xfId="17933" xr:uid="{00000000-0005-0000-0000-00000E460000}"/>
    <cellStyle name="Normal 49 2 2 3 3 2" xfId="48579" xr:uid="{9BCF09CD-AC84-459D-94E9-A5BAB9DFA8ED}"/>
    <cellStyle name="Normal 49 2 2 3 4" xfId="48576" xr:uid="{B477268B-BF9D-437D-9BC0-6BCFC82806F1}"/>
    <cellStyle name="Normal 49 2 2 4" xfId="17934" xr:uid="{00000000-0005-0000-0000-00000F460000}"/>
    <cellStyle name="Normal 49 2 2 4 2" xfId="17935" xr:uid="{00000000-0005-0000-0000-000010460000}"/>
    <cellStyle name="Normal 49 2 2 4 2 2" xfId="48581" xr:uid="{0CCA389D-8797-47B9-8B33-0B54D65A5BC7}"/>
    <cellStyle name="Normal 49 2 2 4 3" xfId="48580" xr:uid="{65793424-469A-4E81-9166-EFFFD5CD3927}"/>
    <cellStyle name="Normal 49 2 2 5" xfId="17936" xr:uid="{00000000-0005-0000-0000-000011460000}"/>
    <cellStyle name="Normal 49 2 2 5 2" xfId="48582" xr:uid="{20A76E6D-1D66-4B55-9527-A94959DC269F}"/>
    <cellStyle name="Normal 49 2 2 6" xfId="48567" xr:uid="{89448D6E-2C5D-4594-8402-2AEC2D76B3A0}"/>
    <cellStyle name="Normal 49 2 3" xfId="17937" xr:uid="{00000000-0005-0000-0000-000012460000}"/>
    <cellStyle name="Normal 49 2 3 2" xfId="17938" xr:uid="{00000000-0005-0000-0000-000013460000}"/>
    <cellStyle name="Normal 49 2 3 2 2" xfId="17939" xr:uid="{00000000-0005-0000-0000-000014460000}"/>
    <cellStyle name="Normal 49 2 3 2 2 2" xfId="17940" xr:uid="{00000000-0005-0000-0000-000015460000}"/>
    <cellStyle name="Normal 49 2 3 2 2 2 2" xfId="48586" xr:uid="{59D7084E-04E6-46EA-9FCE-4C54CCCDBB70}"/>
    <cellStyle name="Normal 49 2 3 2 2 3" xfId="48585" xr:uid="{6543D8F7-FD25-4968-B27E-DF6C462EAE3D}"/>
    <cellStyle name="Normal 49 2 3 2 3" xfId="17941" xr:uid="{00000000-0005-0000-0000-000016460000}"/>
    <cellStyle name="Normal 49 2 3 2 3 2" xfId="48587" xr:uid="{8B70FA93-D3E1-4ABD-B12F-EC9F2BE6DD91}"/>
    <cellStyle name="Normal 49 2 3 2 4" xfId="48584" xr:uid="{66757E37-9478-4A3B-AB09-587D7EF7FA75}"/>
    <cellStyle name="Normal 49 2 3 3" xfId="17942" xr:uid="{00000000-0005-0000-0000-000017460000}"/>
    <cellStyle name="Normal 49 2 3 3 2" xfId="17943" xr:uid="{00000000-0005-0000-0000-000018460000}"/>
    <cellStyle name="Normal 49 2 3 3 2 2" xfId="48589" xr:uid="{2AEC9C9B-F5E0-4B3F-9B88-324DD0133E77}"/>
    <cellStyle name="Normal 49 2 3 3 3" xfId="48588" xr:uid="{5B495554-3744-419B-927E-A7B3CD90BE7E}"/>
    <cellStyle name="Normal 49 2 3 4" xfId="17944" xr:uid="{00000000-0005-0000-0000-000019460000}"/>
    <cellStyle name="Normal 49 2 3 4 2" xfId="48590" xr:uid="{16FBC571-B08B-4960-A8A2-217E66B629B2}"/>
    <cellStyle name="Normal 49 2 3 5" xfId="48583" xr:uid="{BAC9C5F6-0296-4B3A-8D31-16D5E0CD398B}"/>
    <cellStyle name="Normal 49 2 4" xfId="17945" xr:uid="{00000000-0005-0000-0000-00001A460000}"/>
    <cellStyle name="Normal 49 2 4 2" xfId="17946" xr:uid="{00000000-0005-0000-0000-00001B460000}"/>
    <cellStyle name="Normal 49 2 4 2 2" xfId="17947" xr:uid="{00000000-0005-0000-0000-00001C460000}"/>
    <cellStyle name="Normal 49 2 4 2 2 2" xfId="48593" xr:uid="{4B755008-F046-48FB-A08D-15CD0BBD48C1}"/>
    <cellStyle name="Normal 49 2 4 2 3" xfId="48592" xr:uid="{FD80AFCE-4D15-4E01-8EE3-7C96D34E83C5}"/>
    <cellStyle name="Normal 49 2 4 3" xfId="17948" xr:uid="{00000000-0005-0000-0000-00001D460000}"/>
    <cellStyle name="Normal 49 2 4 3 2" xfId="48594" xr:uid="{40C7C75C-45B4-4B02-B0AC-A46493B41FE1}"/>
    <cellStyle name="Normal 49 2 4 4" xfId="48591" xr:uid="{8061715D-7699-47E0-BFDD-EA5EA94356B0}"/>
    <cellStyle name="Normal 49 2 5" xfId="17949" xr:uid="{00000000-0005-0000-0000-00001E460000}"/>
    <cellStyle name="Normal 49 2 5 2" xfId="17950" xr:uid="{00000000-0005-0000-0000-00001F460000}"/>
    <cellStyle name="Normal 49 2 5 2 2" xfId="48596" xr:uid="{566A8D23-1120-41AF-9FAC-B1C109FB2A7F}"/>
    <cellStyle name="Normal 49 2 5 3" xfId="48595" xr:uid="{DA8AECAA-00AF-4D01-A5C8-E8EE775E2B13}"/>
    <cellStyle name="Normal 49 2 6" xfId="17951" xr:uid="{00000000-0005-0000-0000-000020460000}"/>
    <cellStyle name="Normal 49 2 6 2" xfId="48597" xr:uid="{B15949A1-4F45-47C8-A508-E147FAE94F37}"/>
    <cellStyle name="Normal 49 2 7" xfId="17952" xr:uid="{00000000-0005-0000-0000-000021460000}"/>
    <cellStyle name="Normal 49 2 7 2" xfId="48598" xr:uid="{15C910C6-5345-46C6-8F42-02F5E0E88DB8}"/>
    <cellStyle name="Normal 49 2 8" xfId="48566" xr:uid="{EE704A4C-1877-46D5-8833-4BFB81FC4308}"/>
    <cellStyle name="Normal 49 3" xfId="17953" xr:uid="{00000000-0005-0000-0000-000022460000}"/>
    <cellStyle name="Normal 49 3 2" xfId="17954" xr:uid="{00000000-0005-0000-0000-000023460000}"/>
    <cellStyle name="Normal 49 3 2 2" xfId="17955" xr:uid="{00000000-0005-0000-0000-000024460000}"/>
    <cellStyle name="Normal 49 3 2 2 2" xfId="17956" xr:uid="{00000000-0005-0000-0000-000025460000}"/>
    <cellStyle name="Normal 49 3 2 2 2 2" xfId="17957" xr:uid="{00000000-0005-0000-0000-000026460000}"/>
    <cellStyle name="Normal 49 3 2 2 2 2 2" xfId="48603" xr:uid="{38B68AF3-99E0-478B-99CE-04646AD4465C}"/>
    <cellStyle name="Normal 49 3 2 2 2 3" xfId="48602" xr:uid="{8DAD6163-F2DF-40F1-8629-3BFF43041703}"/>
    <cellStyle name="Normal 49 3 2 2 3" xfId="17958" xr:uid="{00000000-0005-0000-0000-000027460000}"/>
    <cellStyle name="Normal 49 3 2 2 3 2" xfId="48604" xr:uid="{AD390D9E-53A5-4A08-861A-232DC1FFA095}"/>
    <cellStyle name="Normal 49 3 2 2 4" xfId="48601" xr:uid="{2A13BD7D-193F-456E-BF23-77C5DFA4C43A}"/>
    <cellStyle name="Normal 49 3 2 3" xfId="17959" xr:uid="{00000000-0005-0000-0000-000028460000}"/>
    <cellStyle name="Normal 49 3 2 3 2" xfId="17960" xr:uid="{00000000-0005-0000-0000-000029460000}"/>
    <cellStyle name="Normal 49 3 2 3 2 2" xfId="48606" xr:uid="{D1FFFFA2-FA91-42B2-90E8-5D7DD78B706E}"/>
    <cellStyle name="Normal 49 3 2 3 3" xfId="48605" xr:uid="{E78D7CD2-EBCC-4BBC-AB46-174B03F79B28}"/>
    <cellStyle name="Normal 49 3 2 4" xfId="17961" xr:uid="{00000000-0005-0000-0000-00002A460000}"/>
    <cellStyle name="Normal 49 3 2 4 2" xfId="48607" xr:uid="{3582C548-1D3C-4684-B645-78364EB33D2F}"/>
    <cellStyle name="Normal 49 3 2 5" xfId="48600" xr:uid="{6012901C-349B-46D0-8C1C-60E5B1C477E4}"/>
    <cellStyle name="Normal 49 3 3" xfId="17962" xr:uid="{00000000-0005-0000-0000-00002B460000}"/>
    <cellStyle name="Normal 49 3 3 2" xfId="17963" xr:uid="{00000000-0005-0000-0000-00002C460000}"/>
    <cellStyle name="Normal 49 3 3 2 2" xfId="17964" xr:uid="{00000000-0005-0000-0000-00002D460000}"/>
    <cellStyle name="Normal 49 3 3 2 2 2" xfId="48610" xr:uid="{8C45782C-D170-4FE3-A438-80027B448147}"/>
    <cellStyle name="Normal 49 3 3 2 3" xfId="48609" xr:uid="{C39E35A7-D763-4F3E-8C2F-BD81A270E74E}"/>
    <cellStyle name="Normal 49 3 3 3" xfId="17965" xr:uid="{00000000-0005-0000-0000-00002E460000}"/>
    <cellStyle name="Normal 49 3 3 3 2" xfId="48611" xr:uid="{7BF97564-EA4A-48E7-B7F4-4699CA10334C}"/>
    <cellStyle name="Normal 49 3 3 4" xfId="48608" xr:uid="{88966791-CBD5-44D2-B0F5-F49C79DC4F4E}"/>
    <cellStyle name="Normal 49 3 4" xfId="17966" xr:uid="{00000000-0005-0000-0000-00002F460000}"/>
    <cellStyle name="Normal 49 3 4 2" xfId="17967" xr:uid="{00000000-0005-0000-0000-000030460000}"/>
    <cellStyle name="Normal 49 3 4 2 2" xfId="48613" xr:uid="{B3441EAD-924A-44FE-807B-616633D6C792}"/>
    <cellStyle name="Normal 49 3 4 3" xfId="48612" xr:uid="{481B73E2-D9AA-41AA-AB88-3A9CFF05A88E}"/>
    <cellStyle name="Normal 49 3 5" xfId="17968" xr:uid="{00000000-0005-0000-0000-000031460000}"/>
    <cellStyle name="Normal 49 3 5 2" xfId="48614" xr:uid="{3D40D7F7-4C37-403C-96A3-F2A7E3FF2BB9}"/>
    <cellStyle name="Normal 49 3 6" xfId="48599" xr:uid="{B1464B81-1DB7-44E8-9683-65E744C2568C}"/>
    <cellStyle name="Normal 49 4" xfId="17969" xr:uid="{00000000-0005-0000-0000-000032460000}"/>
    <cellStyle name="Normal 49 4 2" xfId="17970" xr:uid="{00000000-0005-0000-0000-000033460000}"/>
    <cellStyle name="Normal 49 4 2 2" xfId="17971" xr:uid="{00000000-0005-0000-0000-000034460000}"/>
    <cellStyle name="Normal 49 4 2 2 2" xfId="17972" xr:uid="{00000000-0005-0000-0000-000035460000}"/>
    <cellStyle name="Normal 49 4 2 2 2 2" xfId="48618" xr:uid="{E7FC3F07-F405-4963-9DFD-82C1B76111CD}"/>
    <cellStyle name="Normal 49 4 2 2 3" xfId="48617" xr:uid="{1D385962-62EC-4642-8C82-6768771F0451}"/>
    <cellStyle name="Normal 49 4 2 3" xfId="17973" xr:uid="{00000000-0005-0000-0000-000036460000}"/>
    <cellStyle name="Normal 49 4 2 3 2" xfId="48619" xr:uid="{7474EACA-0D75-4655-93DB-1BC10EBCDC37}"/>
    <cellStyle name="Normal 49 4 2 4" xfId="48616" xr:uid="{0E37147C-B9AC-4219-8D80-8188A59DB94F}"/>
    <cellStyle name="Normal 49 4 3" xfId="17974" xr:uid="{00000000-0005-0000-0000-000037460000}"/>
    <cellStyle name="Normal 49 4 3 2" xfId="17975" xr:uid="{00000000-0005-0000-0000-000038460000}"/>
    <cellStyle name="Normal 49 4 3 2 2" xfId="48621" xr:uid="{E9C4302F-2EAE-4329-B267-7BB45B44EC47}"/>
    <cellStyle name="Normal 49 4 3 3" xfId="48620" xr:uid="{46E784AA-AAD0-4376-A0CD-27E1FADDE111}"/>
    <cellStyle name="Normal 49 4 4" xfId="17976" xr:uid="{00000000-0005-0000-0000-000039460000}"/>
    <cellStyle name="Normal 49 4 4 2" xfId="48622" xr:uid="{673B3D12-77EA-4694-B234-C1E5E164A4BF}"/>
    <cellStyle name="Normal 49 4 5" xfId="48615" xr:uid="{0C1B948F-3DCA-43E7-AF12-C137BFFF7B00}"/>
    <cellStyle name="Normal 49 5" xfId="17977" xr:uid="{00000000-0005-0000-0000-00003A460000}"/>
    <cellStyle name="Normal 49 5 2" xfId="17978" xr:uid="{00000000-0005-0000-0000-00003B460000}"/>
    <cellStyle name="Normal 49 5 2 2" xfId="17979" xr:uid="{00000000-0005-0000-0000-00003C460000}"/>
    <cellStyle name="Normal 49 5 2 2 2" xfId="48625" xr:uid="{6A42DB87-E9F6-4298-9BB6-85130B0BE3DE}"/>
    <cellStyle name="Normal 49 5 2 3" xfId="48624" xr:uid="{7C109CC8-C8E8-458F-B2C6-093C41CDCE43}"/>
    <cellStyle name="Normal 49 5 3" xfId="17980" xr:uid="{00000000-0005-0000-0000-00003D460000}"/>
    <cellStyle name="Normal 49 5 3 2" xfId="48626" xr:uid="{414ABA86-B019-4CAC-9B7C-C1EFB1348C7C}"/>
    <cellStyle name="Normal 49 5 4" xfId="48623" xr:uid="{1D207BED-E760-436A-BBE9-443989CF87C3}"/>
    <cellStyle name="Normal 49 6" xfId="17981" xr:uid="{00000000-0005-0000-0000-00003E460000}"/>
    <cellStyle name="Normal 49 6 2" xfId="17982" xr:uid="{00000000-0005-0000-0000-00003F460000}"/>
    <cellStyle name="Normal 49 6 2 2" xfId="48628" xr:uid="{341CDFEA-580C-478B-AC35-3C9774A31DE7}"/>
    <cellStyle name="Normal 49 6 3" xfId="48627" xr:uid="{9DE223FC-A850-452E-B9AE-331E49DD1C8C}"/>
    <cellStyle name="Normal 49 7" xfId="17983" xr:uid="{00000000-0005-0000-0000-000040460000}"/>
    <cellStyle name="Normal 49 7 2" xfId="48629" xr:uid="{095BDF6F-2F4A-4D82-B875-B421D0192285}"/>
    <cellStyle name="Normal 49 8" xfId="17984" xr:uid="{00000000-0005-0000-0000-000041460000}"/>
    <cellStyle name="Normal 49 8 2" xfId="48630" xr:uid="{817B505B-E13F-4C8C-8ACB-3189DFD83B67}"/>
    <cellStyle name="Normal 49 9" xfId="48565" xr:uid="{174A4BD3-0F14-44BF-8D63-6D3B1AB7B95E}"/>
    <cellStyle name="Normal 5" xfId="17985" xr:uid="{00000000-0005-0000-0000-000042460000}"/>
    <cellStyle name="Normal 5 10" xfId="48631" xr:uid="{CC206736-7729-48D3-85E4-98B27A9ADC73}"/>
    <cellStyle name="Normal 5 2" xfId="17986" xr:uid="{00000000-0005-0000-0000-000043460000}"/>
    <cellStyle name="Normal 5 2 2" xfId="17987" xr:uid="{00000000-0005-0000-0000-000044460000}"/>
    <cellStyle name="Normal 5 2 2 2" xfId="17988" xr:uid="{00000000-0005-0000-0000-000045460000}"/>
    <cellStyle name="Normal 5 2 2 2 2" xfId="17989" xr:uid="{00000000-0005-0000-0000-000046460000}"/>
    <cellStyle name="Normal 5 2 2 2 2 2" xfId="17990" xr:uid="{00000000-0005-0000-0000-000047460000}"/>
    <cellStyle name="Normal 5 2 2 2 2 2 2" xfId="48636" xr:uid="{ED6E039A-CC60-4F9A-91A9-84F900C1BF23}"/>
    <cellStyle name="Normal 5 2 2 2 2 3" xfId="48635" xr:uid="{F3C3874A-E6B2-4EEF-8D6D-5B11EEB120C8}"/>
    <cellStyle name="Normal 5 2 2 2 3" xfId="48634" xr:uid="{646E8241-5D36-4415-AB88-091E3C28E0AA}"/>
    <cellStyle name="Normal 5 2 2 3" xfId="17991" xr:uid="{00000000-0005-0000-0000-000048460000}"/>
    <cellStyle name="Normal 5 2 2 3 2" xfId="48637" xr:uid="{3017FDF7-48D6-428A-8DA7-0BC887ECFFB0}"/>
    <cellStyle name="Normal 5 2 2 4" xfId="17992" xr:uid="{00000000-0005-0000-0000-000049460000}"/>
    <cellStyle name="Normal 5 2 2 4 2" xfId="48638" xr:uid="{CFD847C8-6669-4388-AC83-5B01C0BB3ED0}"/>
    <cellStyle name="Normal 5 2 2 5" xfId="17993" xr:uid="{00000000-0005-0000-0000-00004A460000}"/>
    <cellStyle name="Normal 5 2 2 5 2" xfId="48639" xr:uid="{7C62F077-8954-4467-A3AB-DB51D4591D53}"/>
    <cellStyle name="Normal 5 2 2 6" xfId="17994" xr:uid="{00000000-0005-0000-0000-00004B460000}"/>
    <cellStyle name="Normal 5 2 2 6 2" xfId="48640" xr:uid="{8671AA27-CC63-4B18-9457-5B7EF855DE9E}"/>
    <cellStyle name="Normal 5 2 2 7" xfId="48633" xr:uid="{9A99DFA4-B742-427C-AE40-42AF3B22DB0B}"/>
    <cellStyle name="Normal 5 2 3" xfId="17995" xr:uid="{00000000-0005-0000-0000-00004C460000}"/>
    <cellStyle name="Normal 5 2 3 2" xfId="17996" xr:uid="{00000000-0005-0000-0000-00004D460000}"/>
    <cellStyle name="Normal 5 2 3 2 2" xfId="48642" xr:uid="{6E4D8EF1-8EB6-4AD9-916C-128593110F9F}"/>
    <cellStyle name="Normal 5 2 3 3" xfId="48641" xr:uid="{838709B2-4C91-4721-86D3-B505DD5915FA}"/>
    <cellStyle name="Normal 5 2 4" xfId="17997" xr:uid="{00000000-0005-0000-0000-00004E460000}"/>
    <cellStyle name="Normal 5 2 4 2" xfId="48643" xr:uid="{2B316FD7-0008-4DAF-BA28-BD606791E91C}"/>
    <cellStyle name="Normal 5 2 5" xfId="17998" xr:uid="{00000000-0005-0000-0000-00004F460000}"/>
    <cellStyle name="Normal 5 2 5 2" xfId="48644" xr:uid="{4926A33F-4C13-459F-83CA-70AC4961DEB8}"/>
    <cellStyle name="Normal 5 2 6" xfId="17999" xr:uid="{00000000-0005-0000-0000-000050460000}"/>
    <cellStyle name="Normal 5 2 6 2" xfId="48645" xr:uid="{00994FF8-150C-4585-9AB6-4A64D2A71102}"/>
    <cellStyle name="Normal 5 2 7" xfId="18000" xr:uid="{00000000-0005-0000-0000-000051460000}"/>
    <cellStyle name="Normal 5 2 7 2" xfId="18001" xr:uid="{00000000-0005-0000-0000-000052460000}"/>
    <cellStyle name="Normal 5 2 7 2 2" xfId="48647" xr:uid="{72518181-CADE-4D0B-BCBD-28B5781FD89C}"/>
    <cellStyle name="Normal 5 2 7 3" xfId="48646" xr:uid="{6D4C91EB-5739-4A97-8D6F-064334E942E3}"/>
    <cellStyle name="Normal 5 2 8" xfId="48632" xr:uid="{43AB203D-1419-428A-83A4-0F940C063B75}"/>
    <cellStyle name="Normal 5 3" xfId="18002" xr:uid="{00000000-0005-0000-0000-000053460000}"/>
    <cellStyle name="Normal 5 3 2" xfId="18003" xr:uid="{00000000-0005-0000-0000-000054460000}"/>
    <cellStyle name="Normal 5 3 2 2" xfId="18004" xr:uid="{00000000-0005-0000-0000-000055460000}"/>
    <cellStyle name="Normal 5 3 2 2 2" xfId="48650" xr:uid="{2B20D15C-34A5-4932-8B1C-889B93B4179A}"/>
    <cellStyle name="Normal 5 3 2 3" xfId="48649" xr:uid="{48A6BBD6-DBCE-43AB-B1E5-CF977FD415FE}"/>
    <cellStyle name="Normal 5 3 3" xfId="18005" xr:uid="{00000000-0005-0000-0000-000056460000}"/>
    <cellStyle name="Normal 5 3 3 2" xfId="18006" xr:uid="{00000000-0005-0000-0000-000057460000}"/>
    <cellStyle name="Normal 5 3 3 2 2" xfId="48652" xr:uid="{FB105DE4-0DA0-4F99-9120-AC67DAA5D4DC}"/>
    <cellStyle name="Normal 5 3 3 3" xfId="48651" xr:uid="{ECFF2288-66C6-4C01-AF59-F3BF0DD9B77C}"/>
    <cellStyle name="Normal 5 3 4" xfId="18007" xr:uid="{00000000-0005-0000-0000-000058460000}"/>
    <cellStyle name="Normal 5 3 4 2" xfId="48653" xr:uid="{E623E922-66A0-4091-8E70-5CA2C6196C76}"/>
    <cellStyle name="Normal 5 3 5" xfId="18008" xr:uid="{00000000-0005-0000-0000-000059460000}"/>
    <cellStyle name="Normal 5 3 5 2" xfId="48654" xr:uid="{52D5E3E9-0D0B-4FEC-8396-0C751050E28E}"/>
    <cellStyle name="Normal 5 3 6" xfId="18009" xr:uid="{00000000-0005-0000-0000-00005A460000}"/>
    <cellStyle name="Normal 5 3 6 2" xfId="48655" xr:uid="{E320EA2A-E2A8-4BCF-85CF-97D9BACCBA93}"/>
    <cellStyle name="Normal 5 3 7" xfId="18010" xr:uid="{00000000-0005-0000-0000-00005B460000}"/>
    <cellStyle name="Normal 5 3 7 2" xfId="48656" xr:uid="{7EA2D013-8EAE-423A-A8CF-03FBC3A0C413}"/>
    <cellStyle name="Normal 5 3 8" xfId="18011" xr:uid="{00000000-0005-0000-0000-00005C460000}"/>
    <cellStyle name="Normal 5 3 8 2" xfId="48657" xr:uid="{1417E46E-6CFA-4DF7-AE01-5D5CFA10D1D2}"/>
    <cellStyle name="Normal 5 3 9" xfId="48648" xr:uid="{63F3E937-0DB8-41A7-8F92-74B6E511FA68}"/>
    <cellStyle name="Normal 5 4" xfId="18012" xr:uid="{00000000-0005-0000-0000-00005D460000}"/>
    <cellStyle name="Normal 5 4 2" xfId="18013" xr:uid="{00000000-0005-0000-0000-00005E460000}"/>
    <cellStyle name="Normal 5 4 2 2" xfId="48659" xr:uid="{427DBEDE-4A3C-4181-8E16-72E5985F3368}"/>
    <cellStyle name="Normal 5 4 3" xfId="18014" xr:uid="{00000000-0005-0000-0000-00005F460000}"/>
    <cellStyle name="Normal 5 4 3 2" xfId="48660" xr:uid="{C564FD54-A140-45C7-B5EE-37BA740159F5}"/>
    <cellStyle name="Normal 5 4 4" xfId="18015" xr:uid="{00000000-0005-0000-0000-000060460000}"/>
    <cellStyle name="Normal 5 4 4 2" xfId="48661" xr:uid="{A303A804-D5E6-4EC7-98D1-45C505E62033}"/>
    <cellStyle name="Normal 5 4 5" xfId="48658" xr:uid="{E6A6B25D-BDA8-4B70-9E0B-94EFE50DE0B5}"/>
    <cellStyle name="Normal 5 5" xfId="18016" xr:uid="{00000000-0005-0000-0000-000061460000}"/>
    <cellStyle name="Normal 5 5 2" xfId="18017" xr:uid="{00000000-0005-0000-0000-000062460000}"/>
    <cellStyle name="Normal 5 5 2 2" xfId="48663" xr:uid="{7F1C0953-ED5B-4A17-B922-927D489B04B2}"/>
    <cellStyle name="Normal 5 5 3" xfId="18018" xr:uid="{00000000-0005-0000-0000-000063460000}"/>
    <cellStyle name="Normal 5 5 3 2" xfId="48664" xr:uid="{282FA08A-8076-42C7-81E4-B9D1EE9F7E8D}"/>
    <cellStyle name="Normal 5 5 4" xfId="48662" xr:uid="{B927AFF9-D72E-4D2E-B3BD-2C693739DAB3}"/>
    <cellStyle name="Normal 5 6" xfId="18019" xr:uid="{00000000-0005-0000-0000-000064460000}"/>
    <cellStyle name="Normal 5 6 2" xfId="18020" xr:uid="{00000000-0005-0000-0000-000065460000}"/>
    <cellStyle name="Normal 5 6 2 2" xfId="48666" xr:uid="{62816944-7AF2-4E5E-913C-82B47AF53A41}"/>
    <cellStyle name="Normal 5 6 3" xfId="48665" xr:uid="{45A4355A-D780-4DDE-85F6-85CB124C3149}"/>
    <cellStyle name="Normal 5 7" xfId="18021" xr:uid="{00000000-0005-0000-0000-000066460000}"/>
    <cellStyle name="Normal 5 7 2" xfId="18022" xr:uid="{00000000-0005-0000-0000-000067460000}"/>
    <cellStyle name="Normal 5 7 2 2" xfId="48668" xr:uid="{6E5475A3-3075-4A37-B0B6-D5F051D57A9F}"/>
    <cellStyle name="Normal 5 7 3" xfId="48667" xr:uid="{4B8AEB6F-E076-4636-8C11-50DC7DCC56EE}"/>
    <cellStyle name="Normal 5 8" xfId="18023" xr:uid="{00000000-0005-0000-0000-000068460000}"/>
    <cellStyle name="Normal 5 8 2" xfId="48669" xr:uid="{70325BB2-3FC0-4D6C-BF83-C935744C1022}"/>
    <cellStyle name="Normal 5 9" xfId="18024" xr:uid="{00000000-0005-0000-0000-000069460000}"/>
    <cellStyle name="Normal 5 9 2" xfId="48670" xr:uid="{C11A9AC8-9D1E-48E4-8A98-DA44F5E83CE8}"/>
    <cellStyle name="Normal 5_Nature of Costs" xfId="18025" xr:uid="{00000000-0005-0000-0000-00006A460000}"/>
    <cellStyle name="Normal 50" xfId="18026" xr:uid="{00000000-0005-0000-0000-00006B460000}"/>
    <cellStyle name="Normal 50 2" xfId="18027" xr:uid="{00000000-0005-0000-0000-00006C460000}"/>
    <cellStyle name="Normal 50 2 2" xfId="18028" xr:uid="{00000000-0005-0000-0000-00006D460000}"/>
    <cellStyle name="Normal 50 2 2 2" xfId="18029" xr:uid="{00000000-0005-0000-0000-00006E460000}"/>
    <cellStyle name="Normal 50 2 2 2 2" xfId="18030" xr:uid="{00000000-0005-0000-0000-00006F460000}"/>
    <cellStyle name="Normal 50 2 2 2 2 2" xfId="18031" xr:uid="{00000000-0005-0000-0000-000070460000}"/>
    <cellStyle name="Normal 50 2 2 2 2 2 2" xfId="18032" xr:uid="{00000000-0005-0000-0000-000071460000}"/>
    <cellStyle name="Normal 50 2 2 2 2 2 2 2" xfId="48677" xr:uid="{E1DA16D4-F6F2-45BF-B5FF-FD1C1A68C9E5}"/>
    <cellStyle name="Normal 50 2 2 2 2 2 3" xfId="48676" xr:uid="{05402A0F-AC92-47CB-A988-3765D16A2A5E}"/>
    <cellStyle name="Normal 50 2 2 2 2 3" xfId="18033" xr:uid="{00000000-0005-0000-0000-000072460000}"/>
    <cellStyle name="Normal 50 2 2 2 2 3 2" xfId="48678" xr:uid="{FB55313D-27EB-4E61-84D9-F7B7944F814D}"/>
    <cellStyle name="Normal 50 2 2 2 2 4" xfId="48675" xr:uid="{87AD6A03-91BF-47F1-B41A-95F4BA054811}"/>
    <cellStyle name="Normal 50 2 2 2 3" xfId="18034" xr:uid="{00000000-0005-0000-0000-000073460000}"/>
    <cellStyle name="Normal 50 2 2 2 3 2" xfId="18035" xr:uid="{00000000-0005-0000-0000-000074460000}"/>
    <cellStyle name="Normal 50 2 2 2 3 2 2" xfId="48680" xr:uid="{90644E52-AFC2-41B6-8006-4DCA37ADF403}"/>
    <cellStyle name="Normal 50 2 2 2 3 3" xfId="48679" xr:uid="{CDC6BEFF-DACD-4256-8E49-55E107A90D6C}"/>
    <cellStyle name="Normal 50 2 2 2 4" xfId="18036" xr:uid="{00000000-0005-0000-0000-000075460000}"/>
    <cellStyle name="Normal 50 2 2 2 4 2" xfId="48681" xr:uid="{F17D1E19-72DE-4F51-BCDE-3284D5005EC1}"/>
    <cellStyle name="Normal 50 2 2 2 5" xfId="48674" xr:uid="{5890BC8D-71A4-483D-A487-A2E05D42A8A8}"/>
    <cellStyle name="Normal 50 2 2 3" xfId="18037" xr:uid="{00000000-0005-0000-0000-000076460000}"/>
    <cellStyle name="Normal 50 2 2 3 2" xfId="18038" xr:uid="{00000000-0005-0000-0000-000077460000}"/>
    <cellStyle name="Normal 50 2 2 3 2 2" xfId="18039" xr:uid="{00000000-0005-0000-0000-000078460000}"/>
    <cellStyle name="Normal 50 2 2 3 2 2 2" xfId="48684" xr:uid="{993DCAE6-A8C6-4463-A1B2-F1C586B85541}"/>
    <cellStyle name="Normal 50 2 2 3 2 3" xfId="48683" xr:uid="{93AF1BDA-FABA-4BDC-9FA0-1725FB35502F}"/>
    <cellStyle name="Normal 50 2 2 3 3" xfId="18040" xr:uid="{00000000-0005-0000-0000-000079460000}"/>
    <cellStyle name="Normal 50 2 2 3 3 2" xfId="48685" xr:uid="{6B3997DF-1B81-4DC0-A257-8E97D9422AEB}"/>
    <cellStyle name="Normal 50 2 2 3 4" xfId="48682" xr:uid="{6C73F838-934F-4DA4-AD20-7F5CCD5A5511}"/>
    <cellStyle name="Normal 50 2 2 4" xfId="18041" xr:uid="{00000000-0005-0000-0000-00007A460000}"/>
    <cellStyle name="Normal 50 2 2 4 2" xfId="18042" xr:uid="{00000000-0005-0000-0000-00007B460000}"/>
    <cellStyle name="Normal 50 2 2 4 2 2" xfId="48687" xr:uid="{9F9BEF2F-F5A5-473E-936A-42ECF678D616}"/>
    <cellStyle name="Normal 50 2 2 4 3" xfId="48686" xr:uid="{F5AEC2AE-7E41-4656-B47E-0703C980AC9B}"/>
    <cellStyle name="Normal 50 2 2 5" xfId="18043" xr:uid="{00000000-0005-0000-0000-00007C460000}"/>
    <cellStyle name="Normal 50 2 2 5 2" xfId="48688" xr:uid="{BDA77951-A4F7-4062-8574-0015A2E98112}"/>
    <cellStyle name="Normal 50 2 2 6" xfId="48673" xr:uid="{7851248C-7513-4239-BABD-E0CF529BA972}"/>
    <cellStyle name="Normal 50 2 3" xfId="18044" xr:uid="{00000000-0005-0000-0000-00007D460000}"/>
    <cellStyle name="Normal 50 2 3 2" xfId="18045" xr:uid="{00000000-0005-0000-0000-00007E460000}"/>
    <cellStyle name="Normal 50 2 3 2 2" xfId="18046" xr:uid="{00000000-0005-0000-0000-00007F460000}"/>
    <cellStyle name="Normal 50 2 3 2 2 2" xfId="18047" xr:uid="{00000000-0005-0000-0000-000080460000}"/>
    <cellStyle name="Normal 50 2 3 2 2 2 2" xfId="48692" xr:uid="{6295E3E9-081F-4E89-9A3C-CCC5B7D8E7CD}"/>
    <cellStyle name="Normal 50 2 3 2 2 3" xfId="48691" xr:uid="{193EBA79-54AC-449A-BC86-75063C99C572}"/>
    <cellStyle name="Normal 50 2 3 2 3" xfId="18048" xr:uid="{00000000-0005-0000-0000-000081460000}"/>
    <cellStyle name="Normal 50 2 3 2 3 2" xfId="48693" xr:uid="{75FCB160-ACFF-4DAD-A65B-2C9F5A3CBAB6}"/>
    <cellStyle name="Normal 50 2 3 2 4" xfId="48690" xr:uid="{6D1FB2B1-2F3C-475B-B67F-DC0FBFC10289}"/>
    <cellStyle name="Normal 50 2 3 3" xfId="18049" xr:uid="{00000000-0005-0000-0000-000082460000}"/>
    <cellStyle name="Normal 50 2 3 3 2" xfId="18050" xr:uid="{00000000-0005-0000-0000-000083460000}"/>
    <cellStyle name="Normal 50 2 3 3 2 2" xfId="48695" xr:uid="{BF034E7F-7728-4358-9075-F1E6534A2CD5}"/>
    <cellStyle name="Normal 50 2 3 3 3" xfId="48694" xr:uid="{CE209287-745E-4CC6-848D-616EF727A535}"/>
    <cellStyle name="Normal 50 2 3 4" xfId="18051" xr:uid="{00000000-0005-0000-0000-000084460000}"/>
    <cellStyle name="Normal 50 2 3 4 2" xfId="48696" xr:uid="{9C277DF4-BC5B-41B1-80F8-437ACE190BFE}"/>
    <cellStyle name="Normal 50 2 3 5" xfId="48689" xr:uid="{6DA33915-31E9-464E-BC4C-044A59CAEAAD}"/>
    <cellStyle name="Normal 50 2 4" xfId="18052" xr:uid="{00000000-0005-0000-0000-000085460000}"/>
    <cellStyle name="Normal 50 2 4 2" xfId="18053" xr:uid="{00000000-0005-0000-0000-000086460000}"/>
    <cellStyle name="Normal 50 2 4 2 2" xfId="18054" xr:uid="{00000000-0005-0000-0000-000087460000}"/>
    <cellStyle name="Normal 50 2 4 2 2 2" xfId="48699" xr:uid="{EC470B26-5164-444D-AC0F-0B989FCC5C6A}"/>
    <cellStyle name="Normal 50 2 4 2 3" xfId="48698" xr:uid="{219F0C02-CE7C-4E5B-9529-198B585F3F8D}"/>
    <cellStyle name="Normal 50 2 4 3" xfId="18055" xr:uid="{00000000-0005-0000-0000-000088460000}"/>
    <cellStyle name="Normal 50 2 4 3 2" xfId="48700" xr:uid="{3BDCA357-9BB5-4916-83F2-84FB5281A74F}"/>
    <cellStyle name="Normal 50 2 4 4" xfId="48697" xr:uid="{D277004E-4FB2-4F70-8B90-DFD2467207EC}"/>
    <cellStyle name="Normal 50 2 5" xfId="18056" xr:uid="{00000000-0005-0000-0000-000089460000}"/>
    <cellStyle name="Normal 50 2 5 2" xfId="18057" xr:uid="{00000000-0005-0000-0000-00008A460000}"/>
    <cellStyle name="Normal 50 2 5 2 2" xfId="48702" xr:uid="{133EB038-43AE-4C49-B55D-AF547FEDFAA4}"/>
    <cellStyle name="Normal 50 2 5 3" xfId="48701" xr:uid="{E8173DD9-7979-442F-B3DA-F36571ECB1B7}"/>
    <cellStyle name="Normal 50 2 6" xfId="18058" xr:uid="{00000000-0005-0000-0000-00008B460000}"/>
    <cellStyle name="Normal 50 2 6 2" xfId="48703" xr:uid="{0B6813A8-4A16-4479-9255-82DF3011F970}"/>
    <cellStyle name="Normal 50 2 7" xfId="18059" xr:uid="{00000000-0005-0000-0000-00008C460000}"/>
    <cellStyle name="Normal 50 2 7 2" xfId="48704" xr:uid="{823DEA73-593B-4526-AB2B-1AF5612BC8A4}"/>
    <cellStyle name="Normal 50 2 8" xfId="48672" xr:uid="{84939348-BE66-4D7E-AFEC-5D23D9FF19C7}"/>
    <cellStyle name="Normal 50 3" xfId="18060" xr:uid="{00000000-0005-0000-0000-00008D460000}"/>
    <cellStyle name="Normal 50 3 2" xfId="18061" xr:uid="{00000000-0005-0000-0000-00008E460000}"/>
    <cellStyle name="Normal 50 3 2 2" xfId="18062" xr:uid="{00000000-0005-0000-0000-00008F460000}"/>
    <cellStyle name="Normal 50 3 2 2 2" xfId="18063" xr:uid="{00000000-0005-0000-0000-000090460000}"/>
    <cellStyle name="Normal 50 3 2 2 2 2" xfId="18064" xr:uid="{00000000-0005-0000-0000-000091460000}"/>
    <cellStyle name="Normal 50 3 2 2 2 2 2" xfId="48709" xr:uid="{C87054A4-DE51-49BF-A824-395223E20A26}"/>
    <cellStyle name="Normal 50 3 2 2 2 3" xfId="48708" xr:uid="{E29B4977-C2E7-4FF8-AA18-F2D4275B959D}"/>
    <cellStyle name="Normal 50 3 2 2 3" xfId="18065" xr:uid="{00000000-0005-0000-0000-000092460000}"/>
    <cellStyle name="Normal 50 3 2 2 3 2" xfId="48710" xr:uid="{508C6EDD-F339-4E7B-A302-3EFE038D3EF2}"/>
    <cellStyle name="Normal 50 3 2 2 4" xfId="48707" xr:uid="{84517ADD-D347-4D47-AFC1-1C14559F21A4}"/>
    <cellStyle name="Normal 50 3 2 3" xfId="18066" xr:uid="{00000000-0005-0000-0000-000093460000}"/>
    <cellStyle name="Normal 50 3 2 3 2" xfId="18067" xr:uid="{00000000-0005-0000-0000-000094460000}"/>
    <cellStyle name="Normal 50 3 2 3 2 2" xfId="48712" xr:uid="{B468B3E0-5D55-4AE5-8025-139C87A0CD89}"/>
    <cellStyle name="Normal 50 3 2 3 3" xfId="48711" xr:uid="{46528E09-D10E-459A-911A-211A81D89172}"/>
    <cellStyle name="Normal 50 3 2 4" xfId="18068" xr:uid="{00000000-0005-0000-0000-000095460000}"/>
    <cellStyle name="Normal 50 3 2 4 2" xfId="48713" xr:uid="{1640CED8-A9D0-49EB-A6DE-08CB0DE2C671}"/>
    <cellStyle name="Normal 50 3 2 5" xfId="48706" xr:uid="{CC80588D-436A-4D67-AF5F-DA0D59255C39}"/>
    <cellStyle name="Normal 50 3 3" xfId="18069" xr:uid="{00000000-0005-0000-0000-000096460000}"/>
    <cellStyle name="Normal 50 3 3 2" xfId="18070" xr:uid="{00000000-0005-0000-0000-000097460000}"/>
    <cellStyle name="Normal 50 3 3 2 2" xfId="18071" xr:uid="{00000000-0005-0000-0000-000098460000}"/>
    <cellStyle name="Normal 50 3 3 2 2 2" xfId="48716" xr:uid="{26F1D929-0514-4111-9BE5-30AEC255F0A5}"/>
    <cellStyle name="Normal 50 3 3 2 3" xfId="48715" xr:uid="{8C84AC27-04E9-4C5B-9E22-671A2D62697A}"/>
    <cellStyle name="Normal 50 3 3 3" xfId="18072" xr:uid="{00000000-0005-0000-0000-000099460000}"/>
    <cellStyle name="Normal 50 3 3 3 2" xfId="48717" xr:uid="{5464BE1F-A3FC-46D1-B9C9-9794FD5D7430}"/>
    <cellStyle name="Normal 50 3 3 4" xfId="48714" xr:uid="{D25B24BF-4247-430E-AADD-6D36F63B10F9}"/>
    <cellStyle name="Normal 50 3 4" xfId="18073" xr:uid="{00000000-0005-0000-0000-00009A460000}"/>
    <cellStyle name="Normal 50 3 4 2" xfId="18074" xr:uid="{00000000-0005-0000-0000-00009B460000}"/>
    <cellStyle name="Normal 50 3 4 2 2" xfId="48719" xr:uid="{E354E5EF-04DD-4090-BAF1-311BA53DC7EA}"/>
    <cellStyle name="Normal 50 3 4 3" xfId="48718" xr:uid="{B6BDF8A2-F8A1-491A-962D-04134C080E95}"/>
    <cellStyle name="Normal 50 3 5" xfId="18075" xr:uid="{00000000-0005-0000-0000-00009C460000}"/>
    <cellStyle name="Normal 50 3 5 2" xfId="48720" xr:uid="{CF62171C-8C80-4D24-AB59-B4CF2523F04C}"/>
    <cellStyle name="Normal 50 3 6" xfId="48705" xr:uid="{1DD7CE19-5F0D-457E-8772-346225C0FD1D}"/>
    <cellStyle name="Normal 50 4" xfId="18076" xr:uid="{00000000-0005-0000-0000-00009D460000}"/>
    <cellStyle name="Normal 50 4 2" xfId="18077" xr:uid="{00000000-0005-0000-0000-00009E460000}"/>
    <cellStyle name="Normal 50 4 2 2" xfId="18078" xr:uid="{00000000-0005-0000-0000-00009F460000}"/>
    <cellStyle name="Normal 50 4 2 2 2" xfId="18079" xr:uid="{00000000-0005-0000-0000-0000A0460000}"/>
    <cellStyle name="Normal 50 4 2 2 2 2" xfId="48724" xr:uid="{A38BDD0B-BEEA-4E7E-BF5F-6DC604EBFE6F}"/>
    <cellStyle name="Normal 50 4 2 2 3" xfId="48723" xr:uid="{9134EBF2-11D0-45CD-BF68-1CB9F5EEEBE0}"/>
    <cellStyle name="Normal 50 4 2 3" xfId="18080" xr:uid="{00000000-0005-0000-0000-0000A1460000}"/>
    <cellStyle name="Normal 50 4 2 3 2" xfId="48725" xr:uid="{41F843F5-9C5C-479A-838B-FDBA6C1413AE}"/>
    <cellStyle name="Normal 50 4 2 4" xfId="48722" xr:uid="{98DA4233-A36E-4785-A08E-B5DB88A31B06}"/>
    <cellStyle name="Normal 50 4 3" xfId="18081" xr:uid="{00000000-0005-0000-0000-0000A2460000}"/>
    <cellStyle name="Normal 50 4 3 2" xfId="18082" xr:uid="{00000000-0005-0000-0000-0000A3460000}"/>
    <cellStyle name="Normal 50 4 3 2 2" xfId="48727" xr:uid="{2C151E83-002D-418F-872E-D4D499D33DC4}"/>
    <cellStyle name="Normal 50 4 3 3" xfId="48726" xr:uid="{3F4CDA8D-700B-4B8B-B379-D2B61E3CE445}"/>
    <cellStyle name="Normal 50 4 4" xfId="18083" xr:uid="{00000000-0005-0000-0000-0000A4460000}"/>
    <cellStyle name="Normal 50 4 4 2" xfId="48728" xr:uid="{03921297-D6F6-4A6F-8E21-67AD3D0F370B}"/>
    <cellStyle name="Normal 50 4 5" xfId="48721" xr:uid="{46D43170-1AF0-44E0-8E5D-FE91A295448E}"/>
    <cellStyle name="Normal 50 5" xfId="18084" xr:uid="{00000000-0005-0000-0000-0000A5460000}"/>
    <cellStyle name="Normal 50 5 2" xfId="18085" xr:uid="{00000000-0005-0000-0000-0000A6460000}"/>
    <cellStyle name="Normal 50 5 2 2" xfId="18086" xr:uid="{00000000-0005-0000-0000-0000A7460000}"/>
    <cellStyle name="Normal 50 5 2 2 2" xfId="48731" xr:uid="{4A5FC671-B7AA-4D24-ABF5-13A0B52CEC47}"/>
    <cellStyle name="Normal 50 5 2 3" xfId="48730" xr:uid="{D02CB1DB-84B8-4D15-A2C5-0F4CE781A78C}"/>
    <cellStyle name="Normal 50 5 3" xfId="18087" xr:uid="{00000000-0005-0000-0000-0000A8460000}"/>
    <cellStyle name="Normal 50 5 3 2" xfId="48732" xr:uid="{D8DC9144-A39D-4B10-B5F3-636678A73111}"/>
    <cellStyle name="Normal 50 5 4" xfId="48729" xr:uid="{4AD56FEA-FA3A-41F0-9BC6-527C71D590EB}"/>
    <cellStyle name="Normal 50 6" xfId="18088" xr:uid="{00000000-0005-0000-0000-0000A9460000}"/>
    <cellStyle name="Normal 50 6 2" xfId="18089" xr:uid="{00000000-0005-0000-0000-0000AA460000}"/>
    <cellStyle name="Normal 50 6 2 2" xfId="48734" xr:uid="{37DA0077-22C3-40B6-86A6-501E2792EB47}"/>
    <cellStyle name="Normal 50 6 3" xfId="48733" xr:uid="{D7E8BB83-1EC4-4002-9996-15461ED9E776}"/>
    <cellStyle name="Normal 50 7" xfId="18090" xr:uid="{00000000-0005-0000-0000-0000AB460000}"/>
    <cellStyle name="Normal 50 7 2" xfId="48735" xr:uid="{11647F0A-B6E7-4DD2-9F81-AE3D7E2A7FAC}"/>
    <cellStyle name="Normal 50 8" xfId="18091" xr:uid="{00000000-0005-0000-0000-0000AC460000}"/>
    <cellStyle name="Normal 50 8 2" xfId="48736" xr:uid="{3DDD3E6A-6673-468D-987C-EC76D8DDCB3E}"/>
    <cellStyle name="Normal 50 9" xfId="48671" xr:uid="{D7F8DFE8-7066-4407-AB3B-ED422A0D77F3}"/>
    <cellStyle name="Normal 51" xfId="18092" xr:uid="{00000000-0005-0000-0000-0000AD460000}"/>
    <cellStyle name="Normal 51 2" xfId="18093" xr:uid="{00000000-0005-0000-0000-0000AE460000}"/>
    <cellStyle name="Normal 51 2 2" xfId="18094" xr:uid="{00000000-0005-0000-0000-0000AF460000}"/>
    <cellStyle name="Normal 51 2 2 2" xfId="18095" xr:uid="{00000000-0005-0000-0000-0000B0460000}"/>
    <cellStyle name="Normal 51 2 2 2 2" xfId="18096" xr:uid="{00000000-0005-0000-0000-0000B1460000}"/>
    <cellStyle name="Normal 51 2 2 2 2 2" xfId="18097" xr:uid="{00000000-0005-0000-0000-0000B2460000}"/>
    <cellStyle name="Normal 51 2 2 2 2 2 2" xfId="18098" xr:uid="{00000000-0005-0000-0000-0000B3460000}"/>
    <cellStyle name="Normal 51 2 2 2 2 2 2 2" xfId="48743" xr:uid="{7CAF928A-0C8E-466D-84AB-4DD45306178F}"/>
    <cellStyle name="Normal 51 2 2 2 2 2 3" xfId="48742" xr:uid="{C9B0CCAE-01DF-4D5F-823C-93C01F1275D0}"/>
    <cellStyle name="Normal 51 2 2 2 2 3" xfId="18099" xr:uid="{00000000-0005-0000-0000-0000B4460000}"/>
    <cellStyle name="Normal 51 2 2 2 2 3 2" xfId="48744" xr:uid="{C223D6D6-5B79-4D40-8707-BE1B3AF45FF3}"/>
    <cellStyle name="Normal 51 2 2 2 2 4" xfId="48741" xr:uid="{D0702D16-F016-47E5-9731-00816003CC00}"/>
    <cellStyle name="Normal 51 2 2 2 3" xfId="18100" xr:uid="{00000000-0005-0000-0000-0000B5460000}"/>
    <cellStyle name="Normal 51 2 2 2 3 2" xfId="18101" xr:uid="{00000000-0005-0000-0000-0000B6460000}"/>
    <cellStyle name="Normal 51 2 2 2 3 2 2" xfId="48746" xr:uid="{0C00A657-5114-4687-8ACE-1BB74193A5E7}"/>
    <cellStyle name="Normal 51 2 2 2 3 3" xfId="48745" xr:uid="{3DD3AC85-6D9C-4D0A-8595-683114DF7C62}"/>
    <cellStyle name="Normal 51 2 2 2 4" xfId="18102" xr:uid="{00000000-0005-0000-0000-0000B7460000}"/>
    <cellStyle name="Normal 51 2 2 2 4 2" xfId="48747" xr:uid="{E9FC9A66-E2E4-421A-A4E0-C8FA3AB6A1E7}"/>
    <cellStyle name="Normal 51 2 2 2 5" xfId="48740" xr:uid="{67C60740-B4B2-476C-AD74-D09451ED7A84}"/>
    <cellStyle name="Normal 51 2 2 3" xfId="18103" xr:uid="{00000000-0005-0000-0000-0000B8460000}"/>
    <cellStyle name="Normal 51 2 2 3 2" xfId="18104" xr:uid="{00000000-0005-0000-0000-0000B9460000}"/>
    <cellStyle name="Normal 51 2 2 3 2 2" xfId="18105" xr:uid="{00000000-0005-0000-0000-0000BA460000}"/>
    <cellStyle name="Normal 51 2 2 3 2 2 2" xfId="48750" xr:uid="{C7F7B6BD-AF20-4538-9868-E17C2FA44768}"/>
    <cellStyle name="Normal 51 2 2 3 2 3" xfId="48749" xr:uid="{590D17A0-53BB-4298-8CC7-E545D8859D78}"/>
    <cellStyle name="Normal 51 2 2 3 3" xfId="18106" xr:uid="{00000000-0005-0000-0000-0000BB460000}"/>
    <cellStyle name="Normal 51 2 2 3 3 2" xfId="48751" xr:uid="{0A5ED755-256A-4766-83E3-7A6E56A35052}"/>
    <cellStyle name="Normal 51 2 2 3 4" xfId="48748" xr:uid="{9856EEB5-0E2B-4BEE-BDAC-3E5B97E55193}"/>
    <cellStyle name="Normal 51 2 2 4" xfId="18107" xr:uid="{00000000-0005-0000-0000-0000BC460000}"/>
    <cellStyle name="Normal 51 2 2 4 2" xfId="18108" xr:uid="{00000000-0005-0000-0000-0000BD460000}"/>
    <cellStyle name="Normal 51 2 2 4 2 2" xfId="48753" xr:uid="{42AE7847-56FD-4C49-A2C5-F24AC06A3B80}"/>
    <cellStyle name="Normal 51 2 2 4 3" xfId="48752" xr:uid="{FE1E58BF-FD8F-48B7-91A1-120357DEEC99}"/>
    <cellStyle name="Normal 51 2 2 5" xfId="18109" xr:uid="{00000000-0005-0000-0000-0000BE460000}"/>
    <cellStyle name="Normal 51 2 2 5 2" xfId="48754" xr:uid="{DCC05EC3-8C1F-4A0F-9CF7-E330B3B4E42D}"/>
    <cellStyle name="Normal 51 2 2 6" xfId="48739" xr:uid="{7D746321-8D27-442B-AF76-0C266CE83150}"/>
    <cellStyle name="Normal 51 2 3" xfId="18110" xr:uid="{00000000-0005-0000-0000-0000BF460000}"/>
    <cellStyle name="Normal 51 2 3 2" xfId="18111" xr:uid="{00000000-0005-0000-0000-0000C0460000}"/>
    <cellStyle name="Normal 51 2 3 2 2" xfId="18112" xr:uid="{00000000-0005-0000-0000-0000C1460000}"/>
    <cellStyle name="Normal 51 2 3 2 2 2" xfId="18113" xr:uid="{00000000-0005-0000-0000-0000C2460000}"/>
    <cellStyle name="Normal 51 2 3 2 2 2 2" xfId="48758" xr:uid="{7B1425BD-36CB-427D-9E77-E218EC036DFB}"/>
    <cellStyle name="Normal 51 2 3 2 2 3" xfId="48757" xr:uid="{9856EAF6-C346-4BD7-BCFC-C5904556C51E}"/>
    <cellStyle name="Normal 51 2 3 2 3" xfId="18114" xr:uid="{00000000-0005-0000-0000-0000C3460000}"/>
    <cellStyle name="Normal 51 2 3 2 3 2" xfId="48759" xr:uid="{F94252D4-815D-47C9-9940-185C2F2C63EF}"/>
    <cellStyle name="Normal 51 2 3 2 4" xfId="48756" xr:uid="{2AA5A2DB-F068-47EA-AB6D-C33F26F2EF2C}"/>
    <cellStyle name="Normal 51 2 3 3" xfId="18115" xr:uid="{00000000-0005-0000-0000-0000C4460000}"/>
    <cellStyle name="Normal 51 2 3 3 2" xfId="18116" xr:uid="{00000000-0005-0000-0000-0000C5460000}"/>
    <cellStyle name="Normal 51 2 3 3 2 2" xfId="48761" xr:uid="{42C9FAFE-8399-499A-B909-9B7506ABA569}"/>
    <cellStyle name="Normal 51 2 3 3 3" xfId="48760" xr:uid="{556DB753-CC19-456B-9D79-3AACB22C9771}"/>
    <cellStyle name="Normal 51 2 3 4" xfId="18117" xr:uid="{00000000-0005-0000-0000-0000C6460000}"/>
    <cellStyle name="Normal 51 2 3 4 2" xfId="48762" xr:uid="{0FF29B7A-B5EE-44DD-BF03-32EB2D94CD22}"/>
    <cellStyle name="Normal 51 2 3 5" xfId="48755" xr:uid="{2299FC5E-0E6F-4111-9504-136031BF4387}"/>
    <cellStyle name="Normal 51 2 4" xfId="18118" xr:uid="{00000000-0005-0000-0000-0000C7460000}"/>
    <cellStyle name="Normal 51 2 4 2" xfId="18119" xr:uid="{00000000-0005-0000-0000-0000C8460000}"/>
    <cellStyle name="Normal 51 2 4 2 2" xfId="18120" xr:uid="{00000000-0005-0000-0000-0000C9460000}"/>
    <cellStyle name="Normal 51 2 4 2 2 2" xfId="48765" xr:uid="{CCED15EB-B235-4E2C-BCED-4BD8E428F811}"/>
    <cellStyle name="Normal 51 2 4 2 3" xfId="48764" xr:uid="{14B0D2AB-8101-40E2-83E1-1555878F9523}"/>
    <cellStyle name="Normal 51 2 4 3" xfId="18121" xr:uid="{00000000-0005-0000-0000-0000CA460000}"/>
    <cellStyle name="Normal 51 2 4 3 2" xfId="48766" xr:uid="{C6EE8764-F898-4DC2-9E85-B46733E9CE57}"/>
    <cellStyle name="Normal 51 2 4 4" xfId="48763" xr:uid="{D5B44DA4-2795-40D8-A7FE-61E3482B45BB}"/>
    <cellStyle name="Normal 51 2 5" xfId="18122" xr:uid="{00000000-0005-0000-0000-0000CB460000}"/>
    <cellStyle name="Normal 51 2 5 2" xfId="18123" xr:uid="{00000000-0005-0000-0000-0000CC460000}"/>
    <cellStyle name="Normal 51 2 5 2 2" xfId="48768" xr:uid="{9CA226DE-5403-4EBA-B097-41C0E4FB65A6}"/>
    <cellStyle name="Normal 51 2 5 3" xfId="48767" xr:uid="{E412A1A3-C713-444F-B301-7AD6B9ECD042}"/>
    <cellStyle name="Normal 51 2 6" xfId="18124" xr:uid="{00000000-0005-0000-0000-0000CD460000}"/>
    <cellStyle name="Normal 51 2 6 2" xfId="48769" xr:uid="{BD1D98AB-A13F-435B-B6B8-EDF31CC028CC}"/>
    <cellStyle name="Normal 51 2 7" xfId="18125" xr:uid="{00000000-0005-0000-0000-0000CE460000}"/>
    <cellStyle name="Normal 51 2 7 2" xfId="48770" xr:uid="{857D587B-2FFD-415B-8CE7-3E8A5433B6BB}"/>
    <cellStyle name="Normal 51 2 8" xfId="48738" xr:uid="{51D34708-EF56-4D97-BA35-8B8B422A8475}"/>
    <cellStyle name="Normal 51 3" xfId="18126" xr:uid="{00000000-0005-0000-0000-0000CF460000}"/>
    <cellStyle name="Normal 51 3 2" xfId="18127" xr:uid="{00000000-0005-0000-0000-0000D0460000}"/>
    <cellStyle name="Normal 51 3 2 2" xfId="18128" xr:uid="{00000000-0005-0000-0000-0000D1460000}"/>
    <cellStyle name="Normal 51 3 2 2 2" xfId="18129" xr:uid="{00000000-0005-0000-0000-0000D2460000}"/>
    <cellStyle name="Normal 51 3 2 2 2 2" xfId="18130" xr:uid="{00000000-0005-0000-0000-0000D3460000}"/>
    <cellStyle name="Normal 51 3 2 2 2 2 2" xfId="48775" xr:uid="{974C777C-B59B-437E-ABF3-A349AA1F628C}"/>
    <cellStyle name="Normal 51 3 2 2 2 3" xfId="48774" xr:uid="{620D197E-161A-4D41-A009-B106CCF24767}"/>
    <cellStyle name="Normal 51 3 2 2 3" xfId="18131" xr:uid="{00000000-0005-0000-0000-0000D4460000}"/>
    <cellStyle name="Normal 51 3 2 2 3 2" xfId="48776" xr:uid="{8FAD28A2-2802-4C15-8919-06766993CC60}"/>
    <cellStyle name="Normal 51 3 2 2 4" xfId="48773" xr:uid="{B3C0BC41-9E0A-495D-899D-3D5D3590344D}"/>
    <cellStyle name="Normal 51 3 2 3" xfId="18132" xr:uid="{00000000-0005-0000-0000-0000D5460000}"/>
    <cellStyle name="Normal 51 3 2 3 2" xfId="18133" xr:uid="{00000000-0005-0000-0000-0000D6460000}"/>
    <cellStyle name="Normal 51 3 2 3 2 2" xfId="48778" xr:uid="{B71F95DF-1A89-4335-AB32-900423DF9671}"/>
    <cellStyle name="Normal 51 3 2 3 3" xfId="48777" xr:uid="{0CB7DE96-C795-4AE6-920A-D9B815BA082A}"/>
    <cellStyle name="Normal 51 3 2 4" xfId="18134" xr:uid="{00000000-0005-0000-0000-0000D7460000}"/>
    <cellStyle name="Normal 51 3 2 4 2" xfId="48779" xr:uid="{D258538D-4F54-4944-9FE9-16332ADFD045}"/>
    <cellStyle name="Normal 51 3 2 5" xfId="48772" xr:uid="{0CCA4D1E-CDF4-4AF1-9CB3-885A23378538}"/>
    <cellStyle name="Normal 51 3 3" xfId="18135" xr:uid="{00000000-0005-0000-0000-0000D8460000}"/>
    <cellStyle name="Normal 51 3 3 2" xfId="18136" xr:uid="{00000000-0005-0000-0000-0000D9460000}"/>
    <cellStyle name="Normal 51 3 3 2 2" xfId="18137" xr:uid="{00000000-0005-0000-0000-0000DA460000}"/>
    <cellStyle name="Normal 51 3 3 2 2 2" xfId="48782" xr:uid="{252DA313-FB89-42FD-835C-C42739E7A112}"/>
    <cellStyle name="Normal 51 3 3 2 3" xfId="48781" xr:uid="{E43C7209-266E-487F-89D6-507DC8571680}"/>
    <cellStyle name="Normal 51 3 3 3" xfId="18138" xr:uid="{00000000-0005-0000-0000-0000DB460000}"/>
    <cellStyle name="Normal 51 3 3 3 2" xfId="48783" xr:uid="{DAE21210-7219-4164-8A61-7C1D6A9B9229}"/>
    <cellStyle name="Normal 51 3 3 4" xfId="48780" xr:uid="{39A80D0F-AC43-48C1-8EF1-B52530B0C928}"/>
    <cellStyle name="Normal 51 3 4" xfId="18139" xr:uid="{00000000-0005-0000-0000-0000DC460000}"/>
    <cellStyle name="Normal 51 3 4 2" xfId="18140" xr:uid="{00000000-0005-0000-0000-0000DD460000}"/>
    <cellStyle name="Normal 51 3 4 2 2" xfId="48785" xr:uid="{4956253A-F0D4-4631-8639-0610D1483C48}"/>
    <cellStyle name="Normal 51 3 4 3" xfId="48784" xr:uid="{BCE7050E-51F5-4610-B16A-252107107D1E}"/>
    <cellStyle name="Normal 51 3 5" xfId="18141" xr:uid="{00000000-0005-0000-0000-0000DE460000}"/>
    <cellStyle name="Normal 51 3 5 2" xfId="48786" xr:uid="{A860F6D3-F3F7-41D6-94CB-D7705C3AAEC9}"/>
    <cellStyle name="Normal 51 3 6" xfId="48771" xr:uid="{BF3B3DCE-E7BC-4831-86D6-6CE0E9BAD680}"/>
    <cellStyle name="Normal 51 4" xfId="18142" xr:uid="{00000000-0005-0000-0000-0000DF460000}"/>
    <cellStyle name="Normal 51 4 2" xfId="18143" xr:uid="{00000000-0005-0000-0000-0000E0460000}"/>
    <cellStyle name="Normal 51 4 2 2" xfId="18144" xr:uid="{00000000-0005-0000-0000-0000E1460000}"/>
    <cellStyle name="Normal 51 4 2 2 2" xfId="18145" xr:uid="{00000000-0005-0000-0000-0000E2460000}"/>
    <cellStyle name="Normal 51 4 2 2 2 2" xfId="48790" xr:uid="{588D8BBD-229D-486C-87ED-CBC7B51C5F22}"/>
    <cellStyle name="Normal 51 4 2 2 3" xfId="48789" xr:uid="{8326C293-620F-4411-B25C-705C67446E43}"/>
    <cellStyle name="Normal 51 4 2 3" xfId="18146" xr:uid="{00000000-0005-0000-0000-0000E3460000}"/>
    <cellStyle name="Normal 51 4 2 3 2" xfId="48791" xr:uid="{EF94AE80-F27B-4EBA-9666-E4915D964548}"/>
    <cellStyle name="Normal 51 4 2 4" xfId="48788" xr:uid="{3922FCBE-3FD8-4366-9AF1-4FB302167506}"/>
    <cellStyle name="Normal 51 4 3" xfId="18147" xr:uid="{00000000-0005-0000-0000-0000E4460000}"/>
    <cellStyle name="Normal 51 4 3 2" xfId="18148" xr:uid="{00000000-0005-0000-0000-0000E5460000}"/>
    <cellStyle name="Normal 51 4 3 2 2" xfId="48793" xr:uid="{B429AF68-A1DE-46AC-BCEE-6ADFDC08AA09}"/>
    <cellStyle name="Normal 51 4 3 3" xfId="48792" xr:uid="{28E697E4-87D8-4943-8474-B86124BE0791}"/>
    <cellStyle name="Normal 51 4 4" xfId="18149" xr:uid="{00000000-0005-0000-0000-0000E6460000}"/>
    <cellStyle name="Normal 51 4 4 2" xfId="48794" xr:uid="{7ABE40E0-E7BC-421A-9A6D-0EA81CF90F6A}"/>
    <cellStyle name="Normal 51 4 5" xfId="48787" xr:uid="{2434B575-BF12-432D-8EDD-69889A7C4355}"/>
    <cellStyle name="Normal 51 5" xfId="18150" xr:uid="{00000000-0005-0000-0000-0000E7460000}"/>
    <cellStyle name="Normal 51 5 2" xfId="18151" xr:uid="{00000000-0005-0000-0000-0000E8460000}"/>
    <cellStyle name="Normal 51 5 2 2" xfId="18152" xr:uid="{00000000-0005-0000-0000-0000E9460000}"/>
    <cellStyle name="Normal 51 5 2 2 2" xfId="48797" xr:uid="{3BAB0E2C-90EF-4A29-9A90-5F9076440963}"/>
    <cellStyle name="Normal 51 5 2 3" xfId="48796" xr:uid="{8DB660EE-8693-4CD7-AAFC-B9C877E6A6BE}"/>
    <cellStyle name="Normal 51 5 3" xfId="18153" xr:uid="{00000000-0005-0000-0000-0000EA460000}"/>
    <cellStyle name="Normal 51 5 3 2" xfId="48798" xr:uid="{5A418080-83DA-4FD8-9CFE-528A14F81C38}"/>
    <cellStyle name="Normal 51 5 4" xfId="48795" xr:uid="{2D464336-F514-41DF-AE0B-44108BE08A2D}"/>
    <cellStyle name="Normal 51 6" xfId="18154" xr:uid="{00000000-0005-0000-0000-0000EB460000}"/>
    <cellStyle name="Normal 51 6 2" xfId="18155" xr:uid="{00000000-0005-0000-0000-0000EC460000}"/>
    <cellStyle name="Normal 51 6 2 2" xfId="48800" xr:uid="{99898D53-EA76-4188-98B3-8D9CF5F2833B}"/>
    <cellStyle name="Normal 51 6 3" xfId="48799" xr:uid="{30E2B40A-E23E-4A88-A726-33EE01206706}"/>
    <cellStyle name="Normal 51 7" xfId="18156" xr:uid="{00000000-0005-0000-0000-0000ED460000}"/>
    <cellStyle name="Normal 51 7 2" xfId="48801" xr:uid="{7CF99D24-A02B-41E2-B74A-CCCFB8400CDD}"/>
    <cellStyle name="Normal 51 8" xfId="18157" xr:uid="{00000000-0005-0000-0000-0000EE460000}"/>
    <cellStyle name="Normal 51 8 2" xfId="48802" xr:uid="{00546828-7289-4CE1-B63F-098CFAE1B438}"/>
    <cellStyle name="Normal 51 9" xfId="48737" xr:uid="{4BC8E999-4BB7-4521-AE7D-7DBAF26D21BF}"/>
    <cellStyle name="Normal 52" xfId="18158" xr:uid="{00000000-0005-0000-0000-0000EF460000}"/>
    <cellStyle name="Normal 52 2" xfId="18159" xr:uid="{00000000-0005-0000-0000-0000F0460000}"/>
    <cellStyle name="Normal 52 2 2" xfId="18160" xr:uid="{00000000-0005-0000-0000-0000F1460000}"/>
    <cellStyle name="Normal 52 2 2 2" xfId="18161" xr:uid="{00000000-0005-0000-0000-0000F2460000}"/>
    <cellStyle name="Normal 52 2 2 2 2" xfId="18162" xr:uid="{00000000-0005-0000-0000-0000F3460000}"/>
    <cellStyle name="Normal 52 2 2 2 2 2" xfId="18163" xr:uid="{00000000-0005-0000-0000-0000F4460000}"/>
    <cellStyle name="Normal 52 2 2 2 2 2 2" xfId="18164" xr:uid="{00000000-0005-0000-0000-0000F5460000}"/>
    <cellStyle name="Normal 52 2 2 2 2 2 2 2" xfId="48809" xr:uid="{8291824F-46E5-4634-B228-425256755810}"/>
    <cellStyle name="Normal 52 2 2 2 2 2 3" xfId="48808" xr:uid="{052B6036-DA20-4606-A6BB-A33446BBED7E}"/>
    <cellStyle name="Normal 52 2 2 2 2 3" xfId="18165" xr:uid="{00000000-0005-0000-0000-0000F6460000}"/>
    <cellStyle name="Normal 52 2 2 2 2 3 2" xfId="48810" xr:uid="{FBD2D9C8-8CB3-47A0-BD25-9A569017431C}"/>
    <cellStyle name="Normal 52 2 2 2 2 4" xfId="48807" xr:uid="{BBCCA28B-050A-469F-957D-C869A9D9FA76}"/>
    <cellStyle name="Normal 52 2 2 2 3" xfId="18166" xr:uid="{00000000-0005-0000-0000-0000F7460000}"/>
    <cellStyle name="Normal 52 2 2 2 3 2" xfId="18167" xr:uid="{00000000-0005-0000-0000-0000F8460000}"/>
    <cellStyle name="Normal 52 2 2 2 3 2 2" xfId="48812" xr:uid="{6438262E-B73C-4A9E-9744-96AB1AE0C016}"/>
    <cellStyle name="Normal 52 2 2 2 3 3" xfId="48811" xr:uid="{BA41D431-8E59-4225-BAE0-8D454D97B376}"/>
    <cellStyle name="Normal 52 2 2 2 4" xfId="18168" xr:uid="{00000000-0005-0000-0000-0000F9460000}"/>
    <cellStyle name="Normal 52 2 2 2 4 2" xfId="48813" xr:uid="{5A82A544-6697-472E-A08E-47C62DF9655E}"/>
    <cellStyle name="Normal 52 2 2 2 5" xfId="48806" xr:uid="{4D496BAE-98A9-4C3E-9DD4-D5E6E6DA033E}"/>
    <cellStyle name="Normal 52 2 2 3" xfId="18169" xr:uid="{00000000-0005-0000-0000-0000FA460000}"/>
    <cellStyle name="Normal 52 2 2 3 2" xfId="18170" xr:uid="{00000000-0005-0000-0000-0000FB460000}"/>
    <cellStyle name="Normal 52 2 2 3 2 2" xfId="18171" xr:uid="{00000000-0005-0000-0000-0000FC460000}"/>
    <cellStyle name="Normal 52 2 2 3 2 2 2" xfId="48816" xr:uid="{F35F6EDE-59C2-42D3-8639-7F77AE52EB3B}"/>
    <cellStyle name="Normal 52 2 2 3 2 3" xfId="48815" xr:uid="{FB8B9245-B531-4AF9-A84B-1DAE84551D9E}"/>
    <cellStyle name="Normal 52 2 2 3 3" xfId="18172" xr:uid="{00000000-0005-0000-0000-0000FD460000}"/>
    <cellStyle name="Normal 52 2 2 3 3 2" xfId="48817" xr:uid="{247EEB4A-7310-49A9-B01B-6B1815CD11A4}"/>
    <cellStyle name="Normal 52 2 2 3 4" xfId="48814" xr:uid="{87D21C3D-4344-4608-AC66-C496C2770BB5}"/>
    <cellStyle name="Normal 52 2 2 4" xfId="18173" xr:uid="{00000000-0005-0000-0000-0000FE460000}"/>
    <cellStyle name="Normal 52 2 2 4 2" xfId="18174" xr:uid="{00000000-0005-0000-0000-0000FF460000}"/>
    <cellStyle name="Normal 52 2 2 4 2 2" xfId="48819" xr:uid="{C87B7E94-7A07-4AD0-9707-656F4EE57CA9}"/>
    <cellStyle name="Normal 52 2 2 4 3" xfId="48818" xr:uid="{343400B9-9451-469D-ADFB-C7D0A0DE5503}"/>
    <cellStyle name="Normal 52 2 2 5" xfId="18175" xr:uid="{00000000-0005-0000-0000-000000470000}"/>
    <cellStyle name="Normal 52 2 2 5 2" xfId="48820" xr:uid="{10DFC789-1661-4D03-A905-A6A73DA1B482}"/>
    <cellStyle name="Normal 52 2 2 6" xfId="48805" xr:uid="{C46ABE91-472C-452B-947A-8D5D9F2216A3}"/>
    <cellStyle name="Normal 52 2 3" xfId="18176" xr:uid="{00000000-0005-0000-0000-000001470000}"/>
    <cellStyle name="Normal 52 2 3 2" xfId="18177" xr:uid="{00000000-0005-0000-0000-000002470000}"/>
    <cellStyle name="Normal 52 2 3 2 2" xfId="18178" xr:uid="{00000000-0005-0000-0000-000003470000}"/>
    <cellStyle name="Normal 52 2 3 2 2 2" xfId="18179" xr:uid="{00000000-0005-0000-0000-000004470000}"/>
    <cellStyle name="Normal 52 2 3 2 2 2 2" xfId="48824" xr:uid="{39B525A4-2324-41C7-A641-82D2E7AD41F8}"/>
    <cellStyle name="Normal 52 2 3 2 2 3" xfId="48823" xr:uid="{98DEE1E9-3EB2-462C-A58E-E378C2773247}"/>
    <cellStyle name="Normal 52 2 3 2 3" xfId="18180" xr:uid="{00000000-0005-0000-0000-000005470000}"/>
    <cellStyle name="Normal 52 2 3 2 3 2" xfId="48825" xr:uid="{E4B2C685-49FC-4E69-9AC3-8127FE623693}"/>
    <cellStyle name="Normal 52 2 3 2 4" xfId="48822" xr:uid="{E2F3F73C-4A9E-4C80-8669-3F5D4DD8C297}"/>
    <cellStyle name="Normal 52 2 3 3" xfId="18181" xr:uid="{00000000-0005-0000-0000-000006470000}"/>
    <cellStyle name="Normal 52 2 3 3 2" xfId="18182" xr:uid="{00000000-0005-0000-0000-000007470000}"/>
    <cellStyle name="Normal 52 2 3 3 2 2" xfId="48827" xr:uid="{BE9E5CD0-0A23-4069-B58F-8BFA6E5EA866}"/>
    <cellStyle name="Normal 52 2 3 3 3" xfId="48826" xr:uid="{7116E65F-FDB8-467C-831D-51E651BC6F8B}"/>
    <cellStyle name="Normal 52 2 3 4" xfId="18183" xr:uid="{00000000-0005-0000-0000-000008470000}"/>
    <cellStyle name="Normal 52 2 3 4 2" xfId="48828" xr:uid="{A6F419D4-667B-4ABB-8E5B-5D9733CEEDA3}"/>
    <cellStyle name="Normal 52 2 3 5" xfId="48821" xr:uid="{FDC280E3-213A-46D7-85D2-C0F8A20EA7F7}"/>
    <cellStyle name="Normal 52 2 4" xfId="18184" xr:uid="{00000000-0005-0000-0000-000009470000}"/>
    <cellStyle name="Normal 52 2 4 2" xfId="18185" xr:uid="{00000000-0005-0000-0000-00000A470000}"/>
    <cellStyle name="Normal 52 2 4 2 2" xfId="18186" xr:uid="{00000000-0005-0000-0000-00000B470000}"/>
    <cellStyle name="Normal 52 2 4 2 2 2" xfId="48831" xr:uid="{8EB08841-96DD-4CD2-B836-39C962B7A670}"/>
    <cellStyle name="Normal 52 2 4 2 3" xfId="48830" xr:uid="{B6BAB8E1-AC1B-4CB9-A2D8-78E9A4567EC8}"/>
    <cellStyle name="Normal 52 2 4 3" xfId="18187" xr:uid="{00000000-0005-0000-0000-00000C470000}"/>
    <cellStyle name="Normal 52 2 4 3 2" xfId="48832" xr:uid="{DFBA76E1-BF17-408D-BA0F-36C0BDE8CF25}"/>
    <cellStyle name="Normal 52 2 4 4" xfId="48829" xr:uid="{114E6166-D1D6-47A9-8201-110991088CEE}"/>
    <cellStyle name="Normal 52 2 5" xfId="18188" xr:uid="{00000000-0005-0000-0000-00000D470000}"/>
    <cellStyle name="Normal 52 2 5 2" xfId="18189" xr:uid="{00000000-0005-0000-0000-00000E470000}"/>
    <cellStyle name="Normal 52 2 5 2 2" xfId="48834" xr:uid="{EB0D9A65-4534-4F23-9E0A-DC4E62BECD11}"/>
    <cellStyle name="Normal 52 2 5 3" xfId="48833" xr:uid="{6BD73431-BEB9-4C3D-9B66-C5D1FC55EAB5}"/>
    <cellStyle name="Normal 52 2 6" xfId="18190" xr:uid="{00000000-0005-0000-0000-00000F470000}"/>
    <cellStyle name="Normal 52 2 6 2" xfId="48835" xr:uid="{8C461650-4F9B-447C-A613-362C3BD704F9}"/>
    <cellStyle name="Normal 52 2 7" xfId="18191" xr:uid="{00000000-0005-0000-0000-000010470000}"/>
    <cellStyle name="Normal 52 2 7 2" xfId="48836" xr:uid="{0FE18E25-7B45-4B19-B806-098474B4C150}"/>
    <cellStyle name="Normal 52 2 8" xfId="48804" xr:uid="{16285284-EBB1-4782-8304-15FD705B3741}"/>
    <cellStyle name="Normal 52 3" xfId="18192" xr:uid="{00000000-0005-0000-0000-000011470000}"/>
    <cellStyle name="Normal 52 3 2" xfId="18193" xr:uid="{00000000-0005-0000-0000-000012470000}"/>
    <cellStyle name="Normal 52 3 2 2" xfId="18194" xr:uid="{00000000-0005-0000-0000-000013470000}"/>
    <cellStyle name="Normal 52 3 2 2 2" xfId="18195" xr:uid="{00000000-0005-0000-0000-000014470000}"/>
    <cellStyle name="Normal 52 3 2 2 2 2" xfId="18196" xr:uid="{00000000-0005-0000-0000-000015470000}"/>
    <cellStyle name="Normal 52 3 2 2 2 2 2" xfId="48841" xr:uid="{1A80F411-7769-4451-B53C-BB348EFBD515}"/>
    <cellStyle name="Normal 52 3 2 2 2 3" xfId="48840" xr:uid="{C8C7A978-68F4-490D-A36A-6D754C001BFA}"/>
    <cellStyle name="Normal 52 3 2 2 3" xfId="18197" xr:uid="{00000000-0005-0000-0000-000016470000}"/>
    <cellStyle name="Normal 52 3 2 2 3 2" xfId="48842" xr:uid="{882101EB-2BE8-46E3-87D4-E9EA226B4143}"/>
    <cellStyle name="Normal 52 3 2 2 4" xfId="48839" xr:uid="{9FFCE88C-7255-4328-8116-46696AE1C32B}"/>
    <cellStyle name="Normal 52 3 2 3" xfId="18198" xr:uid="{00000000-0005-0000-0000-000017470000}"/>
    <cellStyle name="Normal 52 3 2 3 2" xfId="18199" xr:uid="{00000000-0005-0000-0000-000018470000}"/>
    <cellStyle name="Normal 52 3 2 3 2 2" xfId="48844" xr:uid="{0FDD5179-9CAB-49EF-8A62-9F8031767DC8}"/>
    <cellStyle name="Normal 52 3 2 3 3" xfId="48843" xr:uid="{220583F5-FBF6-40D1-805B-9050D5455A82}"/>
    <cellStyle name="Normal 52 3 2 4" xfId="18200" xr:uid="{00000000-0005-0000-0000-000019470000}"/>
    <cellStyle name="Normal 52 3 2 4 2" xfId="48845" xr:uid="{EF941341-7F3A-486A-88C7-E6C0AD1AA42E}"/>
    <cellStyle name="Normal 52 3 2 5" xfId="48838" xr:uid="{ED4CF76F-A1A4-4623-9381-BA76BE4A913A}"/>
    <cellStyle name="Normal 52 3 3" xfId="18201" xr:uid="{00000000-0005-0000-0000-00001A470000}"/>
    <cellStyle name="Normal 52 3 3 2" xfId="18202" xr:uid="{00000000-0005-0000-0000-00001B470000}"/>
    <cellStyle name="Normal 52 3 3 2 2" xfId="18203" xr:uid="{00000000-0005-0000-0000-00001C470000}"/>
    <cellStyle name="Normal 52 3 3 2 2 2" xfId="48848" xr:uid="{C84B36DB-EAF1-4997-8EBF-4BD420F4917F}"/>
    <cellStyle name="Normal 52 3 3 2 3" xfId="48847" xr:uid="{24A6D9B2-479E-4862-9827-5FCD8109F3CC}"/>
    <cellStyle name="Normal 52 3 3 3" xfId="18204" xr:uid="{00000000-0005-0000-0000-00001D470000}"/>
    <cellStyle name="Normal 52 3 3 3 2" xfId="48849" xr:uid="{2FADC592-10FE-4F06-87DE-6D1B963E62C8}"/>
    <cellStyle name="Normal 52 3 3 4" xfId="48846" xr:uid="{1C6CD438-F868-4D3A-971B-3A92C8096B71}"/>
    <cellStyle name="Normal 52 3 4" xfId="18205" xr:uid="{00000000-0005-0000-0000-00001E470000}"/>
    <cellStyle name="Normal 52 3 4 2" xfId="18206" xr:uid="{00000000-0005-0000-0000-00001F470000}"/>
    <cellStyle name="Normal 52 3 4 2 2" xfId="48851" xr:uid="{0ABB1BB0-3CCB-4875-B495-BB05F0FF7689}"/>
    <cellStyle name="Normal 52 3 4 3" xfId="48850" xr:uid="{0CEE4117-5159-4FD8-954A-123B483A02F0}"/>
    <cellStyle name="Normal 52 3 5" xfId="18207" xr:uid="{00000000-0005-0000-0000-000020470000}"/>
    <cellStyle name="Normal 52 3 5 2" xfId="48852" xr:uid="{2CA65FC4-3DA2-49E9-9219-3FCAB5B768C8}"/>
    <cellStyle name="Normal 52 3 6" xfId="48837" xr:uid="{D6DCB1BC-AAEC-49D4-805D-ACA6F84D62A7}"/>
    <cellStyle name="Normal 52 4" xfId="18208" xr:uid="{00000000-0005-0000-0000-000021470000}"/>
    <cellStyle name="Normal 52 4 2" xfId="18209" xr:uid="{00000000-0005-0000-0000-000022470000}"/>
    <cellStyle name="Normal 52 4 2 2" xfId="18210" xr:uid="{00000000-0005-0000-0000-000023470000}"/>
    <cellStyle name="Normal 52 4 2 2 2" xfId="18211" xr:uid="{00000000-0005-0000-0000-000024470000}"/>
    <cellStyle name="Normal 52 4 2 2 2 2" xfId="48856" xr:uid="{5474FC09-CB8A-4089-AC28-5D91A8719FD9}"/>
    <cellStyle name="Normal 52 4 2 2 3" xfId="48855" xr:uid="{8FDC68FC-A074-41FF-8818-21E1CB0E4A88}"/>
    <cellStyle name="Normal 52 4 2 3" xfId="18212" xr:uid="{00000000-0005-0000-0000-000025470000}"/>
    <cellStyle name="Normal 52 4 2 3 2" xfId="48857" xr:uid="{84F302B1-2D0A-4A30-A01A-08882CE00127}"/>
    <cellStyle name="Normal 52 4 2 4" xfId="48854" xr:uid="{0A147BC2-825D-4DB9-A002-01E3FB7E1E53}"/>
    <cellStyle name="Normal 52 4 3" xfId="18213" xr:uid="{00000000-0005-0000-0000-000026470000}"/>
    <cellStyle name="Normal 52 4 3 2" xfId="18214" xr:uid="{00000000-0005-0000-0000-000027470000}"/>
    <cellStyle name="Normal 52 4 3 2 2" xfId="48859" xr:uid="{48E55449-2C25-4315-A8F2-F98E1CD92E50}"/>
    <cellStyle name="Normal 52 4 3 3" xfId="48858" xr:uid="{E496CFA7-D8E4-4919-B593-B0AC43790F2F}"/>
    <cellStyle name="Normal 52 4 4" xfId="18215" xr:uid="{00000000-0005-0000-0000-000028470000}"/>
    <cellStyle name="Normal 52 4 4 2" xfId="48860" xr:uid="{1BE9EC71-63BA-42BA-97DC-62117D4BF359}"/>
    <cellStyle name="Normal 52 4 5" xfId="48853" xr:uid="{51A2CF8F-FC8E-4357-8125-CB3BA0CD3330}"/>
    <cellStyle name="Normal 52 5" xfId="18216" xr:uid="{00000000-0005-0000-0000-000029470000}"/>
    <cellStyle name="Normal 52 5 2" xfId="18217" xr:uid="{00000000-0005-0000-0000-00002A470000}"/>
    <cellStyle name="Normal 52 5 2 2" xfId="18218" xr:uid="{00000000-0005-0000-0000-00002B470000}"/>
    <cellStyle name="Normal 52 5 2 2 2" xfId="48863" xr:uid="{EB312A67-CEBB-4D49-91BB-8E84BFECEFEB}"/>
    <cellStyle name="Normal 52 5 2 3" xfId="48862" xr:uid="{64D7C191-8922-4B50-8A24-C1BB57248F6E}"/>
    <cellStyle name="Normal 52 5 3" xfId="18219" xr:uid="{00000000-0005-0000-0000-00002C470000}"/>
    <cellStyle name="Normal 52 5 3 2" xfId="48864" xr:uid="{95102B67-8A54-45F3-B0A4-90802FB95D92}"/>
    <cellStyle name="Normal 52 5 4" xfId="48861" xr:uid="{72A1F89C-5FC5-4255-8078-BF19870456C7}"/>
    <cellStyle name="Normal 52 6" xfId="18220" xr:uid="{00000000-0005-0000-0000-00002D470000}"/>
    <cellStyle name="Normal 52 6 2" xfId="18221" xr:uid="{00000000-0005-0000-0000-00002E470000}"/>
    <cellStyle name="Normal 52 6 2 2" xfId="48866" xr:uid="{6D255727-57CD-4AF2-B7D4-BBB0F15674A0}"/>
    <cellStyle name="Normal 52 6 3" xfId="48865" xr:uid="{17D14C3A-CAA5-4CB7-AB4E-51F8C7644ECE}"/>
    <cellStyle name="Normal 52 7" xfId="18222" xr:uid="{00000000-0005-0000-0000-00002F470000}"/>
    <cellStyle name="Normal 52 7 2" xfId="48867" xr:uid="{CEC989E5-28AA-4850-AA2B-AA8B15BBEC41}"/>
    <cellStyle name="Normal 52 8" xfId="18223" xr:uid="{00000000-0005-0000-0000-000030470000}"/>
    <cellStyle name="Normal 52 8 2" xfId="48868" xr:uid="{A2CED015-D1C2-4C74-9817-07C91A78784E}"/>
    <cellStyle name="Normal 52 9" xfId="48803" xr:uid="{BAA0ABF6-FAF1-4F4D-8138-400D48E7A300}"/>
    <cellStyle name="Normal 53" xfId="18224" xr:uid="{00000000-0005-0000-0000-000031470000}"/>
    <cellStyle name="Normal 53 2" xfId="18225" xr:uid="{00000000-0005-0000-0000-000032470000}"/>
    <cellStyle name="Normal 53 2 2" xfId="18226" xr:uid="{00000000-0005-0000-0000-000033470000}"/>
    <cellStyle name="Normal 53 2 2 2" xfId="18227" xr:uid="{00000000-0005-0000-0000-000034470000}"/>
    <cellStyle name="Normal 53 2 2 2 2" xfId="18228" xr:uid="{00000000-0005-0000-0000-000035470000}"/>
    <cellStyle name="Normal 53 2 2 2 2 2" xfId="18229" xr:uid="{00000000-0005-0000-0000-000036470000}"/>
    <cellStyle name="Normal 53 2 2 2 2 2 2" xfId="18230" xr:uid="{00000000-0005-0000-0000-000037470000}"/>
    <cellStyle name="Normal 53 2 2 2 2 2 2 2" xfId="48875" xr:uid="{C05E7770-36B0-4200-A6E6-F3167F64C23B}"/>
    <cellStyle name="Normal 53 2 2 2 2 2 3" xfId="48874" xr:uid="{CB67E06F-DAB4-41B7-9C06-A585AAB1558E}"/>
    <cellStyle name="Normal 53 2 2 2 2 3" xfId="18231" xr:uid="{00000000-0005-0000-0000-000038470000}"/>
    <cellStyle name="Normal 53 2 2 2 2 3 2" xfId="48876" xr:uid="{5E715435-094D-43E6-8832-47F9CB3D4A61}"/>
    <cellStyle name="Normal 53 2 2 2 2 4" xfId="48873" xr:uid="{774D2BFB-D99B-4B8D-B107-4FAA2DB44153}"/>
    <cellStyle name="Normal 53 2 2 2 3" xfId="18232" xr:uid="{00000000-0005-0000-0000-000039470000}"/>
    <cellStyle name="Normal 53 2 2 2 3 2" xfId="18233" xr:uid="{00000000-0005-0000-0000-00003A470000}"/>
    <cellStyle name="Normal 53 2 2 2 3 2 2" xfId="48878" xr:uid="{5CAEBABC-FDF8-470D-812B-4629181135B8}"/>
    <cellStyle name="Normal 53 2 2 2 3 3" xfId="48877" xr:uid="{4C6046F1-732B-4C07-A73E-89BD95D40A24}"/>
    <cellStyle name="Normal 53 2 2 2 4" xfId="18234" xr:uid="{00000000-0005-0000-0000-00003B470000}"/>
    <cellStyle name="Normal 53 2 2 2 4 2" xfId="48879" xr:uid="{E5D25C45-1B9F-48A1-923B-C7C3DD7BEF8E}"/>
    <cellStyle name="Normal 53 2 2 2 5" xfId="48872" xr:uid="{ACA1C0B0-5EE8-4341-BC64-9191E99B44E5}"/>
    <cellStyle name="Normal 53 2 2 3" xfId="18235" xr:uid="{00000000-0005-0000-0000-00003C470000}"/>
    <cellStyle name="Normal 53 2 2 3 2" xfId="18236" xr:uid="{00000000-0005-0000-0000-00003D470000}"/>
    <cellStyle name="Normal 53 2 2 3 2 2" xfId="18237" xr:uid="{00000000-0005-0000-0000-00003E470000}"/>
    <cellStyle name="Normal 53 2 2 3 2 2 2" xfId="48882" xr:uid="{885FDEC3-35C1-46AB-977D-274D7E01BDA8}"/>
    <cellStyle name="Normal 53 2 2 3 2 3" xfId="48881" xr:uid="{CC886A1B-0DF2-49E3-95B9-9022EF3563A5}"/>
    <cellStyle name="Normal 53 2 2 3 3" xfId="18238" xr:uid="{00000000-0005-0000-0000-00003F470000}"/>
    <cellStyle name="Normal 53 2 2 3 3 2" xfId="48883" xr:uid="{91B39DAB-E08C-4D05-83D7-07E7B5A2FA82}"/>
    <cellStyle name="Normal 53 2 2 3 4" xfId="48880" xr:uid="{73024072-B451-49A0-89A9-736B17287EC6}"/>
    <cellStyle name="Normal 53 2 2 4" xfId="18239" xr:uid="{00000000-0005-0000-0000-000040470000}"/>
    <cellStyle name="Normal 53 2 2 4 2" xfId="18240" xr:uid="{00000000-0005-0000-0000-000041470000}"/>
    <cellStyle name="Normal 53 2 2 4 2 2" xfId="48885" xr:uid="{F4B10FFD-8061-4E88-B2EB-1A262CF859C4}"/>
    <cellStyle name="Normal 53 2 2 4 3" xfId="48884" xr:uid="{E62621EB-0C9D-45EE-9A28-107DEFF37F82}"/>
    <cellStyle name="Normal 53 2 2 5" xfId="18241" xr:uid="{00000000-0005-0000-0000-000042470000}"/>
    <cellStyle name="Normal 53 2 2 5 2" xfId="48886" xr:uid="{A1EC0A10-E91A-42C9-B233-BF22F1C92B65}"/>
    <cellStyle name="Normal 53 2 2 6" xfId="48871" xr:uid="{81BE2C7A-D13F-49BC-B6FD-F7BEE94EFA40}"/>
    <cellStyle name="Normal 53 2 3" xfId="18242" xr:uid="{00000000-0005-0000-0000-000043470000}"/>
    <cellStyle name="Normal 53 2 3 2" xfId="18243" xr:uid="{00000000-0005-0000-0000-000044470000}"/>
    <cellStyle name="Normal 53 2 3 2 2" xfId="18244" xr:uid="{00000000-0005-0000-0000-000045470000}"/>
    <cellStyle name="Normal 53 2 3 2 2 2" xfId="18245" xr:uid="{00000000-0005-0000-0000-000046470000}"/>
    <cellStyle name="Normal 53 2 3 2 2 2 2" xfId="48890" xr:uid="{A489A054-29D6-4608-B940-B20A8AEE612A}"/>
    <cellStyle name="Normal 53 2 3 2 2 3" xfId="48889" xr:uid="{6C65AAA0-1BFA-4130-ADD4-0908570565F9}"/>
    <cellStyle name="Normal 53 2 3 2 3" xfId="18246" xr:uid="{00000000-0005-0000-0000-000047470000}"/>
    <cellStyle name="Normal 53 2 3 2 3 2" xfId="48891" xr:uid="{F1038695-6523-4475-BAEC-523D06CE1C8D}"/>
    <cellStyle name="Normal 53 2 3 2 4" xfId="48888" xr:uid="{2CBFB72C-3D74-417E-B337-F6872CD3775E}"/>
    <cellStyle name="Normal 53 2 3 3" xfId="18247" xr:uid="{00000000-0005-0000-0000-000048470000}"/>
    <cellStyle name="Normal 53 2 3 3 2" xfId="18248" xr:uid="{00000000-0005-0000-0000-000049470000}"/>
    <cellStyle name="Normal 53 2 3 3 2 2" xfId="48893" xr:uid="{5ABCFBC1-8BD0-4AD9-9701-00A3F00D29ED}"/>
    <cellStyle name="Normal 53 2 3 3 3" xfId="48892" xr:uid="{07EADF66-F08F-44F2-9A6B-FEA6B546E0E4}"/>
    <cellStyle name="Normal 53 2 3 4" xfId="18249" xr:uid="{00000000-0005-0000-0000-00004A470000}"/>
    <cellStyle name="Normal 53 2 3 4 2" xfId="48894" xr:uid="{CD77CAA8-0876-4BB8-925F-9137AF5E8FE8}"/>
    <cellStyle name="Normal 53 2 3 5" xfId="48887" xr:uid="{BDE3A4F1-7475-4C4D-8092-E2D8E5DA3416}"/>
    <cellStyle name="Normal 53 2 4" xfId="18250" xr:uid="{00000000-0005-0000-0000-00004B470000}"/>
    <cellStyle name="Normal 53 2 4 2" xfId="18251" xr:uid="{00000000-0005-0000-0000-00004C470000}"/>
    <cellStyle name="Normal 53 2 4 2 2" xfId="18252" xr:uid="{00000000-0005-0000-0000-00004D470000}"/>
    <cellStyle name="Normal 53 2 4 2 2 2" xfId="48897" xr:uid="{4A9B1E88-AA57-4958-90C3-9C47AD1BE651}"/>
    <cellStyle name="Normal 53 2 4 2 3" xfId="48896" xr:uid="{5C2EF8E2-C37B-4DA9-863A-8CDDA8AEC31B}"/>
    <cellStyle name="Normal 53 2 4 3" xfId="18253" xr:uid="{00000000-0005-0000-0000-00004E470000}"/>
    <cellStyle name="Normal 53 2 4 3 2" xfId="48898" xr:uid="{164BD14C-F178-4903-A5A8-300528214082}"/>
    <cellStyle name="Normal 53 2 4 4" xfId="48895" xr:uid="{C1504280-220A-418D-9689-D751764F5345}"/>
    <cellStyle name="Normal 53 2 5" xfId="18254" xr:uid="{00000000-0005-0000-0000-00004F470000}"/>
    <cellStyle name="Normal 53 2 5 2" xfId="18255" xr:uid="{00000000-0005-0000-0000-000050470000}"/>
    <cellStyle name="Normal 53 2 5 2 2" xfId="48900" xr:uid="{242D61F0-A66D-457E-93AA-A8708B87635A}"/>
    <cellStyle name="Normal 53 2 5 3" xfId="48899" xr:uid="{0450EB62-7918-41F4-B342-DAF61592FB40}"/>
    <cellStyle name="Normal 53 2 6" xfId="18256" xr:uid="{00000000-0005-0000-0000-000051470000}"/>
    <cellStyle name="Normal 53 2 6 2" xfId="48901" xr:uid="{4E2B7C83-1E0D-4B9D-9116-36D06EECE052}"/>
    <cellStyle name="Normal 53 2 7" xfId="18257" xr:uid="{00000000-0005-0000-0000-000052470000}"/>
    <cellStyle name="Normal 53 2 7 2" xfId="48902" xr:uid="{06152273-7C6E-4787-ABA9-BCF873674D24}"/>
    <cellStyle name="Normal 53 2 8" xfId="48870" xr:uid="{37A37621-ABF2-42AC-8784-22E5EF285B29}"/>
    <cellStyle name="Normal 53 3" xfId="18258" xr:uid="{00000000-0005-0000-0000-000053470000}"/>
    <cellStyle name="Normal 53 3 2" xfId="18259" xr:uid="{00000000-0005-0000-0000-000054470000}"/>
    <cellStyle name="Normal 53 3 2 2" xfId="18260" xr:uid="{00000000-0005-0000-0000-000055470000}"/>
    <cellStyle name="Normal 53 3 2 2 2" xfId="18261" xr:uid="{00000000-0005-0000-0000-000056470000}"/>
    <cellStyle name="Normal 53 3 2 2 2 2" xfId="18262" xr:uid="{00000000-0005-0000-0000-000057470000}"/>
    <cellStyle name="Normal 53 3 2 2 2 2 2" xfId="48907" xr:uid="{EC82F9EF-69EB-4BA9-9442-C9062CC6DA9A}"/>
    <cellStyle name="Normal 53 3 2 2 2 3" xfId="48906" xr:uid="{3E0AB246-6A9E-4A15-9910-B74CA634E1BE}"/>
    <cellStyle name="Normal 53 3 2 2 3" xfId="18263" xr:uid="{00000000-0005-0000-0000-000058470000}"/>
    <cellStyle name="Normal 53 3 2 2 3 2" xfId="48908" xr:uid="{C7C95B45-7DDE-42F9-BD94-7910331FF3D6}"/>
    <cellStyle name="Normal 53 3 2 2 4" xfId="48905" xr:uid="{916CD666-3842-4F6C-9226-8B51504BA309}"/>
    <cellStyle name="Normal 53 3 2 3" xfId="18264" xr:uid="{00000000-0005-0000-0000-000059470000}"/>
    <cellStyle name="Normal 53 3 2 3 2" xfId="18265" xr:uid="{00000000-0005-0000-0000-00005A470000}"/>
    <cellStyle name="Normal 53 3 2 3 2 2" xfId="48910" xr:uid="{36A54964-3565-49F9-8B69-BC1B4E723B44}"/>
    <cellStyle name="Normal 53 3 2 3 3" xfId="48909" xr:uid="{2932FE29-2CB1-4031-9B48-FCD729E54E9F}"/>
    <cellStyle name="Normal 53 3 2 4" xfId="18266" xr:uid="{00000000-0005-0000-0000-00005B470000}"/>
    <cellStyle name="Normal 53 3 2 4 2" xfId="48911" xr:uid="{E8399C0C-6CEE-4C43-98FD-B414E035DAD5}"/>
    <cellStyle name="Normal 53 3 2 5" xfId="48904" xr:uid="{E0F8CCD0-8149-4042-851A-4F047CE7E0D1}"/>
    <cellStyle name="Normal 53 3 3" xfId="18267" xr:uid="{00000000-0005-0000-0000-00005C470000}"/>
    <cellStyle name="Normal 53 3 3 2" xfId="18268" xr:uid="{00000000-0005-0000-0000-00005D470000}"/>
    <cellStyle name="Normal 53 3 3 2 2" xfId="18269" xr:uid="{00000000-0005-0000-0000-00005E470000}"/>
    <cellStyle name="Normal 53 3 3 2 2 2" xfId="48914" xr:uid="{0DF93324-132F-4B29-93C2-3B38A5E011F1}"/>
    <cellStyle name="Normal 53 3 3 2 3" xfId="48913" xr:uid="{EDA95754-3709-4DDD-9367-D4304AFABD9E}"/>
    <cellStyle name="Normal 53 3 3 3" xfId="18270" xr:uid="{00000000-0005-0000-0000-00005F470000}"/>
    <cellStyle name="Normal 53 3 3 3 2" xfId="48915" xr:uid="{78E50FA0-18D3-4EE4-A3A5-77E9936A082A}"/>
    <cellStyle name="Normal 53 3 3 4" xfId="48912" xr:uid="{CA00E418-C26F-4B6C-BDF6-14F504243A6A}"/>
    <cellStyle name="Normal 53 3 4" xfId="18271" xr:uid="{00000000-0005-0000-0000-000060470000}"/>
    <cellStyle name="Normal 53 3 4 2" xfId="18272" xr:uid="{00000000-0005-0000-0000-000061470000}"/>
    <cellStyle name="Normal 53 3 4 2 2" xfId="48917" xr:uid="{FD1E72C8-1428-49E7-B745-36977FFD4AFC}"/>
    <cellStyle name="Normal 53 3 4 3" xfId="48916" xr:uid="{7576C948-7F33-45D7-8FF0-4735B14922AE}"/>
    <cellStyle name="Normal 53 3 5" xfId="18273" xr:uid="{00000000-0005-0000-0000-000062470000}"/>
    <cellStyle name="Normal 53 3 5 2" xfId="48918" xr:uid="{87CCA666-F3AB-4AD8-8788-46BCF6B5ED13}"/>
    <cellStyle name="Normal 53 3 6" xfId="48903" xr:uid="{7C939C7A-9354-470D-9497-97C2A9EEE483}"/>
    <cellStyle name="Normal 53 4" xfId="18274" xr:uid="{00000000-0005-0000-0000-000063470000}"/>
    <cellStyle name="Normal 53 4 2" xfId="18275" xr:uid="{00000000-0005-0000-0000-000064470000}"/>
    <cellStyle name="Normal 53 4 2 2" xfId="18276" xr:uid="{00000000-0005-0000-0000-000065470000}"/>
    <cellStyle name="Normal 53 4 2 2 2" xfId="18277" xr:uid="{00000000-0005-0000-0000-000066470000}"/>
    <cellStyle name="Normal 53 4 2 2 2 2" xfId="48922" xr:uid="{1F078F57-DEB7-4DBF-BD7D-A8C31FB3828F}"/>
    <cellStyle name="Normal 53 4 2 2 3" xfId="48921" xr:uid="{0B5A6271-45E0-4D34-B8C4-E1490672C767}"/>
    <cellStyle name="Normal 53 4 2 3" xfId="18278" xr:uid="{00000000-0005-0000-0000-000067470000}"/>
    <cellStyle name="Normal 53 4 2 3 2" xfId="48923" xr:uid="{FF12C045-723F-49E8-8211-A9724C1297FF}"/>
    <cellStyle name="Normal 53 4 2 4" xfId="48920" xr:uid="{63F6B0B1-B607-4415-94EC-8D728D717650}"/>
    <cellStyle name="Normal 53 4 3" xfId="18279" xr:uid="{00000000-0005-0000-0000-000068470000}"/>
    <cellStyle name="Normal 53 4 3 2" xfId="18280" xr:uid="{00000000-0005-0000-0000-000069470000}"/>
    <cellStyle name="Normal 53 4 3 2 2" xfId="48925" xr:uid="{3DD6BDF9-6578-4FC9-B394-7D957F1470D1}"/>
    <cellStyle name="Normal 53 4 3 3" xfId="48924" xr:uid="{9DD500A7-AB6B-4F12-A0F5-B472226A012F}"/>
    <cellStyle name="Normal 53 4 4" xfId="18281" xr:uid="{00000000-0005-0000-0000-00006A470000}"/>
    <cellStyle name="Normal 53 4 4 2" xfId="48926" xr:uid="{236BE36F-0540-4B18-B77F-8567A66E81DA}"/>
    <cellStyle name="Normal 53 4 5" xfId="48919" xr:uid="{E9750FD8-F200-4FD3-9ECA-FC8F791FB7BB}"/>
    <cellStyle name="Normal 53 5" xfId="18282" xr:uid="{00000000-0005-0000-0000-00006B470000}"/>
    <cellStyle name="Normal 53 5 2" xfId="18283" xr:uid="{00000000-0005-0000-0000-00006C470000}"/>
    <cellStyle name="Normal 53 5 2 2" xfId="18284" xr:uid="{00000000-0005-0000-0000-00006D470000}"/>
    <cellStyle name="Normal 53 5 2 2 2" xfId="48929" xr:uid="{F1A65B67-2CAC-440E-BDDA-20423BB10F10}"/>
    <cellStyle name="Normal 53 5 2 3" xfId="48928" xr:uid="{DCEB7E2E-E01C-4FDA-9161-566FEBAF2FC3}"/>
    <cellStyle name="Normal 53 5 3" xfId="18285" xr:uid="{00000000-0005-0000-0000-00006E470000}"/>
    <cellStyle name="Normal 53 5 3 2" xfId="48930" xr:uid="{467101C1-6572-4545-9181-F4A76FE2FBEC}"/>
    <cellStyle name="Normal 53 5 4" xfId="48927" xr:uid="{0357C817-DB04-4C20-A6AE-A6A89E39A2C9}"/>
    <cellStyle name="Normal 53 6" xfId="18286" xr:uid="{00000000-0005-0000-0000-00006F470000}"/>
    <cellStyle name="Normal 53 6 2" xfId="18287" xr:uid="{00000000-0005-0000-0000-000070470000}"/>
    <cellStyle name="Normal 53 6 2 2" xfId="48932" xr:uid="{1752243C-D6E6-463D-8AB7-362FEDFBE642}"/>
    <cellStyle name="Normal 53 6 3" xfId="48931" xr:uid="{08F99B01-65E8-499A-979C-FA85C4E56CC3}"/>
    <cellStyle name="Normal 53 7" xfId="18288" xr:uid="{00000000-0005-0000-0000-000071470000}"/>
    <cellStyle name="Normal 53 7 2" xfId="48933" xr:uid="{EC5AC8C1-E3E8-4E26-B311-66D81E7DC847}"/>
    <cellStyle name="Normal 53 8" xfId="18289" xr:uid="{00000000-0005-0000-0000-000072470000}"/>
    <cellStyle name="Normal 53 8 2" xfId="48934" xr:uid="{D2BC39A9-6C13-4740-AAE3-33719399A578}"/>
    <cellStyle name="Normal 53 9" xfId="48869" xr:uid="{A71ED0A5-F7FC-4124-96F0-F4C50FEA68F9}"/>
    <cellStyle name="Normal 54" xfId="18290" xr:uid="{00000000-0005-0000-0000-000073470000}"/>
    <cellStyle name="Normal 54 2" xfId="18291" xr:uid="{00000000-0005-0000-0000-000074470000}"/>
    <cellStyle name="Normal 54 2 2" xfId="48936" xr:uid="{2235B319-CEF9-482E-B6DE-92BB8A1438D1}"/>
    <cellStyle name="Normal 54 3" xfId="48935" xr:uid="{6710F732-62FA-4838-A6C6-BF2F6573CE34}"/>
    <cellStyle name="Normal 55" xfId="18292" xr:uid="{00000000-0005-0000-0000-000075470000}"/>
    <cellStyle name="Normal 55 2" xfId="18293" xr:uid="{00000000-0005-0000-0000-000076470000}"/>
    <cellStyle name="Normal 55 2 2" xfId="48938" xr:uid="{80379089-A372-4410-A4FB-AE12D5CF9E02}"/>
    <cellStyle name="Normal 55 3" xfId="18294" xr:uid="{00000000-0005-0000-0000-000077470000}"/>
    <cellStyle name="Normal 55 3 2" xfId="18295" xr:uid="{00000000-0005-0000-0000-000078470000}"/>
    <cellStyle name="Normal 55 3 2 2" xfId="48940" xr:uid="{56A417C0-6A7A-4562-A191-4DDBE3C1135E}"/>
    <cellStyle name="Normal 55 3 3" xfId="48939" xr:uid="{7F4EC611-818F-43AF-9FE8-D7764CE0B2BA}"/>
    <cellStyle name="Normal 55 4" xfId="48937" xr:uid="{F2036DD3-BA79-4E65-9AC8-E11D586DB3E0}"/>
    <cellStyle name="Normal 56" xfId="18296" xr:uid="{00000000-0005-0000-0000-000079470000}"/>
    <cellStyle name="Normal 56 2" xfId="18297" xr:uid="{00000000-0005-0000-0000-00007A470000}"/>
    <cellStyle name="Normal 56 2 2" xfId="18298" xr:uid="{00000000-0005-0000-0000-00007B470000}"/>
    <cellStyle name="Normal 56 2 2 2" xfId="48943" xr:uid="{685F6E75-3210-4ED9-855E-D7A330724352}"/>
    <cellStyle name="Normal 56 2 3" xfId="48942" xr:uid="{8A6BC0EA-AE50-4210-8AF3-4766402D97F5}"/>
    <cellStyle name="Normal 56 3" xfId="18299" xr:uid="{00000000-0005-0000-0000-00007C470000}"/>
    <cellStyle name="Normal 56 3 2" xfId="18300" xr:uid="{00000000-0005-0000-0000-00007D470000}"/>
    <cellStyle name="Normal 56 3 2 2" xfId="48945" xr:uid="{EFA7A036-981C-4FA1-AFA5-467B59AC9246}"/>
    <cellStyle name="Normal 56 3 3" xfId="48944" xr:uid="{1A270DCA-5ED0-4D25-94D8-190B6AC4521F}"/>
    <cellStyle name="Normal 56 4" xfId="18301" xr:uid="{00000000-0005-0000-0000-00007E470000}"/>
    <cellStyle name="Normal 56 4 2" xfId="48946" xr:uid="{D79569B7-2EA2-4FE9-8FEE-D3557418F8D4}"/>
    <cellStyle name="Normal 56 5" xfId="48941" xr:uid="{D0B58AC2-4067-46EC-8A82-6A06F55AD991}"/>
    <cellStyle name="Normal 57" xfId="18302" xr:uid="{00000000-0005-0000-0000-00007F470000}"/>
    <cellStyle name="Normal 57 2" xfId="18303" xr:uid="{00000000-0005-0000-0000-000080470000}"/>
    <cellStyle name="Normal 57 2 2" xfId="48948" xr:uid="{4C2EFA17-6630-457C-AA55-665C40DF1520}"/>
    <cellStyle name="Normal 57 3" xfId="18304" xr:uid="{00000000-0005-0000-0000-000081470000}"/>
    <cellStyle name="Normal 57 3 2" xfId="48949" xr:uid="{07C7F4B7-1AE8-47A9-B24C-6EC807C40801}"/>
    <cellStyle name="Normal 57 4" xfId="48947" xr:uid="{52142119-96E1-480F-8565-DE55C67AF08F}"/>
    <cellStyle name="Normal 58" xfId="18305" xr:uid="{00000000-0005-0000-0000-000082470000}"/>
    <cellStyle name="Normal 58 2" xfId="18306" xr:uid="{00000000-0005-0000-0000-000083470000}"/>
    <cellStyle name="Normal 58 2 2" xfId="48951" xr:uid="{FAC4C7D2-37C0-4B4A-8BE1-7A58D44B6C08}"/>
    <cellStyle name="Normal 58 3" xfId="18307" xr:uid="{00000000-0005-0000-0000-000084470000}"/>
    <cellStyle name="Normal 58 3 2" xfId="48952" xr:uid="{379CB977-49E6-44EA-8BA2-BFE6C36AEDB9}"/>
    <cellStyle name="Normal 58 4" xfId="48950" xr:uid="{FF744579-70C3-494D-9071-6164E26948F5}"/>
    <cellStyle name="Normal 59" xfId="18308" xr:uid="{00000000-0005-0000-0000-000085470000}"/>
    <cellStyle name="Normal 59 2" xfId="18309" xr:uid="{00000000-0005-0000-0000-000086470000}"/>
    <cellStyle name="Normal 59 2 2" xfId="18310" xr:uid="{00000000-0005-0000-0000-000087470000}"/>
    <cellStyle name="Normal 59 2 2 2" xfId="18311" xr:uid="{00000000-0005-0000-0000-000088470000}"/>
    <cellStyle name="Normal 59 2 2 2 2" xfId="18312" xr:uid="{00000000-0005-0000-0000-000089470000}"/>
    <cellStyle name="Normal 59 2 2 2 2 2" xfId="18313" xr:uid="{00000000-0005-0000-0000-00008A470000}"/>
    <cellStyle name="Normal 59 2 2 2 2 2 2" xfId="48958" xr:uid="{C15FF7C2-B042-4E66-A798-0D760E29B7A9}"/>
    <cellStyle name="Normal 59 2 2 2 2 3" xfId="48957" xr:uid="{D004EC23-1190-41A9-A229-1DA99596D0EF}"/>
    <cellStyle name="Normal 59 2 2 2 3" xfId="18314" xr:uid="{00000000-0005-0000-0000-00008B470000}"/>
    <cellStyle name="Normal 59 2 2 2 3 2" xfId="48959" xr:uid="{F12C5889-A977-4609-9582-AEC09D8E2DD8}"/>
    <cellStyle name="Normal 59 2 2 2 4" xfId="48956" xr:uid="{735CA26B-5DA1-42C6-8A63-F4D87152763D}"/>
    <cellStyle name="Normal 59 2 2 3" xfId="18315" xr:uid="{00000000-0005-0000-0000-00008C470000}"/>
    <cellStyle name="Normal 59 2 2 3 2" xfId="18316" xr:uid="{00000000-0005-0000-0000-00008D470000}"/>
    <cellStyle name="Normal 59 2 2 3 2 2" xfId="48961" xr:uid="{05A0D960-FE64-4AEC-B4F1-41508EDCE1BF}"/>
    <cellStyle name="Normal 59 2 2 3 3" xfId="48960" xr:uid="{48AE39F8-754E-4F4F-AA86-0B11C0E5D434}"/>
    <cellStyle name="Normal 59 2 2 4" xfId="18317" xr:uid="{00000000-0005-0000-0000-00008E470000}"/>
    <cellStyle name="Normal 59 2 2 4 2" xfId="48962" xr:uid="{708A8A41-1BD2-4C5D-9CD2-A9AD7D399F2B}"/>
    <cellStyle name="Normal 59 2 2 5" xfId="48955" xr:uid="{DFE76F54-0679-47CD-9C5F-BD83EA2FABED}"/>
    <cellStyle name="Normal 59 2 3" xfId="18318" xr:uid="{00000000-0005-0000-0000-00008F470000}"/>
    <cellStyle name="Normal 59 2 3 2" xfId="18319" xr:uid="{00000000-0005-0000-0000-000090470000}"/>
    <cellStyle name="Normal 59 2 3 2 2" xfId="18320" xr:uid="{00000000-0005-0000-0000-000091470000}"/>
    <cellStyle name="Normal 59 2 3 2 2 2" xfId="48965" xr:uid="{0F7097AA-4278-430E-AAF0-D15408028869}"/>
    <cellStyle name="Normal 59 2 3 2 3" xfId="48964" xr:uid="{6974D7B4-1B5A-4922-B19D-F447BF6B6ABE}"/>
    <cellStyle name="Normal 59 2 3 3" xfId="18321" xr:uid="{00000000-0005-0000-0000-000092470000}"/>
    <cellStyle name="Normal 59 2 3 3 2" xfId="48966" xr:uid="{6ACA6DE2-3179-44BD-B691-F7352EE8394F}"/>
    <cellStyle name="Normal 59 2 3 4" xfId="48963" xr:uid="{ED5A5BA6-8816-4C42-A866-FDC6A9F99CB3}"/>
    <cellStyle name="Normal 59 2 4" xfId="18322" xr:uid="{00000000-0005-0000-0000-000093470000}"/>
    <cellStyle name="Normal 59 2 4 2" xfId="18323" xr:uid="{00000000-0005-0000-0000-000094470000}"/>
    <cellStyle name="Normal 59 2 4 2 2" xfId="48968" xr:uid="{8FD5DA5A-05A5-4598-B94C-D55668F9F4C5}"/>
    <cellStyle name="Normal 59 2 4 3" xfId="48967" xr:uid="{EF03D9E3-8BA3-4D69-9CB8-2DE48DC0F0EF}"/>
    <cellStyle name="Normal 59 2 5" xfId="18324" xr:uid="{00000000-0005-0000-0000-000095470000}"/>
    <cellStyle name="Normal 59 2 5 2" xfId="48969" xr:uid="{FF5FD272-AC07-49FE-9970-A3CDACF411CF}"/>
    <cellStyle name="Normal 59 2 6" xfId="18325" xr:uid="{00000000-0005-0000-0000-000096470000}"/>
    <cellStyle name="Normal 59 2 6 2" xfId="48970" xr:uid="{D5C091A0-903F-4AE8-863D-D45CC4AE5CE7}"/>
    <cellStyle name="Normal 59 2 7" xfId="48954" xr:uid="{5CD43B98-E7A2-4166-875D-6D66D4664498}"/>
    <cellStyle name="Normal 59 3" xfId="18326" xr:uid="{00000000-0005-0000-0000-000097470000}"/>
    <cellStyle name="Normal 59 3 2" xfId="48971" xr:uid="{753B8F09-6F3B-45E8-8A52-9E2A752B63F2}"/>
    <cellStyle name="Normal 59 4" xfId="18327" xr:uid="{00000000-0005-0000-0000-000098470000}"/>
    <cellStyle name="Normal 59 4 2" xfId="48972" xr:uid="{DE45CCB0-684F-4A23-9D77-5A6B1F1556DB}"/>
    <cellStyle name="Normal 59 5" xfId="18328" xr:uid="{00000000-0005-0000-0000-000099470000}"/>
    <cellStyle name="Normal 59 5 2" xfId="48973" xr:uid="{A032431C-DD4A-4674-B6C7-9131880DC7AB}"/>
    <cellStyle name="Normal 59 6" xfId="18329" xr:uid="{00000000-0005-0000-0000-00009A470000}"/>
    <cellStyle name="Normal 59 6 2" xfId="48974" xr:uid="{AD383F19-DDEA-4A95-9DDB-FE2D952410D2}"/>
    <cellStyle name="Normal 59 7" xfId="48953" xr:uid="{BD2AA1A4-3E75-4729-97E3-BB5AB1A6BBCF}"/>
    <cellStyle name="Normal 6" xfId="18330" xr:uid="{00000000-0005-0000-0000-00009B470000}"/>
    <cellStyle name="Normal 6 2" xfId="18331" xr:uid="{00000000-0005-0000-0000-00009C470000}"/>
    <cellStyle name="Normal 6 2 2" xfId="18332" xr:uid="{00000000-0005-0000-0000-00009D470000}"/>
    <cellStyle name="Normal 6 2 2 2" xfId="18333" xr:uid="{00000000-0005-0000-0000-00009E470000}"/>
    <cellStyle name="Normal 6 2 2 2 2" xfId="18334" xr:uid="{00000000-0005-0000-0000-00009F470000}"/>
    <cellStyle name="Normal 6 2 2 2 2 2" xfId="18335" xr:uid="{00000000-0005-0000-0000-0000A0470000}"/>
    <cellStyle name="Normal 6 2 2 2 2 2 2" xfId="48980" xr:uid="{401A4699-00F7-4F5F-B728-E09E5A82FC22}"/>
    <cellStyle name="Normal 6 2 2 2 2 3" xfId="48979" xr:uid="{C28C5325-78DF-427E-AC63-1119317E404E}"/>
    <cellStyle name="Normal 6 2 2 2 3" xfId="48978" xr:uid="{2AF8E8ED-7DCC-4E3C-991A-D61A1946A8D2}"/>
    <cellStyle name="Normal 6 2 2 3" xfId="18336" xr:uid="{00000000-0005-0000-0000-0000A1470000}"/>
    <cellStyle name="Normal 6 2 2 3 2" xfId="48981" xr:uid="{5921B0F7-5308-4412-BF39-F77990F69CB3}"/>
    <cellStyle name="Normal 6 2 2 4" xfId="18337" xr:uid="{00000000-0005-0000-0000-0000A2470000}"/>
    <cellStyle name="Normal 6 2 2 4 2" xfId="48982" xr:uid="{C10B9030-7FDA-43FC-8012-F037612E6216}"/>
    <cellStyle name="Normal 6 2 2 5" xfId="18338" xr:uid="{00000000-0005-0000-0000-0000A3470000}"/>
    <cellStyle name="Normal 6 2 2 5 2" xfId="48983" xr:uid="{EEDB3E68-CED3-4A41-B6D7-CB8CF37F568F}"/>
    <cellStyle name="Normal 6 2 2 6" xfId="48977" xr:uid="{5E489034-302C-42F3-BE4B-9C0A18664D93}"/>
    <cellStyle name="Normal 6 2 3" xfId="18339" xr:uid="{00000000-0005-0000-0000-0000A4470000}"/>
    <cellStyle name="Normal 6 2 3 2" xfId="48984" xr:uid="{36C96871-8C68-49EA-B8DC-2D71E7551382}"/>
    <cellStyle name="Normal 6 2 4" xfId="18340" xr:uid="{00000000-0005-0000-0000-0000A5470000}"/>
    <cellStyle name="Normal 6 2 4 2" xfId="48985" xr:uid="{BF2E8666-CBF2-4DCA-B4C6-90A1305C101A}"/>
    <cellStyle name="Normal 6 2 5" xfId="18341" xr:uid="{00000000-0005-0000-0000-0000A6470000}"/>
    <cellStyle name="Normal 6 2 5 2" xfId="48986" xr:uid="{B922C71C-BA22-43F8-A116-740BB175DFAF}"/>
    <cellStyle name="Normal 6 2 6" xfId="18342" xr:uid="{00000000-0005-0000-0000-0000A7470000}"/>
    <cellStyle name="Normal 6 2 6 2" xfId="48987" xr:uid="{D916514D-6847-4ACC-8C93-2573DFCD9381}"/>
    <cellStyle name="Normal 6 2 7" xfId="18343" xr:uid="{00000000-0005-0000-0000-0000A8470000}"/>
    <cellStyle name="Normal 6 2 7 2" xfId="18344" xr:uid="{00000000-0005-0000-0000-0000A9470000}"/>
    <cellStyle name="Normal 6 2 7 2 2" xfId="48989" xr:uid="{1B450551-715D-467B-830D-78E554C5D948}"/>
    <cellStyle name="Normal 6 2 7 3" xfId="48988" xr:uid="{E24EE7A3-D626-4667-8770-BBE72082195E}"/>
    <cellStyle name="Normal 6 2 8" xfId="48976" xr:uid="{E47F4964-A034-43C4-8CB1-316123B67F3E}"/>
    <cellStyle name="Normal 6 3" xfId="18345" xr:uid="{00000000-0005-0000-0000-0000AA470000}"/>
    <cellStyle name="Normal 6 3 2" xfId="18346" xr:uid="{00000000-0005-0000-0000-0000AB470000}"/>
    <cellStyle name="Normal 6 3 2 2" xfId="48991" xr:uid="{6A37A7FC-2EF3-45BE-BD31-A2361D2A8980}"/>
    <cellStyle name="Normal 6 3 3" xfId="18347" xr:uid="{00000000-0005-0000-0000-0000AC470000}"/>
    <cellStyle name="Normal 6 3 3 2" xfId="48992" xr:uid="{E0B989A9-23E3-4DB1-998F-AB8B4A58C715}"/>
    <cellStyle name="Normal 6 3 4" xfId="18348" xr:uid="{00000000-0005-0000-0000-0000AD470000}"/>
    <cellStyle name="Normal 6 3 4 2" xfId="48993" xr:uid="{B45E17B6-1E9E-4863-B451-EE583C7DE8EA}"/>
    <cellStyle name="Normal 6 3 5" xfId="18349" xr:uid="{00000000-0005-0000-0000-0000AE470000}"/>
    <cellStyle name="Normal 6 3 5 2" xfId="48994" xr:uid="{27CBBCD0-4022-45DB-A9A0-0D9B2677C3B4}"/>
    <cellStyle name="Normal 6 3 6" xfId="18350" xr:uid="{00000000-0005-0000-0000-0000AF470000}"/>
    <cellStyle name="Normal 6 3 6 2" xfId="48995" xr:uid="{2CEA1EE0-38E4-4504-B447-F272EFA22BD3}"/>
    <cellStyle name="Normal 6 3 7" xfId="18351" xr:uid="{00000000-0005-0000-0000-0000B0470000}"/>
    <cellStyle name="Normal 6 3 7 2" xfId="48996" xr:uid="{E1F0D334-BC27-4CDA-8F63-7478665B026E}"/>
    <cellStyle name="Normal 6 3 8" xfId="18352" xr:uid="{00000000-0005-0000-0000-0000B1470000}"/>
    <cellStyle name="Normal 6 3 8 2" xfId="48997" xr:uid="{AEEBAF73-7376-4962-87BA-72FAAC38AAF9}"/>
    <cellStyle name="Normal 6 3 9" xfId="48990" xr:uid="{C0623C8F-5D2E-49C9-A046-022D237C9A16}"/>
    <cellStyle name="Normal 6 4" xfId="18353" xr:uid="{00000000-0005-0000-0000-0000B2470000}"/>
    <cellStyle name="Normal 6 4 2" xfId="18354" xr:uid="{00000000-0005-0000-0000-0000B3470000}"/>
    <cellStyle name="Normal 6 4 2 2" xfId="48999" xr:uid="{4EDEA488-DB99-4799-8382-A4078E76EBB6}"/>
    <cellStyle name="Normal 6 4 3" xfId="48998" xr:uid="{1ADB9B8E-D471-49A8-9E65-B5A22CD8BD80}"/>
    <cellStyle name="Normal 6 5" xfId="18355" xr:uid="{00000000-0005-0000-0000-0000B4470000}"/>
    <cellStyle name="Normal 6 5 2" xfId="18356" xr:uid="{00000000-0005-0000-0000-0000B5470000}"/>
    <cellStyle name="Normal 6 5 2 2" xfId="49001" xr:uid="{EAFA1E23-16ED-4BD6-9443-4C0235E76CE2}"/>
    <cellStyle name="Normal 6 5 3" xfId="49000" xr:uid="{59874AEB-8304-4127-8F86-F92EF46D97A3}"/>
    <cellStyle name="Normal 6 6" xfId="18357" xr:uid="{00000000-0005-0000-0000-0000B6470000}"/>
    <cellStyle name="Normal 6 6 2" xfId="18358" xr:uid="{00000000-0005-0000-0000-0000B7470000}"/>
    <cellStyle name="Normal 6 6 2 2" xfId="49003" xr:uid="{7A7E2ACB-5355-4BC0-B748-7B0A14FB1DB3}"/>
    <cellStyle name="Normal 6 6 3" xfId="49002" xr:uid="{4BE26B19-4A30-4794-8BCB-D4CEC5F18A41}"/>
    <cellStyle name="Normal 6 7" xfId="18359" xr:uid="{00000000-0005-0000-0000-0000B8470000}"/>
    <cellStyle name="Normal 6 7 2" xfId="49004" xr:uid="{E4E622A5-65A0-4CB1-BCF0-D2058F7BAF4A}"/>
    <cellStyle name="Normal 6 8" xfId="48975" xr:uid="{6E626EB8-355D-4E56-9AFC-7A293A13FD97}"/>
    <cellStyle name="Normal 60" xfId="18360" xr:uid="{00000000-0005-0000-0000-0000B9470000}"/>
    <cellStyle name="Normal 60 2" xfId="18361" xr:uid="{00000000-0005-0000-0000-0000BA470000}"/>
    <cellStyle name="Normal 60 2 2" xfId="18362" xr:uid="{00000000-0005-0000-0000-0000BB470000}"/>
    <cellStyle name="Normal 60 2 2 2" xfId="18363" xr:uid="{00000000-0005-0000-0000-0000BC470000}"/>
    <cellStyle name="Normal 60 2 2 2 2" xfId="18364" xr:uid="{00000000-0005-0000-0000-0000BD470000}"/>
    <cellStyle name="Normal 60 2 2 2 2 2" xfId="18365" xr:uid="{00000000-0005-0000-0000-0000BE470000}"/>
    <cellStyle name="Normal 60 2 2 2 2 2 2" xfId="49010" xr:uid="{8FEC3F2E-B629-4A1B-B0F5-FD163C0A09B3}"/>
    <cellStyle name="Normal 60 2 2 2 2 3" xfId="49009" xr:uid="{2673DECD-779E-43B8-B97A-CAE384D59843}"/>
    <cellStyle name="Normal 60 2 2 2 3" xfId="18366" xr:uid="{00000000-0005-0000-0000-0000BF470000}"/>
    <cellStyle name="Normal 60 2 2 2 3 2" xfId="49011" xr:uid="{3E96F9E6-825A-485B-815B-FA6138E19CE0}"/>
    <cellStyle name="Normal 60 2 2 2 4" xfId="49008" xr:uid="{FB0E9816-91C3-4E2B-B0D6-2855A3C788ED}"/>
    <cellStyle name="Normal 60 2 2 3" xfId="18367" xr:uid="{00000000-0005-0000-0000-0000C0470000}"/>
    <cellStyle name="Normal 60 2 2 3 2" xfId="18368" xr:uid="{00000000-0005-0000-0000-0000C1470000}"/>
    <cellStyle name="Normal 60 2 2 3 2 2" xfId="49013" xr:uid="{F3D4DEC9-17E8-4A61-A16A-EF10640AFA4E}"/>
    <cellStyle name="Normal 60 2 2 3 3" xfId="49012" xr:uid="{48D57BBD-F8E7-4D54-8361-700F81E34AEC}"/>
    <cellStyle name="Normal 60 2 2 4" xfId="18369" xr:uid="{00000000-0005-0000-0000-0000C2470000}"/>
    <cellStyle name="Normal 60 2 2 4 2" xfId="49014" xr:uid="{1DC3ED83-77D3-4864-9491-59AFB5CDF550}"/>
    <cellStyle name="Normal 60 2 2 5" xfId="49007" xr:uid="{8E319AD8-D297-4997-BA4A-947966C5738D}"/>
    <cellStyle name="Normal 60 2 3" xfId="18370" xr:uid="{00000000-0005-0000-0000-0000C3470000}"/>
    <cellStyle name="Normal 60 2 3 2" xfId="18371" xr:uid="{00000000-0005-0000-0000-0000C4470000}"/>
    <cellStyle name="Normal 60 2 3 2 2" xfId="18372" xr:uid="{00000000-0005-0000-0000-0000C5470000}"/>
    <cellStyle name="Normal 60 2 3 2 2 2" xfId="49017" xr:uid="{5BA71A98-5793-42B3-923F-3E7499233EEF}"/>
    <cellStyle name="Normal 60 2 3 2 3" xfId="49016" xr:uid="{61514C73-CFB7-47C9-AB26-1E0B54E9F6A2}"/>
    <cellStyle name="Normal 60 2 3 3" xfId="18373" xr:uid="{00000000-0005-0000-0000-0000C6470000}"/>
    <cellStyle name="Normal 60 2 3 3 2" xfId="49018" xr:uid="{3319DBE6-E38B-4041-A5E7-58DEB7F8DB28}"/>
    <cellStyle name="Normal 60 2 3 4" xfId="49015" xr:uid="{DC5B581A-E041-45A5-A0A8-856EE2F462C0}"/>
    <cellStyle name="Normal 60 2 4" xfId="18374" xr:uid="{00000000-0005-0000-0000-0000C7470000}"/>
    <cellStyle name="Normal 60 2 4 2" xfId="18375" xr:uid="{00000000-0005-0000-0000-0000C8470000}"/>
    <cellStyle name="Normal 60 2 4 2 2" xfId="49020" xr:uid="{E13693A8-7D22-4201-A31E-DD0FDBE9BC69}"/>
    <cellStyle name="Normal 60 2 4 3" xfId="49019" xr:uid="{5FB9A105-B4DE-4DB3-A955-5125DDAE456B}"/>
    <cellStyle name="Normal 60 2 5" xfId="18376" xr:uid="{00000000-0005-0000-0000-0000C9470000}"/>
    <cellStyle name="Normal 60 2 5 2" xfId="49021" xr:uid="{143DDC88-8C57-466A-BA5A-730F54702424}"/>
    <cellStyle name="Normal 60 2 6" xfId="18377" xr:uid="{00000000-0005-0000-0000-0000CA470000}"/>
    <cellStyle name="Normal 60 2 6 2" xfId="49022" xr:uid="{F2A1795E-AFB4-4C66-8023-9AF1996FB2EA}"/>
    <cellStyle name="Normal 60 2 7" xfId="49006" xr:uid="{D34574BC-661E-48C9-B9EE-3A6AD4F43E8A}"/>
    <cellStyle name="Normal 60 3" xfId="18378" xr:uid="{00000000-0005-0000-0000-0000CB470000}"/>
    <cellStyle name="Normal 60 3 2" xfId="49023" xr:uid="{24966C39-A912-473E-B621-CDE9C0816C3B}"/>
    <cellStyle name="Normal 60 4" xfId="18379" xr:uid="{00000000-0005-0000-0000-0000CC470000}"/>
    <cellStyle name="Normal 60 4 2" xfId="49024" xr:uid="{C47532F6-D9AE-465A-B630-94A40AE4F4B1}"/>
    <cellStyle name="Normal 60 5" xfId="49005" xr:uid="{00FAC5C5-E5B1-4E3E-A119-4FF4759C9447}"/>
    <cellStyle name="Normal 61" xfId="18380" xr:uid="{00000000-0005-0000-0000-0000CD470000}"/>
    <cellStyle name="Normal 61 2" xfId="18381" xr:uid="{00000000-0005-0000-0000-0000CE470000}"/>
    <cellStyle name="Normal 61 2 2" xfId="18382" xr:uid="{00000000-0005-0000-0000-0000CF470000}"/>
    <cellStyle name="Normal 61 2 2 2" xfId="18383" xr:uid="{00000000-0005-0000-0000-0000D0470000}"/>
    <cellStyle name="Normal 61 2 2 2 2" xfId="18384" xr:uid="{00000000-0005-0000-0000-0000D1470000}"/>
    <cellStyle name="Normal 61 2 2 2 2 2" xfId="18385" xr:uid="{00000000-0005-0000-0000-0000D2470000}"/>
    <cellStyle name="Normal 61 2 2 2 2 2 2" xfId="49030" xr:uid="{7B15DE76-3620-4CE3-A0BE-5178F4CB380D}"/>
    <cellStyle name="Normal 61 2 2 2 2 3" xfId="49029" xr:uid="{73B0BE19-12FA-4010-9664-B3293136F6B2}"/>
    <cellStyle name="Normal 61 2 2 2 3" xfId="18386" xr:uid="{00000000-0005-0000-0000-0000D3470000}"/>
    <cellStyle name="Normal 61 2 2 2 3 2" xfId="49031" xr:uid="{CA88FD32-F2E0-4F85-95D2-1223E15AA99A}"/>
    <cellStyle name="Normal 61 2 2 2 4" xfId="49028" xr:uid="{8069AF48-C266-45DD-A82C-DD328C450169}"/>
    <cellStyle name="Normal 61 2 2 3" xfId="18387" xr:uid="{00000000-0005-0000-0000-0000D4470000}"/>
    <cellStyle name="Normal 61 2 2 3 2" xfId="18388" xr:uid="{00000000-0005-0000-0000-0000D5470000}"/>
    <cellStyle name="Normal 61 2 2 3 2 2" xfId="49033" xr:uid="{094C13C1-68DD-4760-A0DF-AC3E19E20A45}"/>
    <cellStyle name="Normal 61 2 2 3 3" xfId="49032" xr:uid="{B2E368E6-F125-4DDB-B203-679A42266972}"/>
    <cellStyle name="Normal 61 2 2 4" xfId="18389" xr:uid="{00000000-0005-0000-0000-0000D6470000}"/>
    <cellStyle name="Normal 61 2 2 4 2" xfId="49034" xr:uid="{D0058E18-470E-4F0A-BC2E-28AA33DBDE7E}"/>
    <cellStyle name="Normal 61 2 2 5" xfId="49027" xr:uid="{E25DBDBD-BE76-4CC2-A99B-09BB531973B0}"/>
    <cellStyle name="Normal 61 2 3" xfId="18390" xr:uid="{00000000-0005-0000-0000-0000D7470000}"/>
    <cellStyle name="Normal 61 2 3 2" xfId="18391" xr:uid="{00000000-0005-0000-0000-0000D8470000}"/>
    <cellStyle name="Normal 61 2 3 2 2" xfId="18392" xr:uid="{00000000-0005-0000-0000-0000D9470000}"/>
    <cellStyle name="Normal 61 2 3 2 2 2" xfId="49037" xr:uid="{29D0427A-169C-4556-86B0-4F91FEC1F046}"/>
    <cellStyle name="Normal 61 2 3 2 3" xfId="49036" xr:uid="{37DBCF28-6A43-40C8-AB3F-28870FACB303}"/>
    <cellStyle name="Normal 61 2 3 3" xfId="18393" xr:uid="{00000000-0005-0000-0000-0000DA470000}"/>
    <cellStyle name="Normal 61 2 3 3 2" xfId="49038" xr:uid="{2E157D19-16D4-4817-AC5E-465A85181DAE}"/>
    <cellStyle name="Normal 61 2 3 4" xfId="49035" xr:uid="{63ED90DE-4373-47C2-A858-8AED4C77C229}"/>
    <cellStyle name="Normal 61 2 4" xfId="18394" xr:uid="{00000000-0005-0000-0000-0000DB470000}"/>
    <cellStyle name="Normal 61 2 4 2" xfId="18395" xr:uid="{00000000-0005-0000-0000-0000DC470000}"/>
    <cellStyle name="Normal 61 2 4 2 2" xfId="49040" xr:uid="{6F5B3291-1AF3-4582-8575-98F1E516967F}"/>
    <cellStyle name="Normal 61 2 4 3" xfId="49039" xr:uid="{CC034A4C-73ED-481A-9B7B-CF17DBFC9BED}"/>
    <cellStyle name="Normal 61 2 5" xfId="18396" xr:uid="{00000000-0005-0000-0000-0000DD470000}"/>
    <cellStyle name="Normal 61 2 5 2" xfId="49041" xr:uid="{A676EBC4-4678-4414-821D-1662F8F54F90}"/>
    <cellStyle name="Normal 61 2 6" xfId="18397" xr:uid="{00000000-0005-0000-0000-0000DE470000}"/>
    <cellStyle name="Normal 61 2 6 2" xfId="49042" xr:uid="{A527E865-2C24-4C3B-BABE-AEC4517D8199}"/>
    <cellStyle name="Normal 61 2 7" xfId="49026" xr:uid="{E745355F-AD91-4DEB-8431-65582781AF31}"/>
    <cellStyle name="Normal 61 3" xfId="18398" xr:uid="{00000000-0005-0000-0000-0000DF470000}"/>
    <cellStyle name="Normal 61 3 2" xfId="49043" xr:uid="{1658165E-8CA5-4B67-805B-F2DCDA1A44A0}"/>
    <cellStyle name="Normal 61 4" xfId="18399" xr:uid="{00000000-0005-0000-0000-0000E0470000}"/>
    <cellStyle name="Normal 61 4 2" xfId="49044" xr:uid="{FED132BF-5BE0-4662-8D27-C9E1E5BB1D3F}"/>
    <cellStyle name="Normal 61 5" xfId="49025" xr:uid="{CE2C3B0F-D13D-4196-817B-4EF072A7AF9A}"/>
    <cellStyle name="Normal 62" xfId="18400" xr:uid="{00000000-0005-0000-0000-0000E1470000}"/>
    <cellStyle name="Normal 62 2" xfId="18401" xr:uid="{00000000-0005-0000-0000-0000E2470000}"/>
    <cellStyle name="Normal 62 2 2" xfId="18402" xr:uid="{00000000-0005-0000-0000-0000E3470000}"/>
    <cellStyle name="Normal 62 2 2 2" xfId="18403" xr:uid="{00000000-0005-0000-0000-0000E4470000}"/>
    <cellStyle name="Normal 62 2 2 2 2" xfId="18404" xr:uid="{00000000-0005-0000-0000-0000E5470000}"/>
    <cellStyle name="Normal 62 2 2 2 2 2" xfId="18405" xr:uid="{00000000-0005-0000-0000-0000E6470000}"/>
    <cellStyle name="Normal 62 2 2 2 2 2 2" xfId="49050" xr:uid="{A1F63CF2-692B-4F30-92FB-8D1F97C79369}"/>
    <cellStyle name="Normal 62 2 2 2 2 3" xfId="49049" xr:uid="{DFB65BC8-1ADD-4295-B397-88C3ED0805F7}"/>
    <cellStyle name="Normal 62 2 2 2 3" xfId="18406" xr:uid="{00000000-0005-0000-0000-0000E7470000}"/>
    <cellStyle name="Normal 62 2 2 2 3 2" xfId="49051" xr:uid="{C5637D35-ED58-418E-960C-57713F922275}"/>
    <cellStyle name="Normal 62 2 2 2 4" xfId="49048" xr:uid="{E78D5502-D286-465C-86E4-538AAAA5451B}"/>
    <cellStyle name="Normal 62 2 2 3" xfId="18407" xr:uid="{00000000-0005-0000-0000-0000E8470000}"/>
    <cellStyle name="Normal 62 2 2 3 2" xfId="18408" xr:uid="{00000000-0005-0000-0000-0000E9470000}"/>
    <cellStyle name="Normal 62 2 2 3 2 2" xfId="49053" xr:uid="{76441D8C-4E59-408C-BCC5-FC8A2292EBF2}"/>
    <cellStyle name="Normal 62 2 2 3 3" xfId="49052" xr:uid="{0E44E2E4-4F67-45CA-B9E2-6E75D1714B5B}"/>
    <cellStyle name="Normal 62 2 2 4" xfId="18409" xr:uid="{00000000-0005-0000-0000-0000EA470000}"/>
    <cellStyle name="Normal 62 2 2 4 2" xfId="49054" xr:uid="{6AFA7A9B-DE0A-48CB-B1E6-3DEF49F9A4F7}"/>
    <cellStyle name="Normal 62 2 2 5" xfId="49047" xr:uid="{A022C251-ED46-4C34-8CFF-A52CB1059F47}"/>
    <cellStyle name="Normal 62 2 3" xfId="18410" xr:uid="{00000000-0005-0000-0000-0000EB470000}"/>
    <cellStyle name="Normal 62 2 3 2" xfId="18411" xr:uid="{00000000-0005-0000-0000-0000EC470000}"/>
    <cellStyle name="Normal 62 2 3 2 2" xfId="18412" xr:uid="{00000000-0005-0000-0000-0000ED470000}"/>
    <cellStyle name="Normal 62 2 3 2 2 2" xfId="49057" xr:uid="{55B552DD-45F8-4007-883A-8AD202999CF5}"/>
    <cellStyle name="Normal 62 2 3 2 3" xfId="49056" xr:uid="{080E9672-C388-4FEB-BE65-D15A5B2D8260}"/>
    <cellStyle name="Normal 62 2 3 3" xfId="18413" xr:uid="{00000000-0005-0000-0000-0000EE470000}"/>
    <cellStyle name="Normal 62 2 3 3 2" xfId="49058" xr:uid="{1BAECCAF-91EB-4498-AC81-92186096D225}"/>
    <cellStyle name="Normal 62 2 3 4" xfId="49055" xr:uid="{6E5F0582-4454-4260-8E07-D89AA9C7CECF}"/>
    <cellStyle name="Normal 62 2 4" xfId="18414" xr:uid="{00000000-0005-0000-0000-0000EF470000}"/>
    <cellStyle name="Normal 62 2 4 2" xfId="18415" xr:uid="{00000000-0005-0000-0000-0000F0470000}"/>
    <cellStyle name="Normal 62 2 4 2 2" xfId="49060" xr:uid="{9B03C03B-8371-4CAA-BC7E-B27E76C398B4}"/>
    <cellStyle name="Normal 62 2 4 3" xfId="49059" xr:uid="{3C118F26-5BDA-4796-8367-7297B5EA214C}"/>
    <cellStyle name="Normal 62 2 5" xfId="18416" xr:uid="{00000000-0005-0000-0000-0000F1470000}"/>
    <cellStyle name="Normal 62 2 5 2" xfId="49061" xr:uid="{BC254D64-289E-4CA1-874B-478874668A61}"/>
    <cellStyle name="Normal 62 2 6" xfId="18417" xr:uid="{00000000-0005-0000-0000-0000F2470000}"/>
    <cellStyle name="Normal 62 2 6 2" xfId="49062" xr:uid="{735B12B9-0DD9-404F-956F-AA4D903025DE}"/>
    <cellStyle name="Normal 62 2 7" xfId="49046" xr:uid="{7B7A6764-CE61-4590-BD65-984FF9A4B2AD}"/>
    <cellStyle name="Normal 62 3" xfId="18418" xr:uid="{00000000-0005-0000-0000-0000F3470000}"/>
    <cellStyle name="Normal 62 3 2" xfId="49063" xr:uid="{8591A90B-91A5-4658-A513-E5DA9B076634}"/>
    <cellStyle name="Normal 62 4" xfId="49045" xr:uid="{D658D81D-C1C3-4707-9A59-E6FBE4898725}"/>
    <cellStyle name="Normal 63" xfId="18419" xr:uid="{00000000-0005-0000-0000-0000F4470000}"/>
    <cellStyle name="Normal 63 2" xfId="18420" xr:uid="{00000000-0005-0000-0000-0000F5470000}"/>
    <cellStyle name="Normal 63 2 2" xfId="18421" xr:uid="{00000000-0005-0000-0000-0000F6470000}"/>
    <cellStyle name="Normal 63 2 2 2" xfId="49066" xr:uid="{E246B67B-DD6C-4ED6-B46C-4647E398074F}"/>
    <cellStyle name="Normal 63 2 3" xfId="49065" xr:uid="{2DF53C72-E870-431B-B8AC-CAD50FC4B88B}"/>
    <cellStyle name="Normal 63 3" xfId="49064" xr:uid="{43449B6C-D6B3-4EF9-93EE-0C6FBEB5AFE8}"/>
    <cellStyle name="Normal 64" xfId="18422" xr:uid="{00000000-0005-0000-0000-0000F7470000}"/>
    <cellStyle name="Normal 64 2" xfId="18423" xr:uid="{00000000-0005-0000-0000-0000F8470000}"/>
    <cellStyle name="Normal 64 2 2" xfId="18424" xr:uid="{00000000-0005-0000-0000-0000F9470000}"/>
    <cellStyle name="Normal 64 2 2 2" xfId="18425" xr:uid="{00000000-0005-0000-0000-0000FA470000}"/>
    <cellStyle name="Normal 64 2 2 2 2" xfId="18426" xr:uid="{00000000-0005-0000-0000-0000FB470000}"/>
    <cellStyle name="Normal 64 2 2 2 2 2" xfId="49071" xr:uid="{D0468EDB-D422-4BCE-A4A7-C3B9931039B9}"/>
    <cellStyle name="Normal 64 2 2 2 3" xfId="49070" xr:uid="{C3D2E947-AAEF-495C-99EA-589E12A0974F}"/>
    <cellStyle name="Normal 64 2 2 3" xfId="18427" xr:uid="{00000000-0005-0000-0000-0000FC470000}"/>
    <cellStyle name="Normal 64 2 2 3 2" xfId="49072" xr:uid="{7D1B2771-DD09-43F9-BA7F-2AA1BD089F14}"/>
    <cellStyle name="Normal 64 2 2 4" xfId="49069" xr:uid="{0D3ED810-7F6D-42DF-98DB-9AE8628C761A}"/>
    <cellStyle name="Normal 64 2 3" xfId="18428" xr:uid="{00000000-0005-0000-0000-0000FD470000}"/>
    <cellStyle name="Normal 64 2 3 2" xfId="18429" xr:uid="{00000000-0005-0000-0000-0000FE470000}"/>
    <cellStyle name="Normal 64 2 3 2 2" xfId="49074" xr:uid="{47404A5B-9DB4-46D2-A57E-A2E5042476E3}"/>
    <cellStyle name="Normal 64 2 3 3" xfId="49073" xr:uid="{74F4A674-B395-4B88-814F-A95EF52D9EAB}"/>
    <cellStyle name="Normal 64 2 4" xfId="18430" xr:uid="{00000000-0005-0000-0000-0000FF470000}"/>
    <cellStyle name="Normal 64 2 4 2" xfId="49075" xr:uid="{E1D37D0A-73DC-44EE-A1DE-93BF9C361E8F}"/>
    <cellStyle name="Normal 64 2 5" xfId="18431" xr:uid="{00000000-0005-0000-0000-000000480000}"/>
    <cellStyle name="Normal 64 2 5 2" xfId="49076" xr:uid="{24704116-B915-4936-BAB3-48E38EC167D4}"/>
    <cellStyle name="Normal 64 2 6" xfId="49068" xr:uid="{DC832731-54C8-46BA-A760-3B339F717746}"/>
    <cellStyle name="Normal 64 3" xfId="18432" xr:uid="{00000000-0005-0000-0000-000001480000}"/>
    <cellStyle name="Normal 64 3 2" xfId="18433" xr:uid="{00000000-0005-0000-0000-000002480000}"/>
    <cellStyle name="Normal 64 3 2 2" xfId="18434" xr:uid="{00000000-0005-0000-0000-000003480000}"/>
    <cellStyle name="Normal 64 3 2 2 2" xfId="49079" xr:uid="{A3D7A390-82C5-4A54-9B23-D0087B378BC1}"/>
    <cellStyle name="Normal 64 3 2 3" xfId="49078" xr:uid="{160BA31E-F9B5-4036-A836-54C7AA81C749}"/>
    <cellStyle name="Normal 64 3 3" xfId="18435" xr:uid="{00000000-0005-0000-0000-000004480000}"/>
    <cellStyle name="Normal 64 3 3 2" xfId="49080" xr:uid="{A0965781-4584-4A86-8BD3-66D44B0FF3B1}"/>
    <cellStyle name="Normal 64 3 4" xfId="49077" xr:uid="{65945145-8E9B-42C5-8923-2E808BF2136C}"/>
    <cellStyle name="Normal 64 4" xfId="18436" xr:uid="{00000000-0005-0000-0000-000005480000}"/>
    <cellStyle name="Normal 64 4 2" xfId="18437" xr:uid="{00000000-0005-0000-0000-000006480000}"/>
    <cellStyle name="Normal 64 4 2 2" xfId="49082" xr:uid="{9BF3496A-DC73-4A6C-86A9-EDCF420BA5CD}"/>
    <cellStyle name="Normal 64 4 3" xfId="49081" xr:uid="{F3C6C703-9AAA-44C3-9088-9938E5544EC6}"/>
    <cellStyle name="Normal 64 5" xfId="18438" xr:uid="{00000000-0005-0000-0000-000007480000}"/>
    <cellStyle name="Normal 64 5 2" xfId="49083" xr:uid="{AFD1DE4F-6D00-4877-820A-A16B2CF09C85}"/>
    <cellStyle name="Normal 64 6" xfId="18439" xr:uid="{00000000-0005-0000-0000-000008480000}"/>
    <cellStyle name="Normal 64 6 2" xfId="49084" xr:uid="{36DC0BB3-3319-49F7-B496-91892953DFB0}"/>
    <cellStyle name="Normal 64 7" xfId="49067" xr:uid="{6AF86C45-E777-477B-A873-5FA9EA2DD3F1}"/>
    <cellStyle name="Normal 65" xfId="18440" xr:uid="{00000000-0005-0000-0000-000009480000}"/>
    <cellStyle name="Normal 65 2" xfId="18441" xr:uid="{00000000-0005-0000-0000-00000A480000}"/>
    <cellStyle name="Normal 65 2 2" xfId="18442" xr:uid="{00000000-0005-0000-0000-00000B480000}"/>
    <cellStyle name="Normal 65 2 2 2" xfId="18443" xr:uid="{00000000-0005-0000-0000-00000C480000}"/>
    <cellStyle name="Normal 65 2 2 2 2" xfId="18444" xr:uid="{00000000-0005-0000-0000-00000D480000}"/>
    <cellStyle name="Normal 65 2 2 2 2 2" xfId="49089" xr:uid="{4D923DE1-D6A4-4096-98F0-DF096608C8ED}"/>
    <cellStyle name="Normal 65 2 2 2 3" xfId="49088" xr:uid="{617C1620-18A5-4656-B79F-9AEF66CADDBF}"/>
    <cellStyle name="Normal 65 2 2 3" xfId="18445" xr:uid="{00000000-0005-0000-0000-00000E480000}"/>
    <cellStyle name="Normal 65 2 2 3 2" xfId="49090" xr:uid="{B987F2AA-A4DF-4282-B4DB-FDAE3F487B18}"/>
    <cellStyle name="Normal 65 2 2 4" xfId="49087" xr:uid="{74F1DE71-801F-4BF4-8B0E-EE562377FF4B}"/>
    <cellStyle name="Normal 65 2 3" xfId="18446" xr:uid="{00000000-0005-0000-0000-00000F480000}"/>
    <cellStyle name="Normal 65 2 3 2" xfId="18447" xr:uid="{00000000-0005-0000-0000-000010480000}"/>
    <cellStyle name="Normal 65 2 3 2 2" xfId="49092" xr:uid="{CA740F78-9C2B-431C-9ED7-C75DD0FF6BA5}"/>
    <cellStyle name="Normal 65 2 3 3" xfId="49091" xr:uid="{68B213FA-827D-4686-B6D5-145EE233879F}"/>
    <cellStyle name="Normal 65 2 4" xfId="18448" xr:uid="{00000000-0005-0000-0000-000011480000}"/>
    <cellStyle name="Normal 65 2 4 2" xfId="49093" xr:uid="{4212D24A-666D-4014-B56C-A63DA545AA14}"/>
    <cellStyle name="Normal 65 2 5" xfId="18449" xr:uid="{00000000-0005-0000-0000-000012480000}"/>
    <cellStyle name="Normal 65 2 5 2" xfId="49094" xr:uid="{94A94990-12FB-4376-AB24-B52AF5F4B206}"/>
    <cellStyle name="Normal 65 2 6" xfId="49086" xr:uid="{CEEFAB01-2302-46C4-BC9A-2E7DC585262F}"/>
    <cellStyle name="Normal 65 3" xfId="18450" xr:uid="{00000000-0005-0000-0000-000013480000}"/>
    <cellStyle name="Normal 65 3 2" xfId="18451" xr:uid="{00000000-0005-0000-0000-000014480000}"/>
    <cellStyle name="Normal 65 3 2 2" xfId="18452" xr:uid="{00000000-0005-0000-0000-000015480000}"/>
    <cellStyle name="Normal 65 3 2 2 2" xfId="49097" xr:uid="{0E0BE1D9-A8D5-4E9E-BDF7-1053A8746155}"/>
    <cellStyle name="Normal 65 3 2 3" xfId="49096" xr:uid="{E2FC9CBB-E958-44A8-AC89-C373FEC4FE7F}"/>
    <cellStyle name="Normal 65 3 3" xfId="18453" xr:uid="{00000000-0005-0000-0000-000016480000}"/>
    <cellStyle name="Normal 65 3 3 2" xfId="49098" xr:uid="{A13329CB-A845-4552-B3A7-CCC17A5E5121}"/>
    <cellStyle name="Normal 65 3 4" xfId="49095" xr:uid="{CF53BE91-9576-48DB-8769-B0CB7F5EFA19}"/>
    <cellStyle name="Normal 65 4" xfId="18454" xr:uid="{00000000-0005-0000-0000-000017480000}"/>
    <cellStyle name="Normal 65 4 2" xfId="18455" xr:uid="{00000000-0005-0000-0000-000018480000}"/>
    <cellStyle name="Normal 65 4 2 2" xfId="49100" xr:uid="{61266751-4214-4811-B82A-0C2B175E8074}"/>
    <cellStyle name="Normal 65 4 3" xfId="49099" xr:uid="{D68ACBC6-2E4F-40F9-A952-54B1CDEE7718}"/>
    <cellStyle name="Normal 65 5" xfId="18456" xr:uid="{00000000-0005-0000-0000-000019480000}"/>
    <cellStyle name="Normal 65 5 2" xfId="49101" xr:uid="{8E27FF5B-9700-4EA4-8F64-48FCD32864B7}"/>
    <cellStyle name="Normal 65 6" xfId="18457" xr:uid="{00000000-0005-0000-0000-00001A480000}"/>
    <cellStyle name="Normal 65 6 2" xfId="49102" xr:uid="{7BDC7047-7D80-4FE0-8F53-7AD5AE01689D}"/>
    <cellStyle name="Normal 65 7" xfId="49085" xr:uid="{A5CC5810-1726-45E0-AD59-101A72019534}"/>
    <cellStyle name="Normal 66" xfId="18458" xr:uid="{00000000-0005-0000-0000-00001B480000}"/>
    <cellStyle name="Normal 66 2" xfId="18459" xr:uid="{00000000-0005-0000-0000-00001C480000}"/>
    <cellStyle name="Normal 66 2 2" xfId="18460" xr:uid="{00000000-0005-0000-0000-00001D480000}"/>
    <cellStyle name="Normal 66 2 2 2" xfId="18461" xr:uid="{00000000-0005-0000-0000-00001E480000}"/>
    <cellStyle name="Normal 66 2 2 2 2" xfId="18462" xr:uid="{00000000-0005-0000-0000-00001F480000}"/>
    <cellStyle name="Normal 66 2 2 2 2 2" xfId="49107" xr:uid="{630A1CD3-5D89-41D4-BD94-3A56E58561DF}"/>
    <cellStyle name="Normal 66 2 2 2 3" xfId="49106" xr:uid="{A12F2832-DDBE-4A3F-A656-76C65D6BF404}"/>
    <cellStyle name="Normal 66 2 2 3" xfId="18463" xr:uid="{00000000-0005-0000-0000-000020480000}"/>
    <cellStyle name="Normal 66 2 2 3 2" xfId="49108" xr:uid="{5CDD2172-B80F-45F8-8A15-294BE4CB670C}"/>
    <cellStyle name="Normal 66 2 2 4" xfId="49105" xr:uid="{C2B77688-E785-426A-909A-D7D40D159F4E}"/>
    <cellStyle name="Normal 66 2 3" xfId="18464" xr:uid="{00000000-0005-0000-0000-000021480000}"/>
    <cellStyle name="Normal 66 2 3 2" xfId="18465" xr:uid="{00000000-0005-0000-0000-000022480000}"/>
    <cellStyle name="Normal 66 2 3 2 2" xfId="49110" xr:uid="{76012A51-E2E4-45C9-99F6-A882C579F701}"/>
    <cellStyle name="Normal 66 2 3 3" xfId="49109" xr:uid="{BA503A61-7386-4861-9E17-843BFA23EE18}"/>
    <cellStyle name="Normal 66 2 4" xfId="18466" xr:uid="{00000000-0005-0000-0000-000023480000}"/>
    <cellStyle name="Normal 66 2 4 2" xfId="49111" xr:uid="{5C537744-5A7C-420F-9B31-6B46FD89C93E}"/>
    <cellStyle name="Normal 66 2 5" xfId="49104" xr:uid="{632C7AB5-BCA0-4DF8-B647-23EFBD9D3FD1}"/>
    <cellStyle name="Normal 66 3" xfId="18467" xr:uid="{00000000-0005-0000-0000-000024480000}"/>
    <cellStyle name="Normal 66 3 2" xfId="18468" xr:uid="{00000000-0005-0000-0000-000025480000}"/>
    <cellStyle name="Normal 66 3 2 2" xfId="18469" xr:uid="{00000000-0005-0000-0000-000026480000}"/>
    <cellStyle name="Normal 66 3 2 2 2" xfId="49114" xr:uid="{71704B81-91F0-4DC2-9C2E-18C0553B026D}"/>
    <cellStyle name="Normal 66 3 2 3" xfId="49113" xr:uid="{9E6DF0A8-EAC7-4FFE-BC01-CC48F46E537A}"/>
    <cellStyle name="Normal 66 3 3" xfId="18470" xr:uid="{00000000-0005-0000-0000-000027480000}"/>
    <cellStyle name="Normal 66 3 3 2" xfId="49115" xr:uid="{591AE866-261F-4770-8E89-123821485978}"/>
    <cellStyle name="Normal 66 3 4" xfId="49112" xr:uid="{1A64BCF1-E9C2-4343-82CC-A07D547C91B8}"/>
    <cellStyle name="Normal 66 4" xfId="18471" xr:uid="{00000000-0005-0000-0000-000028480000}"/>
    <cellStyle name="Normal 66 4 2" xfId="18472" xr:uid="{00000000-0005-0000-0000-000029480000}"/>
    <cellStyle name="Normal 66 4 2 2" xfId="49117" xr:uid="{35807888-F3F3-4773-84C3-FF8A9080373C}"/>
    <cellStyle name="Normal 66 4 3" xfId="49116" xr:uid="{28B8BAB1-F092-4CEE-A780-DBF6881AD806}"/>
    <cellStyle name="Normal 66 5" xfId="18473" xr:uid="{00000000-0005-0000-0000-00002A480000}"/>
    <cellStyle name="Normal 66 5 2" xfId="49118" xr:uid="{851A2DA1-7E46-43D1-8C3A-DBA413B8F8BF}"/>
    <cellStyle name="Normal 66 6" xfId="18474" xr:uid="{00000000-0005-0000-0000-00002B480000}"/>
    <cellStyle name="Normal 66 6 2" xfId="49119" xr:uid="{C68BD07A-86AD-4A15-BD74-64912F6D8C7B}"/>
    <cellStyle name="Normal 66 7" xfId="49103" xr:uid="{D7B23886-57DC-4B76-94BF-A61C628C2022}"/>
    <cellStyle name="Normal 67" xfId="18475" xr:uid="{00000000-0005-0000-0000-00002C480000}"/>
    <cellStyle name="Normal 67 2" xfId="18476" xr:uid="{00000000-0005-0000-0000-00002D480000}"/>
    <cellStyle name="Normal 67 2 2" xfId="18477" xr:uid="{00000000-0005-0000-0000-00002E480000}"/>
    <cellStyle name="Normal 67 2 2 2" xfId="18478" xr:uid="{00000000-0005-0000-0000-00002F480000}"/>
    <cellStyle name="Normal 67 2 2 2 2" xfId="18479" xr:uid="{00000000-0005-0000-0000-000030480000}"/>
    <cellStyle name="Normal 67 2 2 2 2 2" xfId="49124" xr:uid="{75968BF0-12FF-4F11-A586-2895D2F71D30}"/>
    <cellStyle name="Normal 67 2 2 2 3" xfId="49123" xr:uid="{6CD61196-33BA-4AA1-9913-39F7FBF4FD46}"/>
    <cellStyle name="Normal 67 2 2 3" xfId="18480" xr:uid="{00000000-0005-0000-0000-000031480000}"/>
    <cellStyle name="Normal 67 2 2 3 2" xfId="49125" xr:uid="{48BD813F-5608-4035-A148-0F02ED6DD8D7}"/>
    <cellStyle name="Normal 67 2 2 4" xfId="49122" xr:uid="{6AD35A6F-E9F5-48C6-AA48-72CDA284F5B2}"/>
    <cellStyle name="Normal 67 2 3" xfId="18481" xr:uid="{00000000-0005-0000-0000-000032480000}"/>
    <cellStyle name="Normal 67 2 3 2" xfId="18482" xr:uid="{00000000-0005-0000-0000-000033480000}"/>
    <cellStyle name="Normal 67 2 3 2 2" xfId="49127" xr:uid="{0724C716-DEA9-434A-BA93-A61F49F1030F}"/>
    <cellStyle name="Normal 67 2 3 3" xfId="49126" xr:uid="{77B2966F-DEB6-45F9-ABC6-F1E8C1F4C838}"/>
    <cellStyle name="Normal 67 2 4" xfId="18483" xr:uid="{00000000-0005-0000-0000-000034480000}"/>
    <cellStyle name="Normal 67 2 4 2" xfId="49128" xr:uid="{FCE7ED42-EFF9-4FBA-9699-ED8CA93F5322}"/>
    <cellStyle name="Normal 67 2 5" xfId="49121" xr:uid="{7602D482-4E79-4B18-AD9C-F461B8D7E15E}"/>
    <cellStyle name="Normal 67 3" xfId="18484" xr:uid="{00000000-0005-0000-0000-000035480000}"/>
    <cellStyle name="Normal 67 3 2" xfId="18485" xr:uid="{00000000-0005-0000-0000-000036480000}"/>
    <cellStyle name="Normal 67 3 2 2" xfId="18486" xr:uid="{00000000-0005-0000-0000-000037480000}"/>
    <cellStyle name="Normal 67 3 2 2 2" xfId="49131" xr:uid="{FAC5C2A1-0BC1-486E-B948-F564AF5540CF}"/>
    <cellStyle name="Normal 67 3 2 3" xfId="49130" xr:uid="{F9A44018-4A8F-45F0-B493-F6608E8ECEC1}"/>
    <cellStyle name="Normal 67 3 3" xfId="18487" xr:uid="{00000000-0005-0000-0000-000038480000}"/>
    <cellStyle name="Normal 67 3 3 2" xfId="49132" xr:uid="{544B904E-F062-4F68-93D9-0500CE3C2DD8}"/>
    <cellStyle name="Normal 67 3 4" xfId="49129" xr:uid="{C0F4E4F0-E592-49D5-B61C-E024148BB83D}"/>
    <cellStyle name="Normal 67 4" xfId="18488" xr:uid="{00000000-0005-0000-0000-000039480000}"/>
    <cellStyle name="Normal 67 4 2" xfId="18489" xr:uid="{00000000-0005-0000-0000-00003A480000}"/>
    <cellStyle name="Normal 67 4 2 2" xfId="49134" xr:uid="{549E729F-1C47-407A-9B56-9A8689B46F99}"/>
    <cellStyle name="Normal 67 4 3" xfId="49133" xr:uid="{AE70DE56-6F1F-4EE6-9665-ECB5C8A15DE2}"/>
    <cellStyle name="Normal 67 5" xfId="18490" xr:uid="{00000000-0005-0000-0000-00003B480000}"/>
    <cellStyle name="Normal 67 5 2" xfId="49135" xr:uid="{310AD272-D10D-4D27-96CB-EA744B07F9F5}"/>
    <cellStyle name="Normal 67 6" xfId="18491" xr:uid="{00000000-0005-0000-0000-00003C480000}"/>
    <cellStyle name="Normal 67 6 2" xfId="49136" xr:uid="{1BEA485E-D257-451F-8E48-3F4582942AF8}"/>
    <cellStyle name="Normal 67 7" xfId="49120" xr:uid="{4B0956EB-24EE-4BC6-850C-B08C303E4EBF}"/>
    <cellStyle name="Normal 68" xfId="18492" xr:uid="{00000000-0005-0000-0000-00003D480000}"/>
    <cellStyle name="Normal 68 2" xfId="18493" xr:uid="{00000000-0005-0000-0000-00003E480000}"/>
    <cellStyle name="Normal 68 2 2" xfId="49138" xr:uid="{E8E416EE-A6C9-4A5D-993A-90E6B977B15E}"/>
    <cellStyle name="Normal 68 3" xfId="18494" xr:uid="{00000000-0005-0000-0000-00003F480000}"/>
    <cellStyle name="Normal 68 3 2" xfId="49139" xr:uid="{2C0746D7-D9EF-4E9E-98F4-12DADA2E38A5}"/>
    <cellStyle name="Normal 68 4" xfId="49137" xr:uid="{7CB626D4-07DF-4E41-96F7-B8950FC0B2FC}"/>
    <cellStyle name="Normal 69" xfId="18495" xr:uid="{00000000-0005-0000-0000-000040480000}"/>
    <cellStyle name="Normal 69 2" xfId="18496" xr:uid="{00000000-0005-0000-0000-000041480000}"/>
    <cellStyle name="Normal 69 2 2" xfId="49141" xr:uid="{F29D2428-FDAE-48EA-991B-6EED0D97554F}"/>
    <cellStyle name="Normal 69 3" xfId="18497" xr:uid="{00000000-0005-0000-0000-000042480000}"/>
    <cellStyle name="Normal 69 3 2" xfId="49142" xr:uid="{2D59DB84-371B-4849-8C26-A511F90DD920}"/>
    <cellStyle name="Normal 69 4" xfId="49140" xr:uid="{D9649861-2DBC-4D58-A637-F39228A526A6}"/>
    <cellStyle name="Normal 7" xfId="18498" xr:uid="{00000000-0005-0000-0000-000043480000}"/>
    <cellStyle name="Normal 7 2" xfId="18499" xr:uid="{00000000-0005-0000-0000-000044480000}"/>
    <cellStyle name="Normal 7 2 2" xfId="18500" xr:uid="{00000000-0005-0000-0000-000045480000}"/>
    <cellStyle name="Normal 7 2 2 2" xfId="18501" xr:uid="{00000000-0005-0000-0000-000046480000}"/>
    <cellStyle name="Normal 7 2 2 2 2" xfId="49146" xr:uid="{D1144C50-B077-4A4D-B434-ADA12EE7E2E2}"/>
    <cellStyle name="Normal 7 2 2 3" xfId="49145" xr:uid="{DFA58C79-406C-4AF1-97F2-F6E8C92A7492}"/>
    <cellStyle name="Normal 7 2 3" xfId="49144" xr:uid="{AD0FC98F-7DC1-452E-A299-4F786CF7E117}"/>
    <cellStyle name="Normal 7 3" xfId="18502" xr:uid="{00000000-0005-0000-0000-000047480000}"/>
    <cellStyle name="Normal 7 3 2" xfId="18503" xr:uid="{00000000-0005-0000-0000-000048480000}"/>
    <cellStyle name="Normal 7 3 2 2" xfId="49148" xr:uid="{B8B33372-9EC5-4166-9026-FF3DF48F7869}"/>
    <cellStyle name="Normal 7 3 3" xfId="18504" xr:uid="{00000000-0005-0000-0000-000049480000}"/>
    <cellStyle name="Normal 7 3 3 2" xfId="49149" xr:uid="{0F68E008-CB17-4E89-AC64-837390A0DBFA}"/>
    <cellStyle name="Normal 7 3 4" xfId="18505" xr:uid="{00000000-0005-0000-0000-00004A480000}"/>
    <cellStyle name="Normal 7 3 4 2" xfId="49150" xr:uid="{6F88DDD9-9E1F-4F7D-BEAD-69A220AB18D4}"/>
    <cellStyle name="Normal 7 3 5" xfId="18506" xr:uid="{00000000-0005-0000-0000-00004B480000}"/>
    <cellStyle name="Normal 7 3 5 2" xfId="49151" xr:uid="{68536255-AE07-432E-98D9-F6529D81D5DE}"/>
    <cellStyle name="Normal 7 3 6" xfId="18507" xr:uid="{00000000-0005-0000-0000-00004C480000}"/>
    <cellStyle name="Normal 7 3 6 2" xfId="49152" xr:uid="{D1302DE8-15D2-4E03-840B-5E142685127B}"/>
    <cellStyle name="Normal 7 3 7" xfId="49147" xr:uid="{9858FEE5-7C09-462C-B063-2E016BE5E645}"/>
    <cellStyle name="Normal 7 4" xfId="18508" xr:uid="{00000000-0005-0000-0000-00004D480000}"/>
    <cellStyle name="Normal 7 4 2" xfId="49153" xr:uid="{797ADE87-7B9C-45D6-A97A-7FB180FFF5DB}"/>
    <cellStyle name="Normal 7 5" xfId="18509" xr:uid="{00000000-0005-0000-0000-00004E480000}"/>
    <cellStyle name="Normal 7 5 2" xfId="49154" xr:uid="{B9CA8C4D-9914-4AB6-8C56-AD6917F64249}"/>
    <cellStyle name="Normal 7 6" xfId="49143" xr:uid="{243B8D89-A188-4BC8-9C64-8D31B79DE51B}"/>
    <cellStyle name="Normal 70" xfId="18510" xr:uid="{00000000-0005-0000-0000-00004F480000}"/>
    <cellStyle name="Normal 70 2" xfId="18511" xr:uid="{00000000-0005-0000-0000-000050480000}"/>
    <cellStyle name="Normal 70 2 2" xfId="49156" xr:uid="{486006ED-D56E-4C16-A8FD-9DAD60C9AECF}"/>
    <cellStyle name="Normal 70 3" xfId="18512" xr:uid="{00000000-0005-0000-0000-000051480000}"/>
    <cellStyle name="Normal 70 3 2" xfId="49157" xr:uid="{238FB0A9-E254-4DBF-A886-387902185690}"/>
    <cellStyle name="Normal 70 4" xfId="49155" xr:uid="{0007EF0C-85C3-4274-B7CD-0E6ECCC7360F}"/>
    <cellStyle name="Normal 71" xfId="18513" xr:uid="{00000000-0005-0000-0000-000052480000}"/>
    <cellStyle name="Normal 71 2" xfId="18514" xr:uid="{00000000-0005-0000-0000-000053480000}"/>
    <cellStyle name="Normal 71 2 2" xfId="49159" xr:uid="{910F7A14-ECB5-41A3-8CA7-737640A0293B}"/>
    <cellStyle name="Normal 71 3" xfId="49158" xr:uid="{A56B2260-BD06-4792-B2F7-A5B9AF566641}"/>
    <cellStyle name="Normal 72" xfId="18515" xr:uid="{00000000-0005-0000-0000-000054480000}"/>
    <cellStyle name="Normal 72 2" xfId="18516" xr:uid="{00000000-0005-0000-0000-000055480000}"/>
    <cellStyle name="Normal 72 2 2" xfId="18517" xr:uid="{00000000-0005-0000-0000-000056480000}"/>
    <cellStyle name="Normal 72 2 2 2" xfId="18518" xr:uid="{00000000-0005-0000-0000-000057480000}"/>
    <cellStyle name="Normal 72 2 2 2 2" xfId="18519" xr:uid="{00000000-0005-0000-0000-000058480000}"/>
    <cellStyle name="Normal 72 2 2 2 2 2" xfId="49164" xr:uid="{F5B0632A-C291-41BC-B905-7DF7CE893381}"/>
    <cellStyle name="Normal 72 2 2 2 3" xfId="49163" xr:uid="{D3BEBC89-9B41-40FA-8998-578F6D4DE59E}"/>
    <cellStyle name="Normal 72 2 2 3" xfId="18520" xr:uid="{00000000-0005-0000-0000-000059480000}"/>
    <cellStyle name="Normal 72 2 2 3 2" xfId="49165" xr:uid="{F5DF2DA3-CD4F-40B3-870F-BEF4B95520A0}"/>
    <cellStyle name="Normal 72 2 2 4" xfId="49162" xr:uid="{009CF079-4CE6-4347-8049-9F8D48AB979B}"/>
    <cellStyle name="Normal 72 2 3" xfId="18521" xr:uid="{00000000-0005-0000-0000-00005A480000}"/>
    <cellStyle name="Normal 72 2 3 2" xfId="18522" xr:uid="{00000000-0005-0000-0000-00005B480000}"/>
    <cellStyle name="Normal 72 2 3 2 2" xfId="49167" xr:uid="{4CEF7C5C-D2A1-4940-83B8-93DC69A39ACB}"/>
    <cellStyle name="Normal 72 2 3 3" xfId="49166" xr:uid="{65F9F2FE-C1E6-47CF-90D7-84CB7C40DE1B}"/>
    <cellStyle name="Normal 72 2 4" xfId="18523" xr:uid="{00000000-0005-0000-0000-00005C480000}"/>
    <cellStyle name="Normal 72 2 4 2" xfId="49168" xr:uid="{E180310A-CA05-4B42-BCB4-75D24422BC3B}"/>
    <cellStyle name="Normal 72 2 5" xfId="49161" xr:uid="{8509D916-B42E-49EE-A15D-2CC510239379}"/>
    <cellStyle name="Normal 72 3" xfId="18524" xr:uid="{00000000-0005-0000-0000-00005D480000}"/>
    <cellStyle name="Normal 72 3 2" xfId="18525" xr:uid="{00000000-0005-0000-0000-00005E480000}"/>
    <cellStyle name="Normal 72 3 2 2" xfId="18526" xr:uid="{00000000-0005-0000-0000-00005F480000}"/>
    <cellStyle name="Normal 72 3 2 2 2" xfId="49171" xr:uid="{11F8C3ED-472A-4FEC-AB68-0D4A3654CB21}"/>
    <cellStyle name="Normal 72 3 2 3" xfId="49170" xr:uid="{C069916C-22AE-415E-9D39-99AFBFD89F99}"/>
    <cellStyle name="Normal 72 3 3" xfId="18527" xr:uid="{00000000-0005-0000-0000-000060480000}"/>
    <cellStyle name="Normal 72 3 3 2" xfId="49172" xr:uid="{1BF80B61-4539-414A-8B25-09A41F114BE6}"/>
    <cellStyle name="Normal 72 3 4" xfId="49169" xr:uid="{2FEED374-67CF-4277-8339-9E188798D5A0}"/>
    <cellStyle name="Normal 72 4" xfId="18528" xr:uid="{00000000-0005-0000-0000-000061480000}"/>
    <cellStyle name="Normal 72 4 2" xfId="18529" xr:uid="{00000000-0005-0000-0000-000062480000}"/>
    <cellStyle name="Normal 72 4 2 2" xfId="49174" xr:uid="{02FF4811-5538-4ED6-A238-F80AF94F38BC}"/>
    <cellStyle name="Normal 72 4 3" xfId="49173" xr:uid="{AD9B181C-61C0-44CA-8804-B6990DD80BCC}"/>
    <cellStyle name="Normal 72 5" xfId="18530" xr:uid="{00000000-0005-0000-0000-000063480000}"/>
    <cellStyle name="Normal 72 5 2" xfId="49175" xr:uid="{2AFB1D04-B04C-4BD6-B946-16EF5DD34F2D}"/>
    <cellStyle name="Normal 72 6" xfId="18531" xr:uid="{00000000-0005-0000-0000-000064480000}"/>
    <cellStyle name="Normal 72 6 2" xfId="49176" xr:uid="{5365B596-0D33-48DE-9E7C-8FC0512E8663}"/>
    <cellStyle name="Normal 72 7" xfId="18532" xr:uid="{00000000-0005-0000-0000-000065480000}"/>
    <cellStyle name="Normal 72 7 2" xfId="49177" xr:uid="{680A23A4-B817-4D29-B73C-C5D59EF4D934}"/>
    <cellStyle name="Normal 72 8" xfId="49160" xr:uid="{FEA046D5-2BC3-4844-AFAC-323ACF526A0F}"/>
    <cellStyle name="Normal 73" xfId="18533" xr:uid="{00000000-0005-0000-0000-000066480000}"/>
    <cellStyle name="Normal 73 2" xfId="18534" xr:uid="{00000000-0005-0000-0000-000067480000}"/>
    <cellStyle name="Normal 73 2 2" xfId="18535" xr:uid="{00000000-0005-0000-0000-000068480000}"/>
    <cellStyle name="Normal 73 2 2 2" xfId="18536" xr:uid="{00000000-0005-0000-0000-000069480000}"/>
    <cellStyle name="Normal 73 2 2 2 2" xfId="18537" xr:uid="{00000000-0005-0000-0000-00006A480000}"/>
    <cellStyle name="Normal 73 2 2 2 2 2" xfId="49182" xr:uid="{0F8355FD-60A4-4263-80E7-2854115473B4}"/>
    <cellStyle name="Normal 73 2 2 2 3" xfId="49181" xr:uid="{372B1714-39EC-4916-B82D-99443D35F159}"/>
    <cellStyle name="Normal 73 2 2 3" xfId="18538" xr:uid="{00000000-0005-0000-0000-00006B480000}"/>
    <cellStyle name="Normal 73 2 2 3 2" xfId="49183" xr:uid="{CB78CF6B-E46B-47E2-B815-A911DE0FA0F1}"/>
    <cellStyle name="Normal 73 2 2 4" xfId="49180" xr:uid="{7351FC2F-09F8-429D-87FC-61A8F1BB0BB2}"/>
    <cellStyle name="Normal 73 2 3" xfId="18539" xr:uid="{00000000-0005-0000-0000-00006C480000}"/>
    <cellStyle name="Normal 73 2 3 2" xfId="18540" xr:uid="{00000000-0005-0000-0000-00006D480000}"/>
    <cellStyle name="Normal 73 2 3 2 2" xfId="49185" xr:uid="{698BA1BC-5A0F-4A1A-8F78-E529F8C988C2}"/>
    <cellStyle name="Normal 73 2 3 3" xfId="49184" xr:uid="{2C175F3B-C0D9-4810-9A0A-8834CEC7DC02}"/>
    <cellStyle name="Normal 73 2 4" xfId="18541" xr:uid="{00000000-0005-0000-0000-00006E480000}"/>
    <cellStyle name="Normal 73 2 4 2" xfId="49186" xr:uid="{8C1D9927-51D4-40F5-96B0-63518146B247}"/>
    <cellStyle name="Normal 73 2 5" xfId="49179" xr:uid="{F8E6D680-9A4D-4DC4-9D57-EDDDFB21BC4E}"/>
    <cellStyle name="Normal 73 3" xfId="18542" xr:uid="{00000000-0005-0000-0000-00006F480000}"/>
    <cellStyle name="Normal 73 3 2" xfId="18543" xr:uid="{00000000-0005-0000-0000-000070480000}"/>
    <cellStyle name="Normal 73 3 2 2" xfId="18544" xr:uid="{00000000-0005-0000-0000-000071480000}"/>
    <cellStyle name="Normal 73 3 2 2 2" xfId="49189" xr:uid="{B548EC06-D48E-4F76-A224-5645FBD2D325}"/>
    <cellStyle name="Normal 73 3 2 3" xfId="49188" xr:uid="{FE683A59-AEBE-48AC-975C-5D626033E7DC}"/>
    <cellStyle name="Normal 73 3 3" xfId="18545" xr:uid="{00000000-0005-0000-0000-000072480000}"/>
    <cellStyle name="Normal 73 3 3 2" xfId="49190" xr:uid="{DB806B42-3636-4381-AAE2-583CD041CF8C}"/>
    <cellStyle name="Normal 73 3 4" xfId="49187" xr:uid="{603BA11C-A787-4CB1-B9D6-9FA83B142562}"/>
    <cellStyle name="Normal 73 4" xfId="18546" xr:uid="{00000000-0005-0000-0000-000073480000}"/>
    <cellStyle name="Normal 73 4 2" xfId="18547" xr:uid="{00000000-0005-0000-0000-000074480000}"/>
    <cellStyle name="Normal 73 4 2 2" xfId="49192" xr:uid="{7A11229F-32D9-4960-9D54-DE1F8F673694}"/>
    <cellStyle name="Normal 73 4 3" xfId="49191" xr:uid="{4F927ECC-19C9-4E6F-9F25-172A710B9885}"/>
    <cellStyle name="Normal 73 5" xfId="18548" xr:uid="{00000000-0005-0000-0000-000075480000}"/>
    <cellStyle name="Normal 73 5 2" xfId="49193" xr:uid="{323DF936-0E55-4D5C-BDA8-9D7DDEBAC569}"/>
    <cellStyle name="Normal 73 6" xfId="18549" xr:uid="{00000000-0005-0000-0000-000076480000}"/>
    <cellStyle name="Normal 73 6 2" xfId="49194" xr:uid="{0A4D7080-E2EF-4AB5-B7C1-D0435B757603}"/>
    <cellStyle name="Normal 73 7" xfId="18550" xr:uid="{00000000-0005-0000-0000-000077480000}"/>
    <cellStyle name="Normal 73 7 2" xfId="49195" xr:uid="{A12C384C-A457-463B-979E-1B79E37F8557}"/>
    <cellStyle name="Normal 73 8" xfId="49178" xr:uid="{FB2DB735-BB2B-4A61-BD39-093DF05E8D64}"/>
    <cellStyle name="Normal 74" xfId="18551" xr:uid="{00000000-0005-0000-0000-000078480000}"/>
    <cellStyle name="Normal 74 2" xfId="18552" xr:uid="{00000000-0005-0000-0000-000079480000}"/>
    <cellStyle name="Normal 74 2 2" xfId="18553" xr:uid="{00000000-0005-0000-0000-00007A480000}"/>
    <cellStyle name="Normal 74 2 2 2" xfId="18554" xr:uid="{00000000-0005-0000-0000-00007B480000}"/>
    <cellStyle name="Normal 74 2 2 2 2" xfId="18555" xr:uid="{00000000-0005-0000-0000-00007C480000}"/>
    <cellStyle name="Normal 74 2 2 2 2 2" xfId="49200" xr:uid="{A6F37D33-05B2-42BB-902D-A1D154E41A99}"/>
    <cellStyle name="Normal 74 2 2 2 3" xfId="49199" xr:uid="{EA474747-FEA3-43ED-A89A-258FB8D68CF6}"/>
    <cellStyle name="Normal 74 2 2 3" xfId="18556" xr:uid="{00000000-0005-0000-0000-00007D480000}"/>
    <cellStyle name="Normal 74 2 2 3 2" xfId="49201" xr:uid="{EEFF508E-1FF9-4183-92B9-6DBC10C790E8}"/>
    <cellStyle name="Normal 74 2 2 4" xfId="49198" xr:uid="{9EC69830-A9B9-4433-9869-9630F2CE157E}"/>
    <cellStyle name="Normal 74 2 3" xfId="18557" xr:uid="{00000000-0005-0000-0000-00007E480000}"/>
    <cellStyle name="Normal 74 2 3 2" xfId="18558" xr:uid="{00000000-0005-0000-0000-00007F480000}"/>
    <cellStyle name="Normal 74 2 3 2 2" xfId="49203" xr:uid="{D690D73F-7238-46D2-85F5-8AA14A8BE8D6}"/>
    <cellStyle name="Normal 74 2 3 3" xfId="49202" xr:uid="{87DB4CD2-5B79-4E44-B97D-8746B61ECE8F}"/>
    <cellStyle name="Normal 74 2 4" xfId="18559" xr:uid="{00000000-0005-0000-0000-000080480000}"/>
    <cellStyle name="Normal 74 2 4 2" xfId="49204" xr:uid="{578342F8-2BED-42A6-A9B7-FE37D6F2906D}"/>
    <cellStyle name="Normal 74 2 5" xfId="49197" xr:uid="{C03E3D8A-61A3-470B-89F3-99BFE8AFA01F}"/>
    <cellStyle name="Normal 74 3" xfId="18560" xr:uid="{00000000-0005-0000-0000-000081480000}"/>
    <cellStyle name="Normal 74 3 2" xfId="18561" xr:uid="{00000000-0005-0000-0000-000082480000}"/>
    <cellStyle name="Normal 74 3 2 2" xfId="18562" xr:uid="{00000000-0005-0000-0000-000083480000}"/>
    <cellStyle name="Normal 74 3 2 2 2" xfId="49207" xr:uid="{6415F552-A4FB-4048-A7C3-3250A2D53AC5}"/>
    <cellStyle name="Normal 74 3 2 3" xfId="49206" xr:uid="{1B229833-BC6E-435C-BC85-41C187ACAF08}"/>
    <cellStyle name="Normal 74 3 3" xfId="18563" xr:uid="{00000000-0005-0000-0000-000084480000}"/>
    <cellStyle name="Normal 74 3 3 2" xfId="49208" xr:uid="{5EE22FF8-47E2-4486-A14C-8255BBDFCDF0}"/>
    <cellStyle name="Normal 74 3 4" xfId="49205" xr:uid="{2A3080FB-2B99-43A7-B335-496BB8DF07C9}"/>
    <cellStyle name="Normal 74 4" xfId="18564" xr:uid="{00000000-0005-0000-0000-000085480000}"/>
    <cellStyle name="Normal 74 4 2" xfId="18565" xr:uid="{00000000-0005-0000-0000-000086480000}"/>
    <cellStyle name="Normal 74 4 2 2" xfId="49210" xr:uid="{A738F11B-162C-4978-9DED-A04E928F1ADF}"/>
    <cellStyle name="Normal 74 4 3" xfId="49209" xr:uid="{141A96B5-F318-497D-84AA-954551ABD08D}"/>
    <cellStyle name="Normal 74 5" xfId="18566" xr:uid="{00000000-0005-0000-0000-000087480000}"/>
    <cellStyle name="Normal 74 5 2" xfId="49211" xr:uid="{DE4E06A9-DF5B-4895-8AC3-44F43E18F039}"/>
    <cellStyle name="Normal 74 6" xfId="18567" xr:uid="{00000000-0005-0000-0000-000088480000}"/>
    <cellStyle name="Normal 74 6 2" xfId="49212" xr:uid="{0277C440-2CD2-4D9F-B1B7-53F84E41E64D}"/>
    <cellStyle name="Normal 74 7" xfId="18568" xr:uid="{00000000-0005-0000-0000-000089480000}"/>
    <cellStyle name="Normal 74 7 2" xfId="49213" xr:uid="{D1A2F5AD-3A98-4478-93FA-E776883B3087}"/>
    <cellStyle name="Normal 74 8" xfId="49196" xr:uid="{032D9E9F-7ECE-4ED7-98CC-9F0D91751EC5}"/>
    <cellStyle name="Normal 75" xfId="18569" xr:uid="{00000000-0005-0000-0000-00008A480000}"/>
    <cellStyle name="Normal 75 2" xfId="18570" xr:uid="{00000000-0005-0000-0000-00008B480000}"/>
    <cellStyle name="Normal 75 2 2" xfId="18571" xr:uid="{00000000-0005-0000-0000-00008C480000}"/>
    <cellStyle name="Normal 75 2 2 2" xfId="18572" xr:uid="{00000000-0005-0000-0000-00008D480000}"/>
    <cellStyle name="Normal 75 2 2 2 2" xfId="18573" xr:uid="{00000000-0005-0000-0000-00008E480000}"/>
    <cellStyle name="Normal 75 2 2 2 2 2" xfId="49218" xr:uid="{4645C8CA-CB35-4840-86E9-F2E8488CA672}"/>
    <cellStyle name="Normal 75 2 2 2 3" xfId="49217" xr:uid="{201AB237-0BDB-41E2-8B77-E04C7A7FA51F}"/>
    <cellStyle name="Normal 75 2 2 3" xfId="18574" xr:uid="{00000000-0005-0000-0000-00008F480000}"/>
    <cellStyle name="Normal 75 2 2 3 2" xfId="49219" xr:uid="{8E4237D3-7721-4D8C-A2DC-B1E5D67EDFA1}"/>
    <cellStyle name="Normal 75 2 2 4" xfId="49216" xr:uid="{891270B6-1522-48F4-8340-43E15431B7BC}"/>
    <cellStyle name="Normal 75 2 3" xfId="18575" xr:uid="{00000000-0005-0000-0000-000090480000}"/>
    <cellStyle name="Normal 75 2 3 2" xfId="18576" xr:uid="{00000000-0005-0000-0000-000091480000}"/>
    <cellStyle name="Normal 75 2 3 2 2" xfId="49221" xr:uid="{4D9CC7F8-543F-49B0-B9C3-1D4BD59661A7}"/>
    <cellStyle name="Normal 75 2 3 3" xfId="49220" xr:uid="{8C557D9B-2622-43F6-ACA1-ACDC5BF5AA37}"/>
    <cellStyle name="Normal 75 2 4" xfId="18577" xr:uid="{00000000-0005-0000-0000-000092480000}"/>
    <cellStyle name="Normal 75 2 4 2" xfId="49222" xr:uid="{8A485B18-3A05-4E2E-AEB1-85B8DF6F6475}"/>
    <cellStyle name="Normal 75 2 5" xfId="49215" xr:uid="{85C4E0DB-EB0D-4F80-B8B4-E813E15A3BF7}"/>
    <cellStyle name="Normal 75 3" xfId="18578" xr:uid="{00000000-0005-0000-0000-000093480000}"/>
    <cellStyle name="Normal 75 3 2" xfId="18579" xr:uid="{00000000-0005-0000-0000-000094480000}"/>
    <cellStyle name="Normal 75 3 2 2" xfId="18580" xr:uid="{00000000-0005-0000-0000-000095480000}"/>
    <cellStyle name="Normal 75 3 2 2 2" xfId="49225" xr:uid="{6BE40E72-1115-4591-8386-9D542D34A5B2}"/>
    <cellStyle name="Normal 75 3 2 3" xfId="49224" xr:uid="{0FF5C466-11BC-44E4-B307-042F9BAFACEE}"/>
    <cellStyle name="Normal 75 3 3" xfId="18581" xr:uid="{00000000-0005-0000-0000-000096480000}"/>
    <cellStyle name="Normal 75 3 3 2" xfId="49226" xr:uid="{AF0C3A49-195D-4DCC-8177-CCB62FFA1262}"/>
    <cellStyle name="Normal 75 3 4" xfId="49223" xr:uid="{8C1A3221-A33E-454A-9A46-6BDACC4EE05D}"/>
    <cellStyle name="Normal 75 4" xfId="18582" xr:uid="{00000000-0005-0000-0000-000097480000}"/>
    <cellStyle name="Normal 75 4 2" xfId="18583" xr:uid="{00000000-0005-0000-0000-000098480000}"/>
    <cellStyle name="Normal 75 4 2 2" xfId="49228" xr:uid="{492FC564-A508-4353-A743-C190DE863023}"/>
    <cellStyle name="Normal 75 4 3" xfId="49227" xr:uid="{D368BEEB-0CBF-4B01-9734-A90E4D6ED2BA}"/>
    <cellStyle name="Normal 75 5" xfId="18584" xr:uid="{00000000-0005-0000-0000-000099480000}"/>
    <cellStyle name="Normal 75 5 2" xfId="49229" xr:uid="{6C764861-2F70-433A-B106-EA2E2EE48F59}"/>
    <cellStyle name="Normal 75 6" xfId="18585" xr:uid="{00000000-0005-0000-0000-00009A480000}"/>
    <cellStyle name="Normal 75 6 2" xfId="49230" xr:uid="{BCCCD487-5F5B-486F-AE5C-BAC0C283F783}"/>
    <cellStyle name="Normal 75 7" xfId="18586" xr:uid="{00000000-0005-0000-0000-00009B480000}"/>
    <cellStyle name="Normal 75 7 2" xfId="49231" xr:uid="{F1285891-3C23-4F0E-AD9F-47BB8E2EBD29}"/>
    <cellStyle name="Normal 75 8" xfId="49214" xr:uid="{E0FCA6ED-11B5-4D7A-991E-0F4043A6C9AD}"/>
    <cellStyle name="Normal 76" xfId="18587" xr:uid="{00000000-0005-0000-0000-00009C480000}"/>
    <cellStyle name="Normal 76 2" xfId="18588" xr:uid="{00000000-0005-0000-0000-00009D480000}"/>
    <cellStyle name="Normal 76 2 2" xfId="18589" xr:uid="{00000000-0005-0000-0000-00009E480000}"/>
    <cellStyle name="Normal 76 2 2 2" xfId="18590" xr:uid="{00000000-0005-0000-0000-00009F480000}"/>
    <cellStyle name="Normal 76 2 2 2 2" xfId="18591" xr:uid="{00000000-0005-0000-0000-0000A0480000}"/>
    <cellStyle name="Normal 76 2 2 2 2 2" xfId="49236" xr:uid="{C6550AD7-920B-424D-ABFE-279658995D9E}"/>
    <cellStyle name="Normal 76 2 2 2 3" xfId="49235" xr:uid="{F66F6465-61D4-40F1-BD18-C806A6245C6E}"/>
    <cellStyle name="Normal 76 2 2 3" xfId="18592" xr:uid="{00000000-0005-0000-0000-0000A1480000}"/>
    <cellStyle name="Normal 76 2 2 3 2" xfId="49237" xr:uid="{4C37BFDC-D373-4C73-9B5C-74A8EB64D47E}"/>
    <cellStyle name="Normal 76 2 2 4" xfId="49234" xr:uid="{4428938E-3BC4-407E-9EA9-14CC6C207EB2}"/>
    <cellStyle name="Normal 76 2 3" xfId="18593" xr:uid="{00000000-0005-0000-0000-0000A2480000}"/>
    <cellStyle name="Normal 76 2 3 2" xfId="18594" xr:uid="{00000000-0005-0000-0000-0000A3480000}"/>
    <cellStyle name="Normal 76 2 3 2 2" xfId="49239" xr:uid="{12FB3D1C-CA86-4B78-B24F-CE236303C164}"/>
    <cellStyle name="Normal 76 2 3 3" xfId="49238" xr:uid="{C116CD27-4BC8-47F3-96EB-935F5F0AE57C}"/>
    <cellStyle name="Normal 76 2 4" xfId="18595" xr:uid="{00000000-0005-0000-0000-0000A4480000}"/>
    <cellStyle name="Normal 76 2 4 2" xfId="49240" xr:uid="{BE493E28-ED59-4D7C-AD45-BAD97F263131}"/>
    <cellStyle name="Normal 76 2 5" xfId="49233" xr:uid="{712F4D39-1C47-4687-8215-85689A2146CF}"/>
    <cellStyle name="Normal 76 3" xfId="18596" xr:uid="{00000000-0005-0000-0000-0000A5480000}"/>
    <cellStyle name="Normal 76 3 2" xfId="18597" xr:uid="{00000000-0005-0000-0000-0000A6480000}"/>
    <cellStyle name="Normal 76 3 2 2" xfId="18598" xr:uid="{00000000-0005-0000-0000-0000A7480000}"/>
    <cellStyle name="Normal 76 3 2 2 2" xfId="49243" xr:uid="{379C2A15-88D1-4A0F-8697-FE3592BD1EE7}"/>
    <cellStyle name="Normal 76 3 2 3" xfId="49242" xr:uid="{175CDEE2-0BB1-42A4-AEE1-A019FA62AC66}"/>
    <cellStyle name="Normal 76 3 3" xfId="18599" xr:uid="{00000000-0005-0000-0000-0000A8480000}"/>
    <cellStyle name="Normal 76 3 3 2" xfId="49244" xr:uid="{1756C5E5-FCED-4363-9A41-59A716286784}"/>
    <cellStyle name="Normal 76 3 4" xfId="49241" xr:uid="{BF2B94C2-4E19-4B05-9C53-33120F700DDF}"/>
    <cellStyle name="Normal 76 4" xfId="18600" xr:uid="{00000000-0005-0000-0000-0000A9480000}"/>
    <cellStyle name="Normal 76 4 2" xfId="18601" xr:uid="{00000000-0005-0000-0000-0000AA480000}"/>
    <cellStyle name="Normal 76 4 2 2" xfId="49246" xr:uid="{86020800-010F-422F-B91F-C7B2C0739044}"/>
    <cellStyle name="Normal 76 4 3" xfId="49245" xr:uid="{3F3B9D3C-E6B1-44A6-972E-E1DDF241D2B5}"/>
    <cellStyle name="Normal 76 5" xfId="18602" xr:uid="{00000000-0005-0000-0000-0000AB480000}"/>
    <cellStyle name="Normal 76 5 2" xfId="49247" xr:uid="{21E4DF83-718C-4BB6-889A-C462235A73BC}"/>
    <cellStyle name="Normal 76 6" xfId="18603" xr:uid="{00000000-0005-0000-0000-0000AC480000}"/>
    <cellStyle name="Normal 76 6 2" xfId="49248" xr:uid="{2055556B-332B-4513-82C2-DCD0F2AD9E6B}"/>
    <cellStyle name="Normal 76 7" xfId="18604" xr:uid="{00000000-0005-0000-0000-0000AD480000}"/>
    <cellStyle name="Normal 76 7 2" xfId="49249" xr:uid="{81286815-A301-4E98-9956-EA13FB94139C}"/>
    <cellStyle name="Normal 76 8" xfId="49232" xr:uid="{36DDDE0F-8CE2-4759-9996-2C9E2A9ED50C}"/>
    <cellStyle name="Normal 77" xfId="18605" xr:uid="{00000000-0005-0000-0000-0000AE480000}"/>
    <cellStyle name="Normal 77 2" xfId="18606" xr:uid="{00000000-0005-0000-0000-0000AF480000}"/>
    <cellStyle name="Normal 77 2 2" xfId="18607" xr:uid="{00000000-0005-0000-0000-0000B0480000}"/>
    <cellStyle name="Normal 77 2 2 2" xfId="18608" xr:uid="{00000000-0005-0000-0000-0000B1480000}"/>
    <cellStyle name="Normal 77 2 2 2 2" xfId="18609" xr:uid="{00000000-0005-0000-0000-0000B2480000}"/>
    <cellStyle name="Normal 77 2 2 2 2 2" xfId="49254" xr:uid="{582BE9B0-F019-411E-8111-04A0ED9A9CFC}"/>
    <cellStyle name="Normal 77 2 2 2 3" xfId="49253" xr:uid="{9579D26F-22DF-448D-BFC3-82DD9CF50086}"/>
    <cellStyle name="Normal 77 2 2 3" xfId="18610" xr:uid="{00000000-0005-0000-0000-0000B3480000}"/>
    <cellStyle name="Normal 77 2 2 3 2" xfId="49255" xr:uid="{C41FA79F-3E0A-4371-B348-1FCFFEA19E6D}"/>
    <cellStyle name="Normal 77 2 2 4" xfId="49252" xr:uid="{910D04F4-000C-4C21-993D-79BF7F756696}"/>
    <cellStyle name="Normal 77 2 3" xfId="18611" xr:uid="{00000000-0005-0000-0000-0000B4480000}"/>
    <cellStyle name="Normal 77 2 3 2" xfId="18612" xr:uid="{00000000-0005-0000-0000-0000B5480000}"/>
    <cellStyle name="Normal 77 2 3 2 2" xfId="49257" xr:uid="{2110B040-0B6C-40C6-99D3-27E62795248E}"/>
    <cellStyle name="Normal 77 2 3 3" xfId="49256" xr:uid="{A3B510F1-F6C2-4872-92B7-94A071DB4AD5}"/>
    <cellStyle name="Normal 77 2 4" xfId="18613" xr:uid="{00000000-0005-0000-0000-0000B6480000}"/>
    <cellStyle name="Normal 77 2 4 2" xfId="49258" xr:uid="{7B471B76-A9D2-4D26-9BFC-BF6E7347C4F2}"/>
    <cellStyle name="Normal 77 2 5" xfId="49251" xr:uid="{ECE4276A-6BBF-4760-BDEF-A41707529B1C}"/>
    <cellStyle name="Normal 77 3" xfId="18614" xr:uid="{00000000-0005-0000-0000-0000B7480000}"/>
    <cellStyle name="Normal 77 3 2" xfId="18615" xr:uid="{00000000-0005-0000-0000-0000B8480000}"/>
    <cellStyle name="Normal 77 3 2 2" xfId="18616" xr:uid="{00000000-0005-0000-0000-0000B9480000}"/>
    <cellStyle name="Normal 77 3 2 2 2" xfId="49261" xr:uid="{E44B8362-AA9B-4223-BFE0-7791BFD334B3}"/>
    <cellStyle name="Normal 77 3 2 3" xfId="49260" xr:uid="{A05AA814-A80E-433C-B557-94B023BF2633}"/>
    <cellStyle name="Normal 77 3 3" xfId="18617" xr:uid="{00000000-0005-0000-0000-0000BA480000}"/>
    <cellStyle name="Normal 77 3 3 2" xfId="49262" xr:uid="{308BAF78-A4E9-4CA9-88EA-DFCEFC777AE7}"/>
    <cellStyle name="Normal 77 3 4" xfId="49259" xr:uid="{59EC3892-60FD-42AF-A50E-9BA738BDE755}"/>
    <cellStyle name="Normal 77 4" xfId="18618" xr:uid="{00000000-0005-0000-0000-0000BB480000}"/>
    <cellStyle name="Normal 77 4 2" xfId="18619" xr:uid="{00000000-0005-0000-0000-0000BC480000}"/>
    <cellStyle name="Normal 77 4 2 2" xfId="49264" xr:uid="{0076FEFD-5CE3-45F7-9F9F-FF39D13B9936}"/>
    <cellStyle name="Normal 77 4 3" xfId="49263" xr:uid="{922A0E95-4EDA-433D-87AA-7382B832EF18}"/>
    <cellStyle name="Normal 77 5" xfId="18620" xr:uid="{00000000-0005-0000-0000-0000BD480000}"/>
    <cellStyle name="Normal 77 5 2" xfId="49265" xr:uid="{D9A7DCBA-51C0-44E6-A06E-A2C3923569ED}"/>
    <cellStyle name="Normal 77 6" xfId="18621" xr:uid="{00000000-0005-0000-0000-0000BE480000}"/>
    <cellStyle name="Normal 77 6 2" xfId="49266" xr:uid="{AFB03CB9-D3E0-42EE-B3A8-B683922CC01A}"/>
    <cellStyle name="Normal 77 7" xfId="49250" xr:uid="{89DC3BA8-089F-4C0E-9A0D-0B67D1A0245B}"/>
    <cellStyle name="Normal 78" xfId="18622" xr:uid="{00000000-0005-0000-0000-0000BF480000}"/>
    <cellStyle name="Normal 78 2" xfId="18623" xr:uid="{00000000-0005-0000-0000-0000C0480000}"/>
    <cellStyle name="Normal 78 2 2" xfId="49268" xr:uid="{015A0909-2D0A-4ABD-9B05-22EB60B42C2F}"/>
    <cellStyle name="Normal 78 3" xfId="49267" xr:uid="{B98E7618-ABD9-493F-886B-1CF21870FB18}"/>
    <cellStyle name="Normal 79" xfId="18624" xr:uid="{00000000-0005-0000-0000-0000C1480000}"/>
    <cellStyle name="Normal 79 2" xfId="18625" xr:uid="{00000000-0005-0000-0000-0000C2480000}"/>
    <cellStyle name="Normal 79 2 2" xfId="49270" xr:uid="{C014F3D9-9B1E-439A-8E9D-AB4E6938F37C}"/>
    <cellStyle name="Normal 79 3" xfId="49269" xr:uid="{5EAF24AE-F44C-4052-8472-FE237B5F7470}"/>
    <cellStyle name="Normal 8" xfId="18626" xr:uid="{00000000-0005-0000-0000-0000C3480000}"/>
    <cellStyle name="Normal 8 2" xfId="18627" xr:uid="{00000000-0005-0000-0000-0000C4480000}"/>
    <cellStyle name="Normal 8 2 2" xfId="18628" xr:uid="{00000000-0005-0000-0000-0000C5480000}"/>
    <cellStyle name="Normal 8 2 2 2" xfId="18629" xr:uid="{00000000-0005-0000-0000-0000C6480000}"/>
    <cellStyle name="Normal 8 2 2 2 2" xfId="49274" xr:uid="{CE3DB6F9-41CA-4A17-812E-34F8D7793F3E}"/>
    <cellStyle name="Normal 8 2 2 3" xfId="49273" xr:uid="{9BDA2A07-F665-4D76-B592-EAE1285F42B4}"/>
    <cellStyle name="Normal 8 2 3" xfId="49272" xr:uid="{FF83D0B8-14C3-4E2E-AD31-CEC6E8636F5F}"/>
    <cellStyle name="Normal 8 3" xfId="18630" xr:uid="{00000000-0005-0000-0000-0000C7480000}"/>
    <cellStyle name="Normal 8 3 2" xfId="18631" xr:uid="{00000000-0005-0000-0000-0000C8480000}"/>
    <cellStyle name="Normal 8 3 2 2" xfId="18632" xr:uid="{00000000-0005-0000-0000-0000C9480000}"/>
    <cellStyle name="Normal 8 3 2 2 2" xfId="18633" xr:uid="{00000000-0005-0000-0000-0000CA480000}"/>
    <cellStyle name="Normal 8 3 2 2 2 2" xfId="18634" xr:uid="{00000000-0005-0000-0000-0000CB480000}"/>
    <cellStyle name="Normal 8 3 2 2 2 2 2" xfId="18635" xr:uid="{00000000-0005-0000-0000-0000CC480000}"/>
    <cellStyle name="Normal 8 3 2 2 2 2 2 2" xfId="49280" xr:uid="{DE4D7DAA-F19E-4482-B9C5-8CC856A3AE81}"/>
    <cellStyle name="Normal 8 3 2 2 2 2 3" xfId="49279" xr:uid="{15BB9FE6-3E48-4337-9BC5-2562117D37F8}"/>
    <cellStyle name="Normal 8 3 2 2 2 3" xfId="18636" xr:uid="{00000000-0005-0000-0000-0000CD480000}"/>
    <cellStyle name="Normal 8 3 2 2 2 3 2" xfId="49281" xr:uid="{5D3F7249-0125-41B3-AADB-CE3B496524D0}"/>
    <cellStyle name="Normal 8 3 2 2 2 4" xfId="49278" xr:uid="{57A51FCA-851C-4415-9A94-F40831320316}"/>
    <cellStyle name="Normal 8 3 2 2 3" xfId="18637" xr:uid="{00000000-0005-0000-0000-0000CE480000}"/>
    <cellStyle name="Normal 8 3 2 2 3 2" xfId="18638" xr:uid="{00000000-0005-0000-0000-0000CF480000}"/>
    <cellStyle name="Normal 8 3 2 2 3 2 2" xfId="49283" xr:uid="{7393640F-AC6E-47B2-B290-C4AFABE962B2}"/>
    <cellStyle name="Normal 8 3 2 2 3 3" xfId="49282" xr:uid="{6EB5C21D-B2A7-4BB2-A7DE-BA93D425645C}"/>
    <cellStyle name="Normal 8 3 2 2 4" xfId="18639" xr:uid="{00000000-0005-0000-0000-0000D0480000}"/>
    <cellStyle name="Normal 8 3 2 2 4 2" xfId="49284" xr:uid="{153392E5-21AC-412E-8494-E550A6A2D1FE}"/>
    <cellStyle name="Normal 8 3 2 2 5" xfId="49277" xr:uid="{E5BC2C86-EF09-4F0C-9996-B4B6D1FB5976}"/>
    <cellStyle name="Normal 8 3 2 3" xfId="18640" xr:uid="{00000000-0005-0000-0000-0000D1480000}"/>
    <cellStyle name="Normal 8 3 2 3 2" xfId="18641" xr:uid="{00000000-0005-0000-0000-0000D2480000}"/>
    <cellStyle name="Normal 8 3 2 3 2 2" xfId="18642" xr:uid="{00000000-0005-0000-0000-0000D3480000}"/>
    <cellStyle name="Normal 8 3 2 3 2 2 2" xfId="49287" xr:uid="{772F4AE8-71D0-465B-80D2-219B302E6497}"/>
    <cellStyle name="Normal 8 3 2 3 2 3" xfId="49286" xr:uid="{DE35D5DC-94B7-4EA0-80BA-8CD142BBB238}"/>
    <cellStyle name="Normal 8 3 2 3 3" xfId="18643" xr:uid="{00000000-0005-0000-0000-0000D4480000}"/>
    <cellStyle name="Normal 8 3 2 3 3 2" xfId="49288" xr:uid="{B0F10CFB-59EE-458E-8C1C-7334A8C92030}"/>
    <cellStyle name="Normal 8 3 2 3 4" xfId="49285" xr:uid="{F379F114-2704-4E31-B293-996CB98D0873}"/>
    <cellStyle name="Normal 8 3 2 4" xfId="18644" xr:uid="{00000000-0005-0000-0000-0000D5480000}"/>
    <cellStyle name="Normal 8 3 2 4 2" xfId="18645" xr:uid="{00000000-0005-0000-0000-0000D6480000}"/>
    <cellStyle name="Normal 8 3 2 4 2 2" xfId="49290" xr:uid="{06AC2FF7-A4EC-41CA-94D3-DAECB4CAF41A}"/>
    <cellStyle name="Normal 8 3 2 4 3" xfId="49289" xr:uid="{09D63AE2-4CF7-47C6-8EDB-F99811E61B7F}"/>
    <cellStyle name="Normal 8 3 2 5" xfId="18646" xr:uid="{00000000-0005-0000-0000-0000D7480000}"/>
    <cellStyle name="Normal 8 3 2 5 2" xfId="49291" xr:uid="{DF1ABCF9-747A-4C8B-BE5A-42E4348C2E59}"/>
    <cellStyle name="Normal 8 3 2 6" xfId="18647" xr:uid="{00000000-0005-0000-0000-0000D8480000}"/>
    <cellStyle name="Normal 8 3 2 6 2" xfId="49292" xr:uid="{6F7A376E-8088-4FBE-8919-86F6C3A9F40C}"/>
    <cellStyle name="Normal 8 3 2 7" xfId="49276" xr:uid="{0319F544-52BE-4D72-8179-4C05EBEA17F7}"/>
    <cellStyle name="Normal 8 3 3" xfId="18648" xr:uid="{00000000-0005-0000-0000-0000D9480000}"/>
    <cellStyle name="Normal 8 3 3 2" xfId="18649" xr:uid="{00000000-0005-0000-0000-0000DA480000}"/>
    <cellStyle name="Normal 8 3 3 2 2" xfId="18650" xr:uid="{00000000-0005-0000-0000-0000DB480000}"/>
    <cellStyle name="Normal 8 3 3 2 2 2" xfId="18651" xr:uid="{00000000-0005-0000-0000-0000DC480000}"/>
    <cellStyle name="Normal 8 3 3 2 2 2 2" xfId="49296" xr:uid="{2CB2EF79-D93F-4F4E-9CBF-4A74267BB4E6}"/>
    <cellStyle name="Normal 8 3 3 2 2 3" xfId="49295" xr:uid="{2D7F9D32-089F-4E26-A59D-224295C4C86B}"/>
    <cellStyle name="Normal 8 3 3 2 3" xfId="18652" xr:uid="{00000000-0005-0000-0000-0000DD480000}"/>
    <cellStyle name="Normal 8 3 3 2 3 2" xfId="49297" xr:uid="{46F76A9C-CD5E-4128-8C48-88BC98B5ED7B}"/>
    <cellStyle name="Normal 8 3 3 2 4" xfId="49294" xr:uid="{735F3140-BC14-4AE3-B9E2-AFFAEB6B732C}"/>
    <cellStyle name="Normal 8 3 3 3" xfId="18653" xr:uid="{00000000-0005-0000-0000-0000DE480000}"/>
    <cellStyle name="Normal 8 3 3 3 2" xfId="18654" xr:uid="{00000000-0005-0000-0000-0000DF480000}"/>
    <cellStyle name="Normal 8 3 3 3 2 2" xfId="49299" xr:uid="{726934C8-231C-4EE8-830A-1651B8652D19}"/>
    <cellStyle name="Normal 8 3 3 3 3" xfId="49298" xr:uid="{FDFEB1EC-B94A-45C5-9FDD-D9AB05D2CCC8}"/>
    <cellStyle name="Normal 8 3 3 4" xfId="18655" xr:uid="{00000000-0005-0000-0000-0000E0480000}"/>
    <cellStyle name="Normal 8 3 3 4 2" xfId="49300" xr:uid="{36287E05-605C-4920-A827-395931375140}"/>
    <cellStyle name="Normal 8 3 3 5" xfId="18656" xr:uid="{00000000-0005-0000-0000-0000E1480000}"/>
    <cellStyle name="Normal 8 3 3 5 2" xfId="49301" xr:uid="{0797BCA6-65C9-4008-89A1-BED5DC52C8AB}"/>
    <cellStyle name="Normal 8 3 3 6" xfId="49293" xr:uid="{E0915053-2681-4C85-AE39-B10DE581E5B5}"/>
    <cellStyle name="Normal 8 3 4" xfId="18657" xr:uid="{00000000-0005-0000-0000-0000E2480000}"/>
    <cellStyle name="Normal 8 3 4 2" xfId="18658" xr:uid="{00000000-0005-0000-0000-0000E3480000}"/>
    <cellStyle name="Normal 8 3 4 2 2" xfId="18659" xr:uid="{00000000-0005-0000-0000-0000E4480000}"/>
    <cellStyle name="Normal 8 3 4 2 2 2" xfId="49304" xr:uid="{A16ACFCE-8D8E-4B24-9AD0-4CE4BFA1CF2F}"/>
    <cellStyle name="Normal 8 3 4 2 3" xfId="49303" xr:uid="{A4225AE1-6EDA-4F1F-B579-AFEBC5CD8193}"/>
    <cellStyle name="Normal 8 3 4 3" xfId="18660" xr:uid="{00000000-0005-0000-0000-0000E5480000}"/>
    <cellStyle name="Normal 8 3 4 3 2" xfId="49305" xr:uid="{488F00B0-D896-4031-9E80-BC15F2159D76}"/>
    <cellStyle name="Normal 8 3 4 4" xfId="18661" xr:uid="{00000000-0005-0000-0000-0000E6480000}"/>
    <cellStyle name="Normal 8 3 4 4 2" xfId="49306" xr:uid="{547B6A9C-E775-4EE5-97A6-92631937D11A}"/>
    <cellStyle name="Normal 8 3 4 5" xfId="49302" xr:uid="{3107172E-EB81-420F-97F8-6E84853E49E0}"/>
    <cellStyle name="Normal 8 3 5" xfId="18662" xr:uid="{00000000-0005-0000-0000-0000E7480000}"/>
    <cellStyle name="Normal 8 3 5 2" xfId="18663" xr:uid="{00000000-0005-0000-0000-0000E8480000}"/>
    <cellStyle name="Normal 8 3 5 2 2" xfId="49308" xr:uid="{2B687E30-F3D3-4C89-8CD1-A9844590DF66}"/>
    <cellStyle name="Normal 8 3 5 3" xfId="18664" xr:uid="{00000000-0005-0000-0000-0000E9480000}"/>
    <cellStyle name="Normal 8 3 5 3 2" xfId="49309" xr:uid="{ADDE1CD5-B64B-4660-9B7A-121EAEE63301}"/>
    <cellStyle name="Normal 8 3 5 4" xfId="49307" xr:uid="{C638C134-8545-446A-8DCC-BB7B60DA54F5}"/>
    <cellStyle name="Normal 8 3 6" xfId="18665" xr:uid="{00000000-0005-0000-0000-0000EA480000}"/>
    <cellStyle name="Normal 8 3 6 2" xfId="49310" xr:uid="{FAE16575-01A1-4A55-8564-875382726208}"/>
    <cellStyle name="Normal 8 3 7" xfId="18666" xr:uid="{00000000-0005-0000-0000-0000EB480000}"/>
    <cellStyle name="Normal 8 3 7 2" xfId="49311" xr:uid="{B2955126-4F91-4BBD-84F1-1D5C3A13BDEA}"/>
    <cellStyle name="Normal 8 3 8" xfId="49275" xr:uid="{B6F35E41-E001-4B38-976B-755E7C48FD70}"/>
    <cellStyle name="Normal 8 4" xfId="18667" xr:uid="{00000000-0005-0000-0000-0000EC480000}"/>
    <cellStyle name="Normal 8 4 2" xfId="18668" xr:uid="{00000000-0005-0000-0000-0000ED480000}"/>
    <cellStyle name="Normal 8 4 2 2" xfId="18669" xr:uid="{00000000-0005-0000-0000-0000EE480000}"/>
    <cellStyle name="Normal 8 4 2 2 2" xfId="18670" xr:uid="{00000000-0005-0000-0000-0000EF480000}"/>
    <cellStyle name="Normal 8 4 2 2 2 2" xfId="18671" xr:uid="{00000000-0005-0000-0000-0000F0480000}"/>
    <cellStyle name="Normal 8 4 2 2 2 2 2" xfId="49316" xr:uid="{ECD4C8B1-B472-4301-B850-BBB4F5541151}"/>
    <cellStyle name="Normal 8 4 2 2 2 3" xfId="49315" xr:uid="{7FC3FF7C-F07D-4D3B-9741-C4499DF9BB27}"/>
    <cellStyle name="Normal 8 4 2 2 3" xfId="18672" xr:uid="{00000000-0005-0000-0000-0000F1480000}"/>
    <cellStyle name="Normal 8 4 2 2 3 2" xfId="49317" xr:uid="{C84AF2C0-CD14-4A83-9150-4EF889D4545C}"/>
    <cellStyle name="Normal 8 4 2 2 4" xfId="49314" xr:uid="{AEFA46D0-CD08-4D31-A2CC-213AE2B29C54}"/>
    <cellStyle name="Normal 8 4 2 3" xfId="18673" xr:uid="{00000000-0005-0000-0000-0000F2480000}"/>
    <cellStyle name="Normal 8 4 2 3 2" xfId="18674" xr:uid="{00000000-0005-0000-0000-0000F3480000}"/>
    <cellStyle name="Normal 8 4 2 3 2 2" xfId="49319" xr:uid="{A4FFD308-BA30-4A53-9317-431F7F4CF8EF}"/>
    <cellStyle name="Normal 8 4 2 3 3" xfId="49318" xr:uid="{21328CD5-B211-4727-98D8-23174EF0AACE}"/>
    <cellStyle name="Normal 8 4 2 4" xfId="18675" xr:uid="{00000000-0005-0000-0000-0000F4480000}"/>
    <cellStyle name="Normal 8 4 2 4 2" xfId="49320" xr:uid="{8FEBDDDD-D8AF-4714-A186-019B2A97ECFB}"/>
    <cellStyle name="Normal 8 4 2 5" xfId="49313" xr:uid="{E04DD48E-D5C5-46D6-9348-FA30FFB1D185}"/>
    <cellStyle name="Normal 8 4 3" xfId="18676" xr:uid="{00000000-0005-0000-0000-0000F5480000}"/>
    <cellStyle name="Normal 8 4 3 2" xfId="18677" xr:uid="{00000000-0005-0000-0000-0000F6480000}"/>
    <cellStyle name="Normal 8 4 3 2 2" xfId="18678" xr:uid="{00000000-0005-0000-0000-0000F7480000}"/>
    <cellStyle name="Normal 8 4 3 2 2 2" xfId="49323" xr:uid="{6C0A5A1C-8992-40C9-8C4B-8C923B5DB796}"/>
    <cellStyle name="Normal 8 4 3 2 3" xfId="49322" xr:uid="{79BBD7A1-8F64-4B3A-9363-51E3E0352578}"/>
    <cellStyle name="Normal 8 4 3 3" xfId="18679" xr:uid="{00000000-0005-0000-0000-0000F8480000}"/>
    <cellStyle name="Normal 8 4 3 3 2" xfId="49324" xr:uid="{010253D6-30F7-4D6F-A826-C49539B5C321}"/>
    <cellStyle name="Normal 8 4 3 4" xfId="49321" xr:uid="{EF6EEAB2-C037-43BB-A9B3-5CAC78EACC72}"/>
    <cellStyle name="Normal 8 4 4" xfId="18680" xr:uid="{00000000-0005-0000-0000-0000F9480000}"/>
    <cellStyle name="Normal 8 4 4 2" xfId="18681" xr:uid="{00000000-0005-0000-0000-0000FA480000}"/>
    <cellStyle name="Normal 8 4 4 2 2" xfId="49326" xr:uid="{1E8E30F1-7DCE-466F-A9D5-EB18AA62D8BB}"/>
    <cellStyle name="Normal 8 4 4 3" xfId="49325" xr:uid="{37F97A1A-CBBF-4AB6-B917-13534568BBD4}"/>
    <cellStyle name="Normal 8 4 5" xfId="18682" xr:uid="{00000000-0005-0000-0000-0000FB480000}"/>
    <cellStyle name="Normal 8 4 5 2" xfId="49327" xr:uid="{E0A4691A-6A86-4466-99A8-D0AD5F268072}"/>
    <cellStyle name="Normal 8 4 6" xfId="18683" xr:uid="{00000000-0005-0000-0000-0000FC480000}"/>
    <cellStyle name="Normal 8 4 6 2" xfId="49328" xr:uid="{A1C86533-9026-42EF-9CBA-C80A0A65CF9C}"/>
    <cellStyle name="Normal 8 4 7" xfId="49312" xr:uid="{AB9B5E86-1130-447A-84EF-EE325CFD288C}"/>
    <cellStyle name="Normal 8 5" xfId="18684" xr:uid="{00000000-0005-0000-0000-0000FD480000}"/>
    <cellStyle name="Normal 8 5 2" xfId="49329" xr:uid="{56839518-E0B8-4CC9-9E09-CAA872B33075}"/>
    <cellStyle name="Normal 8 6" xfId="18685" xr:uid="{00000000-0005-0000-0000-0000FE480000}"/>
    <cellStyle name="Normal 8 6 2" xfId="49330" xr:uid="{0CEE4E63-F14E-4CE6-A88D-8219B78F417C}"/>
    <cellStyle name="Normal 8 7" xfId="49271" xr:uid="{57438BB2-CF22-4AB2-AF61-44BC0D0F281F}"/>
    <cellStyle name="Normal 80" xfId="18686" xr:uid="{00000000-0005-0000-0000-0000FF480000}"/>
    <cellStyle name="Normal 80 2" xfId="49331" xr:uid="{2DE31542-6939-42DA-B9CA-248D6C3ED88A}"/>
    <cellStyle name="Normal 81" xfId="18687" xr:uid="{00000000-0005-0000-0000-000000490000}"/>
    <cellStyle name="Normal 81 2" xfId="18688" xr:uid="{00000000-0005-0000-0000-000001490000}"/>
    <cellStyle name="Normal 81 2 2" xfId="49333" xr:uid="{74D988D5-D07E-4C01-A075-49D667B213DC}"/>
    <cellStyle name="Normal 81 3" xfId="18689" xr:uid="{00000000-0005-0000-0000-000002490000}"/>
    <cellStyle name="Normal 81 3 2" xfId="49334" xr:uid="{426305B9-A02A-45FA-8942-59807888B29A}"/>
    <cellStyle name="Normal 81 4" xfId="49332" xr:uid="{BAD5380D-1A1A-4721-8A87-200E3CAF98F6}"/>
    <cellStyle name="Normal 82" xfId="18690" xr:uid="{00000000-0005-0000-0000-000003490000}"/>
    <cellStyle name="Normal 82 2" xfId="18691" xr:uid="{00000000-0005-0000-0000-000004490000}"/>
    <cellStyle name="Normal 82 2 2" xfId="49336" xr:uid="{63E72B6E-9C94-4115-A286-5D1862B6CA7F}"/>
    <cellStyle name="Normal 82 3" xfId="49335" xr:uid="{DF0F4D60-10DD-4863-8736-A384720E40D3}"/>
    <cellStyle name="Normal 83" xfId="18692" xr:uid="{00000000-0005-0000-0000-000005490000}"/>
    <cellStyle name="Normal 83 2" xfId="18693" xr:uid="{00000000-0005-0000-0000-000006490000}"/>
    <cellStyle name="Normal 83 2 2" xfId="49338" xr:uid="{4F1795DA-4590-4505-9FE2-EEB5AF8B490B}"/>
    <cellStyle name="Normal 83 3" xfId="49337" xr:uid="{3808486A-DF6B-45B9-A4F7-7C847CA55883}"/>
    <cellStyle name="Normal 84" xfId="18694" xr:uid="{00000000-0005-0000-0000-000007490000}"/>
    <cellStyle name="Normal 84 2" xfId="18695" xr:uid="{00000000-0005-0000-0000-000008490000}"/>
    <cellStyle name="Normal 84 2 2" xfId="49340" xr:uid="{553D940A-3609-42DC-8406-FB1FCAA32771}"/>
    <cellStyle name="Normal 84 3" xfId="49339" xr:uid="{C25DAD6F-3550-41FF-9E40-3FA8F75777E4}"/>
    <cellStyle name="Normal 85" xfId="18696" xr:uid="{00000000-0005-0000-0000-000009490000}"/>
    <cellStyle name="Normal 85 2" xfId="49341" xr:uid="{12646CAB-9EB5-4413-BF63-51B04E8C3A51}"/>
    <cellStyle name="Normal 86" xfId="18697" xr:uid="{00000000-0005-0000-0000-00000A490000}"/>
    <cellStyle name="Normal 86 2" xfId="49342" xr:uid="{D2DD00F1-54B4-46B7-84F0-D30EDFC2E19E}"/>
    <cellStyle name="Normal 87" xfId="18698" xr:uid="{00000000-0005-0000-0000-00000B490000}"/>
    <cellStyle name="Normal 87 2" xfId="49343" xr:uid="{1FAAFBFD-B7AA-4F6F-8EAA-3231BE31E18D}"/>
    <cellStyle name="Normal 88" xfId="18699" xr:uid="{00000000-0005-0000-0000-00000C490000}"/>
    <cellStyle name="Normal 88 2" xfId="49344" xr:uid="{80021111-2A28-4582-9E97-C0AD5F9FAB1A}"/>
    <cellStyle name="Normal 89" xfId="18700" xr:uid="{00000000-0005-0000-0000-00000D490000}"/>
    <cellStyle name="Normal 89 2" xfId="49345" xr:uid="{CF6808A7-643D-4B96-B9EA-531A46F1739C}"/>
    <cellStyle name="Normal 9" xfId="18701" xr:uid="{00000000-0005-0000-0000-00000E490000}"/>
    <cellStyle name="Normal 9 2" xfId="18702" xr:uid="{00000000-0005-0000-0000-00000F490000}"/>
    <cellStyle name="Normal 9 2 2" xfId="18703" xr:uid="{00000000-0005-0000-0000-000010490000}"/>
    <cellStyle name="Normal 9 2 2 2" xfId="18704" xr:uid="{00000000-0005-0000-0000-000011490000}"/>
    <cellStyle name="Normal 9 2 2 2 2" xfId="49349" xr:uid="{744B8259-2081-47C5-BCAC-5B2A1E195CA9}"/>
    <cellStyle name="Normal 9 2 2 3" xfId="49348" xr:uid="{CCDD7E7E-16FD-4FC9-B2E0-475E0C4DBBE3}"/>
    <cellStyle name="Normal 9 2 3" xfId="49347" xr:uid="{ADDB9CD5-B8CE-4BE4-A213-85A16D6C700D}"/>
    <cellStyle name="Normal 9 3" xfId="18705" xr:uid="{00000000-0005-0000-0000-000012490000}"/>
    <cellStyle name="Normal 9 3 2" xfId="18706" xr:uid="{00000000-0005-0000-0000-000013490000}"/>
    <cellStyle name="Normal 9 3 2 2" xfId="18707" xr:uid="{00000000-0005-0000-0000-000014490000}"/>
    <cellStyle name="Normal 9 3 2 2 2" xfId="18708" xr:uid="{00000000-0005-0000-0000-000015490000}"/>
    <cellStyle name="Normal 9 3 2 2 2 2" xfId="18709" xr:uid="{00000000-0005-0000-0000-000016490000}"/>
    <cellStyle name="Normal 9 3 2 2 2 2 2" xfId="18710" xr:uid="{00000000-0005-0000-0000-000017490000}"/>
    <cellStyle name="Normal 9 3 2 2 2 2 2 2" xfId="49355" xr:uid="{A99EAD32-EB30-4389-B440-59B78EE3DCE7}"/>
    <cellStyle name="Normal 9 3 2 2 2 2 3" xfId="49354" xr:uid="{5D03A6AF-2F56-4179-A25B-D91F85F8A9CA}"/>
    <cellStyle name="Normal 9 3 2 2 2 3" xfId="18711" xr:uid="{00000000-0005-0000-0000-000018490000}"/>
    <cellStyle name="Normal 9 3 2 2 2 3 2" xfId="49356" xr:uid="{4BF48616-DEB8-4B7D-9343-FEBE409F8AFA}"/>
    <cellStyle name="Normal 9 3 2 2 2 4" xfId="49353" xr:uid="{1AE695BC-B794-4CA9-A69A-20BE66F70641}"/>
    <cellStyle name="Normal 9 3 2 2 3" xfId="18712" xr:uid="{00000000-0005-0000-0000-000019490000}"/>
    <cellStyle name="Normal 9 3 2 2 3 2" xfId="18713" xr:uid="{00000000-0005-0000-0000-00001A490000}"/>
    <cellStyle name="Normal 9 3 2 2 3 2 2" xfId="49358" xr:uid="{ABA8682D-A800-475A-8A7A-B852BD39D9DC}"/>
    <cellStyle name="Normal 9 3 2 2 3 3" xfId="49357" xr:uid="{AD5FA0DA-C43A-479F-968D-EA4D0A4EF877}"/>
    <cellStyle name="Normal 9 3 2 2 4" xfId="18714" xr:uid="{00000000-0005-0000-0000-00001B490000}"/>
    <cellStyle name="Normal 9 3 2 2 4 2" xfId="49359" xr:uid="{4AE0B5C8-3AB7-4B20-8545-B1F6FCD45FD4}"/>
    <cellStyle name="Normal 9 3 2 2 5" xfId="49352" xr:uid="{270DCCC5-B452-4104-BE20-B0A826214711}"/>
    <cellStyle name="Normal 9 3 2 3" xfId="18715" xr:uid="{00000000-0005-0000-0000-00001C490000}"/>
    <cellStyle name="Normal 9 3 2 3 2" xfId="18716" xr:uid="{00000000-0005-0000-0000-00001D490000}"/>
    <cellStyle name="Normal 9 3 2 3 2 2" xfId="18717" xr:uid="{00000000-0005-0000-0000-00001E490000}"/>
    <cellStyle name="Normal 9 3 2 3 2 2 2" xfId="49362" xr:uid="{915131AA-DF0F-49CF-B4D0-16DDB297D4B4}"/>
    <cellStyle name="Normal 9 3 2 3 2 3" xfId="49361" xr:uid="{54B25900-9DD9-4D78-89BB-D88B762F49D5}"/>
    <cellStyle name="Normal 9 3 2 3 3" xfId="18718" xr:uid="{00000000-0005-0000-0000-00001F490000}"/>
    <cellStyle name="Normal 9 3 2 3 3 2" xfId="49363" xr:uid="{8FAA7BB3-FBE7-423B-A199-36413F98558F}"/>
    <cellStyle name="Normal 9 3 2 3 4" xfId="49360" xr:uid="{26D67893-27DE-4027-ABE9-190D39CBCED1}"/>
    <cellStyle name="Normal 9 3 2 4" xfId="18719" xr:uid="{00000000-0005-0000-0000-000020490000}"/>
    <cellStyle name="Normal 9 3 2 4 2" xfId="18720" xr:uid="{00000000-0005-0000-0000-000021490000}"/>
    <cellStyle name="Normal 9 3 2 4 2 2" xfId="49365" xr:uid="{9F8B3863-EA97-4FBB-9F24-E82CCF243BA9}"/>
    <cellStyle name="Normal 9 3 2 4 3" xfId="49364" xr:uid="{162FF886-113C-4843-8DA4-883911A13F3A}"/>
    <cellStyle name="Normal 9 3 2 5" xfId="18721" xr:uid="{00000000-0005-0000-0000-000022490000}"/>
    <cellStyle name="Normal 9 3 2 5 2" xfId="49366" xr:uid="{9645108E-8C49-4B6A-9B54-35272DAFA0B3}"/>
    <cellStyle name="Normal 9 3 2 6" xfId="49351" xr:uid="{05694B80-5D06-417A-8B08-20E2450EC6E1}"/>
    <cellStyle name="Normal 9 3 3" xfId="18722" xr:uid="{00000000-0005-0000-0000-000023490000}"/>
    <cellStyle name="Normal 9 3 3 2" xfId="18723" xr:uid="{00000000-0005-0000-0000-000024490000}"/>
    <cellStyle name="Normal 9 3 3 2 2" xfId="18724" xr:uid="{00000000-0005-0000-0000-000025490000}"/>
    <cellStyle name="Normal 9 3 3 2 2 2" xfId="18725" xr:uid="{00000000-0005-0000-0000-000026490000}"/>
    <cellStyle name="Normal 9 3 3 2 2 2 2" xfId="49370" xr:uid="{331C0496-FA5C-4A97-8B8B-29F704CA373D}"/>
    <cellStyle name="Normal 9 3 3 2 2 3" xfId="49369" xr:uid="{9319E385-5003-4C7E-881E-AEF4848BFE48}"/>
    <cellStyle name="Normal 9 3 3 2 3" xfId="18726" xr:uid="{00000000-0005-0000-0000-000027490000}"/>
    <cellStyle name="Normal 9 3 3 2 3 2" xfId="49371" xr:uid="{BFF353C3-D947-43B9-8953-FE26DBD5FEFB}"/>
    <cellStyle name="Normal 9 3 3 2 4" xfId="49368" xr:uid="{B8D9E605-BFE4-4625-A9A8-C862D66005AE}"/>
    <cellStyle name="Normal 9 3 3 3" xfId="18727" xr:uid="{00000000-0005-0000-0000-000028490000}"/>
    <cellStyle name="Normal 9 3 3 3 2" xfId="18728" xr:uid="{00000000-0005-0000-0000-000029490000}"/>
    <cellStyle name="Normal 9 3 3 3 2 2" xfId="49373" xr:uid="{E40E6589-7C61-4E17-941B-657B22F4A6BC}"/>
    <cellStyle name="Normal 9 3 3 3 3" xfId="49372" xr:uid="{1B691970-6C4F-44ED-BFC8-BA31A201F42D}"/>
    <cellStyle name="Normal 9 3 3 4" xfId="18729" xr:uid="{00000000-0005-0000-0000-00002A490000}"/>
    <cellStyle name="Normal 9 3 3 4 2" xfId="49374" xr:uid="{8B3A8A31-0519-499D-832C-F7202AABF339}"/>
    <cellStyle name="Normal 9 3 3 5" xfId="49367" xr:uid="{EE520269-A36F-4A97-9717-8000A146C325}"/>
    <cellStyle name="Normal 9 3 4" xfId="18730" xr:uid="{00000000-0005-0000-0000-00002B490000}"/>
    <cellStyle name="Normal 9 3 4 2" xfId="18731" xr:uid="{00000000-0005-0000-0000-00002C490000}"/>
    <cellStyle name="Normal 9 3 4 2 2" xfId="18732" xr:uid="{00000000-0005-0000-0000-00002D490000}"/>
    <cellStyle name="Normal 9 3 4 2 2 2" xfId="49377" xr:uid="{DAFBAF29-583E-47C8-9EFE-A796D9E9BADD}"/>
    <cellStyle name="Normal 9 3 4 2 3" xfId="49376" xr:uid="{9F854921-60E8-48C9-A43E-80256E8CCE50}"/>
    <cellStyle name="Normal 9 3 4 3" xfId="18733" xr:uid="{00000000-0005-0000-0000-00002E490000}"/>
    <cellStyle name="Normal 9 3 4 3 2" xfId="49378" xr:uid="{FC98FF72-9D25-4B96-92B2-FEBE245B70F3}"/>
    <cellStyle name="Normal 9 3 4 4" xfId="49375" xr:uid="{A9D5B5CC-6F67-4182-9282-567FF0CB2758}"/>
    <cellStyle name="Normal 9 3 5" xfId="18734" xr:uid="{00000000-0005-0000-0000-00002F490000}"/>
    <cellStyle name="Normal 9 3 5 2" xfId="18735" xr:uid="{00000000-0005-0000-0000-000030490000}"/>
    <cellStyle name="Normal 9 3 5 2 2" xfId="49380" xr:uid="{442EF55D-A686-4265-A2DE-DDADC9A5CDA7}"/>
    <cellStyle name="Normal 9 3 5 3" xfId="49379" xr:uid="{67278D05-260C-460F-863D-8D2CAEF5616C}"/>
    <cellStyle name="Normal 9 3 6" xfId="18736" xr:uid="{00000000-0005-0000-0000-000031490000}"/>
    <cellStyle name="Normal 9 3 6 2" xfId="49381" xr:uid="{BB1710CD-6DBF-4E85-834F-96D7DBA45938}"/>
    <cellStyle name="Normal 9 3 7" xfId="18737" xr:uid="{00000000-0005-0000-0000-000032490000}"/>
    <cellStyle name="Normal 9 3 7 2" xfId="49382" xr:uid="{628C1582-E177-469E-B13E-855014762C76}"/>
    <cellStyle name="Normal 9 3 8" xfId="49350" xr:uid="{A0375799-F639-490C-AE8E-C0936EF1305D}"/>
    <cellStyle name="Normal 9 4" xfId="18738" xr:uid="{00000000-0005-0000-0000-000033490000}"/>
    <cellStyle name="Normal 9 4 2" xfId="18739" xr:uid="{00000000-0005-0000-0000-000034490000}"/>
    <cellStyle name="Normal 9 4 2 2" xfId="18740" xr:uid="{00000000-0005-0000-0000-000035490000}"/>
    <cellStyle name="Normal 9 4 2 2 2" xfId="18741" xr:uid="{00000000-0005-0000-0000-000036490000}"/>
    <cellStyle name="Normal 9 4 2 2 2 2" xfId="18742" xr:uid="{00000000-0005-0000-0000-000037490000}"/>
    <cellStyle name="Normal 9 4 2 2 2 2 2" xfId="49387" xr:uid="{3DB79A48-EDAF-4380-99A5-EF7235E1C884}"/>
    <cellStyle name="Normal 9 4 2 2 2 3" xfId="49386" xr:uid="{368DF7BF-D236-45D8-8193-FFDC11F3CA0A}"/>
    <cellStyle name="Normal 9 4 2 2 3" xfId="18743" xr:uid="{00000000-0005-0000-0000-000038490000}"/>
    <cellStyle name="Normal 9 4 2 2 3 2" xfId="49388" xr:uid="{4B418F70-0317-4DDA-A346-632545F8606F}"/>
    <cellStyle name="Normal 9 4 2 2 4" xfId="49385" xr:uid="{E928F211-6D22-49F2-982B-0FA89B7B11EE}"/>
    <cellStyle name="Normal 9 4 2 3" xfId="18744" xr:uid="{00000000-0005-0000-0000-000039490000}"/>
    <cellStyle name="Normal 9 4 2 3 2" xfId="18745" xr:uid="{00000000-0005-0000-0000-00003A490000}"/>
    <cellStyle name="Normal 9 4 2 3 2 2" xfId="49390" xr:uid="{4A900661-75AF-45F2-9565-E7AA701B92EC}"/>
    <cellStyle name="Normal 9 4 2 3 3" xfId="49389" xr:uid="{18BAB66B-1F6E-4C12-AA37-07B1121DE007}"/>
    <cellStyle name="Normal 9 4 2 4" xfId="18746" xr:uid="{00000000-0005-0000-0000-00003B490000}"/>
    <cellStyle name="Normal 9 4 2 4 2" xfId="49391" xr:uid="{62A6C0E6-BFA8-422B-BCEF-EE0B3174F7F9}"/>
    <cellStyle name="Normal 9 4 2 5" xfId="49384" xr:uid="{F2A7C344-7A40-479B-AB68-162E9A227BB3}"/>
    <cellStyle name="Normal 9 4 3" xfId="18747" xr:uid="{00000000-0005-0000-0000-00003C490000}"/>
    <cellStyle name="Normal 9 4 3 2" xfId="18748" xr:uid="{00000000-0005-0000-0000-00003D490000}"/>
    <cellStyle name="Normal 9 4 3 2 2" xfId="18749" xr:uid="{00000000-0005-0000-0000-00003E490000}"/>
    <cellStyle name="Normal 9 4 3 2 2 2" xfId="49394" xr:uid="{8FFFC293-7B1F-4127-82BB-287871A8A51B}"/>
    <cellStyle name="Normal 9 4 3 2 3" xfId="49393" xr:uid="{757AA995-FAA1-4E46-855D-4D2AAE9BD8A0}"/>
    <cellStyle name="Normal 9 4 3 3" xfId="18750" xr:uid="{00000000-0005-0000-0000-00003F490000}"/>
    <cellStyle name="Normal 9 4 3 3 2" xfId="49395" xr:uid="{021D5CB6-EAF5-487D-8503-20D006B0B499}"/>
    <cellStyle name="Normal 9 4 3 4" xfId="49392" xr:uid="{EE338A78-1EE0-4E6A-A40F-67DDC2031CAF}"/>
    <cellStyle name="Normal 9 4 4" xfId="18751" xr:uid="{00000000-0005-0000-0000-000040490000}"/>
    <cellStyle name="Normal 9 4 4 2" xfId="18752" xr:uid="{00000000-0005-0000-0000-000041490000}"/>
    <cellStyle name="Normal 9 4 4 2 2" xfId="49397" xr:uid="{F15E99BF-C8C6-4182-9B5D-67CE968EF509}"/>
    <cellStyle name="Normal 9 4 4 3" xfId="49396" xr:uid="{796D22A6-EFEB-41C9-A2CC-736991B53ADB}"/>
    <cellStyle name="Normal 9 4 5" xfId="18753" xr:uid="{00000000-0005-0000-0000-000042490000}"/>
    <cellStyle name="Normal 9 4 5 2" xfId="49398" xr:uid="{0BFEEA9C-E94F-4DCF-96E5-796440EA8820}"/>
    <cellStyle name="Normal 9 4 6" xfId="49383" xr:uid="{1863BF32-C5B7-4BAD-95BA-818A9325A84A}"/>
    <cellStyle name="Normal 9 5" xfId="18754" xr:uid="{00000000-0005-0000-0000-000043490000}"/>
    <cellStyle name="Normal 9 5 2" xfId="49399" xr:uid="{9A838632-9DA0-4653-A43C-9CC8C2EF5BFF}"/>
    <cellStyle name="Normal 9 6" xfId="49346" xr:uid="{AB26F340-DDFA-4935-9258-BE7C9073C40B}"/>
    <cellStyle name="Normal 90" xfId="18755" xr:uid="{00000000-0005-0000-0000-000044490000}"/>
    <cellStyle name="Normal 90 2" xfId="49400" xr:uid="{BEC229C7-54C2-46B3-ABEC-9879EC6BBE9E}"/>
    <cellStyle name="Normal 91" xfId="18756" xr:uid="{00000000-0005-0000-0000-000045490000}"/>
    <cellStyle name="Normal 91 2" xfId="49401" xr:uid="{E25C840D-C431-4309-89BB-55F8B69F150B}"/>
    <cellStyle name="Normal 92" xfId="18757" xr:uid="{00000000-0005-0000-0000-000046490000}"/>
    <cellStyle name="Normal 92 2" xfId="49402" xr:uid="{05D2D869-E120-48E8-BCD0-517D0B305B7D}"/>
    <cellStyle name="Normal 93" xfId="18758" xr:uid="{00000000-0005-0000-0000-000047490000}"/>
    <cellStyle name="Normal 93 2" xfId="49403" xr:uid="{5F3F6331-57A2-45F5-86E7-48C0BF36F212}"/>
    <cellStyle name="Normal 94" xfId="18759" xr:uid="{00000000-0005-0000-0000-000048490000}"/>
    <cellStyle name="Normal 94 2" xfId="49404" xr:uid="{D6B05A1B-04A3-4980-8521-68C2A61054DE}"/>
    <cellStyle name="Normal 95" xfId="18760" xr:uid="{00000000-0005-0000-0000-000049490000}"/>
    <cellStyle name="Normal 95 2" xfId="49405" xr:uid="{3209EACD-2BAE-47A5-94EE-223B54B5F32A}"/>
    <cellStyle name="Normal 96" xfId="18761" xr:uid="{00000000-0005-0000-0000-00004A490000}"/>
    <cellStyle name="Normal 96 2" xfId="49406" xr:uid="{0D481BF4-B665-4329-AD30-FB655CC5E08E}"/>
    <cellStyle name="Normal 97" xfId="18762" xr:uid="{00000000-0005-0000-0000-00004B490000}"/>
    <cellStyle name="Normal 97 2" xfId="49407" xr:uid="{6EDDAA1C-7147-45DB-8FDB-AC48E5574F14}"/>
    <cellStyle name="Normal 98" xfId="18763" xr:uid="{00000000-0005-0000-0000-00004C490000}"/>
    <cellStyle name="Normal 98 2" xfId="49408" xr:uid="{FCE827D7-9609-4342-A189-2AC2978F600A}"/>
    <cellStyle name="Normal 99" xfId="18764" xr:uid="{00000000-0005-0000-0000-00004D490000}"/>
    <cellStyle name="Normal 99 2" xfId="49409" xr:uid="{F6974575-B655-45B6-A96A-F60BE38CEB53}"/>
    <cellStyle name="Normal dotted under" xfId="18765" xr:uid="{00000000-0005-0000-0000-00004E490000}"/>
    <cellStyle name="Normal dotted under 2" xfId="49410" xr:uid="{CFCC62DB-252C-427F-83EA-9A715178A147}"/>
    <cellStyle name="Normal U" xfId="18766" xr:uid="{00000000-0005-0000-0000-00004F490000}"/>
    <cellStyle name="Normal U 2" xfId="49411" xr:uid="{1ACC6D41-C701-4122-97F6-F502DFD1BB0C}"/>
    <cellStyle name="Normal1" xfId="18767" xr:uid="{00000000-0005-0000-0000-000050490000}"/>
    <cellStyle name="Normal1 2" xfId="18768" xr:uid="{00000000-0005-0000-0000-000051490000}"/>
    <cellStyle name="Normal1 2 2" xfId="18769" xr:uid="{00000000-0005-0000-0000-000052490000}"/>
    <cellStyle name="Normal1 2 2 2" xfId="49414" xr:uid="{D7419D59-CE28-4EAD-9678-A3D724585254}"/>
    <cellStyle name="Normal1 2 3" xfId="18770" xr:uid="{00000000-0005-0000-0000-000053490000}"/>
    <cellStyle name="Normal1 2 3 2" xfId="49415" xr:uid="{F543DF65-AC3A-43E8-A83F-3FD65E187A57}"/>
    <cellStyle name="Normal1 2 4" xfId="49413" xr:uid="{26430F1C-5C30-4960-A82F-AE0180FA07A0}"/>
    <cellStyle name="Normal1 3" xfId="49412" xr:uid="{4EAE083C-3993-4F47-8FAF-D736CB762662}"/>
    <cellStyle name="NormalGB" xfId="18771" xr:uid="{00000000-0005-0000-0000-000054490000}"/>
    <cellStyle name="NormalGB 2" xfId="18772" xr:uid="{00000000-0005-0000-0000-000055490000}"/>
    <cellStyle name="NormalGB 2 2" xfId="49417" xr:uid="{4D8EF6BA-2E28-4E33-9625-54ECE2CB65F7}"/>
    <cellStyle name="NormalGB 3" xfId="49416" xr:uid="{602973C8-9593-49E4-AEE2-7455B75B1300}"/>
    <cellStyle name="NormalItalic" xfId="18773" xr:uid="{00000000-0005-0000-0000-000056490000}"/>
    <cellStyle name="NormalItalic 2" xfId="49418" xr:uid="{8C2E3B61-B414-4F42-AEEC-89F6746BBA7C}"/>
    <cellStyle name="Nota 10" xfId="18774" xr:uid="{00000000-0005-0000-0000-000057490000}"/>
    <cellStyle name="Nota 10 2" xfId="49419" xr:uid="{52FD3AB1-98A0-4B0C-8532-00B216E85C82}"/>
    <cellStyle name="Nota 11" xfId="18775" xr:uid="{00000000-0005-0000-0000-000058490000}"/>
    <cellStyle name="Nota 11 2" xfId="49420" xr:uid="{E9273704-F97A-41C2-B764-D7F21DD0E455}"/>
    <cellStyle name="Nota 12" xfId="18776" xr:uid="{00000000-0005-0000-0000-000059490000}"/>
    <cellStyle name="Nota 12 2" xfId="49421" xr:uid="{874DF0A3-3F24-4358-977A-507690B9524C}"/>
    <cellStyle name="Nota 13" xfId="18777" xr:uid="{00000000-0005-0000-0000-00005A490000}"/>
    <cellStyle name="Nota 13 2" xfId="49422" xr:uid="{3B7EABA4-F19E-4FBB-BC18-DD4A3A7FE92D}"/>
    <cellStyle name="Nota 14" xfId="18778" xr:uid="{00000000-0005-0000-0000-00005B490000}"/>
    <cellStyle name="Nota 14 2" xfId="49423" xr:uid="{C802C474-2BBE-42B7-9641-EC6E58168FF0}"/>
    <cellStyle name="Nota 15" xfId="18779" xr:uid="{00000000-0005-0000-0000-00005C490000}"/>
    <cellStyle name="Nota 15 2" xfId="49424" xr:uid="{62E0C7D9-D2B9-4EE9-96DF-77FC39F54342}"/>
    <cellStyle name="Nota 16" xfId="18780" xr:uid="{00000000-0005-0000-0000-00005D490000}"/>
    <cellStyle name="Nota 16 2" xfId="49425" xr:uid="{BD7E6508-767F-421B-B77F-3616F27C11AC}"/>
    <cellStyle name="Nota 17" xfId="18781" xr:uid="{00000000-0005-0000-0000-00005E490000}"/>
    <cellStyle name="Nota 17 2" xfId="49426" xr:uid="{E97F6FBC-9DBE-44AD-9CD4-C119DAC417AA}"/>
    <cellStyle name="Nota 18" xfId="18782" xr:uid="{00000000-0005-0000-0000-00005F490000}"/>
    <cellStyle name="Nota 18 2" xfId="49427" xr:uid="{A3BEDAC7-176A-4980-9D05-3B6CD9AB35F3}"/>
    <cellStyle name="Nota 19" xfId="18783" xr:uid="{00000000-0005-0000-0000-000060490000}"/>
    <cellStyle name="Nota 19 2" xfId="49428" xr:uid="{35484864-9F38-4EA8-948D-A1CA10B2801A}"/>
    <cellStyle name="Nota 2" xfId="18784" xr:uid="{00000000-0005-0000-0000-000061490000}"/>
    <cellStyle name="Nota 2 2" xfId="18785" xr:uid="{00000000-0005-0000-0000-000062490000}"/>
    <cellStyle name="Nota 2 2 2" xfId="18786" xr:uid="{00000000-0005-0000-0000-000063490000}"/>
    <cellStyle name="Nota 2 2 2 2" xfId="49431" xr:uid="{C0B27516-80DE-414F-9D1A-EB2580D68A9D}"/>
    <cellStyle name="Nota 2 2 3" xfId="49430" xr:uid="{6841CBD8-F8ED-470F-9671-D4F5BA5FA733}"/>
    <cellStyle name="Nota 2 3" xfId="18787" xr:uid="{00000000-0005-0000-0000-000064490000}"/>
    <cellStyle name="Nota 2 3 2" xfId="18788" xr:uid="{00000000-0005-0000-0000-000065490000}"/>
    <cellStyle name="Nota 2 3 2 2" xfId="49433" xr:uid="{AD98E3FE-50B6-4860-B648-9124AED4CEBD}"/>
    <cellStyle name="Nota 2 3 3" xfId="49432" xr:uid="{04B8C0E5-59AE-4051-ADB5-8E5B2D79013D}"/>
    <cellStyle name="Nota 2 4" xfId="18789" xr:uid="{00000000-0005-0000-0000-000066490000}"/>
    <cellStyle name="Nota 2 4 2" xfId="49434" xr:uid="{41BE8F6C-25FA-4F8E-BF54-D81A983721AE}"/>
    <cellStyle name="Nota 2 5" xfId="18790" xr:uid="{00000000-0005-0000-0000-000067490000}"/>
    <cellStyle name="Nota 2 5 2" xfId="49435" xr:uid="{4122EB95-AFC3-4B04-A926-E36412CB024F}"/>
    <cellStyle name="Nota 2 6" xfId="49429" xr:uid="{0EF2B90F-2D5B-4BFC-8EA5-337FCD54E623}"/>
    <cellStyle name="Nota 20" xfId="18791" xr:uid="{00000000-0005-0000-0000-000068490000}"/>
    <cellStyle name="Nota 20 2" xfId="49436" xr:uid="{F950C1A9-7D89-43CF-BE17-67C0CA0DBB22}"/>
    <cellStyle name="Nota 21" xfId="18792" xr:uid="{00000000-0005-0000-0000-000069490000}"/>
    <cellStyle name="Nota 21 2" xfId="49437" xr:uid="{638F6777-E4E2-4F4D-9FB8-C51AF50F26FE}"/>
    <cellStyle name="Nota 22" xfId="18793" xr:uid="{00000000-0005-0000-0000-00006A490000}"/>
    <cellStyle name="Nota 22 2" xfId="49438" xr:uid="{426588FC-1794-4CAF-8D7C-613ACB58883B}"/>
    <cellStyle name="Nota 23" xfId="18794" xr:uid="{00000000-0005-0000-0000-00006B490000}"/>
    <cellStyle name="Nota 23 2" xfId="49439" xr:uid="{7B195D0E-1C9E-4965-9331-46921E42B78D}"/>
    <cellStyle name="Nota 24" xfId="18795" xr:uid="{00000000-0005-0000-0000-00006C490000}"/>
    <cellStyle name="Nota 24 2" xfId="49440" xr:uid="{3C1182B7-38C4-42A7-8DA1-F24082502DE2}"/>
    <cellStyle name="Nota 3" xfId="18796" xr:uid="{00000000-0005-0000-0000-00006D490000}"/>
    <cellStyle name="Nota 3 2" xfId="18797" xr:uid="{00000000-0005-0000-0000-00006E490000}"/>
    <cellStyle name="Nota 3 2 2" xfId="18798" xr:uid="{00000000-0005-0000-0000-00006F490000}"/>
    <cellStyle name="Nota 3 2 2 2" xfId="49443" xr:uid="{BF1C95C8-98C5-4037-ABE0-9B513B3A2C55}"/>
    <cellStyle name="Nota 3 2 3" xfId="49442" xr:uid="{026B77E4-78F1-4A4A-83D1-556B86FD82D4}"/>
    <cellStyle name="Nota 3 3" xfId="18799" xr:uid="{00000000-0005-0000-0000-000070490000}"/>
    <cellStyle name="Nota 3 3 2" xfId="49444" xr:uid="{0A239138-320E-4604-BA6A-671F2BFDAD10}"/>
    <cellStyle name="Nota 3 4" xfId="49441" xr:uid="{23C993EA-7A6C-4AD5-A015-0D754D822252}"/>
    <cellStyle name="Nota 4" xfId="18800" xr:uid="{00000000-0005-0000-0000-000071490000}"/>
    <cellStyle name="Nota 4 10" xfId="18801" xr:uid="{00000000-0005-0000-0000-000072490000}"/>
    <cellStyle name="Nota 4 10 2" xfId="18802" xr:uid="{00000000-0005-0000-0000-000073490000}"/>
    <cellStyle name="Nota 4 10 2 2" xfId="49447" xr:uid="{44F50F51-B64A-4B47-84FE-6603308D3FB7}"/>
    <cellStyle name="Nota 4 10 3" xfId="49446" xr:uid="{B7E17EDB-F34B-4A10-B9C1-A2041C06EA74}"/>
    <cellStyle name="Nota 4 11" xfId="18803" xr:uid="{00000000-0005-0000-0000-000074490000}"/>
    <cellStyle name="Nota 4 11 2" xfId="49448" xr:uid="{C5F473A2-0023-4157-BDC9-4D426089C462}"/>
    <cellStyle name="Nota 4 12" xfId="49445" xr:uid="{48EE2BE7-0A2F-41EF-9FE6-5554B3A1DDF6}"/>
    <cellStyle name="Nota 4 2" xfId="18804" xr:uid="{00000000-0005-0000-0000-000075490000}"/>
    <cellStyle name="Nota 4 2 10" xfId="18805" xr:uid="{00000000-0005-0000-0000-000076490000}"/>
    <cellStyle name="Nota 4 2 10 2" xfId="49450" xr:uid="{1AF4A67F-78C7-49A8-8163-11D7B2240178}"/>
    <cellStyle name="Nota 4 2 11" xfId="18806" xr:uid="{00000000-0005-0000-0000-000077490000}"/>
    <cellStyle name="Nota 4 2 11 2" xfId="49451" xr:uid="{E93CFF29-C48B-4960-98E1-AA5CBF4BE7F1}"/>
    <cellStyle name="Nota 4 2 12" xfId="49449" xr:uid="{7F5912BF-8E1F-4F88-9026-09A0500D4601}"/>
    <cellStyle name="Nota 4 2 2" xfId="18807" xr:uid="{00000000-0005-0000-0000-000078490000}"/>
    <cellStyle name="Nota 4 2 2 2" xfId="49452" xr:uid="{F5C1E475-CA3E-48DB-82B0-B7ADE0F4AA6B}"/>
    <cellStyle name="Nota 4 2 3" xfId="18808" xr:uid="{00000000-0005-0000-0000-000079490000}"/>
    <cellStyle name="Nota 4 2 3 2" xfId="18809" xr:uid="{00000000-0005-0000-0000-00007A490000}"/>
    <cellStyle name="Nota 4 2 3 2 2" xfId="49454" xr:uid="{EAF8A32E-4807-4261-B3CF-C408A3A41006}"/>
    <cellStyle name="Nota 4 2 3 3" xfId="18810" xr:uid="{00000000-0005-0000-0000-00007B490000}"/>
    <cellStyle name="Nota 4 2 3 3 2" xfId="49455" xr:uid="{8D32E686-8F65-463B-8590-56770F97A8B3}"/>
    <cellStyle name="Nota 4 2 3 4" xfId="18811" xr:uid="{00000000-0005-0000-0000-00007C490000}"/>
    <cellStyle name="Nota 4 2 3 4 2" xfId="49456" xr:uid="{40AA0611-B4AD-463B-9849-9D8A39D471F3}"/>
    <cellStyle name="Nota 4 2 3 5" xfId="49453" xr:uid="{623073DA-79BF-4DE0-B73C-CE61D4722FBA}"/>
    <cellStyle name="Nota 4 2 4" xfId="18812" xr:uid="{00000000-0005-0000-0000-00007D490000}"/>
    <cellStyle name="Nota 4 2 4 2" xfId="18813" xr:uid="{00000000-0005-0000-0000-00007E490000}"/>
    <cellStyle name="Nota 4 2 4 2 2" xfId="49458" xr:uid="{7C31DF51-0E28-41CD-96B7-3CD0AD75D31D}"/>
    <cellStyle name="Nota 4 2 4 3" xfId="18814" xr:uid="{00000000-0005-0000-0000-00007F490000}"/>
    <cellStyle name="Nota 4 2 4 3 2" xfId="49459" xr:uid="{5EBF3FC0-414B-4987-A83C-371E150FEE11}"/>
    <cellStyle name="Nota 4 2 4 4" xfId="18815" xr:uid="{00000000-0005-0000-0000-000080490000}"/>
    <cellStyle name="Nota 4 2 4 4 2" xfId="49460" xr:uid="{C986338D-268C-4EFC-A2F2-6BEA50E3F095}"/>
    <cellStyle name="Nota 4 2 4 5" xfId="49457" xr:uid="{5E788B2C-EB7E-4BC0-AFBD-17C3E0C6430A}"/>
    <cellStyle name="Nota 4 2 5" xfId="18816" xr:uid="{00000000-0005-0000-0000-000081490000}"/>
    <cellStyle name="Nota 4 2 5 2" xfId="18817" xr:uid="{00000000-0005-0000-0000-000082490000}"/>
    <cellStyle name="Nota 4 2 5 2 2" xfId="49462" xr:uid="{2B6B10F5-7557-4FB0-B5F0-9E7B8DF323B5}"/>
    <cellStyle name="Nota 4 2 5 3" xfId="18818" xr:uid="{00000000-0005-0000-0000-000083490000}"/>
    <cellStyle name="Nota 4 2 5 3 2" xfId="49463" xr:uid="{C54D2F83-301C-48E6-A9E8-91AFE0C23AB5}"/>
    <cellStyle name="Nota 4 2 5 4" xfId="49461" xr:uid="{BBE21704-78FE-4034-97D3-8F3C8A3D7228}"/>
    <cellStyle name="Nota 4 2 6" xfId="18819" xr:uid="{00000000-0005-0000-0000-000084490000}"/>
    <cellStyle name="Nota 4 2 6 2" xfId="49464" xr:uid="{415073F9-FE97-462E-9D5A-B1DF40E8E5A1}"/>
    <cellStyle name="Nota 4 2 7" xfId="18820" xr:uid="{00000000-0005-0000-0000-000085490000}"/>
    <cellStyle name="Nota 4 2 7 2" xfId="49465" xr:uid="{CA83E1A5-D5A9-418F-8B3D-35977CFA18B7}"/>
    <cellStyle name="Nota 4 2 8" xfId="18821" xr:uid="{00000000-0005-0000-0000-000086490000}"/>
    <cellStyle name="Nota 4 2 8 2" xfId="18822" xr:uid="{00000000-0005-0000-0000-000087490000}"/>
    <cellStyle name="Nota 4 2 8 2 2" xfId="49467" xr:uid="{DDD23D31-81CE-440C-9D74-BBDDF830662A}"/>
    <cellStyle name="Nota 4 2 8 3" xfId="18823" xr:uid="{00000000-0005-0000-0000-000088490000}"/>
    <cellStyle name="Nota 4 2 8 3 2" xfId="49468" xr:uid="{ABBF9182-85FF-447B-AF18-6E5E587F2FF8}"/>
    <cellStyle name="Nota 4 2 8 4" xfId="49466" xr:uid="{59333401-AAB3-46FC-B5B3-67F10C66B1D8}"/>
    <cellStyle name="Nota 4 2 9" xfId="18824" xr:uid="{00000000-0005-0000-0000-000089490000}"/>
    <cellStyle name="Nota 4 2 9 2" xfId="49469" xr:uid="{F24F11B0-2A84-420D-949C-5BC2A0DB9D59}"/>
    <cellStyle name="Nota 4 3" xfId="18825" xr:uid="{00000000-0005-0000-0000-00008A490000}"/>
    <cellStyle name="Nota 4 3 2" xfId="49470" xr:uid="{8C44E305-57A5-4BC7-AE34-2263C191AAB5}"/>
    <cellStyle name="Nota 4 4" xfId="18826" xr:uid="{00000000-0005-0000-0000-00008B490000}"/>
    <cellStyle name="Nota 4 4 2" xfId="18827" xr:uid="{00000000-0005-0000-0000-00008C490000}"/>
    <cellStyle name="Nota 4 4 2 2" xfId="49472" xr:uid="{DCBD5C8C-F032-451C-A9AD-BA8042BFF234}"/>
    <cellStyle name="Nota 4 4 3" xfId="18828" xr:uid="{00000000-0005-0000-0000-00008D490000}"/>
    <cellStyle name="Nota 4 4 3 2" xfId="49473" xr:uid="{6FCFF6B4-2DCC-47CE-BDFF-C31DF2055551}"/>
    <cellStyle name="Nota 4 4 4" xfId="18829" xr:uid="{00000000-0005-0000-0000-00008E490000}"/>
    <cellStyle name="Nota 4 4 4 2" xfId="49474" xr:uid="{A8F9A40A-D722-494E-BEFF-558A04FB65F8}"/>
    <cellStyle name="Nota 4 4 5" xfId="49471" xr:uid="{CC92CD3B-21D7-4A20-AC24-3D932350A519}"/>
    <cellStyle name="Nota 4 5" xfId="18830" xr:uid="{00000000-0005-0000-0000-00008F490000}"/>
    <cellStyle name="Nota 4 5 2" xfId="18831" xr:uid="{00000000-0005-0000-0000-000090490000}"/>
    <cellStyle name="Nota 4 5 2 2" xfId="49476" xr:uid="{6A6A0283-6956-4855-9FDC-A3121C4FCC70}"/>
    <cellStyle name="Nota 4 5 3" xfId="18832" xr:uid="{00000000-0005-0000-0000-000091490000}"/>
    <cellStyle name="Nota 4 5 3 2" xfId="49477" xr:uid="{56DB4CF7-624A-4422-BAB0-47D958DBBEE9}"/>
    <cellStyle name="Nota 4 5 4" xfId="18833" xr:uid="{00000000-0005-0000-0000-000092490000}"/>
    <cellStyle name="Nota 4 5 4 2" xfId="49478" xr:uid="{4C378928-B442-4EBE-B003-DE3BBABDD49C}"/>
    <cellStyle name="Nota 4 5 5" xfId="49475" xr:uid="{6C4767EC-C55B-4365-A959-433C43DBB60D}"/>
    <cellStyle name="Nota 4 6" xfId="18834" xr:uid="{00000000-0005-0000-0000-000093490000}"/>
    <cellStyle name="Nota 4 6 2" xfId="18835" xr:uid="{00000000-0005-0000-0000-000094490000}"/>
    <cellStyle name="Nota 4 6 2 2" xfId="49480" xr:uid="{004A9F1C-BF0F-485F-BE5C-8EF7DD215EBE}"/>
    <cellStyle name="Nota 4 6 3" xfId="18836" xr:uid="{00000000-0005-0000-0000-000095490000}"/>
    <cellStyle name="Nota 4 6 3 2" xfId="49481" xr:uid="{D3F78A39-6A30-4B03-8608-1113027D8A59}"/>
    <cellStyle name="Nota 4 6 4" xfId="49479" xr:uid="{A46218CA-C97F-4592-AC6A-55FB1C25620B}"/>
    <cellStyle name="Nota 4 7" xfId="18837" xr:uid="{00000000-0005-0000-0000-000096490000}"/>
    <cellStyle name="Nota 4 7 2" xfId="49482" xr:uid="{14EEE8C8-F97D-49F2-BDAF-EB1C1467BD46}"/>
    <cellStyle name="Nota 4 8" xfId="18838" xr:uid="{00000000-0005-0000-0000-000097490000}"/>
    <cellStyle name="Nota 4 8 2" xfId="49483" xr:uid="{6C1519DC-0DB0-45D9-BAF5-285D7F97E856}"/>
    <cellStyle name="Nota 4 9" xfId="18839" xr:uid="{00000000-0005-0000-0000-000098490000}"/>
    <cellStyle name="Nota 4 9 2" xfId="18840" xr:uid="{00000000-0005-0000-0000-000099490000}"/>
    <cellStyle name="Nota 4 9 2 2" xfId="49485" xr:uid="{7E567F23-3923-46A4-832A-9770A8835F2B}"/>
    <cellStyle name="Nota 4 9 3" xfId="18841" xr:uid="{00000000-0005-0000-0000-00009A490000}"/>
    <cellStyle name="Nota 4 9 3 2" xfId="49486" xr:uid="{E3340EC8-4C23-4BA5-A192-2F72D32F49DC}"/>
    <cellStyle name="Nota 4 9 4" xfId="49484" xr:uid="{77B8CB98-8107-43CE-9B25-A8FDC3CACEEF}"/>
    <cellStyle name="Nota 5" xfId="18842" xr:uid="{00000000-0005-0000-0000-00009B490000}"/>
    <cellStyle name="Nota 5 2" xfId="18843" xr:uid="{00000000-0005-0000-0000-00009C490000}"/>
    <cellStyle name="Nota 5 2 2" xfId="49488" xr:uid="{C97F9649-CA4A-42C7-ABBD-818351D04B45}"/>
    <cellStyle name="Nota 5 3" xfId="49487" xr:uid="{AEDFC9EE-2BE2-4984-9501-2DFA8D15C6F6}"/>
    <cellStyle name="Nota 6" xfId="18844" xr:uid="{00000000-0005-0000-0000-00009D490000}"/>
    <cellStyle name="Nota 6 2" xfId="18845" xr:uid="{00000000-0005-0000-0000-00009E490000}"/>
    <cellStyle name="Nota 6 2 2" xfId="18846" xr:uid="{00000000-0005-0000-0000-00009F490000}"/>
    <cellStyle name="Nota 6 2 2 2" xfId="18847" xr:uid="{00000000-0005-0000-0000-0000A0490000}"/>
    <cellStyle name="Nota 6 2 2 2 2" xfId="49492" xr:uid="{93D02814-CF9A-424C-BEDA-E43A3E80026C}"/>
    <cellStyle name="Nota 6 2 2 3" xfId="49491" xr:uid="{B1BFB055-C312-4181-9E4B-0E5646D93D40}"/>
    <cellStyle name="Nota 6 2 3" xfId="18848" xr:uid="{00000000-0005-0000-0000-0000A1490000}"/>
    <cellStyle name="Nota 6 2 3 2" xfId="49493" xr:uid="{5BFE31A5-E67A-4690-B223-B503A12A9808}"/>
    <cellStyle name="Nota 6 2 4" xfId="49490" xr:uid="{3ED400AC-E560-4512-B054-98003610D3CA}"/>
    <cellStyle name="Nota 6 3" xfId="18849" xr:uid="{00000000-0005-0000-0000-0000A2490000}"/>
    <cellStyle name="Nota 6 3 2" xfId="18850" xr:uid="{00000000-0005-0000-0000-0000A3490000}"/>
    <cellStyle name="Nota 6 3 2 2" xfId="49495" xr:uid="{96A4056E-680D-473D-9B78-28FF76368E66}"/>
    <cellStyle name="Nota 6 3 3" xfId="18851" xr:uid="{00000000-0005-0000-0000-0000A4490000}"/>
    <cellStyle name="Nota 6 3 3 2" xfId="49496" xr:uid="{04574DFB-8534-4BDC-8681-618F9106085B}"/>
    <cellStyle name="Nota 6 3 4" xfId="49494" xr:uid="{062A839B-CB78-466D-8770-617862CE6BC4}"/>
    <cellStyle name="Nota 6 4" xfId="18852" xr:uid="{00000000-0005-0000-0000-0000A5490000}"/>
    <cellStyle name="Nota 6 4 2" xfId="49497" xr:uid="{673F1B17-39F2-44DD-A75B-E29F638C22CA}"/>
    <cellStyle name="Nota 6 5" xfId="18853" xr:uid="{00000000-0005-0000-0000-0000A6490000}"/>
    <cellStyle name="Nota 6 5 2" xfId="49498" xr:uid="{27BDA200-1D52-42FF-8D97-3C8A0AD9912F}"/>
    <cellStyle name="Nota 6 6" xfId="49489" xr:uid="{88C42CB1-0FAF-45B3-A75B-61F05242DC5A}"/>
    <cellStyle name="Nota 7" xfId="18854" xr:uid="{00000000-0005-0000-0000-0000A7490000}"/>
    <cellStyle name="Nota 7 2" xfId="49499" xr:uid="{3F7AA93A-AFFA-4738-B954-BD64161204E3}"/>
    <cellStyle name="Nota 8" xfId="18855" xr:uid="{00000000-0005-0000-0000-0000A8490000}"/>
    <cellStyle name="Nota 8 2" xfId="49500" xr:uid="{70747F4C-C494-4039-BBF9-33E82EB96F8D}"/>
    <cellStyle name="Nota 9" xfId="18856" xr:uid="{00000000-0005-0000-0000-0000A9490000}"/>
    <cellStyle name="Nota 9 2" xfId="18857" xr:uid="{00000000-0005-0000-0000-0000AA490000}"/>
    <cellStyle name="Nota 9 2 2" xfId="49502" xr:uid="{008707B8-FA47-4AC8-A534-76AD3D9C4DE0}"/>
    <cellStyle name="Nota 9 3" xfId="18858" xr:uid="{00000000-0005-0000-0000-0000AB490000}"/>
    <cellStyle name="Nota 9 3 2" xfId="49503" xr:uid="{F5D00914-027A-4638-8744-846BBF7F09DB}"/>
    <cellStyle name="Nota 9 4" xfId="49501" xr:uid="{8D85BA19-9FCD-476E-8F64-F3DCDE0CD153}"/>
    <cellStyle name="Notas" xfId="18859" xr:uid="{00000000-0005-0000-0000-0000AC490000}"/>
    <cellStyle name="Notas 2" xfId="18860" xr:uid="{00000000-0005-0000-0000-0000AD490000}"/>
    <cellStyle name="Notas 2 2" xfId="49505" xr:uid="{19ADD963-1235-4551-A09F-5954D84CE897}"/>
    <cellStyle name="Notas 3" xfId="18861" xr:uid="{00000000-0005-0000-0000-0000AE490000}"/>
    <cellStyle name="Notas 3 2" xfId="49506" xr:uid="{5C61547E-849E-4659-8627-FCE8E3D46D0A}"/>
    <cellStyle name="Notas 4" xfId="49504" xr:uid="{B0D98640-FED6-4DBE-919D-CFEEBF021E6A}"/>
    <cellStyle name="Note" xfId="18862" xr:uid="{00000000-0005-0000-0000-0000AF490000}"/>
    <cellStyle name="Note 2" xfId="18863" xr:uid="{00000000-0005-0000-0000-0000B0490000}"/>
    <cellStyle name="Note 2 10" xfId="49508" xr:uid="{F99ABA3F-6C5D-4EBE-8F06-90096A19E2DE}"/>
    <cellStyle name="Note 2 2" xfId="18864" xr:uid="{00000000-0005-0000-0000-0000B1490000}"/>
    <cellStyle name="Note 2 2 2" xfId="18865" xr:uid="{00000000-0005-0000-0000-0000B2490000}"/>
    <cellStyle name="Note 2 2 2 2" xfId="49510" xr:uid="{E8EDAD07-F58F-49AE-B65C-9000A902B4CD}"/>
    <cellStyle name="Note 2 2 3" xfId="49509" xr:uid="{5AE14CDB-DDEB-475A-85D6-B581849B2E06}"/>
    <cellStyle name="Note 2 3" xfId="18866" xr:uid="{00000000-0005-0000-0000-0000B3490000}"/>
    <cellStyle name="Note 2 3 2" xfId="18867" xr:uid="{00000000-0005-0000-0000-0000B4490000}"/>
    <cellStyle name="Note 2 3 2 2" xfId="49512" xr:uid="{4331BBAA-82FD-426E-BDA6-3FFEE946D70D}"/>
    <cellStyle name="Note 2 3 3" xfId="18868" xr:uid="{00000000-0005-0000-0000-0000B5490000}"/>
    <cellStyle name="Note 2 3 3 2" xfId="18869" xr:uid="{00000000-0005-0000-0000-0000B6490000}"/>
    <cellStyle name="Note 2 3 3 2 2" xfId="49514" xr:uid="{7E49D132-89C3-4CC4-8329-760EB18E1024}"/>
    <cellStyle name="Note 2 3 3 3" xfId="18870" xr:uid="{00000000-0005-0000-0000-0000B7490000}"/>
    <cellStyle name="Note 2 3 3 3 2" xfId="49515" xr:uid="{61DF020A-CA09-4409-8D40-78E51478C5F2}"/>
    <cellStyle name="Note 2 3 3 4" xfId="49513" xr:uid="{800CD7BE-75ED-4477-A6A2-256CAD5EBF05}"/>
    <cellStyle name="Note 2 3 4" xfId="18871" xr:uid="{00000000-0005-0000-0000-0000B8490000}"/>
    <cellStyle name="Note 2 3 4 2" xfId="49516" xr:uid="{6FE78342-5DBA-4132-940E-0B06DD5A8308}"/>
    <cellStyle name="Note 2 3 5" xfId="18872" xr:uid="{00000000-0005-0000-0000-0000B9490000}"/>
    <cellStyle name="Note 2 3 5 2" xfId="49517" xr:uid="{BB2954AC-9B22-4400-93AD-94B46F2E54AD}"/>
    <cellStyle name="Note 2 3 6" xfId="49511" xr:uid="{763536A2-9B9F-4557-A556-D40203E96396}"/>
    <cellStyle name="Note 2 4" xfId="18873" xr:uid="{00000000-0005-0000-0000-0000BA490000}"/>
    <cellStyle name="Note 2 4 2" xfId="49518" xr:uid="{E458AA0A-0199-4B5B-BF0E-40D4CAE94F20}"/>
    <cellStyle name="Note 2 5" xfId="18874" xr:uid="{00000000-0005-0000-0000-0000BB490000}"/>
    <cellStyle name="Note 2 5 2" xfId="18875" xr:uid="{00000000-0005-0000-0000-0000BC490000}"/>
    <cellStyle name="Note 2 5 2 2" xfId="49520" xr:uid="{DAA95A89-1993-4AFF-8E25-E2DD8E266A9F}"/>
    <cellStyle name="Note 2 5 3" xfId="18876" xr:uid="{00000000-0005-0000-0000-0000BD490000}"/>
    <cellStyle name="Note 2 5 3 2" xfId="49521" xr:uid="{29BFBCD1-CAD6-4919-A28A-8BE65B8ADFD4}"/>
    <cellStyle name="Note 2 5 4" xfId="49519" xr:uid="{240BAEC4-AECD-4CD7-8FB8-009A901C3057}"/>
    <cellStyle name="Note 2 6" xfId="18877" xr:uid="{00000000-0005-0000-0000-0000BE490000}"/>
    <cellStyle name="Note 2 6 2" xfId="18878" xr:uid="{00000000-0005-0000-0000-0000BF490000}"/>
    <cellStyle name="Note 2 6 2 2" xfId="49523" xr:uid="{CAF672D0-4AE1-41D8-9DDA-2D2DD201F445}"/>
    <cellStyle name="Note 2 6 3" xfId="49522" xr:uid="{796D471A-1192-4A52-8D2C-E2A1F0C2C1F6}"/>
    <cellStyle name="Note 2 7" xfId="18879" xr:uid="{00000000-0005-0000-0000-0000C0490000}"/>
    <cellStyle name="Note 2 7 2" xfId="18880" xr:uid="{00000000-0005-0000-0000-0000C1490000}"/>
    <cellStyle name="Note 2 7 2 2" xfId="49525" xr:uid="{E90F0561-356A-47F5-A9C2-63A347E9E385}"/>
    <cellStyle name="Note 2 7 3" xfId="49524" xr:uid="{AAFD7B72-709B-4FD8-BC94-488A44710C6D}"/>
    <cellStyle name="Note 2 8" xfId="18881" xr:uid="{00000000-0005-0000-0000-0000C2490000}"/>
    <cellStyle name="Note 2 8 2" xfId="49526" xr:uid="{D9E62B67-C5DD-4B57-A1AD-EB39613FE9AE}"/>
    <cellStyle name="Note 2 9" xfId="18882" xr:uid="{00000000-0005-0000-0000-0000C3490000}"/>
    <cellStyle name="Note 2 9 2" xfId="49527" xr:uid="{95B6A80E-5B1F-48DB-85A8-4D7D0579339E}"/>
    <cellStyle name="Note 3" xfId="18883" xr:uid="{00000000-0005-0000-0000-0000C4490000}"/>
    <cellStyle name="Note 3 2" xfId="18884" xr:uid="{00000000-0005-0000-0000-0000C5490000}"/>
    <cellStyle name="Note 3 2 2" xfId="49529" xr:uid="{C7C28569-422A-4C68-BF8A-B9349293979A}"/>
    <cellStyle name="Note 3 3" xfId="18885" xr:uid="{00000000-0005-0000-0000-0000C6490000}"/>
    <cellStyle name="Note 3 3 2" xfId="49530" xr:uid="{5D451210-0784-44C8-9C92-8B2EB8BBEB3A}"/>
    <cellStyle name="Note 3 4" xfId="18886" xr:uid="{00000000-0005-0000-0000-0000C7490000}"/>
    <cellStyle name="Note 3 4 2" xfId="18887" xr:uid="{00000000-0005-0000-0000-0000C8490000}"/>
    <cellStyle name="Note 3 4 2 2" xfId="49532" xr:uid="{BF8D3E5A-C225-45FD-80A7-AB7EC240D68F}"/>
    <cellStyle name="Note 3 4 3" xfId="18888" xr:uid="{00000000-0005-0000-0000-0000C9490000}"/>
    <cellStyle name="Note 3 4 3 2" xfId="18889" xr:uid="{00000000-0005-0000-0000-0000CA490000}"/>
    <cellStyle name="Note 3 4 3 2 2" xfId="49534" xr:uid="{663C052B-4049-4725-AAC7-34138F0AF1B7}"/>
    <cellStyle name="Note 3 4 3 3" xfId="49533" xr:uid="{29988EBB-8FE9-4440-80F1-91C434049309}"/>
    <cellStyle name="Note 3 4 4" xfId="18890" xr:uid="{00000000-0005-0000-0000-0000CB490000}"/>
    <cellStyle name="Note 3 4 4 2" xfId="49535" xr:uid="{3044EAFB-DBA9-4FCB-8C8E-D693EF82F690}"/>
    <cellStyle name="Note 3 4 5" xfId="49531" xr:uid="{1ADE3840-6F70-4934-B60A-9B196AC93D50}"/>
    <cellStyle name="Note 3 5" xfId="18891" xr:uid="{00000000-0005-0000-0000-0000CC490000}"/>
    <cellStyle name="Note 3 5 2" xfId="49536" xr:uid="{72990FAC-7195-4608-AD41-922F2F047EE2}"/>
    <cellStyle name="Note 3 6" xfId="18892" xr:uid="{00000000-0005-0000-0000-0000CD490000}"/>
    <cellStyle name="Note 3 6 2" xfId="18893" xr:uid="{00000000-0005-0000-0000-0000CE490000}"/>
    <cellStyle name="Note 3 6 2 2" xfId="49538" xr:uid="{FA950DD4-9D79-4B86-8670-75193625D3D7}"/>
    <cellStyle name="Note 3 6 3" xfId="18894" xr:uid="{00000000-0005-0000-0000-0000CF490000}"/>
    <cellStyle name="Note 3 6 3 2" xfId="49539" xr:uid="{9408FC92-EC27-43FA-BB15-311B9DB7481F}"/>
    <cellStyle name="Note 3 6 4" xfId="49537" xr:uid="{89BD8D55-8F89-4724-8933-EB2852B5C04F}"/>
    <cellStyle name="Note 3 7" xfId="18895" xr:uid="{00000000-0005-0000-0000-0000D0490000}"/>
    <cellStyle name="Note 3 7 2" xfId="49540" xr:uid="{25A3E536-1084-4D2A-94A3-24A6A276A983}"/>
    <cellStyle name="Note 3 8" xfId="49528" xr:uid="{E48951F9-BC43-418B-B28C-79A5C11C4677}"/>
    <cellStyle name="Note 4" xfId="18896" xr:uid="{00000000-0005-0000-0000-0000D1490000}"/>
    <cellStyle name="Note 4 2" xfId="18897" xr:uid="{00000000-0005-0000-0000-0000D2490000}"/>
    <cellStyle name="Note 4 2 2" xfId="18898" xr:uid="{00000000-0005-0000-0000-0000D3490000}"/>
    <cellStyle name="Note 4 2 2 2" xfId="49543" xr:uid="{AC970DE0-792A-4305-84D6-9E6AF51B02E5}"/>
    <cellStyle name="Note 4 2 3" xfId="18899" xr:uid="{00000000-0005-0000-0000-0000D4490000}"/>
    <cellStyle name="Note 4 2 3 2" xfId="18900" xr:uid="{00000000-0005-0000-0000-0000D5490000}"/>
    <cellStyle name="Note 4 2 3 2 2" xfId="49545" xr:uid="{73F1AC33-34C1-48CD-89A7-CD27704EEF0A}"/>
    <cellStyle name="Note 4 2 3 3" xfId="49544" xr:uid="{FA0A4EB2-35D5-48DB-BDC3-CE79AD87A227}"/>
    <cellStyle name="Note 4 2 4" xfId="18901" xr:uid="{00000000-0005-0000-0000-0000D6490000}"/>
    <cellStyle name="Note 4 2 4 2" xfId="49546" xr:uid="{66D3883B-4723-4340-A7E6-D4980D457955}"/>
    <cellStyle name="Note 4 2 5" xfId="49542" xr:uid="{79C128B3-0D63-4EFF-A1F5-1A58AEDCB0DD}"/>
    <cellStyle name="Note 4 3" xfId="18902" xr:uid="{00000000-0005-0000-0000-0000D7490000}"/>
    <cellStyle name="Note 4 3 2" xfId="49547" xr:uid="{E89AD66C-FB5A-4E88-B3B5-C4EF0618BC23}"/>
    <cellStyle name="Note 4 4" xfId="18903" xr:uid="{00000000-0005-0000-0000-0000D8490000}"/>
    <cellStyle name="Note 4 4 2" xfId="18904" xr:uid="{00000000-0005-0000-0000-0000D9490000}"/>
    <cellStyle name="Note 4 4 2 2" xfId="49549" xr:uid="{3A1EF1EA-8593-4BC2-BBE5-B0FE9E226FB9}"/>
    <cellStyle name="Note 4 4 3" xfId="18905" xr:uid="{00000000-0005-0000-0000-0000DA490000}"/>
    <cellStyle name="Note 4 4 3 2" xfId="49550" xr:uid="{D1A81523-BDE6-4437-835E-412D3286F14C}"/>
    <cellStyle name="Note 4 4 4" xfId="49548" xr:uid="{4A92D373-CFAD-4BD2-BB6F-174650B6977E}"/>
    <cellStyle name="Note 4 5" xfId="18906" xr:uid="{00000000-0005-0000-0000-0000DB490000}"/>
    <cellStyle name="Note 4 5 2" xfId="49551" xr:uid="{6DAD5788-1708-47FE-93CE-801E4A965309}"/>
    <cellStyle name="Note 4 6" xfId="49541" xr:uid="{D1730D13-AF41-42F7-B90B-37B5453123BA}"/>
    <cellStyle name="Note 5" xfId="18907" xr:uid="{00000000-0005-0000-0000-0000DC490000}"/>
    <cellStyle name="Note 5 2" xfId="18908" xr:uid="{00000000-0005-0000-0000-0000DD490000}"/>
    <cellStyle name="Note 5 2 2" xfId="18909" xr:uid="{00000000-0005-0000-0000-0000DE490000}"/>
    <cellStyle name="Note 5 2 2 2" xfId="49554" xr:uid="{5D13BAD1-4FE8-465A-9F4C-1FB031FB0306}"/>
    <cellStyle name="Note 5 2 3" xfId="18910" xr:uid="{00000000-0005-0000-0000-0000DF490000}"/>
    <cellStyle name="Note 5 2 3 2" xfId="18911" xr:uid="{00000000-0005-0000-0000-0000E0490000}"/>
    <cellStyle name="Note 5 2 3 2 2" xfId="49556" xr:uid="{0F2F34DC-62A2-41CC-92CC-9EFD39C082DA}"/>
    <cellStyle name="Note 5 2 3 3" xfId="49555" xr:uid="{B7149207-E3CD-455A-99A3-C0DD8648CE6E}"/>
    <cellStyle name="Note 5 2 4" xfId="18912" xr:uid="{00000000-0005-0000-0000-0000E1490000}"/>
    <cellStyle name="Note 5 2 4 2" xfId="49557" xr:uid="{60D4917E-0DE5-4071-8A30-75564BC9A93D}"/>
    <cellStyle name="Note 5 2 5" xfId="49553" xr:uid="{3EF9CDC4-F0C1-42EA-8D46-1CBEC503212A}"/>
    <cellStyle name="Note 5 3" xfId="18913" xr:uid="{00000000-0005-0000-0000-0000E2490000}"/>
    <cellStyle name="Note 5 3 2" xfId="49558" xr:uid="{8DC1D1B4-21E3-4A76-BB7E-343A5F4FAE2F}"/>
    <cellStyle name="Note 5 4" xfId="18914" xr:uid="{00000000-0005-0000-0000-0000E3490000}"/>
    <cellStyle name="Note 5 4 2" xfId="18915" xr:uid="{00000000-0005-0000-0000-0000E4490000}"/>
    <cellStyle name="Note 5 4 2 2" xfId="49560" xr:uid="{0664A2C7-A9A7-4298-AECE-010E720AF30F}"/>
    <cellStyle name="Note 5 4 3" xfId="18916" xr:uid="{00000000-0005-0000-0000-0000E5490000}"/>
    <cellStyle name="Note 5 4 3 2" xfId="49561" xr:uid="{F75CF16C-C954-4B76-9346-B644E00EE2CE}"/>
    <cellStyle name="Note 5 4 4" xfId="49559" xr:uid="{FF177265-C0F7-41A7-A484-BC8495EC0784}"/>
    <cellStyle name="Note 5 5" xfId="49552" xr:uid="{F1143692-EBA9-4C6C-8BDD-69439D23E9D2}"/>
    <cellStyle name="Note 6" xfId="18917" xr:uid="{00000000-0005-0000-0000-0000E6490000}"/>
    <cellStyle name="Note 6 2" xfId="18918" xr:uid="{00000000-0005-0000-0000-0000E7490000}"/>
    <cellStyle name="Note 6 2 2" xfId="49563" xr:uid="{E93268E1-BC04-4610-8CFE-B4427F6C94DB}"/>
    <cellStyle name="Note 6 3" xfId="18919" xr:uid="{00000000-0005-0000-0000-0000E8490000}"/>
    <cellStyle name="Note 6 3 2" xfId="18920" xr:uid="{00000000-0005-0000-0000-0000E9490000}"/>
    <cellStyle name="Note 6 3 2 2" xfId="49565" xr:uid="{21B71B7F-279A-4F5D-9DB5-C3C5A050F8BF}"/>
    <cellStyle name="Note 6 3 3" xfId="49564" xr:uid="{D9599FC7-C5AE-4D31-9653-5E221D30AF18}"/>
    <cellStyle name="Note 6 4" xfId="18921" xr:uid="{00000000-0005-0000-0000-0000EA490000}"/>
    <cellStyle name="Note 6 4 2" xfId="49566" xr:uid="{4823E602-7538-4CB3-9B1F-D673DF93EA74}"/>
    <cellStyle name="Note 6 5" xfId="49562" xr:uid="{890DEA7A-71DB-4B75-8B53-1AEBF6919D34}"/>
    <cellStyle name="Note 7" xfId="49507" xr:uid="{ED2A6E72-D1A2-4430-8F91-30A8F39C6F63}"/>
    <cellStyle name="Number" xfId="18922" xr:uid="{00000000-0005-0000-0000-0000EB490000}"/>
    <cellStyle name="Number 2" xfId="18923" xr:uid="{00000000-0005-0000-0000-0000EC490000}"/>
    <cellStyle name="Number 2 2" xfId="49568" xr:uid="{BE04FA7D-1272-4A1F-B885-31E3DDDD3EF5}"/>
    <cellStyle name="Number 3" xfId="18924" xr:uid="{00000000-0005-0000-0000-0000ED490000}"/>
    <cellStyle name="Number 3 2" xfId="49569" xr:uid="{53935A05-698E-4D99-97B7-2AFC6D8A8718}"/>
    <cellStyle name="Number 4" xfId="49567" xr:uid="{7FA7FF03-E56A-40AC-AF05-EC8C3B05E0B8}"/>
    <cellStyle name="Number_ADJS 33 Capitalized Interest - Jan 2013" xfId="18925" xr:uid="{00000000-0005-0000-0000-0000EE490000}"/>
    <cellStyle name="O.OO" xfId="18926" xr:uid="{00000000-0005-0000-0000-0000EF490000}"/>
    <cellStyle name="O.OO 2" xfId="49570" xr:uid="{98E53B4C-A573-4EFB-85DA-158C0316ABF9}"/>
    <cellStyle name="Œ…‹æØ‚è [0.00]_GE 3 MINIMUM" xfId="18927" xr:uid="{00000000-0005-0000-0000-0000F0490000}"/>
    <cellStyle name="Œ…‹æØ‚è_GE 3 MINIMUM" xfId="18928" xr:uid="{00000000-0005-0000-0000-0000F1490000}"/>
    <cellStyle name="Opções de Autoformatação" xfId="18929" xr:uid="{00000000-0005-0000-0000-0000F2490000}"/>
    <cellStyle name="Opções de Autoformatação 2" xfId="49571" xr:uid="{BA9640A6-4BF8-487A-A679-CD22B2094D40}"/>
    <cellStyle name="Option" xfId="18930" xr:uid="{00000000-0005-0000-0000-0000F3490000}"/>
    <cellStyle name="Option 2" xfId="49572" xr:uid="{1DA671C3-8F82-4BB6-85DB-FE96BE62DEE2}"/>
    <cellStyle name="Ouput" xfId="18931" xr:uid="{00000000-0005-0000-0000-0000F4490000}"/>
    <cellStyle name="Ouput 2" xfId="49573" xr:uid="{C2E3952A-2E0A-4C53-B31F-EF6BE9F15C8E}"/>
    <cellStyle name="outh America" xfId="18932" xr:uid="{00000000-0005-0000-0000-0000F5490000}"/>
    <cellStyle name="outh America 2" xfId="18933" xr:uid="{00000000-0005-0000-0000-0000F6490000}"/>
    <cellStyle name="outh America 2 2" xfId="49575" xr:uid="{0332F179-38CC-474A-8FAB-A090CECF6D76}"/>
    <cellStyle name="outh America 3" xfId="49574" xr:uid="{B2E16FD1-165E-4E71-8DEC-89BEC4953E51}"/>
    <cellStyle name="Output" xfId="18934" xr:uid="{00000000-0005-0000-0000-0000F7490000}"/>
    <cellStyle name="Output 2" xfId="18935" xr:uid="{00000000-0005-0000-0000-0000F8490000}"/>
    <cellStyle name="Output 2 2" xfId="18936" xr:uid="{00000000-0005-0000-0000-0000F9490000}"/>
    <cellStyle name="Output 2 2 2" xfId="49578" xr:uid="{9CBB39F8-A085-4736-9585-8D70258DCA2C}"/>
    <cellStyle name="Output 2 3" xfId="18937" xr:uid="{00000000-0005-0000-0000-0000FA490000}"/>
    <cellStyle name="Output 2 3 2" xfId="49579" xr:uid="{67576D21-F1B2-4FB0-94CF-D7E7A9413334}"/>
    <cellStyle name="Output 2 4" xfId="49577" xr:uid="{CEC6C182-E3C7-48E6-B41A-6C251236029E}"/>
    <cellStyle name="Output 3" xfId="18938" xr:uid="{00000000-0005-0000-0000-0000FB490000}"/>
    <cellStyle name="Output 3 2" xfId="18939" xr:uid="{00000000-0005-0000-0000-0000FC490000}"/>
    <cellStyle name="Output 3 2 2" xfId="49581" xr:uid="{CDAF43AF-5B74-4AD5-9481-9B8C6B1FC0FA}"/>
    <cellStyle name="Output 3 3" xfId="18940" xr:uid="{00000000-0005-0000-0000-0000FD490000}"/>
    <cellStyle name="Output 3 3 2" xfId="49582" xr:uid="{FBF448A9-51A6-4F35-A956-CA01A87175D1}"/>
    <cellStyle name="Output 3 4" xfId="49580" xr:uid="{50BC401B-926A-4DE7-8CFF-6F8DA70E13E9}"/>
    <cellStyle name="Output 4" xfId="18941" xr:uid="{00000000-0005-0000-0000-0000FE490000}"/>
    <cellStyle name="Output 4 2" xfId="49583" xr:uid="{AF888ED2-51B6-44FE-8529-6B691632C240}"/>
    <cellStyle name="Output 5" xfId="49576" xr:uid="{162330E0-278A-48FC-9B72-9C313A1B6CE8}"/>
    <cellStyle name="OUTPUT AMOUNTS" xfId="18942" xr:uid="{00000000-0005-0000-0000-0000FF490000}"/>
    <cellStyle name="OUTPUT AMOUNTS 2" xfId="18943" xr:uid="{00000000-0005-0000-0000-0000004A0000}"/>
    <cellStyle name="Output Amounts 2 2" xfId="18944" xr:uid="{00000000-0005-0000-0000-0000014A0000}"/>
    <cellStyle name="Output Amounts 2 2 2" xfId="49586" xr:uid="{B3EE1B82-468C-4A09-BC84-777FF482D003}"/>
    <cellStyle name="OUTPUT AMOUNTS 2 3" xfId="49585" xr:uid="{9E31BDC7-5F55-4AAB-A389-D4F7A4C9466A}"/>
    <cellStyle name="OUTPUT AMOUNTS 3" xfId="18945" xr:uid="{00000000-0005-0000-0000-0000024A0000}"/>
    <cellStyle name="OUTPUT AMOUNTS 3 2" xfId="18946" xr:uid="{00000000-0005-0000-0000-0000034A0000}"/>
    <cellStyle name="OUTPUT AMOUNTS 3 2 2" xfId="49588" xr:uid="{E520A786-6F9F-4107-8589-3AACEEB4C560}"/>
    <cellStyle name="OUTPUT AMOUNTS 3 3" xfId="49587" xr:uid="{D6544EA3-E708-40DA-B810-55A8E35B159A}"/>
    <cellStyle name="OUTPUT AMOUNTS 4" xfId="18947" xr:uid="{00000000-0005-0000-0000-0000044A0000}"/>
    <cellStyle name="OUTPUT AMOUNTS 4 2" xfId="49589" xr:uid="{270BB723-CCA2-4D5E-8597-1C870D889DCF}"/>
    <cellStyle name="Output Amounts 5" xfId="18948" xr:uid="{00000000-0005-0000-0000-0000054A0000}"/>
    <cellStyle name="Output Amounts 5 2" xfId="49590" xr:uid="{FA022176-CEC0-4464-849A-1B6F90379B44}"/>
    <cellStyle name="Output Amounts 6" xfId="18949" xr:uid="{00000000-0005-0000-0000-0000064A0000}"/>
    <cellStyle name="Output Amounts 6 2" xfId="49591" xr:uid="{3F16D2EC-DE1B-4A1D-8C20-D6F708AD14D4}"/>
    <cellStyle name="Output Amounts 7" xfId="18950" xr:uid="{00000000-0005-0000-0000-0000074A0000}"/>
    <cellStyle name="Output Amounts 7 2" xfId="49592" xr:uid="{9FE94A44-13CD-4C68-A725-921D8AD47D78}"/>
    <cellStyle name="OUTPUT AMOUNTS 8" xfId="49584" xr:uid="{97528901-D17E-40AE-8EC7-F94A9F59E4A0}"/>
    <cellStyle name="Output Amounts_ADJS 33 Capitalized Interest - Jan 2013" xfId="18951" xr:uid="{00000000-0005-0000-0000-0000084A0000}"/>
    <cellStyle name="OUTPUT COLUMN HEADINGS" xfId="18952" xr:uid="{00000000-0005-0000-0000-0000094A0000}"/>
    <cellStyle name="OUTPUT COLUMN HEADINGS 2" xfId="18953" xr:uid="{00000000-0005-0000-0000-00000A4A0000}"/>
    <cellStyle name="OUTPUT COLUMN HEADINGS 2 2" xfId="49594" xr:uid="{6CF2B588-698B-4E51-B903-68D70C434CBD}"/>
    <cellStyle name="OUTPUT COLUMN HEADINGS 3" xfId="18954" xr:uid="{00000000-0005-0000-0000-00000B4A0000}"/>
    <cellStyle name="OUTPUT COLUMN HEADINGS 3 2" xfId="18955" xr:uid="{00000000-0005-0000-0000-00000C4A0000}"/>
    <cellStyle name="OUTPUT COLUMN HEADINGS 3 2 2" xfId="49596" xr:uid="{276FF518-8EC6-4733-9BC1-36B7C590BD74}"/>
    <cellStyle name="OUTPUT COLUMN HEADINGS 3 3" xfId="49595" xr:uid="{0886496C-A305-4CEF-85D9-F00460E44D99}"/>
    <cellStyle name="OUTPUT COLUMN HEADINGS 4" xfId="18956" xr:uid="{00000000-0005-0000-0000-00000D4A0000}"/>
    <cellStyle name="OUTPUT COLUMN HEADINGS 4 2" xfId="49597" xr:uid="{610EF2E1-42B0-4D69-9914-1BE3A3824892}"/>
    <cellStyle name="OUTPUT COLUMN HEADINGS 5" xfId="49593" xr:uid="{669D215A-1F9D-4692-B330-43925DE4932D}"/>
    <cellStyle name="OUTPUT LINE ITEMS" xfId="18957" xr:uid="{00000000-0005-0000-0000-00000E4A0000}"/>
    <cellStyle name="OUTPUT LINE ITEMS 2" xfId="18958" xr:uid="{00000000-0005-0000-0000-00000F4A0000}"/>
    <cellStyle name="Output Line Items 2 2" xfId="18959" xr:uid="{00000000-0005-0000-0000-0000104A0000}"/>
    <cellStyle name="Output Line Items 2 2 2" xfId="49600" xr:uid="{AE5F7F2A-84D4-4019-803B-9D059BD7F83C}"/>
    <cellStyle name="OUTPUT LINE ITEMS 2 3" xfId="18960" xr:uid="{00000000-0005-0000-0000-0000114A0000}"/>
    <cellStyle name="OUTPUT LINE ITEMS 2 3 2" xfId="49601" xr:uid="{307B8662-4C29-4B83-B16F-8F4DF0944692}"/>
    <cellStyle name="OUTPUT LINE ITEMS 2 4" xfId="49599" xr:uid="{398807A5-20BB-4220-9733-322EA6723E97}"/>
    <cellStyle name="OUTPUT LINE ITEMS 3" xfId="18961" xr:uid="{00000000-0005-0000-0000-0000124A0000}"/>
    <cellStyle name="OUTPUT LINE ITEMS 3 2" xfId="18962" xr:uid="{00000000-0005-0000-0000-0000134A0000}"/>
    <cellStyle name="OUTPUT LINE ITEMS 3 2 2" xfId="18963" xr:uid="{00000000-0005-0000-0000-0000144A0000}"/>
    <cellStyle name="OUTPUT LINE ITEMS 3 2 2 2" xfId="49604" xr:uid="{98057730-4767-42EC-8C91-F95E50464CD8}"/>
    <cellStyle name="OUTPUT LINE ITEMS 3 2 3" xfId="49603" xr:uid="{A5637988-89DE-45FF-AB97-52A7D3F30E61}"/>
    <cellStyle name="OUTPUT LINE ITEMS 3 3" xfId="18964" xr:uid="{00000000-0005-0000-0000-0000154A0000}"/>
    <cellStyle name="OUTPUT LINE ITEMS 3 3 2" xfId="49605" xr:uid="{EB468D4C-8693-4990-9BFA-13A15DF30022}"/>
    <cellStyle name="OUTPUT LINE ITEMS 3 4" xfId="49602" xr:uid="{460A21A2-C28A-4F51-994C-83F70F1739B2}"/>
    <cellStyle name="OUTPUT LINE ITEMS 4" xfId="18965" xr:uid="{00000000-0005-0000-0000-0000164A0000}"/>
    <cellStyle name="OUTPUT LINE ITEMS 4 2" xfId="18966" xr:uid="{00000000-0005-0000-0000-0000174A0000}"/>
    <cellStyle name="OUTPUT LINE ITEMS 4 2 2" xfId="49607" xr:uid="{75167ACD-201C-4EE8-949D-1CD7EE64189A}"/>
    <cellStyle name="OUTPUT LINE ITEMS 4 3" xfId="49606" xr:uid="{890165AC-3BD3-430B-A92A-6383311E85B5}"/>
    <cellStyle name="Output Line Items 5" xfId="18967" xr:uid="{00000000-0005-0000-0000-0000184A0000}"/>
    <cellStyle name="Output Line Items 5 2" xfId="49608" xr:uid="{3ED64E1F-02DC-4262-B649-2D4C9FB69581}"/>
    <cellStyle name="Output Line Items 6" xfId="18968" xr:uid="{00000000-0005-0000-0000-0000194A0000}"/>
    <cellStyle name="Output Line Items 6 2" xfId="49609" xr:uid="{611E6DF8-DE2F-43EA-8A01-9B96AD84296D}"/>
    <cellStyle name="Output Line Items 7" xfId="18969" xr:uid="{00000000-0005-0000-0000-00001A4A0000}"/>
    <cellStyle name="Output Line Items 7 2" xfId="49610" xr:uid="{114FA496-FAB1-41EA-A4A6-3A78B6A6D7FB}"/>
    <cellStyle name="OUTPUT LINE ITEMS 8" xfId="18970" xr:uid="{00000000-0005-0000-0000-00001B4A0000}"/>
    <cellStyle name="OUTPUT LINE ITEMS 8 2" xfId="18971" xr:uid="{00000000-0005-0000-0000-00001C4A0000}"/>
    <cellStyle name="OUTPUT LINE ITEMS 8 2 2" xfId="49612" xr:uid="{EB44B969-36C3-47E2-9CFF-007F42B99D30}"/>
    <cellStyle name="OUTPUT LINE ITEMS 8 3" xfId="49611" xr:uid="{CECD016A-4701-4C4A-BE3B-EEDA67AEBA81}"/>
    <cellStyle name="OUTPUT LINE ITEMS 9" xfId="49598" xr:uid="{D893C4D0-653F-4F25-A635-68DA4D4E69FB}"/>
    <cellStyle name="Output Line Items_ADJS 33 Capitalized Interest - Jan 2013" xfId="18972" xr:uid="{00000000-0005-0000-0000-00001D4A0000}"/>
    <cellStyle name="OUTPUT REPORT HEADING" xfId="18973" xr:uid="{00000000-0005-0000-0000-00001E4A0000}"/>
    <cellStyle name="OUTPUT REPORT HEADING 2" xfId="18974" xr:uid="{00000000-0005-0000-0000-00001F4A0000}"/>
    <cellStyle name="OUTPUT REPORT HEADING 2 2" xfId="49614" xr:uid="{36BB325B-60C2-420A-BA5B-A3E046A128D9}"/>
    <cellStyle name="OUTPUT REPORT HEADING 3" xfId="18975" xr:uid="{00000000-0005-0000-0000-0000204A0000}"/>
    <cellStyle name="OUTPUT REPORT HEADING 3 2" xfId="18976" xr:uid="{00000000-0005-0000-0000-0000214A0000}"/>
    <cellStyle name="OUTPUT REPORT HEADING 3 2 2" xfId="49616" xr:uid="{4C0A6B65-9F9B-48C4-BF75-72D628AC2DAF}"/>
    <cellStyle name="OUTPUT REPORT HEADING 3 3" xfId="49615" xr:uid="{E61F3A4B-D3F2-4D07-8789-9688764039AD}"/>
    <cellStyle name="OUTPUT REPORT HEADING 4" xfId="18977" xr:uid="{00000000-0005-0000-0000-0000224A0000}"/>
    <cellStyle name="OUTPUT REPORT HEADING 4 2" xfId="49617" xr:uid="{1D8FC0E5-033E-45DE-A836-B50289E3A0DB}"/>
    <cellStyle name="OUTPUT REPORT HEADING 5" xfId="49613" xr:uid="{C9C5B549-E7E0-466A-9B19-53A21233588C}"/>
    <cellStyle name="OUTPUT REPORT TITLE" xfId="18978" xr:uid="{00000000-0005-0000-0000-0000234A0000}"/>
    <cellStyle name="OUTPUT REPORT TITLE 2" xfId="18979" xr:uid="{00000000-0005-0000-0000-0000244A0000}"/>
    <cellStyle name="Output Report Title 2 2" xfId="18980" xr:uid="{00000000-0005-0000-0000-0000254A0000}"/>
    <cellStyle name="Output Report Title 2 2 2" xfId="49620" xr:uid="{99F7F686-2070-4450-9358-6AE982D4654B}"/>
    <cellStyle name="OUTPUT REPORT TITLE 2 3" xfId="49619" xr:uid="{65F901D1-D9D0-4F37-B039-DC7CEB5E8763}"/>
    <cellStyle name="OUTPUT REPORT TITLE 3" xfId="18981" xr:uid="{00000000-0005-0000-0000-0000264A0000}"/>
    <cellStyle name="OUTPUT REPORT TITLE 3 2" xfId="18982" xr:uid="{00000000-0005-0000-0000-0000274A0000}"/>
    <cellStyle name="OUTPUT REPORT TITLE 3 2 2" xfId="49622" xr:uid="{464B3EA9-54C8-41BD-996C-8A519528157F}"/>
    <cellStyle name="OUTPUT REPORT TITLE 3 3" xfId="49621" xr:uid="{EE1801FB-3BD6-4D82-BEFE-633A341BF3C5}"/>
    <cellStyle name="Output Report Title 4" xfId="18983" xr:uid="{00000000-0005-0000-0000-0000284A0000}"/>
    <cellStyle name="Output Report Title 4 2" xfId="49623" xr:uid="{A18A01C6-27A1-49E5-9F2E-CFBB4FCBA088}"/>
    <cellStyle name="Output Report Title 5" xfId="18984" xr:uid="{00000000-0005-0000-0000-0000294A0000}"/>
    <cellStyle name="Output Report Title 5 2" xfId="49624" xr:uid="{F0739EE9-2A30-473F-845E-BC0439272820}"/>
    <cellStyle name="Output Report Title 6" xfId="18985" xr:uid="{00000000-0005-0000-0000-00002A4A0000}"/>
    <cellStyle name="Output Report Title 6 2" xfId="49625" xr:uid="{6AA01EFD-9785-4210-A480-5ED16A9E3AFA}"/>
    <cellStyle name="OUTPUT REPORT TITLE 7" xfId="18986" xr:uid="{00000000-0005-0000-0000-00002B4A0000}"/>
    <cellStyle name="OUTPUT REPORT TITLE 7 2" xfId="49626" xr:uid="{E1DB58F2-C075-4ED2-958A-8FFD9DEDD9A1}"/>
    <cellStyle name="OUTPUT REPORT TITLE 8" xfId="49618" xr:uid="{21A1A2BD-8750-4559-8EAB-CDC1DE173C13}"/>
    <cellStyle name="Output Report Title_ADJS 33 Capitalized Interest - Jan 2013" xfId="18987" xr:uid="{00000000-0005-0000-0000-00002C4A0000}"/>
    <cellStyle name="Output_CO_96" xfId="18988" xr:uid="{00000000-0005-0000-0000-00002D4A0000}"/>
    <cellStyle name="Padrão_pilhas (2)" xfId="18989" xr:uid="{00000000-0005-0000-0000-00002E4A0000}"/>
    <cellStyle name="Page Number" xfId="18990" xr:uid="{00000000-0005-0000-0000-00002F4A0000}"/>
    <cellStyle name="Page Number 2" xfId="49627" xr:uid="{BB422B32-1A77-4737-A533-7894046FAD1E}"/>
    <cellStyle name="Pattern" xfId="18991" xr:uid="{00000000-0005-0000-0000-0000304A0000}"/>
    <cellStyle name="Pattern 2" xfId="49628" xr:uid="{D1264D16-92E3-4E40-B544-4591F19DFFEF}"/>
    <cellStyle name="pb_page_heading_LS" xfId="18992" xr:uid="{00000000-0005-0000-0000-0000314A0000}"/>
    <cellStyle name="Percent" xfId="62816" xr:uid="{00000000-0005-0000-0000-0000324A0000}"/>
    <cellStyle name="Percent (1)" xfId="18993" xr:uid="{00000000-0005-0000-0000-0000334A0000}"/>
    <cellStyle name="Percent (1) 2" xfId="49630" xr:uid="{B30630DD-ED8D-4EA8-9775-C935477DABB5}"/>
    <cellStyle name="Percent [0]" xfId="18994" xr:uid="{00000000-0005-0000-0000-0000344A0000}"/>
    <cellStyle name="Percent [0] 2" xfId="18995" xr:uid="{00000000-0005-0000-0000-0000354A0000}"/>
    <cellStyle name="Percent [0] 2 2" xfId="49632" xr:uid="{D8AD2A02-A2B7-4FCF-BC4E-238DBCBF10DD}"/>
    <cellStyle name="Percent [0] 3" xfId="49631" xr:uid="{69ABFC59-FD57-4FD1-B6FB-C3BC57D0B5E7}"/>
    <cellStyle name="Percent [00]" xfId="18996" xr:uid="{00000000-0005-0000-0000-0000364A0000}"/>
    <cellStyle name="Percent [00] 2" xfId="18997" xr:uid="{00000000-0005-0000-0000-0000374A0000}"/>
    <cellStyle name="Percent [00] 2 2" xfId="49634" xr:uid="{A5FF8206-DCD5-4309-B977-3542BAC8EF91}"/>
    <cellStyle name="Percent [00] 3" xfId="49633" xr:uid="{026E2B75-C038-4C53-A971-2B2D46337986}"/>
    <cellStyle name="Percent [2]" xfId="18998" xr:uid="{00000000-0005-0000-0000-0000384A0000}"/>
    <cellStyle name="Percent [2] 2" xfId="18999" xr:uid="{00000000-0005-0000-0000-0000394A0000}"/>
    <cellStyle name="Percent [2] 2 2" xfId="49636" xr:uid="{7062C34F-147C-4275-9E86-13A5EB5354B9}"/>
    <cellStyle name="Percent [2] 3" xfId="49635" xr:uid="{65EFFC1B-C7A3-48B3-A473-30B10A90FFEB}"/>
    <cellStyle name="Percent [3]" xfId="19000" xr:uid="{00000000-0005-0000-0000-00003A4A0000}"/>
    <cellStyle name="Percent [3] 2" xfId="49637" xr:uid="{A7AEEC6F-D603-414E-BFD8-62C5A5B29BE1}"/>
    <cellStyle name="Percent 10" xfId="19001" xr:uid="{00000000-0005-0000-0000-00003B4A0000}"/>
    <cellStyle name="Percent 10 2" xfId="49638" xr:uid="{207DCA87-8123-48FF-B29C-97ADAD377A2F}"/>
    <cellStyle name="Percent 100" xfId="19002" xr:uid="{00000000-0005-0000-0000-00003C4A0000}"/>
    <cellStyle name="Percent 100 2" xfId="49639" xr:uid="{72F05464-7B47-4154-9143-BEAF5DF7FF77}"/>
    <cellStyle name="Percent 101" xfId="19003" xr:uid="{00000000-0005-0000-0000-00003D4A0000}"/>
    <cellStyle name="Percent 101 2" xfId="49640" xr:uid="{299C5335-F7AE-46A3-A1AE-363C67622401}"/>
    <cellStyle name="Percent 102" xfId="19004" xr:uid="{00000000-0005-0000-0000-00003E4A0000}"/>
    <cellStyle name="Percent 102 2" xfId="49641" xr:uid="{B0C27966-2981-426A-AD77-56C847ACD08E}"/>
    <cellStyle name="Percent 103" xfId="19005" xr:uid="{00000000-0005-0000-0000-00003F4A0000}"/>
    <cellStyle name="Percent 103 2" xfId="49642" xr:uid="{7D00375F-E28D-4838-811A-745735FC430A}"/>
    <cellStyle name="Percent 104" xfId="19006" xr:uid="{00000000-0005-0000-0000-0000404A0000}"/>
    <cellStyle name="Percent 104 2" xfId="49643" xr:uid="{AD63B601-8769-46C4-9EA8-BA9CFA146437}"/>
    <cellStyle name="Percent 105" xfId="19007" xr:uid="{00000000-0005-0000-0000-0000414A0000}"/>
    <cellStyle name="Percent 105 2" xfId="49644" xr:uid="{5EA587E0-C5D5-4592-9E58-CD6257F21B53}"/>
    <cellStyle name="Percent 106" xfId="19008" xr:uid="{00000000-0005-0000-0000-0000424A0000}"/>
    <cellStyle name="Percent 106 2" xfId="49645" xr:uid="{5B115A67-B2BC-4A68-A0ED-8364E21F7A95}"/>
    <cellStyle name="Percent 107" xfId="19009" xr:uid="{00000000-0005-0000-0000-0000434A0000}"/>
    <cellStyle name="Percent 107 2" xfId="49646" xr:uid="{876EF6FA-2BE1-486C-AEA3-9394A3D7F014}"/>
    <cellStyle name="Percent 108" xfId="19010" xr:uid="{00000000-0005-0000-0000-0000444A0000}"/>
    <cellStyle name="Percent 108 2" xfId="49647" xr:uid="{66E8591F-8F5E-4C57-B1B9-4D897202E7F9}"/>
    <cellStyle name="Percent 109" xfId="19011" xr:uid="{00000000-0005-0000-0000-0000454A0000}"/>
    <cellStyle name="Percent 109 2" xfId="49648" xr:uid="{00773943-5882-45E6-8868-123D32E08E31}"/>
    <cellStyle name="Percent 11" xfId="19012" xr:uid="{00000000-0005-0000-0000-0000464A0000}"/>
    <cellStyle name="Percent 11 2" xfId="49649" xr:uid="{9E0F33B3-DDEB-4212-A5AA-ACBC0B9FBA07}"/>
    <cellStyle name="Percent 110" xfId="19013" xr:uid="{00000000-0005-0000-0000-0000474A0000}"/>
    <cellStyle name="Percent 110 2" xfId="49650" xr:uid="{6C2FDE84-C85A-4D59-88FF-FDCCC833D4A6}"/>
    <cellStyle name="Percent 111" xfId="19014" xr:uid="{00000000-0005-0000-0000-0000484A0000}"/>
    <cellStyle name="Percent 111 2" xfId="49651" xr:uid="{20C7EB4D-4F58-4BC2-86BF-6DEE5980B1C8}"/>
    <cellStyle name="Percent 112" xfId="19015" xr:uid="{00000000-0005-0000-0000-0000494A0000}"/>
    <cellStyle name="Percent 112 2" xfId="49652" xr:uid="{3456D528-4FE6-4F2D-8AEB-6B06DCB26B80}"/>
    <cellStyle name="Percent 113" xfId="19016" xr:uid="{00000000-0005-0000-0000-00004A4A0000}"/>
    <cellStyle name="Percent 113 2" xfId="49653" xr:uid="{08A27E09-DC86-42A5-AFA7-F4DD631226BF}"/>
    <cellStyle name="Percent 114" xfId="19017" xr:uid="{00000000-0005-0000-0000-00004B4A0000}"/>
    <cellStyle name="Percent 114 2" xfId="49654" xr:uid="{8E8C1882-AB34-472A-A31C-214292207D3D}"/>
    <cellStyle name="Percent 115" xfId="19018" xr:uid="{00000000-0005-0000-0000-00004C4A0000}"/>
    <cellStyle name="Percent 115 2" xfId="49655" xr:uid="{E1C6E521-4B2E-45B3-BF6A-C3B97698C4B5}"/>
    <cellStyle name="Percent 116" xfId="19019" xr:uid="{00000000-0005-0000-0000-00004D4A0000}"/>
    <cellStyle name="Percent 116 2" xfId="49656" xr:uid="{2554B0BE-CFC8-4D2D-882C-3C62C4DE2AB8}"/>
    <cellStyle name="Percent 117" xfId="19020" xr:uid="{00000000-0005-0000-0000-00004E4A0000}"/>
    <cellStyle name="Percent 117 2" xfId="49657" xr:uid="{F332CFA5-ADE6-47E1-A02D-538D1826EDD3}"/>
    <cellStyle name="Percent 118" xfId="19021" xr:uid="{00000000-0005-0000-0000-00004F4A0000}"/>
    <cellStyle name="Percent 118 2" xfId="49658" xr:uid="{2D7BD360-6973-4250-8555-2DE3E2EB2CB7}"/>
    <cellStyle name="Percent 119" xfId="19022" xr:uid="{00000000-0005-0000-0000-0000504A0000}"/>
    <cellStyle name="Percent 119 2" xfId="49659" xr:uid="{999EF63D-05EE-4317-9F8B-588DD15DB379}"/>
    <cellStyle name="Percent 12" xfId="19023" xr:uid="{00000000-0005-0000-0000-0000514A0000}"/>
    <cellStyle name="Percent 12 2" xfId="49660" xr:uid="{6EAB8732-D9A8-418D-9CC9-2A96A81FFAA0}"/>
    <cellStyle name="Percent 120" xfId="19024" xr:uid="{00000000-0005-0000-0000-0000524A0000}"/>
    <cellStyle name="Percent 120 2" xfId="49661" xr:uid="{F6E26E13-1259-4FD9-B705-713CE82B8774}"/>
    <cellStyle name="Percent 121" xfId="19025" xr:uid="{00000000-0005-0000-0000-0000534A0000}"/>
    <cellStyle name="Percent 121 2" xfId="49662" xr:uid="{FE841690-1D22-41A2-8068-9013960370A0}"/>
    <cellStyle name="Percent 122" xfId="19026" xr:uid="{00000000-0005-0000-0000-0000544A0000}"/>
    <cellStyle name="Percent 122 2" xfId="49663" xr:uid="{878B5EB7-D18B-41A6-9F07-E1C4D6793567}"/>
    <cellStyle name="Percent 123" xfId="19027" xr:uid="{00000000-0005-0000-0000-0000554A0000}"/>
    <cellStyle name="Percent 123 2" xfId="49664" xr:uid="{56EF9241-29F1-411C-9C7E-39FEDC79231F}"/>
    <cellStyle name="Percent 124" xfId="19028" xr:uid="{00000000-0005-0000-0000-0000564A0000}"/>
    <cellStyle name="Percent 124 2" xfId="49665" xr:uid="{9CDB2D14-FA41-4DBF-AA6B-F4A633839FBD}"/>
    <cellStyle name="Percent 125" xfId="19029" xr:uid="{00000000-0005-0000-0000-0000574A0000}"/>
    <cellStyle name="Percent 125 2" xfId="49666" xr:uid="{4939B83F-D992-4E3A-B5B7-EE7EC6E85884}"/>
    <cellStyle name="Percent 126" xfId="19030" xr:uid="{00000000-0005-0000-0000-0000584A0000}"/>
    <cellStyle name="Percent 126 2" xfId="49667" xr:uid="{D9163BEE-2E63-4E54-BA05-5EDA339F11E4}"/>
    <cellStyle name="Percent 127" xfId="19031" xr:uid="{00000000-0005-0000-0000-0000594A0000}"/>
    <cellStyle name="Percent 127 2" xfId="49668" xr:uid="{9F88825E-64C9-4481-BABB-AE56F86BCE1E}"/>
    <cellStyle name="Percent 128" xfId="19032" xr:uid="{00000000-0005-0000-0000-00005A4A0000}"/>
    <cellStyle name="Percent 128 2" xfId="49669" xr:uid="{A085C1F0-B5E4-4F3F-ADF3-6DE6B3C5C995}"/>
    <cellStyle name="Percent 129" xfId="19033" xr:uid="{00000000-0005-0000-0000-00005B4A0000}"/>
    <cellStyle name="Percent 129 2" xfId="49670" xr:uid="{146F36D7-3F64-44FC-8591-638015D5A973}"/>
    <cellStyle name="Percent 13" xfId="19034" xr:uid="{00000000-0005-0000-0000-00005C4A0000}"/>
    <cellStyle name="Percent 13 2" xfId="49671" xr:uid="{8D63B726-47EE-4E8E-8D7D-7C43B7E46394}"/>
    <cellStyle name="Percent 130" xfId="19035" xr:uid="{00000000-0005-0000-0000-00005D4A0000}"/>
    <cellStyle name="Percent 130 2" xfId="49672" xr:uid="{F4669D49-C59E-4E11-A217-2F771FE2A4C8}"/>
    <cellStyle name="Percent 131" xfId="19036" xr:uid="{00000000-0005-0000-0000-00005E4A0000}"/>
    <cellStyle name="Percent 131 2" xfId="49673" xr:uid="{6D2F30D0-7EA5-4C18-930E-6E1C91A6593E}"/>
    <cellStyle name="Percent 132" xfId="19037" xr:uid="{00000000-0005-0000-0000-00005F4A0000}"/>
    <cellStyle name="Percent 132 2" xfId="49674" xr:uid="{9B2D4840-DE11-4A17-B24C-2AB423E058FC}"/>
    <cellStyle name="Percent 133" xfId="19038" xr:uid="{00000000-0005-0000-0000-0000604A0000}"/>
    <cellStyle name="Percent 133 2" xfId="49675" xr:uid="{CC353985-03FE-4BD7-B53C-6D48D3A17746}"/>
    <cellStyle name="Percent 134" xfId="19039" xr:uid="{00000000-0005-0000-0000-0000614A0000}"/>
    <cellStyle name="Percent 134 2" xfId="49676" xr:uid="{6D4E385D-6B4B-4849-B6E6-56576404CAB5}"/>
    <cellStyle name="Percent 135" xfId="19040" xr:uid="{00000000-0005-0000-0000-0000624A0000}"/>
    <cellStyle name="Percent 135 2" xfId="49677" xr:uid="{FF7F82A5-6F8D-4E32-8409-720CCF8C0D76}"/>
    <cellStyle name="Percent 136" xfId="19041" xr:uid="{00000000-0005-0000-0000-0000634A0000}"/>
    <cellStyle name="Percent 136 2" xfId="49678" xr:uid="{5A958A9E-E274-4110-9D60-596B516AC959}"/>
    <cellStyle name="Percent 137" xfId="19042" xr:uid="{00000000-0005-0000-0000-0000644A0000}"/>
    <cellStyle name="Percent 137 2" xfId="49679" xr:uid="{0EBA9BD9-9EBA-4E20-869F-B218E3B4996C}"/>
    <cellStyle name="Percent 138" xfId="19043" xr:uid="{00000000-0005-0000-0000-0000654A0000}"/>
    <cellStyle name="Percent 138 2" xfId="49680" xr:uid="{D1C698D6-AA73-428B-B69A-773018720FAF}"/>
    <cellStyle name="Percent 139" xfId="19044" xr:uid="{00000000-0005-0000-0000-0000664A0000}"/>
    <cellStyle name="Percent 139 2" xfId="49681" xr:uid="{731E5BE1-5E2D-4E3F-BB05-277E4963BBD7}"/>
    <cellStyle name="Percent 14" xfId="19045" xr:uid="{00000000-0005-0000-0000-0000674A0000}"/>
    <cellStyle name="Percent 14 2" xfId="49682" xr:uid="{0E86E5E9-9ACC-4BDA-81AA-716CC8E0CC93}"/>
    <cellStyle name="Percent 140" xfId="19046" xr:uid="{00000000-0005-0000-0000-0000684A0000}"/>
    <cellStyle name="Percent 140 2" xfId="49683" xr:uid="{7B0AD0C3-8D1E-49A5-A3F8-87AE1E591CDC}"/>
    <cellStyle name="Percent 141" xfId="19047" xr:uid="{00000000-0005-0000-0000-0000694A0000}"/>
    <cellStyle name="Percent 141 2" xfId="49684" xr:uid="{212E0E9C-9FEA-42D8-A2E3-9C1CC9BA3D5F}"/>
    <cellStyle name="Percent 142" xfId="19048" xr:uid="{00000000-0005-0000-0000-00006A4A0000}"/>
    <cellStyle name="Percent 142 2" xfId="49685" xr:uid="{A20215CB-0084-412D-9492-1DCA21BD41DC}"/>
    <cellStyle name="Percent 143" xfId="19049" xr:uid="{00000000-0005-0000-0000-00006B4A0000}"/>
    <cellStyle name="Percent 143 2" xfId="19050" xr:uid="{00000000-0005-0000-0000-00006C4A0000}"/>
    <cellStyle name="Percent 143 2 2" xfId="49687" xr:uid="{F1D7090A-A59E-428D-A5C0-5B235608C3E1}"/>
    <cellStyle name="Percent 143 3" xfId="19051" xr:uid="{00000000-0005-0000-0000-00006D4A0000}"/>
    <cellStyle name="Percent 143 3 2" xfId="19052" xr:uid="{00000000-0005-0000-0000-00006E4A0000}"/>
    <cellStyle name="Percent 143 3 2 2" xfId="49689" xr:uid="{82F6BDE3-E169-4A67-9FE8-428E3016B668}"/>
    <cellStyle name="Percent 143 3 3" xfId="49688" xr:uid="{C32E79DF-7DA1-477C-A712-8B1C6EA264C4}"/>
    <cellStyle name="Percent 143 4" xfId="19053" xr:uid="{00000000-0005-0000-0000-00006F4A0000}"/>
    <cellStyle name="Percent 143 4 2" xfId="49690" xr:uid="{E027E71C-6652-40D6-B6EA-2443B530B9AE}"/>
    <cellStyle name="Percent 143 5" xfId="49686" xr:uid="{7F3EFD3F-4368-40DE-98D1-0CA047B4CB80}"/>
    <cellStyle name="Percent 144" xfId="19054" xr:uid="{00000000-0005-0000-0000-0000704A0000}"/>
    <cellStyle name="Percent 144 2" xfId="19055" xr:uid="{00000000-0005-0000-0000-0000714A0000}"/>
    <cellStyle name="Percent 144 2 2" xfId="49692" xr:uid="{C0430F99-8786-4526-9717-7FFC5A0EE0BA}"/>
    <cellStyle name="Percent 144 3" xfId="19056" xr:uid="{00000000-0005-0000-0000-0000724A0000}"/>
    <cellStyle name="Percent 144 3 2" xfId="19057" xr:uid="{00000000-0005-0000-0000-0000734A0000}"/>
    <cellStyle name="Percent 144 3 2 2" xfId="49694" xr:uid="{3181F270-8691-4D8F-B4DE-962C7B49648D}"/>
    <cellStyle name="Percent 144 3 3" xfId="49693" xr:uid="{6133B7F1-BEC4-4721-BAF6-8FBD16D0BF47}"/>
    <cellStyle name="Percent 144 4" xfId="19058" xr:uid="{00000000-0005-0000-0000-0000744A0000}"/>
    <cellStyle name="Percent 144 4 2" xfId="49695" xr:uid="{AFF19D9F-5251-48A9-A80A-AA626EE529CC}"/>
    <cellStyle name="Percent 144 5" xfId="49691" xr:uid="{8C5346C6-AB00-46FF-98D4-8726FB751DCB}"/>
    <cellStyle name="Percent 145" xfId="19059" xr:uid="{00000000-0005-0000-0000-0000754A0000}"/>
    <cellStyle name="Percent 145 2" xfId="19060" xr:uid="{00000000-0005-0000-0000-0000764A0000}"/>
    <cellStyle name="Percent 145 2 2" xfId="49697" xr:uid="{39FE5F20-C16C-45C9-B0CE-47003BD1C537}"/>
    <cellStyle name="Percent 145 3" xfId="19061" xr:uid="{00000000-0005-0000-0000-0000774A0000}"/>
    <cellStyle name="Percent 145 3 2" xfId="19062" xr:uid="{00000000-0005-0000-0000-0000784A0000}"/>
    <cellStyle name="Percent 145 3 2 2" xfId="49699" xr:uid="{9A682184-B3C5-4480-87C4-07A5C2F5C834}"/>
    <cellStyle name="Percent 145 3 3" xfId="49698" xr:uid="{3A5D2A9D-9566-4368-B814-2FBA21CF4DD3}"/>
    <cellStyle name="Percent 145 4" xfId="19063" xr:uid="{00000000-0005-0000-0000-0000794A0000}"/>
    <cellStyle name="Percent 145 4 2" xfId="49700" xr:uid="{9440BF65-C38B-4D89-9D62-3208ED83FE31}"/>
    <cellStyle name="Percent 145 5" xfId="49696" xr:uid="{CD83FAFE-5B35-4B8F-ADA9-FBB84F97595E}"/>
    <cellStyle name="Percent 146" xfId="19064" xr:uid="{00000000-0005-0000-0000-00007A4A0000}"/>
    <cellStyle name="Percent 146 2" xfId="49701" xr:uid="{D9325BDE-8DF6-4B95-934E-CABF69AB10F3}"/>
    <cellStyle name="Percent 147" xfId="19065" xr:uid="{00000000-0005-0000-0000-00007B4A0000}"/>
    <cellStyle name="Percent 147 2" xfId="49702" xr:uid="{00A0EBC2-6132-45BD-8CA3-477D8107F56E}"/>
    <cellStyle name="Percent 148" xfId="19066" xr:uid="{00000000-0005-0000-0000-00007C4A0000}"/>
    <cellStyle name="Percent 148 2" xfId="49703" xr:uid="{F498C80D-9B14-457F-8239-6E5B20908F8E}"/>
    <cellStyle name="Percent 149" xfId="19067" xr:uid="{00000000-0005-0000-0000-00007D4A0000}"/>
    <cellStyle name="Percent 149 2" xfId="49704" xr:uid="{9F6DBBA4-26FB-44A9-8953-6DD8451E5551}"/>
    <cellStyle name="Percent 15" xfId="19068" xr:uid="{00000000-0005-0000-0000-00007E4A0000}"/>
    <cellStyle name="Percent 15 2" xfId="49705" xr:uid="{08474D47-14C9-4567-A84C-699A254E4761}"/>
    <cellStyle name="Percent 150" xfId="19069" xr:uid="{00000000-0005-0000-0000-00007F4A0000}"/>
    <cellStyle name="Percent 150 2" xfId="49706" xr:uid="{082CA7BC-3089-4509-ABCE-976F4CEB4A71}"/>
    <cellStyle name="Percent 151" xfId="19070" xr:uid="{00000000-0005-0000-0000-0000804A0000}"/>
    <cellStyle name="Percent 151 2" xfId="49707" xr:uid="{541EA0A6-0D8D-4CE7-823A-31A8D37BB55F}"/>
    <cellStyle name="Percent 152" xfId="19071" xr:uid="{00000000-0005-0000-0000-0000814A0000}"/>
    <cellStyle name="Percent 152 2" xfId="49708" xr:uid="{ED0F47F2-488B-44D3-83E2-BED07CAA4847}"/>
    <cellStyle name="Percent 153" xfId="19072" xr:uid="{00000000-0005-0000-0000-0000824A0000}"/>
    <cellStyle name="Percent 153 2" xfId="49709" xr:uid="{D742F231-7CF4-454F-A22A-A6568AFE08F1}"/>
    <cellStyle name="Percent 154" xfId="19073" xr:uid="{00000000-0005-0000-0000-0000834A0000}"/>
    <cellStyle name="Percent 154 2" xfId="49710" xr:uid="{CFC15317-98B3-4D8F-8A03-4881028ACF73}"/>
    <cellStyle name="Percent 155" xfId="19074" xr:uid="{00000000-0005-0000-0000-0000844A0000}"/>
    <cellStyle name="Percent 155 2" xfId="49711" xr:uid="{6D374611-5530-40ED-9E2A-BF6C6CBDC5D7}"/>
    <cellStyle name="Percent 156" xfId="19075" xr:uid="{00000000-0005-0000-0000-0000854A0000}"/>
    <cellStyle name="Percent 156 2" xfId="49712" xr:uid="{70B1F334-2F14-490B-87F2-EA8AD71578F0}"/>
    <cellStyle name="Percent 157" xfId="19076" xr:uid="{00000000-0005-0000-0000-0000864A0000}"/>
    <cellStyle name="Percent 157 2" xfId="49713" xr:uid="{14C8EDA9-D585-4329-89AD-D35EE5A0D731}"/>
    <cellStyle name="Percent 158" xfId="19077" xr:uid="{00000000-0005-0000-0000-0000874A0000}"/>
    <cellStyle name="Percent 158 2" xfId="49714" xr:uid="{A9BE5D43-CD3A-4488-BD02-B90B44944858}"/>
    <cellStyle name="Percent 159" xfId="19078" xr:uid="{00000000-0005-0000-0000-0000884A0000}"/>
    <cellStyle name="Percent 159 2" xfId="49715" xr:uid="{F635E4D7-878A-4991-A5E9-8B6543C20DB1}"/>
    <cellStyle name="Percent 16" xfId="19079" xr:uid="{00000000-0005-0000-0000-0000894A0000}"/>
    <cellStyle name="Percent 16 2" xfId="49716" xr:uid="{2AA69574-92E3-4C3E-83DE-6D4989F79974}"/>
    <cellStyle name="Percent 160" xfId="19080" xr:uid="{00000000-0005-0000-0000-00008A4A0000}"/>
    <cellStyle name="Percent 160 2" xfId="49717" xr:uid="{5813E628-B6C5-412C-B5FD-06236EADE745}"/>
    <cellStyle name="Percent 161" xfId="19081" xr:uid="{00000000-0005-0000-0000-00008B4A0000}"/>
    <cellStyle name="Percent 161 2" xfId="49718" xr:uid="{81C5B29E-2AB9-41A2-BBDF-9CC148F3258A}"/>
    <cellStyle name="Percent 162" xfId="19082" xr:uid="{00000000-0005-0000-0000-00008C4A0000}"/>
    <cellStyle name="Percent 162 2" xfId="49719" xr:uid="{CC30394C-87F6-4088-8212-E6C98C16A031}"/>
    <cellStyle name="Percent 163" xfId="19083" xr:uid="{00000000-0005-0000-0000-00008D4A0000}"/>
    <cellStyle name="Percent 163 2" xfId="49720" xr:uid="{78A42E0F-DBD1-40B0-A747-31143E607126}"/>
    <cellStyle name="Percent 164" xfId="19084" xr:uid="{00000000-0005-0000-0000-00008E4A0000}"/>
    <cellStyle name="Percent 164 2" xfId="49721" xr:uid="{3DF9F8BD-686D-40ED-8EA5-4903649D1C79}"/>
    <cellStyle name="Percent 165" xfId="19085" xr:uid="{00000000-0005-0000-0000-00008F4A0000}"/>
    <cellStyle name="Percent 165 2" xfId="49722" xr:uid="{0210CBAB-4808-41B2-81A8-0DBCBCCE913F}"/>
    <cellStyle name="Percent 166" xfId="19086" xr:uid="{00000000-0005-0000-0000-0000904A0000}"/>
    <cellStyle name="Percent 166 2" xfId="49723" xr:uid="{A4D39135-70D5-4C88-84C0-27226CB0EF5C}"/>
    <cellStyle name="Percent 167" xfId="19087" xr:uid="{00000000-0005-0000-0000-0000914A0000}"/>
    <cellStyle name="Percent 167 2" xfId="49724" xr:uid="{2F426C17-D538-4990-A359-10584D9A09B4}"/>
    <cellStyle name="Percent 168" xfId="19088" xr:uid="{00000000-0005-0000-0000-0000924A0000}"/>
    <cellStyle name="Percent 168 2" xfId="49725" xr:uid="{12EF56AC-633A-4BEC-9F59-B56A3BB4E6A2}"/>
    <cellStyle name="Percent 169" xfId="19089" xr:uid="{00000000-0005-0000-0000-0000934A0000}"/>
    <cellStyle name="Percent 169 2" xfId="49726" xr:uid="{E63275C4-B59C-4B27-BAD8-1E618BDE38F5}"/>
    <cellStyle name="Percent 17" xfId="19090" xr:uid="{00000000-0005-0000-0000-0000944A0000}"/>
    <cellStyle name="Percent 17 2" xfId="49727" xr:uid="{17E03B5F-663E-4839-AA4B-137473A7229E}"/>
    <cellStyle name="Percent 170" xfId="19091" xr:uid="{00000000-0005-0000-0000-0000954A0000}"/>
    <cellStyle name="Percent 170 2" xfId="49728" xr:uid="{016A88E0-11DA-4C1D-A061-A79D7ADC65D7}"/>
    <cellStyle name="Percent 171" xfId="19092" xr:uid="{00000000-0005-0000-0000-0000964A0000}"/>
    <cellStyle name="Percent 171 2" xfId="49729" xr:uid="{4CE183A2-0F81-4B98-A2B1-2A2E18461F30}"/>
    <cellStyle name="Percent 172" xfId="19093" xr:uid="{00000000-0005-0000-0000-0000974A0000}"/>
    <cellStyle name="Percent 172 2" xfId="49730" xr:uid="{C9B3FD42-9D30-48F0-B1FC-B168862EEAB3}"/>
    <cellStyle name="Percent 173" xfId="19094" xr:uid="{00000000-0005-0000-0000-0000984A0000}"/>
    <cellStyle name="Percent 173 2" xfId="49731" xr:uid="{58857C8E-D3BA-44C2-857D-ED5877F2C8E9}"/>
    <cellStyle name="Percent 174" xfId="19095" xr:uid="{00000000-0005-0000-0000-0000994A0000}"/>
    <cellStyle name="Percent 174 2" xfId="49732" xr:uid="{79BB7CB8-FB9A-40A8-856C-86EC6FA19275}"/>
    <cellStyle name="Percent 175" xfId="19096" xr:uid="{00000000-0005-0000-0000-00009A4A0000}"/>
    <cellStyle name="Percent 175 2" xfId="49733" xr:uid="{CD252ABC-2BA5-42AF-BCF0-AE1F84B7B1E1}"/>
    <cellStyle name="Percent 176" xfId="19097" xr:uid="{00000000-0005-0000-0000-00009B4A0000}"/>
    <cellStyle name="Percent 176 2" xfId="49734" xr:uid="{61A00B0A-D856-4ACA-A442-4C109F666D6C}"/>
    <cellStyle name="Percent 177" xfId="19098" xr:uid="{00000000-0005-0000-0000-00009C4A0000}"/>
    <cellStyle name="Percent 177 2" xfId="49735" xr:uid="{4A488388-FAAD-4A81-9D69-E4F11BAD7169}"/>
    <cellStyle name="Percent 178" xfId="19099" xr:uid="{00000000-0005-0000-0000-00009D4A0000}"/>
    <cellStyle name="Percent 178 2" xfId="49736" xr:uid="{578C9CB8-07E2-4B19-9F72-A4CE09D700F9}"/>
    <cellStyle name="Percent 179" xfId="19100" xr:uid="{00000000-0005-0000-0000-00009E4A0000}"/>
    <cellStyle name="Percent 179 2" xfId="49737" xr:uid="{A480E5AA-1D46-48C5-AED7-C40213EFAEB7}"/>
    <cellStyle name="Percent 18" xfId="19101" xr:uid="{00000000-0005-0000-0000-00009F4A0000}"/>
    <cellStyle name="Percent 18 2" xfId="49738" xr:uid="{CAF1CF5C-4AE1-441E-9FDB-0119897A5E15}"/>
    <cellStyle name="Percent 180" xfId="19102" xr:uid="{00000000-0005-0000-0000-0000A04A0000}"/>
    <cellStyle name="Percent 180 2" xfId="49739" xr:uid="{3D7FFF25-8E1F-41E3-A995-1FBD24CB163B}"/>
    <cellStyle name="Percent 181" xfId="19103" xr:uid="{00000000-0005-0000-0000-0000A14A0000}"/>
    <cellStyle name="Percent 181 2" xfId="49740" xr:uid="{635222F4-335A-47C6-8C24-2E2F0EE3632F}"/>
    <cellStyle name="Percent 182" xfId="19104" xr:uid="{00000000-0005-0000-0000-0000A24A0000}"/>
    <cellStyle name="Percent 182 2" xfId="49741" xr:uid="{90991431-C555-45CE-A4AA-BB0E8B6C2872}"/>
    <cellStyle name="Percent 183" xfId="19105" xr:uid="{00000000-0005-0000-0000-0000A34A0000}"/>
    <cellStyle name="Percent 183 2" xfId="49742" xr:uid="{F7A7A2F6-B384-4871-B1ED-FA1575CCFFA2}"/>
    <cellStyle name="Percent 184" xfId="19106" xr:uid="{00000000-0005-0000-0000-0000A44A0000}"/>
    <cellStyle name="Percent 184 2" xfId="49743" xr:uid="{60CE5663-8A52-4AFE-B0F3-1FD373270B08}"/>
    <cellStyle name="Percent 185" xfId="19107" xr:uid="{00000000-0005-0000-0000-0000A54A0000}"/>
    <cellStyle name="Percent 185 2" xfId="49744" xr:uid="{530B1A0C-FD79-48E4-BAF0-299BD8E26D53}"/>
    <cellStyle name="Percent 186" xfId="19108" xr:uid="{00000000-0005-0000-0000-0000A64A0000}"/>
    <cellStyle name="Percent 186 2" xfId="49745" xr:uid="{E8302296-32CC-42FF-BD4A-E7A159E33483}"/>
    <cellStyle name="Percent 187" xfId="19109" xr:uid="{00000000-0005-0000-0000-0000A74A0000}"/>
    <cellStyle name="Percent 187 2" xfId="49746" xr:uid="{49187B02-891E-445E-B137-389B72B8B258}"/>
    <cellStyle name="Percent 188" xfId="19110" xr:uid="{00000000-0005-0000-0000-0000A84A0000}"/>
    <cellStyle name="Percent 188 2" xfId="49747" xr:uid="{1FB45BDE-FD38-4CCE-A41E-9304AC813B72}"/>
    <cellStyle name="Percent 189" xfId="19111" xr:uid="{00000000-0005-0000-0000-0000A94A0000}"/>
    <cellStyle name="Percent 189 2" xfId="49748" xr:uid="{D7616D9E-2AC7-48DB-93A8-8C2BA187FA58}"/>
    <cellStyle name="Percent 19" xfId="19112" xr:uid="{00000000-0005-0000-0000-0000AA4A0000}"/>
    <cellStyle name="Percent 19 2" xfId="49749" xr:uid="{9978C19A-D3E5-4168-AD34-7A34E35DC164}"/>
    <cellStyle name="Percent 190" xfId="19113" xr:uid="{00000000-0005-0000-0000-0000AB4A0000}"/>
    <cellStyle name="Percent 190 2" xfId="49750" xr:uid="{7B762A33-A85A-4C4F-A217-01C725AFE5E8}"/>
    <cellStyle name="Percent 191" xfId="19114" xr:uid="{00000000-0005-0000-0000-0000AC4A0000}"/>
    <cellStyle name="Percent 191 2" xfId="49751" xr:uid="{0A4D21E3-84D4-4E14-8087-25D5B9429FFE}"/>
    <cellStyle name="Percent 192" xfId="19115" xr:uid="{00000000-0005-0000-0000-0000AD4A0000}"/>
    <cellStyle name="Percent 192 2" xfId="49752" xr:uid="{97110767-00D9-4533-8570-6CB46D388AEF}"/>
    <cellStyle name="Percent 193" xfId="19116" xr:uid="{00000000-0005-0000-0000-0000AE4A0000}"/>
    <cellStyle name="Percent 193 2" xfId="49753" xr:uid="{3AB5E0B6-53B9-49F7-A9B9-7F799D998F8F}"/>
    <cellStyle name="Percent 194" xfId="19117" xr:uid="{00000000-0005-0000-0000-0000AF4A0000}"/>
    <cellStyle name="Percent 194 2" xfId="49754" xr:uid="{ED4467E3-CAB7-461D-941C-4CEFCF3A8DE1}"/>
    <cellStyle name="Percent 195" xfId="19118" xr:uid="{00000000-0005-0000-0000-0000B04A0000}"/>
    <cellStyle name="Percent 195 2" xfId="49755" xr:uid="{473EA6A5-5728-494A-9DAF-EB10418EEBA6}"/>
    <cellStyle name="Percent 196" xfId="19119" xr:uid="{00000000-0005-0000-0000-0000B14A0000}"/>
    <cellStyle name="Percent 196 2" xfId="49756" xr:uid="{C8FCFDAE-B977-486B-9737-B02A0FFF7BE1}"/>
    <cellStyle name="Percent 197" xfId="19120" xr:uid="{00000000-0005-0000-0000-0000B24A0000}"/>
    <cellStyle name="Percent 197 2" xfId="49757" xr:uid="{32131111-A5A2-4C53-9EB8-9C02642FC1A3}"/>
    <cellStyle name="Percent 198" xfId="19121" xr:uid="{00000000-0005-0000-0000-0000B34A0000}"/>
    <cellStyle name="Percent 198 2" xfId="49758" xr:uid="{EE9E6A8C-9869-4A76-83FB-06B25B8CFC47}"/>
    <cellStyle name="Percent 199" xfId="19122" xr:uid="{00000000-0005-0000-0000-0000B44A0000}"/>
    <cellStyle name="Percent 199 2" xfId="49759" xr:uid="{FA709825-D906-42DB-8E53-AB53B84AF9BD}"/>
    <cellStyle name="Percent 2" xfId="19123" xr:uid="{00000000-0005-0000-0000-0000B54A0000}"/>
    <cellStyle name="Percent 2 2" xfId="19124" xr:uid="{00000000-0005-0000-0000-0000B64A0000}"/>
    <cellStyle name="Percent 2 2 2" xfId="19125" xr:uid="{00000000-0005-0000-0000-0000B74A0000}"/>
    <cellStyle name="Percent 2 2 2 2" xfId="49762" xr:uid="{8D48B8B1-8FC9-49DE-8FAA-1FBB6D4F51C8}"/>
    <cellStyle name="Percent 2 2 3" xfId="49761" xr:uid="{824693C9-7001-4887-9639-1A735DC3DD6F}"/>
    <cellStyle name="Percent 2 3" xfId="19126" xr:uid="{00000000-0005-0000-0000-0000B84A0000}"/>
    <cellStyle name="Percent 2 3 2" xfId="19127" xr:uid="{00000000-0005-0000-0000-0000B94A0000}"/>
    <cellStyle name="Percent 2 3 2 2" xfId="49764" xr:uid="{797310C7-61C4-474D-B222-B3966178A806}"/>
    <cellStyle name="Percent 2 3 3" xfId="19128" xr:uid="{00000000-0005-0000-0000-0000BA4A0000}"/>
    <cellStyle name="Percent 2 3 3 2" xfId="19129" xr:uid="{00000000-0005-0000-0000-0000BB4A0000}"/>
    <cellStyle name="Percent 2 3 3 2 2" xfId="49766" xr:uid="{E0905E9E-B601-4754-87C9-8828FCF6D9BD}"/>
    <cellStyle name="Percent 2 3 3 3" xfId="49765" xr:uid="{E301355F-812F-47F0-988A-F3BC593FC64A}"/>
    <cellStyle name="Percent 2 3 4" xfId="19130" xr:uid="{00000000-0005-0000-0000-0000BC4A0000}"/>
    <cellStyle name="Percent 2 3 4 2" xfId="49767" xr:uid="{A17CEBBB-5917-4D1D-AF83-778635A22C13}"/>
    <cellStyle name="Percent 2 3 5" xfId="49763" xr:uid="{71F876CC-8C2D-4F74-A7C1-F810BB9BD53E}"/>
    <cellStyle name="Percent 2 4" xfId="19131" xr:uid="{00000000-0005-0000-0000-0000BD4A0000}"/>
    <cellStyle name="Percent 2 4 2" xfId="49768" xr:uid="{CED619EB-FB58-4FF8-B413-1A90E79AC912}"/>
    <cellStyle name="Percent 2 5" xfId="19132" xr:uid="{00000000-0005-0000-0000-0000BE4A0000}"/>
    <cellStyle name="Percent 2 5 2" xfId="19133" xr:uid="{00000000-0005-0000-0000-0000BF4A0000}"/>
    <cellStyle name="Percent 2 5 2 2" xfId="49770" xr:uid="{6BA10DC7-A794-4B00-AFA1-20C7216584C3}"/>
    <cellStyle name="Percent 2 5 3" xfId="19134" xr:uid="{00000000-0005-0000-0000-0000C04A0000}"/>
    <cellStyle name="Percent 2 5 3 2" xfId="49771" xr:uid="{73CB8AB6-3C04-47CB-8DFF-150F8C33803E}"/>
    <cellStyle name="Percent 2 5 4" xfId="49769" xr:uid="{3202ADC2-04EF-477D-8CFC-B423F1B852CD}"/>
    <cellStyle name="Percent 2 6" xfId="49760" xr:uid="{D37175BD-5467-449E-BFE9-118E666DB8DE}"/>
    <cellStyle name="Percent 2 DP" xfId="19135" xr:uid="{00000000-0005-0000-0000-0000C14A0000}"/>
    <cellStyle name="Percent 2 DP 2" xfId="49772" xr:uid="{141485CD-350F-4B0B-A065-261A8B48C072}"/>
    <cellStyle name="Percent 20" xfId="19136" xr:uid="{00000000-0005-0000-0000-0000C24A0000}"/>
    <cellStyle name="Percent 20 2" xfId="49773" xr:uid="{133937D2-60BD-4745-B15A-E2CFBC3D3925}"/>
    <cellStyle name="Percent 200" xfId="19137" xr:uid="{00000000-0005-0000-0000-0000C34A0000}"/>
    <cellStyle name="Percent 200 2" xfId="49774" xr:uid="{FEEC29D8-840D-4AD8-883F-CAA223BB1D83}"/>
    <cellStyle name="Percent 201" xfId="19138" xr:uid="{00000000-0005-0000-0000-0000C44A0000}"/>
    <cellStyle name="Percent 201 2" xfId="49775" xr:uid="{3AA12C63-BB79-48F5-9084-030F5EBE9ADB}"/>
    <cellStyle name="Percent 202" xfId="19139" xr:uid="{00000000-0005-0000-0000-0000C54A0000}"/>
    <cellStyle name="Percent 202 2" xfId="49776" xr:uid="{9ED8F1E0-CBAE-4929-BD3C-6F4FB70551CA}"/>
    <cellStyle name="Percent 203" xfId="19140" xr:uid="{00000000-0005-0000-0000-0000C64A0000}"/>
    <cellStyle name="Percent 203 2" xfId="49777" xr:uid="{18AC98DA-A167-4C16-8100-D2EE9452074B}"/>
    <cellStyle name="Percent 204" xfId="19141" xr:uid="{00000000-0005-0000-0000-0000C74A0000}"/>
    <cellStyle name="Percent 204 2" xfId="49778" xr:uid="{DE29845A-F2B2-4BB4-9B38-92330E419038}"/>
    <cellStyle name="Percent 205" xfId="19142" xr:uid="{00000000-0005-0000-0000-0000C84A0000}"/>
    <cellStyle name="Percent 205 2" xfId="49779" xr:uid="{115B371B-C902-4DB8-AD6E-E7741CF68283}"/>
    <cellStyle name="Percent 206" xfId="19143" xr:uid="{00000000-0005-0000-0000-0000C94A0000}"/>
    <cellStyle name="Percent 206 2" xfId="49780" xr:uid="{BFB13938-2F1D-42F0-937A-215D2E0EE73D}"/>
    <cellStyle name="Percent 207" xfId="19144" xr:uid="{00000000-0005-0000-0000-0000CA4A0000}"/>
    <cellStyle name="Percent 207 2" xfId="49781" xr:uid="{92EF639D-E529-4B3B-BC91-E1204035DB89}"/>
    <cellStyle name="Percent 208" xfId="19145" xr:uid="{00000000-0005-0000-0000-0000CB4A0000}"/>
    <cellStyle name="Percent 208 2" xfId="49782" xr:uid="{B2C2B1D2-A453-4717-AC09-27F9D899273A}"/>
    <cellStyle name="Percent 209" xfId="19146" xr:uid="{00000000-0005-0000-0000-0000CC4A0000}"/>
    <cellStyle name="Percent 209 2" xfId="49783" xr:uid="{BD8904FD-7EBB-4705-BAE1-C381750D4BF7}"/>
    <cellStyle name="Percent 21" xfId="19147" xr:uid="{00000000-0005-0000-0000-0000CD4A0000}"/>
    <cellStyle name="Percent 21 2" xfId="49784" xr:uid="{F87D2E98-B1BD-4532-ADC3-BAD1F925A3AC}"/>
    <cellStyle name="Percent 210" xfId="19148" xr:uid="{00000000-0005-0000-0000-0000CE4A0000}"/>
    <cellStyle name="Percent 210 2" xfId="49785" xr:uid="{CB431F4C-B51C-4440-ACE0-6BBC42CBD2AF}"/>
    <cellStyle name="Percent 211" xfId="19149" xr:uid="{00000000-0005-0000-0000-0000CF4A0000}"/>
    <cellStyle name="Percent 211 2" xfId="49786" xr:uid="{5F9C62F7-BE48-4B70-8EF0-64EC7B706209}"/>
    <cellStyle name="Percent 212" xfId="19150" xr:uid="{00000000-0005-0000-0000-0000D04A0000}"/>
    <cellStyle name="Percent 212 2" xfId="49787" xr:uid="{78794281-17B1-48B4-9794-F6BCCF3693C9}"/>
    <cellStyle name="Percent 213" xfId="19151" xr:uid="{00000000-0005-0000-0000-0000D14A0000}"/>
    <cellStyle name="Percent 213 2" xfId="49788" xr:uid="{ECF873C8-4757-4883-B628-D1E7DE015585}"/>
    <cellStyle name="Percent 214" xfId="19152" xr:uid="{00000000-0005-0000-0000-0000D24A0000}"/>
    <cellStyle name="Percent 214 2" xfId="49789" xr:uid="{87514CE4-B3CD-4C1D-A2E0-22E481333B0E}"/>
    <cellStyle name="Percent 215" xfId="19153" xr:uid="{00000000-0005-0000-0000-0000D34A0000}"/>
    <cellStyle name="Percent 215 2" xfId="49790" xr:uid="{050C8761-6130-4207-B9FE-77A25DD921D3}"/>
    <cellStyle name="Percent 216" xfId="19154" xr:uid="{00000000-0005-0000-0000-0000D44A0000}"/>
    <cellStyle name="Percent 216 2" xfId="49791" xr:uid="{A9CA5EFE-137B-4D34-9065-65CFAEC66469}"/>
    <cellStyle name="Percent 217" xfId="19155" xr:uid="{00000000-0005-0000-0000-0000D54A0000}"/>
    <cellStyle name="Percent 217 2" xfId="49792" xr:uid="{9A9F4706-EA60-4BB6-9765-4DFC9D5932FC}"/>
    <cellStyle name="Percent 218" xfId="19156" xr:uid="{00000000-0005-0000-0000-0000D64A0000}"/>
    <cellStyle name="Percent 218 2" xfId="49793" xr:uid="{93758143-1302-433E-BCA2-165BCC05DA73}"/>
    <cellStyle name="Percent 219" xfId="19157" xr:uid="{00000000-0005-0000-0000-0000D74A0000}"/>
    <cellStyle name="Percent 219 2" xfId="49794" xr:uid="{C11E2C2C-4B7A-4527-B824-446A9AAD0229}"/>
    <cellStyle name="Percent 22" xfId="19158" xr:uid="{00000000-0005-0000-0000-0000D84A0000}"/>
    <cellStyle name="Percent 22 2" xfId="49795" xr:uid="{5D654E2A-8372-473D-A506-60725001ECB5}"/>
    <cellStyle name="Percent 220" xfId="19159" xr:uid="{00000000-0005-0000-0000-0000D94A0000}"/>
    <cellStyle name="Percent 220 2" xfId="49796" xr:uid="{1BF23EBE-E7FA-48B1-A639-B4E2BB2391BB}"/>
    <cellStyle name="Percent 221" xfId="19160" xr:uid="{00000000-0005-0000-0000-0000DA4A0000}"/>
    <cellStyle name="Percent 221 2" xfId="49797" xr:uid="{0519AA57-0849-40B2-BB6A-900F21939A14}"/>
    <cellStyle name="Percent 222" xfId="19161" xr:uid="{00000000-0005-0000-0000-0000DB4A0000}"/>
    <cellStyle name="Percent 222 2" xfId="49798" xr:uid="{2CD03366-398B-4AFB-8AFF-4D7EB1113EF4}"/>
    <cellStyle name="Percent 223" xfId="19162" xr:uid="{00000000-0005-0000-0000-0000DC4A0000}"/>
    <cellStyle name="Percent 223 2" xfId="49799" xr:uid="{182D0279-BEC3-40FB-9520-F0FD16BA2AC6}"/>
    <cellStyle name="Percent 224" xfId="19163" xr:uid="{00000000-0005-0000-0000-0000DD4A0000}"/>
    <cellStyle name="Percent 224 2" xfId="49800" xr:uid="{40946F5D-323A-45C9-92ED-142FB5121E3F}"/>
    <cellStyle name="Percent 225" xfId="19164" xr:uid="{00000000-0005-0000-0000-0000DE4A0000}"/>
    <cellStyle name="Percent 225 2" xfId="49801" xr:uid="{233B8BFF-6E8F-4986-A6C4-0D2EDF02B68B}"/>
    <cellStyle name="Percent 226" xfId="19165" xr:uid="{00000000-0005-0000-0000-0000DF4A0000}"/>
    <cellStyle name="Percent 226 2" xfId="49802" xr:uid="{A390D7CB-7C40-4742-AD19-D21CDD5A45CB}"/>
    <cellStyle name="Percent 227" xfId="19166" xr:uid="{00000000-0005-0000-0000-0000E04A0000}"/>
    <cellStyle name="Percent 227 2" xfId="49803" xr:uid="{06B586BA-F2F1-420A-8D2A-828C06EFB808}"/>
    <cellStyle name="Percent 228" xfId="19167" xr:uid="{00000000-0005-0000-0000-0000E14A0000}"/>
    <cellStyle name="Percent 228 2" xfId="49804" xr:uid="{3A8261E1-F2B4-4057-8FB0-13E4A9E0452A}"/>
    <cellStyle name="Percent 229" xfId="19168" xr:uid="{00000000-0005-0000-0000-0000E24A0000}"/>
    <cellStyle name="Percent 229 2" xfId="49805" xr:uid="{A2065FF8-D9E3-4E1F-9CB5-CDEBF06B491A}"/>
    <cellStyle name="Percent 23" xfId="19169" xr:uid="{00000000-0005-0000-0000-0000E34A0000}"/>
    <cellStyle name="Percent 23 2" xfId="49806" xr:uid="{80704C47-9716-41B4-85CE-B67CB5AA71A7}"/>
    <cellStyle name="Percent 230" xfId="19170" xr:uid="{00000000-0005-0000-0000-0000E44A0000}"/>
    <cellStyle name="Percent 230 2" xfId="49807" xr:uid="{1D12C813-CF96-4153-B8CF-2FBD2136F7BC}"/>
    <cellStyle name="Percent 231" xfId="19171" xr:uid="{00000000-0005-0000-0000-0000E54A0000}"/>
    <cellStyle name="Percent 231 2" xfId="49808" xr:uid="{E6A4442A-FC63-4773-9096-EFD721A6CC13}"/>
    <cellStyle name="Percent 232" xfId="19172" xr:uid="{00000000-0005-0000-0000-0000E64A0000}"/>
    <cellStyle name="Percent 232 2" xfId="49809" xr:uid="{C5E8BDEB-0A62-477F-89F6-B3E8208DD21E}"/>
    <cellStyle name="Percent 233" xfId="19173" xr:uid="{00000000-0005-0000-0000-0000E74A0000}"/>
    <cellStyle name="Percent 233 2" xfId="49810" xr:uid="{4261A1EC-D197-419F-9E21-704D25D9D990}"/>
    <cellStyle name="Percent 234" xfId="19174" xr:uid="{00000000-0005-0000-0000-0000E84A0000}"/>
    <cellStyle name="Percent 234 2" xfId="49811" xr:uid="{BFF23CC2-6C5C-45CD-A85C-2CBE94074DB7}"/>
    <cellStyle name="Percent 235" xfId="19175" xr:uid="{00000000-0005-0000-0000-0000E94A0000}"/>
    <cellStyle name="Percent 235 2" xfId="49812" xr:uid="{A3282531-10D4-412E-B228-E0203BDE149C}"/>
    <cellStyle name="Percent 236" xfId="19176" xr:uid="{00000000-0005-0000-0000-0000EA4A0000}"/>
    <cellStyle name="Percent 236 2" xfId="49813" xr:uid="{A580A56B-0030-402E-9BA7-9D5251A658CD}"/>
    <cellStyle name="Percent 237" xfId="19177" xr:uid="{00000000-0005-0000-0000-0000EB4A0000}"/>
    <cellStyle name="Percent 237 2" xfId="49814" xr:uid="{54C1BDE7-4C8F-4B87-A1AE-82BBA010F8DB}"/>
    <cellStyle name="Percent 238" xfId="19178" xr:uid="{00000000-0005-0000-0000-0000EC4A0000}"/>
    <cellStyle name="Percent 238 2" xfId="49815" xr:uid="{9F5FE7EF-9A89-4C46-8D1C-0BB7C84A7888}"/>
    <cellStyle name="Percent 239" xfId="19179" xr:uid="{00000000-0005-0000-0000-0000ED4A0000}"/>
    <cellStyle name="Percent 239 2" xfId="49816" xr:uid="{8BCC54D4-CF48-494C-9E30-8ED548EE0616}"/>
    <cellStyle name="Percent 24" xfId="19180" xr:uid="{00000000-0005-0000-0000-0000EE4A0000}"/>
    <cellStyle name="Percent 24 2" xfId="49817" xr:uid="{93010AE7-F725-4888-98A0-667915D1490C}"/>
    <cellStyle name="Percent 240" xfId="49629" xr:uid="{15D95EFC-DFBA-4138-86D7-2F71A015D179}"/>
    <cellStyle name="Percent 25" xfId="19181" xr:uid="{00000000-0005-0000-0000-0000EF4A0000}"/>
    <cellStyle name="Percent 25 2" xfId="49818" xr:uid="{7064E24E-2C0A-4D63-8670-1D42A839A55E}"/>
    <cellStyle name="Percent 26" xfId="19182" xr:uid="{00000000-0005-0000-0000-0000F04A0000}"/>
    <cellStyle name="Percent 26 2" xfId="49819" xr:uid="{BE914B42-7F22-433A-9A30-EFCC6E04A9CF}"/>
    <cellStyle name="Percent 27" xfId="19183" xr:uid="{00000000-0005-0000-0000-0000F14A0000}"/>
    <cellStyle name="Percent 27 2" xfId="49820" xr:uid="{3382675B-D9D4-4ADE-A3C4-B338E5F29C8F}"/>
    <cellStyle name="Percent 28" xfId="19184" xr:uid="{00000000-0005-0000-0000-0000F24A0000}"/>
    <cellStyle name="Percent 28 2" xfId="49821" xr:uid="{2783FBE3-ED18-4EE3-B994-3F052EE5DE34}"/>
    <cellStyle name="Percent 29" xfId="19185" xr:uid="{00000000-0005-0000-0000-0000F34A0000}"/>
    <cellStyle name="Percent 29 2" xfId="19186" xr:uid="{00000000-0005-0000-0000-0000F44A0000}"/>
    <cellStyle name="Percent 29 2 2" xfId="49823" xr:uid="{9948CE88-91F1-4084-85C0-7C4FE5F95927}"/>
    <cellStyle name="Percent 29 3" xfId="19187" xr:uid="{00000000-0005-0000-0000-0000F54A0000}"/>
    <cellStyle name="Percent 29 3 2" xfId="49824" xr:uid="{DE95DC39-92F2-4480-99B1-D2DEE7EA3809}"/>
    <cellStyle name="Percent 29 4" xfId="49822" xr:uid="{09638D28-C067-489B-9083-8F93E4E9D34E}"/>
    <cellStyle name="Percent 3" xfId="19188" xr:uid="{00000000-0005-0000-0000-0000F64A0000}"/>
    <cellStyle name="Percent 3 2" xfId="19189" xr:uid="{00000000-0005-0000-0000-0000F74A0000}"/>
    <cellStyle name="Percent 3 2 2" xfId="49826" xr:uid="{E3A32C2C-0D5D-43E7-B650-367860E597A7}"/>
    <cellStyle name="Percent 3 3" xfId="19190" xr:uid="{00000000-0005-0000-0000-0000F84A0000}"/>
    <cellStyle name="Percent 3 3 2" xfId="19191" xr:uid="{00000000-0005-0000-0000-0000F94A0000}"/>
    <cellStyle name="Percent 3 3 2 2" xfId="49828" xr:uid="{2458297C-85DE-4750-8996-9943AAED7DCC}"/>
    <cellStyle name="Percent 3 3 3" xfId="19192" xr:uid="{00000000-0005-0000-0000-0000FA4A0000}"/>
    <cellStyle name="Percent 3 3 3 2" xfId="19193" xr:uid="{00000000-0005-0000-0000-0000FB4A0000}"/>
    <cellStyle name="Percent 3 3 3 2 2" xfId="49830" xr:uid="{B79E8C4A-5B26-4411-92B6-758CEFA6B2B7}"/>
    <cellStyle name="Percent 3 3 3 3" xfId="49829" xr:uid="{3B245E4F-9E30-461F-A5C1-44A5CB1B2363}"/>
    <cellStyle name="Percent 3 3 4" xfId="19194" xr:uid="{00000000-0005-0000-0000-0000FC4A0000}"/>
    <cellStyle name="Percent 3 3 4 2" xfId="49831" xr:uid="{F29DCD80-18E6-4FFF-AF9F-A99E713BEC63}"/>
    <cellStyle name="Percent 3 3 5" xfId="49827" xr:uid="{DBA31A7F-617A-454D-9319-C18E8DA011F1}"/>
    <cellStyle name="Percent 3 4" xfId="19195" xr:uid="{00000000-0005-0000-0000-0000FD4A0000}"/>
    <cellStyle name="Percent 3 4 2" xfId="49832" xr:uid="{DD7249D7-1C4E-4E4D-BD47-5C4B084D5732}"/>
    <cellStyle name="Percent 3 5" xfId="19196" xr:uid="{00000000-0005-0000-0000-0000FE4A0000}"/>
    <cellStyle name="Percent 3 5 2" xfId="19197" xr:uid="{00000000-0005-0000-0000-0000FF4A0000}"/>
    <cellStyle name="Percent 3 5 2 2" xfId="49834" xr:uid="{2EF1E532-3ED6-46A9-B80B-DEDBDA26D441}"/>
    <cellStyle name="Percent 3 5 3" xfId="19198" xr:uid="{00000000-0005-0000-0000-0000004B0000}"/>
    <cellStyle name="Percent 3 5 3 2" xfId="49835" xr:uid="{DC8F3C3B-D4A7-4DDF-BDB3-A046C6D03CEC}"/>
    <cellStyle name="Percent 3 5 4" xfId="49833" xr:uid="{AF8490F7-D4B7-42A6-9A45-3C42357922EB}"/>
    <cellStyle name="Percent 3 6" xfId="49825" xr:uid="{090B62D9-B593-442E-81B0-16CC2699A8A7}"/>
    <cellStyle name="Percent 30" xfId="19199" xr:uid="{00000000-0005-0000-0000-0000014B0000}"/>
    <cellStyle name="Percent 30 2" xfId="19200" xr:uid="{00000000-0005-0000-0000-0000024B0000}"/>
    <cellStyle name="Percent 30 2 2" xfId="49837" xr:uid="{0FB08EFC-2C90-433E-9DCD-FBDFB68FFC13}"/>
    <cellStyle name="Percent 30 3" xfId="49836" xr:uid="{4172F6BF-449C-484E-A340-A0998BC229F8}"/>
    <cellStyle name="Percent 31" xfId="19201" xr:uid="{00000000-0005-0000-0000-0000034B0000}"/>
    <cellStyle name="Percent 31 2" xfId="19202" xr:uid="{00000000-0005-0000-0000-0000044B0000}"/>
    <cellStyle name="Percent 31 2 2" xfId="49839" xr:uid="{9829EE62-4C9C-432F-BBF7-512C211C35D9}"/>
    <cellStyle name="Percent 31 3" xfId="49838" xr:uid="{F7B8FC08-C68B-40AB-A985-A21B807AAD5C}"/>
    <cellStyle name="Percent 32" xfId="19203" xr:uid="{00000000-0005-0000-0000-0000054B0000}"/>
    <cellStyle name="Percent 32 2" xfId="19204" xr:uid="{00000000-0005-0000-0000-0000064B0000}"/>
    <cellStyle name="Percent 32 2 2" xfId="49841" xr:uid="{D55A4374-A3A3-4AB5-82DF-FC08A18B3BB5}"/>
    <cellStyle name="Percent 32 3" xfId="49840" xr:uid="{BB9E0FFD-8F22-4122-ABC3-AA43C5B88BBA}"/>
    <cellStyle name="Percent 33" xfId="19205" xr:uid="{00000000-0005-0000-0000-0000074B0000}"/>
    <cellStyle name="Percent 33 2" xfId="19206" xr:uid="{00000000-0005-0000-0000-0000084B0000}"/>
    <cellStyle name="Percent 33 2 2" xfId="49843" xr:uid="{1F1E6160-C116-4CDA-A097-09D6B8BE042D}"/>
    <cellStyle name="Percent 33 3" xfId="49842" xr:uid="{AFCA78C4-E419-4E61-96B8-64E8D140F573}"/>
    <cellStyle name="Percent 34" xfId="19207" xr:uid="{00000000-0005-0000-0000-0000094B0000}"/>
    <cellStyle name="Percent 34 2" xfId="19208" xr:uid="{00000000-0005-0000-0000-00000A4B0000}"/>
    <cellStyle name="Percent 34 2 2" xfId="49845" xr:uid="{00014B6B-E384-4934-84E1-2CD951EFEF01}"/>
    <cellStyle name="Percent 34 3" xfId="49844" xr:uid="{29859CAB-6B29-40AD-8E2C-B3E467345E8C}"/>
    <cellStyle name="Percent 35" xfId="19209" xr:uid="{00000000-0005-0000-0000-00000B4B0000}"/>
    <cellStyle name="Percent 35 2" xfId="19210" xr:uid="{00000000-0005-0000-0000-00000C4B0000}"/>
    <cellStyle name="Percent 35 2 2" xfId="49847" xr:uid="{DF9D8A83-8DA5-4804-9948-D6D3445516FF}"/>
    <cellStyle name="Percent 35 3" xfId="49846" xr:uid="{2AF9531A-B01D-4317-B28C-AB0809223D46}"/>
    <cellStyle name="Percent 36" xfId="19211" xr:uid="{00000000-0005-0000-0000-00000D4B0000}"/>
    <cellStyle name="Percent 36 2" xfId="19212" xr:uid="{00000000-0005-0000-0000-00000E4B0000}"/>
    <cellStyle name="Percent 36 2 2" xfId="49849" xr:uid="{8980344E-54CC-494A-BA80-C09BF8CB72F6}"/>
    <cellStyle name="Percent 36 3" xfId="49848" xr:uid="{171BACF1-F579-47AA-A1CB-246B152F18E7}"/>
    <cellStyle name="Percent 37" xfId="19213" xr:uid="{00000000-0005-0000-0000-00000F4B0000}"/>
    <cellStyle name="Percent 37 2" xfId="19214" xr:uid="{00000000-0005-0000-0000-0000104B0000}"/>
    <cellStyle name="Percent 37 2 2" xfId="49851" xr:uid="{C83F9601-A5D2-42D6-8340-A2C21D5E26C0}"/>
    <cellStyle name="Percent 37 3" xfId="49850" xr:uid="{D85A3F9F-11C3-42A1-8039-DE65BE9032B6}"/>
    <cellStyle name="Percent 38" xfId="19215" xr:uid="{00000000-0005-0000-0000-0000114B0000}"/>
    <cellStyle name="Percent 38 2" xfId="19216" xr:uid="{00000000-0005-0000-0000-0000124B0000}"/>
    <cellStyle name="Percent 38 2 2" xfId="49853" xr:uid="{659B50CD-7AB9-4C2E-8E4C-FBE7188E9DCD}"/>
    <cellStyle name="Percent 38 3" xfId="49852" xr:uid="{7F80946D-6172-4E1C-ADC1-07EDD522B075}"/>
    <cellStyle name="Percent 39" xfId="19217" xr:uid="{00000000-0005-0000-0000-0000134B0000}"/>
    <cellStyle name="Percent 39 2" xfId="19218" xr:uid="{00000000-0005-0000-0000-0000144B0000}"/>
    <cellStyle name="Percent 39 2 2" xfId="49855" xr:uid="{35A1ADDE-FE80-4A28-AE6C-E4A3BEFDA153}"/>
    <cellStyle name="Percent 39 3" xfId="49854" xr:uid="{585A3CDC-4422-4E94-BF9A-55CD1B850832}"/>
    <cellStyle name="Percent 4" xfId="19219" xr:uid="{00000000-0005-0000-0000-0000154B0000}"/>
    <cellStyle name="Percent 4 2" xfId="19220" xr:uid="{00000000-0005-0000-0000-0000164B0000}"/>
    <cellStyle name="Percent 4 2 2" xfId="49857" xr:uid="{8B6451A3-C1EA-4374-8CC2-B14ECB89DFDF}"/>
    <cellStyle name="Percent 4 3" xfId="19221" xr:uid="{00000000-0005-0000-0000-0000174B0000}"/>
    <cellStyle name="Percent 4 3 2" xfId="19222" xr:uid="{00000000-0005-0000-0000-0000184B0000}"/>
    <cellStyle name="Percent 4 3 2 2" xfId="49859" xr:uid="{EB6A380F-BC0F-4EF9-A368-5DB1E231D68A}"/>
    <cellStyle name="Percent 4 3 3" xfId="19223" xr:uid="{00000000-0005-0000-0000-0000194B0000}"/>
    <cellStyle name="Percent 4 3 3 2" xfId="19224" xr:uid="{00000000-0005-0000-0000-00001A4B0000}"/>
    <cellStyle name="Percent 4 3 3 2 2" xfId="49861" xr:uid="{5F995F8D-75DD-4772-A7AE-F02235481C38}"/>
    <cellStyle name="Percent 4 3 3 3" xfId="49860" xr:uid="{EC8D292F-69B8-4AB2-BC6A-299E54F800FC}"/>
    <cellStyle name="Percent 4 3 4" xfId="19225" xr:uid="{00000000-0005-0000-0000-00001B4B0000}"/>
    <cellStyle name="Percent 4 3 4 2" xfId="49862" xr:uid="{84917651-3E0A-4F5B-90BB-C264AC8F34EE}"/>
    <cellStyle name="Percent 4 3 5" xfId="49858" xr:uid="{1A27DC19-92E1-422C-962C-E63372FF47A7}"/>
    <cellStyle name="Percent 4 4" xfId="19226" xr:uid="{00000000-0005-0000-0000-00001C4B0000}"/>
    <cellStyle name="Percent 4 4 2" xfId="49863" xr:uid="{B04B993E-8B78-4BFC-BA95-E80126715D76}"/>
    <cellStyle name="Percent 4 5" xfId="19227" xr:uid="{00000000-0005-0000-0000-00001D4B0000}"/>
    <cellStyle name="Percent 4 5 2" xfId="19228" xr:uid="{00000000-0005-0000-0000-00001E4B0000}"/>
    <cellStyle name="Percent 4 5 2 2" xfId="49865" xr:uid="{4FEBCF06-B185-4168-AD7A-A8773766642B}"/>
    <cellStyle name="Percent 4 5 3" xfId="19229" xr:uid="{00000000-0005-0000-0000-00001F4B0000}"/>
    <cellStyle name="Percent 4 5 3 2" xfId="49866" xr:uid="{96C60F1D-6DFE-409D-B029-C648D96A6C06}"/>
    <cellStyle name="Percent 4 5 4" xfId="49864" xr:uid="{D3EEE52B-7BA4-41D8-A009-ABF865C5B636}"/>
    <cellStyle name="Percent 4 6" xfId="49856" xr:uid="{36043F2A-D35F-4924-AF4B-7260EDC3851B}"/>
    <cellStyle name="Percent 40" xfId="19230" xr:uid="{00000000-0005-0000-0000-0000204B0000}"/>
    <cellStyle name="Percent 40 2" xfId="19231" xr:uid="{00000000-0005-0000-0000-0000214B0000}"/>
    <cellStyle name="Percent 40 2 2" xfId="49868" xr:uid="{8E05F41B-8433-46C3-8F2F-DF5F5CB2E9C2}"/>
    <cellStyle name="Percent 40 3" xfId="49867" xr:uid="{EE0838EF-7A68-47C8-80FF-648B275C5D4D}"/>
    <cellStyle name="Percent 41" xfId="19232" xr:uid="{00000000-0005-0000-0000-0000224B0000}"/>
    <cellStyle name="Percent 41 2" xfId="19233" xr:uid="{00000000-0005-0000-0000-0000234B0000}"/>
    <cellStyle name="Percent 41 2 2" xfId="49870" xr:uid="{2B962E6C-7E15-4129-B7D5-4A1350EC6C92}"/>
    <cellStyle name="Percent 41 3" xfId="49869" xr:uid="{063E3DFD-4C9A-4520-A050-9C2C42419D98}"/>
    <cellStyle name="Percent 42" xfId="19234" xr:uid="{00000000-0005-0000-0000-0000244B0000}"/>
    <cellStyle name="Percent 42 2" xfId="19235" xr:uid="{00000000-0005-0000-0000-0000254B0000}"/>
    <cellStyle name="Percent 42 2 2" xfId="49872" xr:uid="{ED658303-B0F7-4EDD-A259-F5D67059D60E}"/>
    <cellStyle name="Percent 42 3" xfId="49871" xr:uid="{962A23AA-006A-4804-8BA4-78B858823D0B}"/>
    <cellStyle name="Percent 43" xfId="19236" xr:uid="{00000000-0005-0000-0000-0000264B0000}"/>
    <cellStyle name="Percent 43 2" xfId="19237" xr:uid="{00000000-0005-0000-0000-0000274B0000}"/>
    <cellStyle name="Percent 43 2 2" xfId="49874" xr:uid="{B346E411-5C72-4633-A337-5ED1DC8F85D4}"/>
    <cellStyle name="Percent 43 3" xfId="49873" xr:uid="{9CE05FCC-9791-4EE6-8B5C-60C1A185D574}"/>
    <cellStyle name="Percent 44" xfId="19238" xr:uid="{00000000-0005-0000-0000-0000284B0000}"/>
    <cellStyle name="Percent 44 2" xfId="19239" xr:uid="{00000000-0005-0000-0000-0000294B0000}"/>
    <cellStyle name="Percent 44 2 2" xfId="49876" xr:uid="{B14A7697-8D40-4CB5-93D1-653E4888B950}"/>
    <cellStyle name="Percent 44 3" xfId="49875" xr:uid="{EAAD86B0-A61E-48B2-80C4-3A6157B47891}"/>
    <cellStyle name="Percent 45" xfId="19240" xr:uid="{00000000-0005-0000-0000-00002A4B0000}"/>
    <cellStyle name="Percent 45 2" xfId="19241" xr:uid="{00000000-0005-0000-0000-00002B4B0000}"/>
    <cellStyle name="Percent 45 2 2" xfId="49878" xr:uid="{6936FC96-D69F-4023-9476-A58BA2C3506C}"/>
    <cellStyle name="Percent 45 3" xfId="49877" xr:uid="{E473878A-2FB9-4FAF-8B5D-263CB4AA3B62}"/>
    <cellStyle name="Percent 46" xfId="19242" xr:uid="{00000000-0005-0000-0000-00002C4B0000}"/>
    <cellStyle name="Percent 46 2" xfId="19243" xr:uid="{00000000-0005-0000-0000-00002D4B0000}"/>
    <cellStyle name="Percent 46 2 2" xfId="49880" xr:uid="{DF487992-0C6B-4612-9004-7AA9EC619B95}"/>
    <cellStyle name="Percent 46 3" xfId="49879" xr:uid="{BE88F4F7-5CA9-4B2E-8588-08112B942FDB}"/>
    <cellStyle name="Percent 47" xfId="19244" xr:uid="{00000000-0005-0000-0000-00002E4B0000}"/>
    <cellStyle name="Percent 47 2" xfId="19245" xr:uid="{00000000-0005-0000-0000-00002F4B0000}"/>
    <cellStyle name="Percent 47 2 2" xfId="49882" xr:uid="{22A3DD89-F4BF-4294-A33D-D3CD6FD01A26}"/>
    <cellStyle name="Percent 47 3" xfId="49881" xr:uid="{B051F124-4F3A-41AC-BC71-BA3332F72C70}"/>
    <cellStyle name="Percent 48" xfId="19246" xr:uid="{00000000-0005-0000-0000-0000304B0000}"/>
    <cellStyle name="Percent 48 2" xfId="19247" xr:uid="{00000000-0005-0000-0000-0000314B0000}"/>
    <cellStyle name="Percent 48 2 2" xfId="49884" xr:uid="{791B6452-AB49-4F96-9C54-D47B170DF88D}"/>
    <cellStyle name="Percent 48 3" xfId="49883" xr:uid="{FE47F1C2-5347-4AF8-A6AB-028D767C7071}"/>
    <cellStyle name="Percent 49" xfId="19248" xr:uid="{00000000-0005-0000-0000-0000324B0000}"/>
    <cellStyle name="Percent 49 2" xfId="19249" xr:uid="{00000000-0005-0000-0000-0000334B0000}"/>
    <cellStyle name="Percent 49 2 2" xfId="49886" xr:uid="{DDB38DA4-4A4D-43D8-A1DA-ED4999A0A975}"/>
    <cellStyle name="Percent 49 3" xfId="49885" xr:uid="{6A4AFC14-6570-4A42-8AB3-E1FB093FD440}"/>
    <cellStyle name="Percent 5" xfId="19250" xr:uid="{00000000-0005-0000-0000-0000344B0000}"/>
    <cellStyle name="Percent 5 2" xfId="19251" xr:uid="{00000000-0005-0000-0000-0000354B0000}"/>
    <cellStyle name="Percent 5 2 2" xfId="49888" xr:uid="{8810075F-0C13-482F-98DB-C2C3D6F2D47A}"/>
    <cellStyle name="Percent 5 3" xfId="19252" xr:uid="{00000000-0005-0000-0000-0000364B0000}"/>
    <cellStyle name="Percent 5 3 2" xfId="19253" xr:uid="{00000000-0005-0000-0000-0000374B0000}"/>
    <cellStyle name="Percent 5 3 2 2" xfId="49890" xr:uid="{774BF95B-EFA9-4586-83A1-47983FBF2F27}"/>
    <cellStyle name="Percent 5 3 3" xfId="19254" xr:uid="{00000000-0005-0000-0000-0000384B0000}"/>
    <cellStyle name="Percent 5 3 3 2" xfId="19255" xr:uid="{00000000-0005-0000-0000-0000394B0000}"/>
    <cellStyle name="Percent 5 3 3 2 2" xfId="49892" xr:uid="{9FF191BF-AA62-405E-A9BB-FD1700994163}"/>
    <cellStyle name="Percent 5 3 3 3" xfId="49891" xr:uid="{B97FC3F2-ADA8-41A0-9237-47459DAAB7A0}"/>
    <cellStyle name="Percent 5 3 4" xfId="19256" xr:uid="{00000000-0005-0000-0000-00003A4B0000}"/>
    <cellStyle name="Percent 5 3 4 2" xfId="49893" xr:uid="{CB77AE53-DCC2-4B58-93D2-BC8E08C4FFFA}"/>
    <cellStyle name="Percent 5 3 5" xfId="49889" xr:uid="{7DEC1075-912C-43C2-ADCA-371A4C11A1DB}"/>
    <cellStyle name="Percent 5 4" xfId="19257" xr:uid="{00000000-0005-0000-0000-00003B4B0000}"/>
    <cellStyle name="Percent 5 4 2" xfId="49894" xr:uid="{8C6F8BF6-C0FD-4335-8C32-54D749D28607}"/>
    <cellStyle name="Percent 5 5" xfId="19258" xr:uid="{00000000-0005-0000-0000-00003C4B0000}"/>
    <cellStyle name="Percent 5 5 2" xfId="19259" xr:uid="{00000000-0005-0000-0000-00003D4B0000}"/>
    <cellStyle name="Percent 5 5 2 2" xfId="49896" xr:uid="{4DE909D0-0032-4D67-ABB2-476D50CBE6ED}"/>
    <cellStyle name="Percent 5 5 3" xfId="19260" xr:uid="{00000000-0005-0000-0000-00003E4B0000}"/>
    <cellStyle name="Percent 5 5 3 2" xfId="49897" xr:uid="{98C735AD-B7F1-4F18-BD02-D84ABB4F6712}"/>
    <cellStyle name="Percent 5 5 4" xfId="49895" xr:uid="{1912768F-1562-42A9-A3CC-F3B4049417DF}"/>
    <cellStyle name="Percent 5 6" xfId="49887" xr:uid="{2F66607C-52F0-4BB6-AA17-03E12847234C}"/>
    <cellStyle name="Percent 50" xfId="19261" xr:uid="{00000000-0005-0000-0000-00003F4B0000}"/>
    <cellStyle name="Percent 50 2" xfId="19262" xr:uid="{00000000-0005-0000-0000-0000404B0000}"/>
    <cellStyle name="Percent 50 2 2" xfId="49899" xr:uid="{F846D115-0174-4FFD-9822-3B8CBF41EC3B}"/>
    <cellStyle name="Percent 50 3" xfId="49898" xr:uid="{3B69EC14-80EC-483D-8DBE-BCF44BB11E04}"/>
    <cellStyle name="Percent 51" xfId="19263" xr:uid="{00000000-0005-0000-0000-0000414B0000}"/>
    <cellStyle name="Percent 51 2" xfId="19264" xr:uid="{00000000-0005-0000-0000-0000424B0000}"/>
    <cellStyle name="Percent 51 2 2" xfId="49901" xr:uid="{60A42194-791B-4A48-B4B5-10DBB5085D45}"/>
    <cellStyle name="Percent 51 3" xfId="49900" xr:uid="{A8D0CAFB-3E67-407D-B85A-E7E886CD963C}"/>
    <cellStyle name="Percent 52" xfId="19265" xr:uid="{00000000-0005-0000-0000-0000434B0000}"/>
    <cellStyle name="Percent 52 2" xfId="19266" xr:uid="{00000000-0005-0000-0000-0000444B0000}"/>
    <cellStyle name="Percent 52 2 2" xfId="49903" xr:uid="{EC883060-0F5E-4372-856F-7C5E5502CEEF}"/>
    <cellStyle name="Percent 52 3" xfId="49902" xr:uid="{7BE1BF62-73EB-42B1-AEF6-BE0AEA50CDE7}"/>
    <cellStyle name="Percent 53" xfId="19267" xr:uid="{00000000-0005-0000-0000-0000454B0000}"/>
    <cellStyle name="Percent 53 2" xfId="19268" xr:uid="{00000000-0005-0000-0000-0000464B0000}"/>
    <cellStyle name="Percent 53 2 2" xfId="49905" xr:uid="{0A9B4060-ED37-44CF-B46C-EDEA56EBD0C7}"/>
    <cellStyle name="Percent 53 3" xfId="49904" xr:uid="{9F4CA7B1-4D74-4B71-9824-661C1642A095}"/>
    <cellStyle name="Percent 54" xfId="19269" xr:uid="{00000000-0005-0000-0000-0000474B0000}"/>
    <cellStyle name="Percent 54 2" xfId="19270" xr:uid="{00000000-0005-0000-0000-0000484B0000}"/>
    <cellStyle name="Percent 54 2 2" xfId="49907" xr:uid="{F863A0E3-72F0-4580-AFB1-28C517DC9B61}"/>
    <cellStyle name="Percent 54 3" xfId="49906" xr:uid="{ABC14013-A525-4075-9B18-326849D7D88E}"/>
    <cellStyle name="Percent 55" xfId="19271" xr:uid="{00000000-0005-0000-0000-0000494B0000}"/>
    <cellStyle name="Percent 55 2" xfId="19272" xr:uid="{00000000-0005-0000-0000-00004A4B0000}"/>
    <cellStyle name="Percent 55 2 2" xfId="49909" xr:uid="{DDE05DAB-AC94-4ABA-8422-450F8D1F5AD7}"/>
    <cellStyle name="Percent 55 3" xfId="49908" xr:uid="{8BFAF407-A35F-45BE-96C4-92F3DF3F81FC}"/>
    <cellStyle name="Percent 56" xfId="19273" xr:uid="{00000000-0005-0000-0000-00004B4B0000}"/>
    <cellStyle name="Percent 56 2" xfId="19274" xr:uid="{00000000-0005-0000-0000-00004C4B0000}"/>
    <cellStyle name="Percent 56 2 2" xfId="49911" xr:uid="{C46CAB77-4D2D-41DD-B3F6-592D69A6C40E}"/>
    <cellStyle name="Percent 56 3" xfId="49910" xr:uid="{125997CE-7970-44DD-B3BA-851C2050B664}"/>
    <cellStyle name="Percent 57" xfId="19275" xr:uid="{00000000-0005-0000-0000-00004D4B0000}"/>
    <cellStyle name="Percent 57 2" xfId="19276" xr:uid="{00000000-0005-0000-0000-00004E4B0000}"/>
    <cellStyle name="Percent 57 2 2" xfId="49913" xr:uid="{F56EF524-A2D7-42BA-9C19-68B963667C44}"/>
    <cellStyle name="Percent 57 3" xfId="49912" xr:uid="{41E97883-5C0F-4702-AFB8-A8D96EC84300}"/>
    <cellStyle name="Percent 58" xfId="19277" xr:uid="{00000000-0005-0000-0000-00004F4B0000}"/>
    <cellStyle name="Percent 58 2" xfId="19278" xr:uid="{00000000-0005-0000-0000-0000504B0000}"/>
    <cellStyle name="Percent 58 2 2" xfId="49915" xr:uid="{445A59BA-94AC-4AF3-95C2-974C98B7F4DA}"/>
    <cellStyle name="Percent 58 3" xfId="49914" xr:uid="{0EE1D999-744F-439A-8D37-F64D9862AA3A}"/>
    <cellStyle name="Percent 59" xfId="19279" xr:uid="{00000000-0005-0000-0000-0000514B0000}"/>
    <cellStyle name="Percent 59 2" xfId="19280" xr:uid="{00000000-0005-0000-0000-0000524B0000}"/>
    <cellStyle name="Percent 59 2 2" xfId="49917" xr:uid="{08984047-328D-4FC6-9BC6-F61FC08AA9A6}"/>
    <cellStyle name="Percent 59 3" xfId="49916" xr:uid="{DEDFBA53-431A-4788-B9ED-8FDE7C5B7D44}"/>
    <cellStyle name="Percent 6" xfId="19281" xr:uid="{00000000-0005-0000-0000-0000534B0000}"/>
    <cellStyle name="Percent 6 2" xfId="49918" xr:uid="{4F2AD708-C6B2-4E0C-A999-7F090AFD74A7}"/>
    <cellStyle name="Percent 60" xfId="19282" xr:uid="{00000000-0005-0000-0000-0000544B0000}"/>
    <cellStyle name="Percent 60 2" xfId="19283" xr:uid="{00000000-0005-0000-0000-0000554B0000}"/>
    <cellStyle name="Percent 60 2 2" xfId="49920" xr:uid="{38E036CB-99FE-48DC-9B09-06EF02F71472}"/>
    <cellStyle name="Percent 60 3" xfId="49919" xr:uid="{601C244B-8B4D-46FB-A326-34DF53684D92}"/>
    <cellStyle name="Percent 61" xfId="19284" xr:uid="{00000000-0005-0000-0000-0000564B0000}"/>
    <cellStyle name="Percent 61 2" xfId="19285" xr:uid="{00000000-0005-0000-0000-0000574B0000}"/>
    <cellStyle name="Percent 61 2 2" xfId="49922" xr:uid="{0570126C-17AB-4B44-9066-B079633BE672}"/>
    <cellStyle name="Percent 61 3" xfId="49921" xr:uid="{ECA43BDF-94E0-46BB-BAE5-B424D8B39FEA}"/>
    <cellStyle name="Percent 62" xfId="19286" xr:uid="{00000000-0005-0000-0000-0000584B0000}"/>
    <cellStyle name="Percent 62 2" xfId="19287" xr:uid="{00000000-0005-0000-0000-0000594B0000}"/>
    <cellStyle name="Percent 62 2 2" xfId="49924" xr:uid="{F5ACEC46-AFC2-4B5A-9E00-0DA6FD2E0A1F}"/>
    <cellStyle name="Percent 62 3" xfId="49923" xr:uid="{B86E802E-BFE9-4A6E-BED7-E2FDC3566475}"/>
    <cellStyle name="Percent 63" xfId="19288" xr:uid="{00000000-0005-0000-0000-00005A4B0000}"/>
    <cellStyle name="Percent 63 2" xfId="19289" xr:uid="{00000000-0005-0000-0000-00005B4B0000}"/>
    <cellStyle name="Percent 63 2 2" xfId="49926" xr:uid="{CCE42A6D-EE41-415F-A2DE-DF62B8B3EEF1}"/>
    <cellStyle name="Percent 63 3" xfId="49925" xr:uid="{8BADC133-0CA4-40B5-989F-B581B1169AED}"/>
    <cellStyle name="Percent 64" xfId="19290" xr:uid="{00000000-0005-0000-0000-00005C4B0000}"/>
    <cellStyle name="Percent 64 2" xfId="19291" xr:uid="{00000000-0005-0000-0000-00005D4B0000}"/>
    <cellStyle name="Percent 64 2 2" xfId="49928" xr:uid="{75E0EABD-3E23-4A2A-9EB6-07AC736D3698}"/>
    <cellStyle name="Percent 64 3" xfId="49927" xr:uid="{8EB45B4D-CC51-4095-91F0-75CD46F34DA7}"/>
    <cellStyle name="Percent 65" xfId="19292" xr:uid="{00000000-0005-0000-0000-00005E4B0000}"/>
    <cellStyle name="Percent 65 2" xfId="19293" xr:uid="{00000000-0005-0000-0000-00005F4B0000}"/>
    <cellStyle name="Percent 65 2 2" xfId="49930" xr:uid="{8A0DEDF5-0C73-496A-B630-7133B728E634}"/>
    <cellStyle name="Percent 65 3" xfId="49929" xr:uid="{988639D7-5D3A-43CE-9504-48CB9591751B}"/>
    <cellStyle name="Percent 66" xfId="19294" xr:uid="{00000000-0005-0000-0000-0000604B0000}"/>
    <cellStyle name="Percent 66 2" xfId="19295" xr:uid="{00000000-0005-0000-0000-0000614B0000}"/>
    <cellStyle name="Percent 66 2 2" xfId="49932" xr:uid="{6CE44EBC-50B0-4478-B585-46B963D98153}"/>
    <cellStyle name="Percent 66 3" xfId="49931" xr:uid="{FA2DFE38-0FF8-40E6-B984-52A235E7EE4D}"/>
    <cellStyle name="Percent 67" xfId="19296" xr:uid="{00000000-0005-0000-0000-0000624B0000}"/>
    <cellStyle name="Percent 67 2" xfId="49933" xr:uid="{B5014850-7F2D-4FDE-A7E4-DF4F2E239F09}"/>
    <cellStyle name="Percent 68" xfId="19297" xr:uid="{00000000-0005-0000-0000-0000634B0000}"/>
    <cellStyle name="Percent 68 2" xfId="49934" xr:uid="{AACF6B64-072C-4B2C-8C01-28EE25E8AE94}"/>
    <cellStyle name="Percent 69" xfId="19298" xr:uid="{00000000-0005-0000-0000-0000644B0000}"/>
    <cellStyle name="Percent 69 2" xfId="49935" xr:uid="{51281A04-023F-409D-A022-9D0934DD3508}"/>
    <cellStyle name="Percent 7" xfId="19299" xr:uid="{00000000-0005-0000-0000-0000654B0000}"/>
    <cellStyle name="Percent 7 2" xfId="49936" xr:uid="{7B9895DC-6FEC-4314-9FB1-A34CB6B1036C}"/>
    <cellStyle name="Percent 70" xfId="19300" xr:uid="{00000000-0005-0000-0000-0000664B0000}"/>
    <cellStyle name="Percent 70 2" xfId="49937" xr:uid="{5C11B1CD-EDB0-464E-B72E-927BA913548A}"/>
    <cellStyle name="Percent 71" xfId="19301" xr:uid="{00000000-0005-0000-0000-0000674B0000}"/>
    <cellStyle name="Percent 71 2" xfId="49938" xr:uid="{2E47F027-7932-4F30-8D1D-9330C09850AD}"/>
    <cellStyle name="Percent 72" xfId="19302" xr:uid="{00000000-0005-0000-0000-0000684B0000}"/>
    <cellStyle name="Percent 72 2" xfId="49939" xr:uid="{4DEA6AC6-A239-411D-B14A-C1C23232F2EE}"/>
    <cellStyle name="Percent 73" xfId="19303" xr:uid="{00000000-0005-0000-0000-0000694B0000}"/>
    <cellStyle name="Percent 73 2" xfId="49940" xr:uid="{A9677FA6-C0F3-4EFD-87C8-A51A1804AB4C}"/>
    <cellStyle name="Percent 74" xfId="19304" xr:uid="{00000000-0005-0000-0000-00006A4B0000}"/>
    <cellStyle name="Percent 74 2" xfId="49941" xr:uid="{47F57E43-554A-4849-B77E-82EA02C87602}"/>
    <cellStyle name="Percent 75" xfId="19305" xr:uid="{00000000-0005-0000-0000-00006B4B0000}"/>
    <cellStyle name="Percent 75 2" xfId="49942" xr:uid="{8602D921-72BF-4F19-A129-1E56913C0498}"/>
    <cellStyle name="Percent 76" xfId="19306" xr:uid="{00000000-0005-0000-0000-00006C4B0000}"/>
    <cellStyle name="Percent 76 2" xfId="49943" xr:uid="{F2C310FE-6C0B-4FFE-8DED-0BBEFE6A27CE}"/>
    <cellStyle name="Percent 77" xfId="19307" xr:uid="{00000000-0005-0000-0000-00006D4B0000}"/>
    <cellStyle name="Percent 77 2" xfId="49944" xr:uid="{3AB45CA0-2B47-4E87-826B-3992EF6A7812}"/>
    <cellStyle name="Percent 78" xfId="19308" xr:uid="{00000000-0005-0000-0000-00006E4B0000}"/>
    <cellStyle name="Percent 78 2" xfId="49945" xr:uid="{6F77AD0A-6EF6-4FFE-96B5-30E1323CFFEA}"/>
    <cellStyle name="Percent 79" xfId="19309" xr:uid="{00000000-0005-0000-0000-00006F4B0000}"/>
    <cellStyle name="Percent 79 2" xfId="49946" xr:uid="{DBDEF3DE-0B0D-4E73-A094-21B0D1023EDE}"/>
    <cellStyle name="Percent 8" xfId="19310" xr:uid="{00000000-0005-0000-0000-0000704B0000}"/>
    <cellStyle name="Percent 8 2" xfId="49947" xr:uid="{3F8A9FA7-C167-4E46-BAFD-24BCB2D8835F}"/>
    <cellStyle name="Percent 80" xfId="19311" xr:uid="{00000000-0005-0000-0000-0000714B0000}"/>
    <cellStyle name="Percent 80 2" xfId="49948" xr:uid="{5E1D9C5A-C215-4E41-8B2A-3F84A09E8FAB}"/>
    <cellStyle name="Percent 81" xfId="19312" xr:uid="{00000000-0005-0000-0000-0000724B0000}"/>
    <cellStyle name="Percent 81 2" xfId="49949" xr:uid="{491814BF-429E-4E31-9FCF-79DF21100AD5}"/>
    <cellStyle name="Percent 82" xfId="19313" xr:uid="{00000000-0005-0000-0000-0000734B0000}"/>
    <cellStyle name="Percent 82 2" xfId="49950" xr:uid="{41321769-4339-4B52-9840-1E3FAB031C33}"/>
    <cellStyle name="Percent 83" xfId="19314" xr:uid="{00000000-0005-0000-0000-0000744B0000}"/>
    <cellStyle name="Percent 83 2" xfId="49951" xr:uid="{A1F317A5-D136-4C6D-AD09-5CD942F3D7EB}"/>
    <cellStyle name="Percent 84" xfId="19315" xr:uid="{00000000-0005-0000-0000-0000754B0000}"/>
    <cellStyle name="Percent 84 2" xfId="49952" xr:uid="{F628A03A-64BE-4D52-BDEE-67F93FF17EDD}"/>
    <cellStyle name="Percent 85" xfId="19316" xr:uid="{00000000-0005-0000-0000-0000764B0000}"/>
    <cellStyle name="Percent 85 2" xfId="49953" xr:uid="{A36C1519-E2A3-4AFA-B7E7-8BE26330E883}"/>
    <cellStyle name="Percent 86" xfId="19317" xr:uid="{00000000-0005-0000-0000-0000774B0000}"/>
    <cellStyle name="Percent 86 2" xfId="49954" xr:uid="{B7A62360-B664-4FA4-A696-1393D41915BB}"/>
    <cellStyle name="Percent 87" xfId="19318" xr:uid="{00000000-0005-0000-0000-0000784B0000}"/>
    <cellStyle name="Percent 87 2" xfId="49955" xr:uid="{372BBCF4-D450-4966-BD7B-005A4FD318EB}"/>
    <cellStyle name="Percent 88" xfId="19319" xr:uid="{00000000-0005-0000-0000-0000794B0000}"/>
    <cellStyle name="Percent 88 2" xfId="49956" xr:uid="{88BC14D0-2F15-4DE7-AF40-1810D526A191}"/>
    <cellStyle name="Percent 89" xfId="19320" xr:uid="{00000000-0005-0000-0000-00007A4B0000}"/>
    <cellStyle name="Percent 89 2" xfId="49957" xr:uid="{77DA8501-0451-40B2-B3BE-348F8A4EE2B7}"/>
    <cellStyle name="Percent 9" xfId="19321" xr:uid="{00000000-0005-0000-0000-00007B4B0000}"/>
    <cellStyle name="Percent 9 2" xfId="49958" xr:uid="{C00E37D2-EEF6-4447-AA39-7265D013D4E4}"/>
    <cellStyle name="Percent 90" xfId="19322" xr:uid="{00000000-0005-0000-0000-00007C4B0000}"/>
    <cellStyle name="Percent 90 2" xfId="49959" xr:uid="{7F3821C6-3460-4EE4-8B4F-70879694245D}"/>
    <cellStyle name="Percent 91" xfId="19323" xr:uid="{00000000-0005-0000-0000-00007D4B0000}"/>
    <cellStyle name="Percent 91 2" xfId="49960" xr:uid="{DE59FC65-7589-4AC7-B62F-AD5659AEFFCC}"/>
    <cellStyle name="Percent 92" xfId="19324" xr:uid="{00000000-0005-0000-0000-00007E4B0000}"/>
    <cellStyle name="Percent 92 2" xfId="49961" xr:uid="{B41A3F0F-6F54-4F55-A79E-C097B8F117BA}"/>
    <cellStyle name="Percent 93" xfId="19325" xr:uid="{00000000-0005-0000-0000-00007F4B0000}"/>
    <cellStyle name="Percent 93 2" xfId="49962" xr:uid="{DB85F064-54EE-4253-8908-8F44EC45B0D3}"/>
    <cellStyle name="Percent 94" xfId="19326" xr:uid="{00000000-0005-0000-0000-0000804B0000}"/>
    <cellStyle name="Percent 94 2" xfId="49963" xr:uid="{04A4BEDA-F1BF-4734-9D62-C05939253938}"/>
    <cellStyle name="Percent 95" xfId="19327" xr:uid="{00000000-0005-0000-0000-0000814B0000}"/>
    <cellStyle name="Percent 95 2" xfId="49964" xr:uid="{1B65496E-7B00-452E-8032-3BD967785D28}"/>
    <cellStyle name="Percent 96" xfId="19328" xr:uid="{00000000-0005-0000-0000-0000824B0000}"/>
    <cellStyle name="Percent 96 2" xfId="49965" xr:uid="{9E62D3A2-EE5C-4310-8FEE-05D38D72940A}"/>
    <cellStyle name="Percent 97" xfId="19329" xr:uid="{00000000-0005-0000-0000-0000834B0000}"/>
    <cellStyle name="Percent 97 2" xfId="49966" xr:uid="{9DB77559-D2AE-4540-A66F-F75AE424A5CA}"/>
    <cellStyle name="Percent 98" xfId="19330" xr:uid="{00000000-0005-0000-0000-0000844B0000}"/>
    <cellStyle name="Percent 98 2" xfId="49967" xr:uid="{15106066-43E5-499D-BE48-0384C6D8405F}"/>
    <cellStyle name="Percent 99" xfId="19331" xr:uid="{00000000-0005-0000-0000-0000854B0000}"/>
    <cellStyle name="Percent 99 2" xfId="49968" xr:uid="{EA7484F3-27E5-430D-B890-AFA5DEA37A32}"/>
    <cellStyle name="Percent*" xfId="19332" xr:uid="{00000000-0005-0000-0000-0000864B0000}"/>
    <cellStyle name="Percent* 2" xfId="19333" xr:uid="{00000000-0005-0000-0000-0000874B0000}"/>
    <cellStyle name="Percent* 2 2" xfId="49970" xr:uid="{E381D038-24D2-44F8-BD8A-8898D3A61797}"/>
    <cellStyle name="Percent* 3" xfId="49969" xr:uid="{26D00D96-D66C-4669-BAF5-251610D967EB}"/>
    <cellStyle name="Percent[1]" xfId="19334" xr:uid="{00000000-0005-0000-0000-0000884B0000}"/>
    <cellStyle name="Percent[1] 2" xfId="49971" xr:uid="{52542D20-1230-4A69-B2C3-1F4A30DBE93B}"/>
    <cellStyle name="Percent[2]" xfId="19335" xr:uid="{00000000-0005-0000-0000-0000894B0000}"/>
    <cellStyle name="Percent[2] 2" xfId="49972" xr:uid="{D007A165-D989-4776-AAAF-82307F15876F}"/>
    <cellStyle name="Percent1" xfId="19336" xr:uid="{00000000-0005-0000-0000-00008A4B0000}"/>
    <cellStyle name="Percent1 2" xfId="19337" xr:uid="{00000000-0005-0000-0000-00008B4B0000}"/>
    <cellStyle name="Percent1 2 2" xfId="49974" xr:uid="{44DCB33B-DF3C-4A72-AD8F-79B59EDDD76F}"/>
    <cellStyle name="Percent1 3" xfId="49973" xr:uid="{F42AECF5-FF64-4BAE-B78D-E3EA4A046472}"/>
    <cellStyle name="Percent2" xfId="19338" xr:uid="{00000000-0005-0000-0000-00008C4B0000}"/>
    <cellStyle name="Percent2 2" xfId="19339" xr:uid="{00000000-0005-0000-0000-00008D4B0000}"/>
    <cellStyle name="Percent2 2 2" xfId="49976" xr:uid="{AB8063A8-F330-422B-B356-0981D0C4AC2D}"/>
    <cellStyle name="Percent2 3" xfId="49975" xr:uid="{A2AD74F5-41C8-4411-8385-7FA282C6119E}"/>
    <cellStyle name="Porcentagem 10" xfId="19340" xr:uid="{00000000-0005-0000-0000-00008E4B0000}"/>
    <cellStyle name="Porcentagem 10 2" xfId="49977" xr:uid="{3BAE523B-4892-4C2F-8904-4EA9F6924013}"/>
    <cellStyle name="Porcentagem 11" xfId="19341" xr:uid="{00000000-0005-0000-0000-00008F4B0000}"/>
    <cellStyle name="Porcentagem 11 2" xfId="49978" xr:uid="{34C4201C-6C72-48A0-B9FE-898BBFFB1022}"/>
    <cellStyle name="Porcentagem 12" xfId="19342" xr:uid="{00000000-0005-0000-0000-0000904B0000}"/>
    <cellStyle name="Porcentagem 12 2" xfId="49979" xr:uid="{5D9A954A-EBBC-41C5-ABF0-E38FA0B4762F}"/>
    <cellStyle name="Porcentagem 13" xfId="19343" xr:uid="{00000000-0005-0000-0000-0000914B0000}"/>
    <cellStyle name="Porcentagem 13 2" xfId="49980" xr:uid="{21D0AE0D-EE34-4872-91AC-4D74D5DD9493}"/>
    <cellStyle name="Porcentagem 14" xfId="19344" xr:uid="{00000000-0005-0000-0000-0000924B0000}"/>
    <cellStyle name="Porcentagem 14 2" xfId="49981" xr:uid="{8D173B4A-D7D6-4F3A-98E5-A364D8275D6F}"/>
    <cellStyle name="Porcentagem 15" xfId="19345" xr:uid="{00000000-0005-0000-0000-0000934B0000}"/>
    <cellStyle name="Porcentagem 15 2" xfId="49982" xr:uid="{75211C1A-E384-44FF-9C9A-BC56CEE1F7FA}"/>
    <cellStyle name="Porcentagem 16" xfId="19346" xr:uid="{00000000-0005-0000-0000-0000944B0000}"/>
    <cellStyle name="Porcentagem 16 2" xfId="49983" xr:uid="{08068C67-FF5E-4013-AB1A-988049D2001D}"/>
    <cellStyle name="Porcentagem 17" xfId="62818" xr:uid="{78F5E126-F823-4A70-A491-EA3B2F15323C}"/>
    <cellStyle name="Porcentagem 2" xfId="19347" xr:uid="{00000000-0005-0000-0000-0000954B0000}"/>
    <cellStyle name="Porcentagem 2 2" xfId="19348" xr:uid="{00000000-0005-0000-0000-0000964B0000}"/>
    <cellStyle name="Porcentagem 2 2 2" xfId="19349" xr:uid="{00000000-0005-0000-0000-0000974B0000}"/>
    <cellStyle name="Porcentagem 2 2 2 2" xfId="49986" xr:uid="{63D3452A-2C3F-4B6F-9030-78366945C4CE}"/>
    <cellStyle name="Porcentagem 2 2 3" xfId="19350" xr:uid="{00000000-0005-0000-0000-0000984B0000}"/>
    <cellStyle name="Porcentagem 2 2 3 2" xfId="49987" xr:uid="{602C46FC-185E-4599-B76C-B252B3BF7CC5}"/>
    <cellStyle name="Porcentagem 2 2 4" xfId="19351" xr:uid="{00000000-0005-0000-0000-0000994B0000}"/>
    <cellStyle name="Porcentagem 2 2 4 2" xfId="49988" xr:uid="{BC7AD7B3-FD8D-4399-9AE3-0377E153F154}"/>
    <cellStyle name="Porcentagem 2 2 5" xfId="49985" xr:uid="{380CA039-59DE-4104-838B-BBBC7C2D48F3}"/>
    <cellStyle name="Porcentagem 2 3" xfId="19352" xr:uid="{00000000-0005-0000-0000-00009A4B0000}"/>
    <cellStyle name="Porcentagem 2 3 2" xfId="49989" xr:uid="{77C1A3BF-6B54-4C2D-B43E-8A57A641A9A4}"/>
    <cellStyle name="Porcentagem 2 4" xfId="19353" xr:uid="{00000000-0005-0000-0000-00009B4B0000}"/>
    <cellStyle name="Porcentagem 2 4 2" xfId="49990" xr:uid="{E826B3A6-037C-4BDE-A32B-1C9217D4AE01}"/>
    <cellStyle name="Porcentagem 2 5" xfId="49984" xr:uid="{DE68B643-D283-457A-AE6F-B692ECC9894B}"/>
    <cellStyle name="Porcentagem 3" xfId="19354" xr:uid="{00000000-0005-0000-0000-00009C4B0000}"/>
    <cellStyle name="Porcentagem 3 2" xfId="19355" xr:uid="{00000000-0005-0000-0000-00009D4B0000}"/>
    <cellStyle name="Porcentagem 3 2 2" xfId="19356" xr:uid="{00000000-0005-0000-0000-00009E4B0000}"/>
    <cellStyle name="Porcentagem 3 2 2 2" xfId="49993" xr:uid="{9A11D02F-B2D9-4B67-ABA7-BC11DDBFF64D}"/>
    <cellStyle name="Porcentagem 3 2 3" xfId="49992" xr:uid="{EE06810F-C23D-4016-A245-FC6C4DFF7446}"/>
    <cellStyle name="Porcentagem 3 3" xfId="19357" xr:uid="{00000000-0005-0000-0000-00009F4B0000}"/>
    <cellStyle name="Porcentagem 3 3 2" xfId="19358" xr:uid="{00000000-0005-0000-0000-0000A04B0000}"/>
    <cellStyle name="Porcentagem 3 3 2 2" xfId="49995" xr:uid="{5390CC20-EEA6-436B-85AB-8CA35C1B5369}"/>
    <cellStyle name="Porcentagem 3 3 3" xfId="49994" xr:uid="{8E3A408E-5944-447E-AAEC-0F9AD9A499EA}"/>
    <cellStyle name="Porcentagem 3 4" xfId="19359" xr:uid="{00000000-0005-0000-0000-0000A14B0000}"/>
    <cellStyle name="Porcentagem 3 4 2" xfId="19360" xr:uid="{00000000-0005-0000-0000-0000A24B0000}"/>
    <cellStyle name="Porcentagem 3 4 2 2" xfId="49997" xr:uid="{5097EC10-2E27-4D69-8FF0-4374B63AEE78}"/>
    <cellStyle name="Porcentagem 3 4 3" xfId="49996" xr:uid="{3033344B-0696-4152-B6B0-1BF37A37144E}"/>
    <cellStyle name="Porcentagem 3 5" xfId="19361" xr:uid="{00000000-0005-0000-0000-0000A34B0000}"/>
    <cellStyle name="Porcentagem 3 5 2" xfId="49998" xr:uid="{D9B03A1C-BD17-430B-92BA-A088297874EE}"/>
    <cellStyle name="Porcentagem 3 6" xfId="49991" xr:uid="{1EDCCC63-DC08-451C-92BD-D7AC18D635E4}"/>
    <cellStyle name="Porcentagem 4" xfId="19362" xr:uid="{00000000-0005-0000-0000-0000A44B0000}"/>
    <cellStyle name="Porcentagem 4 2" xfId="19363" xr:uid="{00000000-0005-0000-0000-0000A54B0000}"/>
    <cellStyle name="Porcentagem 4 2 2" xfId="19364" xr:uid="{00000000-0005-0000-0000-0000A64B0000}"/>
    <cellStyle name="Porcentagem 4 2 2 2" xfId="50001" xr:uid="{15E9C700-8316-4F39-9F0D-3C49EA9C8AC1}"/>
    <cellStyle name="Porcentagem 4 2 3" xfId="50000" xr:uid="{8C6F2E11-A425-47CD-A5CA-655AC6DC802A}"/>
    <cellStyle name="Porcentagem 4 3" xfId="19365" xr:uid="{00000000-0005-0000-0000-0000A74B0000}"/>
    <cellStyle name="Porcentagem 4 3 2" xfId="19366" xr:uid="{00000000-0005-0000-0000-0000A84B0000}"/>
    <cellStyle name="Porcentagem 4 3 2 2" xfId="50003" xr:uid="{3D477C30-0CAD-4E1D-B880-838CD6496673}"/>
    <cellStyle name="Porcentagem 4 3 3" xfId="50002" xr:uid="{553A8233-2324-4E59-9433-81A5641E58BE}"/>
    <cellStyle name="Porcentagem 4 4" xfId="19367" xr:uid="{00000000-0005-0000-0000-0000A94B0000}"/>
    <cellStyle name="Porcentagem 4 4 2" xfId="50004" xr:uid="{5B79991B-E34E-4EB0-93F1-D38F6A0D56F7}"/>
    <cellStyle name="Porcentagem 4 5" xfId="19368" xr:uid="{00000000-0005-0000-0000-0000AA4B0000}"/>
    <cellStyle name="Porcentagem 4 5 2" xfId="50005" xr:uid="{69631DDD-9CD9-4EDA-84EB-FC1B371F379C}"/>
    <cellStyle name="Porcentagem 4 6" xfId="19369" xr:uid="{00000000-0005-0000-0000-0000AB4B0000}"/>
    <cellStyle name="Porcentagem 4 6 2" xfId="50006" xr:uid="{6D1965D3-5076-420C-8D00-9D1A03D3A1BA}"/>
    <cellStyle name="Porcentagem 4 7" xfId="49999" xr:uid="{838E8D76-2874-4D8A-B0EC-518B6E9BD0BA}"/>
    <cellStyle name="Porcentagem 5" xfId="19370" xr:uid="{00000000-0005-0000-0000-0000AC4B0000}"/>
    <cellStyle name="Porcentagem 5 2" xfId="19371" xr:uid="{00000000-0005-0000-0000-0000AD4B0000}"/>
    <cellStyle name="Porcentagem 5 2 2" xfId="50008" xr:uid="{EB3752C1-1763-4C81-9D68-B86A14398D55}"/>
    <cellStyle name="Porcentagem 5 3" xfId="50007" xr:uid="{B8059A32-95CA-420A-882F-19049BC1F7E2}"/>
    <cellStyle name="Porcentagem 6" xfId="19372" xr:uid="{00000000-0005-0000-0000-0000AE4B0000}"/>
    <cellStyle name="Porcentagem 6 2" xfId="19373" xr:uid="{00000000-0005-0000-0000-0000AF4B0000}"/>
    <cellStyle name="Porcentagem 6 2 2" xfId="50010" xr:uid="{5F884255-71CA-409E-8ADE-36D8427D8C10}"/>
    <cellStyle name="Porcentagem 6 3" xfId="19374" xr:uid="{00000000-0005-0000-0000-0000B04B0000}"/>
    <cellStyle name="Porcentagem 6 3 2" xfId="50011" xr:uid="{B82490F0-C175-47BE-9A60-43EC90E2DF30}"/>
    <cellStyle name="Porcentagem 6 4" xfId="50009" xr:uid="{FDE469C6-94BE-49A7-8776-AE4806C755CD}"/>
    <cellStyle name="Porcentagem 7" xfId="19375" xr:uid="{00000000-0005-0000-0000-0000B14B0000}"/>
    <cellStyle name="Porcentagem 7 2" xfId="19376" xr:uid="{00000000-0005-0000-0000-0000B24B0000}"/>
    <cellStyle name="Porcentagem 7 2 2" xfId="50013" xr:uid="{8A1BDB56-37E4-48DB-B5DE-E4A8E585DFA2}"/>
    <cellStyle name="Porcentagem 7 3" xfId="19377" xr:uid="{00000000-0005-0000-0000-0000B34B0000}"/>
    <cellStyle name="Porcentagem 7 3 2" xfId="50014" xr:uid="{0B36201C-0288-4689-970B-314A75137EED}"/>
    <cellStyle name="Porcentagem 7 4" xfId="50012" xr:uid="{B1333F76-D03F-49DE-B42F-DF1B4D515C7E}"/>
    <cellStyle name="Porcentagem 8" xfId="19378" xr:uid="{00000000-0005-0000-0000-0000B44B0000}"/>
    <cellStyle name="Porcentagem 8 2" xfId="50015" xr:uid="{0D330346-641E-46AE-8F87-051263E0FE06}"/>
    <cellStyle name="Porcentagem 9" xfId="19379" xr:uid="{00000000-0005-0000-0000-0000B54B0000}"/>
    <cellStyle name="Porcentagem 9 2" xfId="50016" xr:uid="{C5E7668D-E1CB-40B7-A6D9-D812E70748C2}"/>
    <cellStyle name="PrePop Currency (0)" xfId="19380" xr:uid="{00000000-0005-0000-0000-0000B64B0000}"/>
    <cellStyle name="PrePop Currency (0) 2" xfId="19381" xr:uid="{00000000-0005-0000-0000-0000B74B0000}"/>
    <cellStyle name="PrePop Currency (0) 2 2" xfId="50018" xr:uid="{8F67DA12-284D-487E-8D87-DDB5658759F0}"/>
    <cellStyle name="PrePop Currency (0) 3" xfId="50017" xr:uid="{9E582D34-126C-476A-A061-EE7B2784A6AF}"/>
    <cellStyle name="PrePop Currency (2)" xfId="19382" xr:uid="{00000000-0005-0000-0000-0000B84B0000}"/>
    <cellStyle name="PrePop Currency (2) 2" xfId="19383" xr:uid="{00000000-0005-0000-0000-0000B94B0000}"/>
    <cellStyle name="PrePop Currency (2) 2 2" xfId="50020" xr:uid="{DE59A70F-C545-47D1-A643-EDD15414A560}"/>
    <cellStyle name="PrePop Currency (2) 3" xfId="50019" xr:uid="{7F84ADAD-2F56-4E30-A96F-2ECD07083EA5}"/>
    <cellStyle name="PrePop Units (0)" xfId="19384" xr:uid="{00000000-0005-0000-0000-0000BA4B0000}"/>
    <cellStyle name="PrePop Units (0) 2" xfId="19385" xr:uid="{00000000-0005-0000-0000-0000BB4B0000}"/>
    <cellStyle name="PrePop Units (0) 2 2" xfId="50022" xr:uid="{1D692EF2-3F30-4343-AEC4-F9982A3666A4}"/>
    <cellStyle name="PrePop Units (0) 3" xfId="50021" xr:uid="{3CFC3013-2DAD-47D9-8999-A8CB96F22CFB}"/>
    <cellStyle name="PrePop Units (1)" xfId="19386" xr:uid="{00000000-0005-0000-0000-0000BC4B0000}"/>
    <cellStyle name="PrePop Units (1) 2" xfId="19387" xr:uid="{00000000-0005-0000-0000-0000BD4B0000}"/>
    <cellStyle name="PrePop Units (1) 2 2" xfId="50024" xr:uid="{8C9CB139-C143-4E1C-95FD-AD2AA773F8A0}"/>
    <cellStyle name="PrePop Units (1) 3" xfId="50023" xr:uid="{1D77DB65-BFE7-4C3D-8FAA-FD627BA8FE88}"/>
    <cellStyle name="PrePop Units (2)" xfId="19388" xr:uid="{00000000-0005-0000-0000-0000BE4B0000}"/>
    <cellStyle name="PrePop Units (2) 2" xfId="19389" xr:uid="{00000000-0005-0000-0000-0000BF4B0000}"/>
    <cellStyle name="PrePop Units (2) 2 2" xfId="50026" xr:uid="{E95B1F19-B3BA-4E60-AFE7-CB506AA16CE4}"/>
    <cellStyle name="PrePop Units (2) 3" xfId="50025" xr:uid="{323650BA-2D88-415B-9234-99BCAB80B7EB}"/>
    <cellStyle name="ProjectDetails" xfId="19390" xr:uid="{00000000-0005-0000-0000-0000C04B0000}"/>
    <cellStyle name="ProjectDetails 2" xfId="50027" xr:uid="{2B57DB71-4D42-42D0-8581-82A9DCCEDADC}"/>
    <cellStyle name="PROTECTED" xfId="19391" xr:uid="{00000000-0005-0000-0000-0000C14B0000}"/>
    <cellStyle name="PROTECTED 2" xfId="19392" xr:uid="{00000000-0005-0000-0000-0000C24B0000}"/>
    <cellStyle name="PROTECTED 2 2" xfId="50029" xr:uid="{89F50488-9802-408A-BD8E-658A88B04FB5}"/>
    <cellStyle name="PROTECTED 3" xfId="50028" xr:uid="{B5989D35-E032-4700-838C-55F092A3005B}"/>
    <cellStyle name="PROTECTED_ADJS 33 Capitalized Interest - Jan 2013" xfId="19393" xr:uid="{00000000-0005-0000-0000-0000C34B0000}"/>
    <cellStyle name="PSChar" xfId="19394" xr:uid="{00000000-0005-0000-0000-0000C44B0000}"/>
    <cellStyle name="PSChar 2" xfId="19395" xr:uid="{00000000-0005-0000-0000-0000C54B0000}"/>
    <cellStyle name="PSChar 2 2" xfId="50031" xr:uid="{770081AB-EB59-4BF1-B4B1-99C39DD87543}"/>
    <cellStyle name="PSChar 3" xfId="50030" xr:uid="{B855D3B4-260A-4643-A557-1FFFCEA55349}"/>
    <cellStyle name="PSDate" xfId="19396" xr:uid="{00000000-0005-0000-0000-0000C64B0000}"/>
    <cellStyle name="PSDate 2" xfId="50032" xr:uid="{BC767AFB-C004-4852-8F5E-4A0850255E0B}"/>
    <cellStyle name="PSDec" xfId="19397" xr:uid="{00000000-0005-0000-0000-0000C74B0000}"/>
    <cellStyle name="PSDec 2" xfId="50033" xr:uid="{F12DD7CC-2EF5-4020-AF9D-18B7FB6DE71F}"/>
    <cellStyle name="PSHeading" xfId="19398" xr:uid="{00000000-0005-0000-0000-0000C84B0000}"/>
    <cellStyle name="PSHeading 2" xfId="19399" xr:uid="{00000000-0005-0000-0000-0000C94B0000}"/>
    <cellStyle name="PSHeading 2 2" xfId="19400" xr:uid="{00000000-0005-0000-0000-0000CA4B0000}"/>
    <cellStyle name="PSHeading 2 2 2" xfId="50036" xr:uid="{D22AA29A-EC4A-47A9-B948-F77FA470F90B}"/>
    <cellStyle name="PSHeading 2 3" xfId="50035" xr:uid="{1A5B6BC3-081A-4E05-A9EF-9E65EEB117B6}"/>
    <cellStyle name="PSHeading 3" xfId="19401" xr:uid="{00000000-0005-0000-0000-0000CB4B0000}"/>
    <cellStyle name="PSHeading 3 2" xfId="50037" xr:uid="{8F09D8F2-BB9C-4E70-B2D9-1632C88C062E}"/>
    <cellStyle name="PSHeading 4" xfId="50034" xr:uid="{E1D1B276-7C7C-4D5E-99F0-F77AFA59161A}"/>
    <cellStyle name="PSInt" xfId="19402" xr:uid="{00000000-0005-0000-0000-0000CC4B0000}"/>
    <cellStyle name="PSInt 2" xfId="50038" xr:uid="{BE1D6CE4-742A-43AD-AE80-7716BA17164D}"/>
    <cellStyle name="PSSpacer" xfId="19403" xr:uid="{00000000-0005-0000-0000-0000CD4B0000}"/>
    <cellStyle name="PSSpacer 2" xfId="19404" xr:uid="{00000000-0005-0000-0000-0000CE4B0000}"/>
    <cellStyle name="PSSpacer 2 2" xfId="50040" xr:uid="{6567A6D7-63A3-4CEC-817E-85FEB77D37BE}"/>
    <cellStyle name="PSSpacer 3" xfId="50039" xr:uid="{8824822B-5001-4F3B-84E4-A7E49024A3D4}"/>
    <cellStyle name="R00A" xfId="19405" xr:uid="{00000000-0005-0000-0000-0000CF4B0000}"/>
    <cellStyle name="R00A 2" xfId="19406" xr:uid="{00000000-0005-0000-0000-0000D04B0000}"/>
    <cellStyle name="R00A 2 2" xfId="19407" xr:uid="{00000000-0005-0000-0000-0000D14B0000}"/>
    <cellStyle name="R00A 2 2 2" xfId="50043" xr:uid="{ECFB6571-9B4D-43BA-B49A-30E1A6C432C0}"/>
    <cellStyle name="R00A 2 3" xfId="19408" xr:uid="{00000000-0005-0000-0000-0000D24B0000}"/>
    <cellStyle name="R00A 2 3 2" xfId="50044" xr:uid="{502FA253-31EB-43A1-B6E7-F803F968D155}"/>
    <cellStyle name="R00A 2 4" xfId="50042" xr:uid="{B5EFB4E8-6512-4D51-B2AD-3B4F0F980CE2}"/>
    <cellStyle name="R00A 3" xfId="50041" xr:uid="{D9985CDF-6244-42A9-AACC-D8BF4AE04CC1}"/>
    <cellStyle name="R00B" xfId="19409" xr:uid="{00000000-0005-0000-0000-0000D34B0000}"/>
    <cellStyle name="R00B 2" xfId="19410" xr:uid="{00000000-0005-0000-0000-0000D44B0000}"/>
    <cellStyle name="R00B 2 2" xfId="19411" xr:uid="{00000000-0005-0000-0000-0000D54B0000}"/>
    <cellStyle name="R00B 2 2 2" xfId="50047" xr:uid="{9EFB5B74-6FD9-41DD-A874-6E9BDCBA765B}"/>
    <cellStyle name="R00B 2 3" xfId="19412" xr:uid="{00000000-0005-0000-0000-0000D64B0000}"/>
    <cellStyle name="R00B 2 3 2" xfId="50048" xr:uid="{7A2DC20D-46A3-435F-83FE-C5D5F7A228F6}"/>
    <cellStyle name="R00B 2 4" xfId="19413" xr:uid="{00000000-0005-0000-0000-0000D74B0000}"/>
    <cellStyle name="R00B 2 4 2" xfId="50049" xr:uid="{75386170-4DFA-4FC7-8D7C-54A01DB87A06}"/>
    <cellStyle name="R00B 2 5" xfId="50046" xr:uid="{31B6B463-EE26-4505-B605-E414D3846A23}"/>
    <cellStyle name="R00B 3" xfId="19414" xr:uid="{00000000-0005-0000-0000-0000D84B0000}"/>
    <cellStyle name="R00B 3 2" xfId="50050" xr:uid="{EB12B430-17C8-445A-B625-76852E84331C}"/>
    <cellStyle name="R00B 4" xfId="50045" xr:uid="{D582356B-D186-4F7D-B42E-6768B023C6A4}"/>
    <cellStyle name="R00L" xfId="19415" xr:uid="{00000000-0005-0000-0000-0000D94B0000}"/>
    <cellStyle name="R00L 2" xfId="19416" xr:uid="{00000000-0005-0000-0000-0000DA4B0000}"/>
    <cellStyle name="R00L 2 2" xfId="19417" xr:uid="{00000000-0005-0000-0000-0000DB4B0000}"/>
    <cellStyle name="R00L 2 2 2" xfId="50053" xr:uid="{4892B595-F69D-4C66-8203-42BDA429ADCB}"/>
    <cellStyle name="R00L 2 3" xfId="19418" xr:uid="{00000000-0005-0000-0000-0000DC4B0000}"/>
    <cellStyle name="R00L 2 3 2" xfId="50054" xr:uid="{C4C3D24B-2963-47C7-89DA-DF85939D927D}"/>
    <cellStyle name="R00L 2 4" xfId="50052" xr:uid="{E8545BEA-F747-4931-89DF-24D8E008FC7E}"/>
    <cellStyle name="R00L 3" xfId="19419" xr:uid="{00000000-0005-0000-0000-0000DD4B0000}"/>
    <cellStyle name="R00L 3 2" xfId="50055" xr:uid="{C7910DC2-BA01-4E8E-B87E-D86A1657A8B6}"/>
    <cellStyle name="R00L 4" xfId="50051" xr:uid="{FAF0E523-DCB5-4540-B65B-B0C7FE11E06F}"/>
    <cellStyle name="R01A" xfId="19420" xr:uid="{00000000-0005-0000-0000-0000DE4B0000}"/>
    <cellStyle name="R01A 2" xfId="50056" xr:uid="{55B2C3CE-427D-42B8-96A2-CC15B1468E04}"/>
    <cellStyle name="R01B" xfId="19421" xr:uid="{00000000-0005-0000-0000-0000DF4B0000}"/>
    <cellStyle name="R01B 2" xfId="19422" xr:uid="{00000000-0005-0000-0000-0000E04B0000}"/>
    <cellStyle name="R01B 2 2" xfId="19423" xr:uid="{00000000-0005-0000-0000-0000E14B0000}"/>
    <cellStyle name="R01B 2 2 2" xfId="50059" xr:uid="{FBF945DA-B5E5-4682-9F76-614195053363}"/>
    <cellStyle name="R01B 2 3" xfId="19424" xr:uid="{00000000-0005-0000-0000-0000E24B0000}"/>
    <cellStyle name="R01B 2 3 2" xfId="50060" xr:uid="{1385EF9B-2DCB-4648-8895-336CB70C6680}"/>
    <cellStyle name="R01B 2 4" xfId="50058" xr:uid="{668CB002-2675-4C14-B6BC-3DEB7696BB9B}"/>
    <cellStyle name="R01B 3" xfId="19425" xr:uid="{00000000-0005-0000-0000-0000E34B0000}"/>
    <cellStyle name="R01B 3 2" xfId="50061" xr:uid="{0FD50585-1DA1-4E5A-A799-09FA85803EB3}"/>
    <cellStyle name="R01B 4" xfId="50057" xr:uid="{003E32D9-64B8-46EC-A97F-31FBCC37BEBB}"/>
    <cellStyle name="R01H" xfId="19426" xr:uid="{00000000-0005-0000-0000-0000E44B0000}"/>
    <cellStyle name="R01H 2" xfId="19427" xr:uid="{00000000-0005-0000-0000-0000E54B0000}"/>
    <cellStyle name="R01H 2 2" xfId="50063" xr:uid="{9C0D6350-79C5-4A49-BBC3-7A211AA47A62}"/>
    <cellStyle name="R01H 3" xfId="50062" xr:uid="{72C01C8B-D39B-44D0-AAB5-A3E05AE0825F}"/>
    <cellStyle name="R01L" xfId="19428" xr:uid="{00000000-0005-0000-0000-0000E64B0000}"/>
    <cellStyle name="R01L 2" xfId="19429" xr:uid="{00000000-0005-0000-0000-0000E74B0000}"/>
    <cellStyle name="R01L 2 2" xfId="50065" xr:uid="{F7988C6E-C267-4CAA-94CE-E6461356A577}"/>
    <cellStyle name="R01L 3" xfId="50064" xr:uid="{CC249182-F928-4DF0-BCA6-4E44358BC752}"/>
    <cellStyle name="R02A" xfId="19430" xr:uid="{00000000-0005-0000-0000-0000E84B0000}"/>
    <cellStyle name="R02A 2" xfId="50066" xr:uid="{6F01BEB7-0B1A-43AB-875B-2075AA47E0ED}"/>
    <cellStyle name="R02B" xfId="19431" xr:uid="{00000000-0005-0000-0000-0000E94B0000}"/>
    <cellStyle name="R02B 2" xfId="19432" xr:uid="{00000000-0005-0000-0000-0000EA4B0000}"/>
    <cellStyle name="R02B 2 2" xfId="50068" xr:uid="{5D926CE8-CB4A-46ED-AF43-63A57A177663}"/>
    <cellStyle name="R02B 3" xfId="50067" xr:uid="{8DCC3359-41CA-49AF-B51A-7F20668512E2}"/>
    <cellStyle name="R02H" xfId="19433" xr:uid="{00000000-0005-0000-0000-0000EB4B0000}"/>
    <cellStyle name="R02H 2" xfId="19434" xr:uid="{00000000-0005-0000-0000-0000EC4B0000}"/>
    <cellStyle name="R02H 2 2" xfId="50070" xr:uid="{353E52A2-9727-4E37-B41F-1C51314836A4}"/>
    <cellStyle name="R02H 3" xfId="50069" xr:uid="{5385B236-4DB6-4C1B-8678-2E8D0344726F}"/>
    <cellStyle name="R02L" xfId="19435" xr:uid="{00000000-0005-0000-0000-0000ED4B0000}"/>
    <cellStyle name="R02L 2" xfId="19436" xr:uid="{00000000-0005-0000-0000-0000EE4B0000}"/>
    <cellStyle name="R02L 2 2" xfId="50072" xr:uid="{B3D31F11-77DD-4584-B080-90BBA158EEFB}"/>
    <cellStyle name="R02L 3" xfId="50071" xr:uid="{426D3E94-5E82-4D1C-8C0E-BF07D2432173}"/>
    <cellStyle name="R03A" xfId="19437" xr:uid="{00000000-0005-0000-0000-0000EF4B0000}"/>
    <cellStyle name="R03A 2" xfId="50073" xr:uid="{63D2405A-7F6B-4A05-A3AB-881D052FDC2E}"/>
    <cellStyle name="R03B" xfId="19438" xr:uid="{00000000-0005-0000-0000-0000F04B0000}"/>
    <cellStyle name="R03B 2" xfId="19439" xr:uid="{00000000-0005-0000-0000-0000F14B0000}"/>
    <cellStyle name="R03B 2 2" xfId="50075" xr:uid="{7DF38677-9659-43CC-9ECD-64AC85BFFD42}"/>
    <cellStyle name="R03B 3" xfId="50074" xr:uid="{55E8441D-865A-45C4-A1D9-7E708745DDDD}"/>
    <cellStyle name="R03H" xfId="19440" xr:uid="{00000000-0005-0000-0000-0000F24B0000}"/>
    <cellStyle name="R03H 2" xfId="19441" xr:uid="{00000000-0005-0000-0000-0000F34B0000}"/>
    <cellStyle name="R03H 2 2" xfId="50077" xr:uid="{73BAC70C-B7FC-4A6A-8826-41D1CCEB4375}"/>
    <cellStyle name="R03H 3" xfId="50076" xr:uid="{348D8EBF-4456-4B7F-B67F-A41203403214}"/>
    <cellStyle name="R03L" xfId="19442" xr:uid="{00000000-0005-0000-0000-0000F44B0000}"/>
    <cellStyle name="R03L 2" xfId="19443" xr:uid="{00000000-0005-0000-0000-0000F54B0000}"/>
    <cellStyle name="R03L 2 2" xfId="50079" xr:uid="{85E1EE3D-0941-4482-8C9D-6705CA2FD331}"/>
    <cellStyle name="R03L 3" xfId="50078" xr:uid="{67B49D65-3364-4116-8533-CEB242C35569}"/>
    <cellStyle name="R04A" xfId="19444" xr:uid="{00000000-0005-0000-0000-0000F64B0000}"/>
    <cellStyle name="R04A 2" xfId="50080" xr:uid="{A341AF06-DB6A-4DB3-94E8-1F95A9B08FA9}"/>
    <cellStyle name="R04B" xfId="19445" xr:uid="{00000000-0005-0000-0000-0000F74B0000}"/>
    <cellStyle name="R04B 2" xfId="19446" xr:uid="{00000000-0005-0000-0000-0000F84B0000}"/>
    <cellStyle name="R04B 2 2" xfId="50082" xr:uid="{612FFF45-9115-40BC-AE84-95FA4A300319}"/>
    <cellStyle name="R04B 3" xfId="50081" xr:uid="{03F2F6FC-B217-4727-94AF-087D3A3D63BC}"/>
    <cellStyle name="R04H" xfId="19447" xr:uid="{00000000-0005-0000-0000-0000F94B0000}"/>
    <cellStyle name="R04H 2" xfId="19448" xr:uid="{00000000-0005-0000-0000-0000FA4B0000}"/>
    <cellStyle name="R04H 2 2" xfId="50084" xr:uid="{116D6D18-A7E0-4A0A-BCD5-B37868E6D1B3}"/>
    <cellStyle name="R04H 3" xfId="50083" xr:uid="{D9492DCD-75D8-4BF1-9946-6062DBA5AADD}"/>
    <cellStyle name="R04L" xfId="19449" xr:uid="{00000000-0005-0000-0000-0000FB4B0000}"/>
    <cellStyle name="R04L 2" xfId="19450" xr:uid="{00000000-0005-0000-0000-0000FC4B0000}"/>
    <cellStyle name="R04L 2 2" xfId="50086" xr:uid="{E430237C-8CE1-4EDA-BA4F-3899431B0A8B}"/>
    <cellStyle name="R04L 3" xfId="50085" xr:uid="{536FC5BA-5363-42E7-B00E-D0EA84192EB2}"/>
    <cellStyle name="R05A" xfId="19451" xr:uid="{00000000-0005-0000-0000-0000FD4B0000}"/>
    <cellStyle name="R05A 2" xfId="50087" xr:uid="{7569A91E-5CB0-4214-90E4-D2B96AF6CDF1}"/>
    <cellStyle name="R05B" xfId="19452" xr:uid="{00000000-0005-0000-0000-0000FE4B0000}"/>
    <cellStyle name="R05B 2" xfId="19453" xr:uid="{00000000-0005-0000-0000-0000FF4B0000}"/>
    <cellStyle name="R05B 2 2" xfId="50089" xr:uid="{D243FA5C-0C11-40E1-8EF7-AC43584EBA60}"/>
    <cellStyle name="R05B 3" xfId="50088" xr:uid="{1982540D-B9E1-4994-985C-235E5B98FC89}"/>
    <cellStyle name="R05H" xfId="19454" xr:uid="{00000000-0005-0000-0000-0000004C0000}"/>
    <cellStyle name="R05H 2" xfId="19455" xr:uid="{00000000-0005-0000-0000-0000014C0000}"/>
    <cellStyle name="R05H 2 2" xfId="50091" xr:uid="{25450101-0219-4852-A89B-A297316293D9}"/>
    <cellStyle name="R05H 3" xfId="50090" xr:uid="{EDD283A2-FD79-4801-927F-57E474287FF9}"/>
    <cellStyle name="R05L" xfId="19456" xr:uid="{00000000-0005-0000-0000-0000024C0000}"/>
    <cellStyle name="R05L 2" xfId="19457" xr:uid="{00000000-0005-0000-0000-0000034C0000}"/>
    <cellStyle name="R05L 2 2" xfId="50093" xr:uid="{3D6FB545-6695-476F-8847-D42F1311CB2C}"/>
    <cellStyle name="R05L 3" xfId="50092" xr:uid="{7A13B549-CF69-4AFA-94CB-5B3239393B34}"/>
    <cellStyle name="R06A" xfId="19458" xr:uid="{00000000-0005-0000-0000-0000044C0000}"/>
    <cellStyle name="R06A 2" xfId="50094" xr:uid="{D6975FEA-AB64-4F2C-A3ED-F35A08555B39}"/>
    <cellStyle name="R06B" xfId="19459" xr:uid="{00000000-0005-0000-0000-0000054C0000}"/>
    <cellStyle name="R06B 2" xfId="19460" xr:uid="{00000000-0005-0000-0000-0000064C0000}"/>
    <cellStyle name="R06B 2 2" xfId="50096" xr:uid="{31514EBB-22CA-4D0B-85D3-359FDF56DD81}"/>
    <cellStyle name="R06B 3" xfId="50095" xr:uid="{6A78E580-50DF-4730-B1E2-E4A6D8D3F555}"/>
    <cellStyle name="R06H" xfId="19461" xr:uid="{00000000-0005-0000-0000-0000074C0000}"/>
    <cellStyle name="R06H 2" xfId="19462" xr:uid="{00000000-0005-0000-0000-0000084C0000}"/>
    <cellStyle name="R06H 2 2" xfId="50098" xr:uid="{A88D5FE9-0E2A-42EE-B010-793391A8B4CE}"/>
    <cellStyle name="R06H 3" xfId="50097" xr:uid="{BA4A608A-ABBA-497C-B0BB-082172C9CF50}"/>
    <cellStyle name="R06L" xfId="19463" xr:uid="{00000000-0005-0000-0000-0000094C0000}"/>
    <cellStyle name="R06L 2" xfId="19464" xr:uid="{00000000-0005-0000-0000-00000A4C0000}"/>
    <cellStyle name="R06L 2 2" xfId="50100" xr:uid="{00DFA49C-E415-4270-A17B-D432FF834258}"/>
    <cellStyle name="R06L 3" xfId="50099" xr:uid="{E720364F-AA13-4ECE-8032-95F865C4B97A}"/>
    <cellStyle name="R07A" xfId="19465" xr:uid="{00000000-0005-0000-0000-00000B4C0000}"/>
    <cellStyle name="R07A 2" xfId="50101" xr:uid="{E8E9E08B-4687-48DF-AEBF-D81DFB56D06C}"/>
    <cellStyle name="R07B" xfId="19466" xr:uid="{00000000-0005-0000-0000-00000C4C0000}"/>
    <cellStyle name="R07B 2" xfId="19467" xr:uid="{00000000-0005-0000-0000-00000D4C0000}"/>
    <cellStyle name="R07B 2 2" xfId="50103" xr:uid="{4587D3EC-193C-4CD4-A630-AC8E2C5695F7}"/>
    <cellStyle name="R07B 3" xfId="50102" xr:uid="{07E57E81-A11D-41DA-8AA8-FC8ED6686F95}"/>
    <cellStyle name="R07H" xfId="19468" xr:uid="{00000000-0005-0000-0000-00000E4C0000}"/>
    <cellStyle name="R07H 2" xfId="19469" xr:uid="{00000000-0005-0000-0000-00000F4C0000}"/>
    <cellStyle name="R07H 2 2" xfId="50105" xr:uid="{343B2232-9292-443E-8202-CF38A426C26C}"/>
    <cellStyle name="R07H 3" xfId="50104" xr:uid="{0DE2AE91-BFFF-4757-A3BA-1929DB2EF150}"/>
    <cellStyle name="R07L" xfId="19470" xr:uid="{00000000-0005-0000-0000-0000104C0000}"/>
    <cellStyle name="R07L 2" xfId="19471" xr:uid="{00000000-0005-0000-0000-0000114C0000}"/>
    <cellStyle name="R07L 2 2" xfId="50107" xr:uid="{77C0AC5C-F5C1-4F6C-9766-5BD7CED67E79}"/>
    <cellStyle name="R07L 3" xfId="50106" xr:uid="{08AB7619-C14D-434F-9D50-35BA93BE358C}"/>
    <cellStyle name="relief" xfId="19472" xr:uid="{00000000-0005-0000-0000-0000124C0000}"/>
    <cellStyle name="relief 2" xfId="50108" xr:uid="{B3AA74BB-17B8-4D0A-A2A0-E0C33DAD8692}"/>
    <cellStyle name="Repeated Input" xfId="19473" xr:uid="{00000000-0005-0000-0000-0000134C0000}"/>
    <cellStyle name="Repeated Input 2" xfId="50109" xr:uid="{D582B4D4-CF12-4918-8D86-83865C2C63C0}"/>
    <cellStyle name="ReportTitlePrompt" xfId="19474" xr:uid="{00000000-0005-0000-0000-0000144C0000}"/>
    <cellStyle name="ReportTitlePrompt 2" xfId="50110" xr:uid="{96B12C69-EC70-4533-A58E-C482E3F4D558}"/>
    <cellStyle name="ReportTitleValue" xfId="19475" xr:uid="{00000000-0005-0000-0000-0000154C0000}"/>
    <cellStyle name="ReportTitleValue 2" xfId="50111" xr:uid="{D12278C9-D5E4-4924-9F11-390FA38765B6}"/>
    <cellStyle name="RevList" xfId="19476" xr:uid="{00000000-0005-0000-0000-0000164C0000}"/>
    <cellStyle name="RevList 2" xfId="50112" xr:uid="{7E477A9D-93A4-4AF1-8079-E609CCDED903}"/>
    <cellStyle name="RowAcctAbovePrompt" xfId="19477" xr:uid="{00000000-0005-0000-0000-0000174C0000}"/>
    <cellStyle name="RowAcctAbovePrompt 2" xfId="50113" xr:uid="{092AD285-9B9C-4033-B3CB-1BCD0BF4D1C8}"/>
    <cellStyle name="RowAcctSOBAbovePrompt" xfId="19478" xr:uid="{00000000-0005-0000-0000-0000184C0000}"/>
    <cellStyle name="RowAcctSOBAbovePrompt 2" xfId="50114" xr:uid="{D8F25C46-944C-4941-821B-61553EA6F6A3}"/>
    <cellStyle name="RowAcctSOBValue" xfId="19479" xr:uid="{00000000-0005-0000-0000-0000194C0000}"/>
    <cellStyle name="RowAcctSOBValue 2" xfId="50115" xr:uid="{5B59CAAA-CF36-4321-AB96-5BD5E649F942}"/>
    <cellStyle name="RowAcctValue" xfId="19480" xr:uid="{00000000-0005-0000-0000-00001A4C0000}"/>
    <cellStyle name="RowAcctValue 2" xfId="50116" xr:uid="{D4B2A882-A687-4F69-925D-38ED9F86F063}"/>
    <cellStyle name="RowAttrAbovePrompt" xfId="19481" xr:uid="{00000000-0005-0000-0000-00001B4C0000}"/>
    <cellStyle name="RowAttrAbovePrompt 2" xfId="50117" xr:uid="{60AF5E7B-97EB-4670-AAE4-BD92BE1BA326}"/>
    <cellStyle name="RowAttrValue" xfId="19482" xr:uid="{00000000-0005-0000-0000-00001C4C0000}"/>
    <cellStyle name="RowAttrValue 2" xfId="50118" xr:uid="{EBB8B07D-3CEB-4843-AA72-95CB6E4C328E}"/>
    <cellStyle name="RowColSetAbovePrompt" xfId="19483" xr:uid="{00000000-0005-0000-0000-00001D4C0000}"/>
    <cellStyle name="RowColSetAbovePrompt 2" xfId="50119" xr:uid="{1575A8A3-AF53-4855-86C7-5F4D56220BE9}"/>
    <cellStyle name="RowColSetLeftPrompt" xfId="19484" xr:uid="{00000000-0005-0000-0000-00001E4C0000}"/>
    <cellStyle name="RowColSetLeftPrompt 2" xfId="50120" xr:uid="{EEA2CD19-A111-4FC9-B063-C5F0BC9C6D44}"/>
    <cellStyle name="RowColSetValue" xfId="19485" xr:uid="{00000000-0005-0000-0000-00001F4C0000}"/>
    <cellStyle name="RowColSetValue 2" xfId="50121" xr:uid="{0025EDB5-562C-4D60-BFEB-02C61483C95F}"/>
    <cellStyle name="RowLeftPrompt" xfId="19486" xr:uid="{00000000-0005-0000-0000-0000204C0000}"/>
    <cellStyle name="RowLeftPrompt 2" xfId="50122" xr:uid="{BA8C0FB9-EF72-4394-AF7D-5C16B61FF60F}"/>
    <cellStyle name="s_HardInc " xfId="19487" xr:uid="{00000000-0005-0000-0000-0000214C0000}"/>
    <cellStyle name="s_HardInc  2" xfId="19488" xr:uid="{00000000-0005-0000-0000-0000224C0000}"/>
    <cellStyle name="s_HardInc  2 2" xfId="50124" xr:uid="{56644761-771C-4F07-BBED-5DDA2B40A031}"/>
    <cellStyle name="s_HardInc  3" xfId="50123" xr:uid="{9CA34F4E-5BFE-4F16-8300-A4B8BE484AA6}"/>
    <cellStyle name="s_HardInc _Debt Report - Q4 2012 - FINAL" xfId="19489" xr:uid="{00000000-0005-0000-0000-0000234C0000}"/>
    <cellStyle name="s_HardInc _Debt Report - Q4 2012 - FINAL 2" xfId="50125" xr:uid="{77F3A417-9CF1-4CCC-964A-66230A097D18}"/>
    <cellStyle name="s_HardInc _Debt Report - Q4 2012 - FINAL_Reporting Package Jul 2013 -IFRS_ Draft #1" xfId="19490" xr:uid="{00000000-0005-0000-0000-0000244C0000}"/>
    <cellStyle name="s_HardInc _Debt Report - Q4 2012 - FINAL_Reporting Package Jul 2013 -IFRS_ Draft #1 2" xfId="50126" xr:uid="{F87156CE-9B96-4DAF-9E33-C3736B0B7E50}"/>
    <cellStyle name="s_HardInc _Debt Report - Q4 2012 - FINAL_Reporting Package Jul 2013 -USGAAP_ Draft #1" xfId="19491" xr:uid="{00000000-0005-0000-0000-0000254C0000}"/>
    <cellStyle name="s_HardInc _Debt Report - Q4 2012 - FINAL_Reporting Package Jul 2013 -USGAAP_ Draft #1 2" xfId="50127" xr:uid="{73CD8A1A-EB68-4C1C-B2ED-403774963923}"/>
    <cellStyle name="s_HardInc _Debt Report - Q4 2012 - FINAL_Reporting Package Jun 2013 - IFRS_ Draft #1" xfId="19492" xr:uid="{00000000-0005-0000-0000-0000264C0000}"/>
    <cellStyle name="s_HardInc _Debt Report - Q4 2012 - FINAL_Reporting Package Jun 2013 - IFRS_ Draft #1 2" xfId="50128" xr:uid="{82D13104-C7B5-452F-90CB-81D7F5FBA6CA}"/>
    <cellStyle name="s_HardInc _Debt Report - Q4 2012 - FINAL_Reporting Package Mar 2013 - USGAAP_ Draft #1.1 V2" xfId="19493" xr:uid="{00000000-0005-0000-0000-0000274C0000}"/>
    <cellStyle name="s_HardInc _Debt Report - Q4 2012 - FINAL_Reporting Package Mar 2013 - USGAAP_ Draft #1.1 V2 2" xfId="50129" xr:uid="{CCFA885C-2FAE-4E5B-836E-AD69B0057054}"/>
    <cellStyle name="s_HardInc _Debt Report - Q4 2012 - FINAL_Reporting Package May 2013 - USGAAP_ Draft #2" xfId="19494" xr:uid="{00000000-0005-0000-0000-0000284C0000}"/>
    <cellStyle name="s_HardInc _Debt Report - Q4 2012 - FINAL_Reporting Package May 2013 - USGAAP_ Draft #2 2" xfId="50130" xr:uid="{30E7BA38-9AF6-4FA8-92A6-D8B2ECE30A04}"/>
    <cellStyle name="s_HardInc _Derivates 2" xfId="19495" xr:uid="{00000000-0005-0000-0000-0000294C0000}"/>
    <cellStyle name="s_HardInc _Derivates 2 2" xfId="50131" xr:uid="{DAAA7D33-8FCF-4657-82B9-A5A0254C9E92}"/>
    <cellStyle name="s_HardInc _Derivates 2_Reporting Package Jul 2013 -IFRS_ Draft #1" xfId="19496" xr:uid="{00000000-0005-0000-0000-00002A4C0000}"/>
    <cellStyle name="s_HardInc _Derivates 2_Reporting Package Jul 2013 -IFRS_ Draft #1 2" xfId="50132" xr:uid="{C72142D8-D679-44B3-B77B-5E972E5A483A}"/>
    <cellStyle name="s_HardInc _Derivates 2_Reporting Package Jul 2013 -USGAAP_ Draft #1" xfId="19497" xr:uid="{00000000-0005-0000-0000-00002B4C0000}"/>
    <cellStyle name="s_HardInc _Derivates 2_Reporting Package Jul 2013 -USGAAP_ Draft #1 2" xfId="50133" xr:uid="{80659864-0C1F-4E9A-A06E-6D16D607FEAD}"/>
    <cellStyle name="s_HardInc _Derivates 2_Reporting Package Jun 2013 - IFRS_ Draft #1" xfId="19498" xr:uid="{00000000-0005-0000-0000-00002C4C0000}"/>
    <cellStyle name="s_HardInc _Derivates 2_Reporting Package Jun 2013 - IFRS_ Draft #1 2" xfId="50134" xr:uid="{3908A05B-49AF-4749-8147-31D64F82A47B}"/>
    <cellStyle name="s_HardInc _Derivates 2_Reporting Package Mar 2013 - USGAAP_ Draft #1.1 V2" xfId="19499" xr:uid="{00000000-0005-0000-0000-00002D4C0000}"/>
    <cellStyle name="s_HardInc _Derivates 2_Reporting Package Mar 2013 - USGAAP_ Draft #1.1 V2 2" xfId="50135" xr:uid="{19883622-4433-4A02-9A7C-C541C47DDC70}"/>
    <cellStyle name="s_HardInc _Derivates 2_Reporting Package May 2013 - USGAAP_ Draft #2" xfId="19500" xr:uid="{00000000-0005-0000-0000-00002E4C0000}"/>
    <cellStyle name="s_HardInc _Derivates 2_Reporting Package May 2013 - USGAAP_ Draft #2 2" xfId="50136" xr:uid="{3790D7E7-5BE9-4058-9B5C-6113FE67FE72}"/>
    <cellStyle name="s_HardInc _Derivative 2" xfId="19501" xr:uid="{00000000-0005-0000-0000-00002F4C0000}"/>
    <cellStyle name="s_HardInc _Derivative 2 2" xfId="50137" xr:uid="{C99AA690-7088-435A-BDF1-333BAA16B7EF}"/>
    <cellStyle name="s_HardInc _Derivative 2_Reporting Package Jul 2013 -IFRS_ Draft #1" xfId="19502" xr:uid="{00000000-0005-0000-0000-0000304C0000}"/>
    <cellStyle name="s_HardInc _Derivative 2_Reporting Package Jul 2013 -IFRS_ Draft #1 2" xfId="50138" xr:uid="{ABACE2D4-0F83-40D9-9C05-ADA11558A7A5}"/>
    <cellStyle name="s_HardInc _Derivative 2_Reporting Package Jul 2013 -USGAAP_ Draft #1" xfId="19503" xr:uid="{00000000-0005-0000-0000-0000314C0000}"/>
    <cellStyle name="s_HardInc _Derivative 2_Reporting Package Jul 2013 -USGAAP_ Draft #1 2" xfId="50139" xr:uid="{63463DA1-1270-475D-8ECC-C29E813033D9}"/>
    <cellStyle name="s_HardInc _Derivative 2_Reporting Package Jun 2013 - IFRS_ Draft #1" xfId="19504" xr:uid="{00000000-0005-0000-0000-0000324C0000}"/>
    <cellStyle name="s_HardInc _Derivative 2_Reporting Package Jun 2013 - IFRS_ Draft #1 2" xfId="50140" xr:uid="{3DE6966F-0D44-4FC7-8971-6D4C42F86BF6}"/>
    <cellStyle name="s_HardInc _Derivative 2_Reporting Package Mar 2013 - USGAAP_ Draft #1.1 V2" xfId="19505" xr:uid="{00000000-0005-0000-0000-0000334C0000}"/>
    <cellStyle name="s_HardInc _Derivative 2_Reporting Package Mar 2013 - USGAAP_ Draft #1.1 V2 2" xfId="50141" xr:uid="{537CE400-274F-41AA-BF04-609835503D04}"/>
    <cellStyle name="s_HardInc _Derivative 2_Reporting Package May 2013 - USGAAP_ Draft #2" xfId="19506" xr:uid="{00000000-0005-0000-0000-0000344C0000}"/>
    <cellStyle name="s_HardInc _Derivative 2_Reporting Package May 2013 - USGAAP_ Draft #2 2" xfId="50142" xr:uid="{3C164BD0-83FE-4D59-86B5-5C3D5E2BBDFC}"/>
    <cellStyle name="s_HardInc _Derivatives" xfId="19507" xr:uid="{00000000-0005-0000-0000-0000354C0000}"/>
    <cellStyle name="s_HardInc _Derivatives 2" xfId="50143" xr:uid="{138E509A-077D-4654-AE8D-59713330FFBA}"/>
    <cellStyle name="s_HardInc _Derivatives_Monthly Derivatives for Vale - July 2012" xfId="19508" xr:uid="{00000000-0005-0000-0000-0000364C0000}"/>
    <cellStyle name="s_HardInc _Derivatives_Monthly Derivatives for Vale - July 2012 2" xfId="50144" xr:uid="{01402F12-E9D6-4C0C-8B9B-E5DF06ED212C}"/>
    <cellStyle name="s_HardInc _Derivatives_Monthly Derivatives for Vale - July 2012_Reporting Package Jul 2013 -IFRS_ Draft #1" xfId="19509" xr:uid="{00000000-0005-0000-0000-0000374C0000}"/>
    <cellStyle name="s_HardInc _Derivatives_Monthly Derivatives for Vale - July 2012_Reporting Package Jul 2013 -IFRS_ Draft #1 2" xfId="50145" xr:uid="{B9593CEF-66E9-4301-AD85-440B16ABFAA4}"/>
    <cellStyle name="s_HardInc _Derivatives_Monthly Derivatives for Vale - July 2012_Reporting Package Jul 2013 -USGAAP_ Draft #1" xfId="19510" xr:uid="{00000000-0005-0000-0000-0000384C0000}"/>
    <cellStyle name="s_HardInc _Derivatives_Monthly Derivatives for Vale - July 2012_Reporting Package Jul 2013 -USGAAP_ Draft #1 2" xfId="50146" xr:uid="{27DA2EA4-E322-4FCC-8868-45F4D44695F6}"/>
    <cellStyle name="s_HardInc _Derivatives_Monthly Derivatives for Vale - July 2012_Reporting Package Jun 2013 - IFRS_ Draft #1" xfId="19511" xr:uid="{00000000-0005-0000-0000-0000394C0000}"/>
    <cellStyle name="s_HardInc _Derivatives_Monthly Derivatives for Vale - July 2012_Reporting Package Jun 2013 - IFRS_ Draft #1 2" xfId="50147" xr:uid="{9DA701C3-8F1A-407B-9276-05103EE48F4A}"/>
    <cellStyle name="s_HardInc _Derivatives_Monthly Derivatives for Vale - July 2012_Reporting Package Mar 2013 - USGAAP_ Draft #1.1 V2" xfId="19512" xr:uid="{00000000-0005-0000-0000-00003A4C0000}"/>
    <cellStyle name="s_HardInc _Derivatives_Monthly Derivatives for Vale - July 2012_Reporting Package Mar 2013 - USGAAP_ Draft #1.1 V2 2" xfId="50148" xr:uid="{40983780-4B21-44F4-AFFD-E60656697A4D}"/>
    <cellStyle name="s_HardInc _Derivatives_Monthly Derivatives for Vale - July 2012_Reporting Package May 2013 - USGAAP_ Draft #2" xfId="19513" xr:uid="{00000000-0005-0000-0000-00003B4C0000}"/>
    <cellStyle name="s_HardInc _Derivatives_Monthly Derivatives for Vale - July 2012_Reporting Package May 2013 - USGAAP_ Draft #2 2" xfId="50149" xr:uid="{C3C031EF-756D-4F9A-8FF2-D285B2DD955B}"/>
    <cellStyle name="s_HardInc _Derivatives_Monthly Derivatives for Vale - June 2012" xfId="19514" xr:uid="{00000000-0005-0000-0000-00003C4C0000}"/>
    <cellStyle name="s_HardInc _Derivatives_Monthly Derivatives for Vale - June 2012 2" xfId="50150" xr:uid="{1DAC22C1-99FB-488F-974D-898C2191E8D0}"/>
    <cellStyle name="s_HardInc _Derivatives_Monthly Derivatives for Vale - June 2012_Reporting Package Jul 2013 -IFRS_ Draft #1" xfId="19515" xr:uid="{00000000-0005-0000-0000-00003D4C0000}"/>
    <cellStyle name="s_HardInc _Derivatives_Monthly Derivatives for Vale - June 2012_Reporting Package Jul 2013 -IFRS_ Draft #1 2" xfId="50151" xr:uid="{505190AC-0240-40C8-8679-25CB502E8C70}"/>
    <cellStyle name="s_HardInc _Derivatives_Monthly Derivatives for Vale - June 2012_Reporting Package Jul 2013 -USGAAP_ Draft #1" xfId="19516" xr:uid="{00000000-0005-0000-0000-00003E4C0000}"/>
    <cellStyle name="s_HardInc _Derivatives_Monthly Derivatives for Vale - June 2012_Reporting Package Jul 2013 -USGAAP_ Draft #1 2" xfId="50152" xr:uid="{68714083-3132-40F7-AF77-C42BB1FA80B3}"/>
    <cellStyle name="s_HardInc _Derivatives_Monthly Derivatives for Vale - June 2012_Reporting Package Jun 2013 - IFRS_ Draft #1" xfId="19517" xr:uid="{00000000-0005-0000-0000-00003F4C0000}"/>
    <cellStyle name="s_HardInc _Derivatives_Monthly Derivatives for Vale - June 2012_Reporting Package Jun 2013 - IFRS_ Draft #1 2" xfId="50153" xr:uid="{988661A5-5E93-4826-84CD-9F4D684879DF}"/>
    <cellStyle name="s_HardInc _Derivatives_Monthly Derivatives for Vale - June 2012_Reporting Package Mar 2013 - USGAAP_ Draft #1.1 V2" xfId="19518" xr:uid="{00000000-0005-0000-0000-0000404C0000}"/>
    <cellStyle name="s_HardInc _Derivatives_Monthly Derivatives for Vale - June 2012_Reporting Package Mar 2013 - USGAAP_ Draft #1.1 V2 2" xfId="50154" xr:uid="{C33D3451-62EB-4008-ADA2-7DF13ADDE737}"/>
    <cellStyle name="s_HardInc _Derivatives_Monthly Derivatives for Vale - June 2012_Reporting Package May 2013 - USGAAP_ Draft #2" xfId="19519" xr:uid="{00000000-0005-0000-0000-0000414C0000}"/>
    <cellStyle name="s_HardInc _Derivatives_Monthly Derivatives for Vale - June 2012_Reporting Package May 2013 - USGAAP_ Draft #2 2" xfId="50155" xr:uid="{6914B6BE-843A-44B5-B6EB-1F6B890056D2}"/>
    <cellStyle name="s_HardInc _Derivatives_Monthly Derivatives for Vale - May 2012" xfId="19520" xr:uid="{00000000-0005-0000-0000-0000424C0000}"/>
    <cellStyle name="s_HardInc _Derivatives_Monthly Derivatives for Vale - May 2012 2" xfId="50156" xr:uid="{F9A816AB-9633-4514-A5AE-F12890E98152}"/>
    <cellStyle name="s_HardInc _Derivatives_Monthly Derivatives for Vale - May 2012_Reporting Package Jul 2013 -IFRS_ Draft #1" xfId="19521" xr:uid="{00000000-0005-0000-0000-0000434C0000}"/>
    <cellStyle name="s_HardInc _Derivatives_Monthly Derivatives for Vale - May 2012_Reporting Package Jul 2013 -IFRS_ Draft #1 2" xfId="50157" xr:uid="{7E3CB37C-2772-4582-B596-13E55012C5EE}"/>
    <cellStyle name="s_HardInc _Derivatives_Monthly Derivatives for Vale - May 2012_Reporting Package Jul 2013 -USGAAP_ Draft #1" xfId="19522" xr:uid="{00000000-0005-0000-0000-0000444C0000}"/>
    <cellStyle name="s_HardInc _Derivatives_Monthly Derivatives for Vale - May 2012_Reporting Package Jul 2013 -USGAAP_ Draft #1 2" xfId="50158" xr:uid="{DCAE3CC7-2573-40DA-BC8A-E9FB3EC6DB8C}"/>
    <cellStyle name="s_HardInc _Derivatives_Monthly Derivatives for Vale - May 2012_Reporting Package Jun 2013 - IFRS_ Draft #1" xfId="19523" xr:uid="{00000000-0005-0000-0000-0000454C0000}"/>
    <cellStyle name="s_HardInc _Derivatives_Monthly Derivatives for Vale - May 2012_Reporting Package Jun 2013 - IFRS_ Draft #1 2" xfId="50159" xr:uid="{A0063A31-2ED2-447B-B3EF-DD129B50A539}"/>
    <cellStyle name="s_HardInc _Derivatives_Monthly Derivatives for Vale - May 2012_Reporting Package Mar 2013 - USGAAP_ Draft #1.1 V2" xfId="19524" xr:uid="{00000000-0005-0000-0000-0000464C0000}"/>
    <cellStyle name="s_HardInc _Derivatives_Monthly Derivatives for Vale - May 2012_Reporting Package Mar 2013 - USGAAP_ Draft #1.1 V2 2" xfId="50160" xr:uid="{6478F777-F92A-4564-A9FB-6FB74C9DEDC4}"/>
    <cellStyle name="s_HardInc _Derivatives_Monthly Derivatives for Vale - May 2012_Reporting Package May 2013 - USGAAP_ Draft #2" xfId="19525" xr:uid="{00000000-0005-0000-0000-0000474C0000}"/>
    <cellStyle name="s_HardInc _Derivatives_Monthly Derivatives for Vale - May 2012_Reporting Package May 2013 - USGAAP_ Draft #2 2" xfId="50161" xr:uid="{1D8EB42B-4673-423F-ADB9-6C7C671E7EFE}"/>
    <cellStyle name="s_HardInc _Derivatives_Monthly Derivatives for Vale - October 2012" xfId="19526" xr:uid="{00000000-0005-0000-0000-0000484C0000}"/>
    <cellStyle name="s_HardInc _Derivatives_Monthly Derivatives for Vale - October 2012 2" xfId="50162" xr:uid="{9897DFB7-8563-4A16-AAC3-6057A1157B3F}"/>
    <cellStyle name="s_HardInc _Derivatives_Monthly Derivatives for Vale - October 2012_Reporting Package Jul 2013 -IFRS_ Draft #1" xfId="19527" xr:uid="{00000000-0005-0000-0000-0000494C0000}"/>
    <cellStyle name="s_HardInc _Derivatives_Monthly Derivatives for Vale - October 2012_Reporting Package Jul 2013 -IFRS_ Draft #1 2" xfId="50163" xr:uid="{A06B14F4-E1AF-461A-B285-AE74FD7970AD}"/>
    <cellStyle name="s_HardInc _Derivatives_Monthly Derivatives for Vale - October 2012_Reporting Package Jul 2013 -USGAAP_ Draft #1" xfId="19528" xr:uid="{00000000-0005-0000-0000-00004A4C0000}"/>
    <cellStyle name="s_HardInc _Derivatives_Monthly Derivatives for Vale - October 2012_Reporting Package Jul 2013 -USGAAP_ Draft #1 2" xfId="50164" xr:uid="{53C88A2E-81FF-475B-B12B-9714EF3E06B2}"/>
    <cellStyle name="s_HardInc _Derivatives_Monthly Derivatives for Vale - October 2012_Reporting Package Jun 2013 - IFRS_ Draft #1" xfId="19529" xr:uid="{00000000-0005-0000-0000-00004B4C0000}"/>
    <cellStyle name="s_HardInc _Derivatives_Monthly Derivatives for Vale - October 2012_Reporting Package Jun 2013 - IFRS_ Draft #1 2" xfId="50165" xr:uid="{22B3AD01-BED0-4150-AAAD-B55C23987926}"/>
    <cellStyle name="s_HardInc _Derivatives_Monthly Derivatives for Vale - October 2012_Reporting Package Mar 2013 - USGAAP_ Draft #1.1 V2" xfId="19530" xr:uid="{00000000-0005-0000-0000-00004C4C0000}"/>
    <cellStyle name="s_HardInc _Derivatives_Monthly Derivatives for Vale - October 2012_Reporting Package Mar 2013 - USGAAP_ Draft #1.1 V2 2" xfId="50166" xr:uid="{BBBDD086-295E-4778-8423-67123A584168}"/>
    <cellStyle name="s_HardInc _Derivatives_Monthly Derivatives for Vale - October 2012_Reporting Package May 2013 - USGAAP_ Draft #2" xfId="19531" xr:uid="{00000000-0005-0000-0000-00004D4C0000}"/>
    <cellStyle name="s_HardInc _Derivatives_Monthly Derivatives for Vale - October 2012_Reporting Package May 2013 - USGAAP_ Draft #2 2" xfId="50167" xr:uid="{A7EFBE37-3515-4F92-AC21-C2B0C812E5E1}"/>
    <cellStyle name="s_HardInc _Derivatives_Monthly Derivatives for Vale - September 2012" xfId="19532" xr:uid="{00000000-0005-0000-0000-00004E4C0000}"/>
    <cellStyle name="s_HardInc _Derivatives_Monthly Derivatives for Vale - September 2012 2" xfId="50168" xr:uid="{DCF7B310-9CDA-4253-9D80-670CBE62BDFF}"/>
    <cellStyle name="s_HardInc _Derivatives_Monthly Derivatives for Vale - September 2012_Reporting Package Jul 2013 -IFRS_ Draft #1" xfId="19533" xr:uid="{00000000-0005-0000-0000-00004F4C0000}"/>
    <cellStyle name="s_HardInc _Derivatives_Monthly Derivatives for Vale - September 2012_Reporting Package Jul 2013 -IFRS_ Draft #1 2" xfId="50169" xr:uid="{6B269323-CDEE-4136-97BA-AE302C6B7AF0}"/>
    <cellStyle name="s_HardInc _Derivatives_Monthly Derivatives for Vale - September 2012_Reporting Package Jul 2013 -USGAAP_ Draft #1" xfId="19534" xr:uid="{00000000-0005-0000-0000-0000504C0000}"/>
    <cellStyle name="s_HardInc _Derivatives_Monthly Derivatives for Vale - September 2012_Reporting Package Jul 2013 -USGAAP_ Draft #1 2" xfId="50170" xr:uid="{ADE0AA68-1756-4A63-BFA6-AA410CFF584D}"/>
    <cellStyle name="s_HardInc _Derivatives_Monthly Derivatives for Vale - September 2012_Reporting Package Jun 2013 - IFRS_ Draft #1" xfId="19535" xr:uid="{00000000-0005-0000-0000-0000514C0000}"/>
    <cellStyle name="s_HardInc _Derivatives_Monthly Derivatives for Vale - September 2012_Reporting Package Jun 2013 - IFRS_ Draft #1 2" xfId="50171" xr:uid="{F8120D43-B2E4-46C4-BCB0-EA72E46493DD}"/>
    <cellStyle name="s_HardInc _Derivatives_Monthly Derivatives for Vale - September 2012_Reporting Package Mar 2013 - USGAAP_ Draft #1.1 V2" xfId="19536" xr:uid="{00000000-0005-0000-0000-0000524C0000}"/>
    <cellStyle name="s_HardInc _Derivatives_Monthly Derivatives for Vale - September 2012_Reporting Package Mar 2013 - USGAAP_ Draft #1.1 V2 2" xfId="50172" xr:uid="{67B30AD3-BEA3-4AB5-9337-0342B3C946BB}"/>
    <cellStyle name="s_HardInc _Derivatives_Monthly Derivatives for Vale - September 2012_Reporting Package May 2013 - USGAAP_ Draft #2" xfId="19537" xr:uid="{00000000-0005-0000-0000-0000534C0000}"/>
    <cellStyle name="s_HardInc _Derivatives_Monthly Derivatives for Vale - September 2012_Reporting Package May 2013 - USGAAP_ Draft #2 2" xfId="50173" xr:uid="{EA81E222-9125-40D9-BE5A-2B21610345FF}"/>
    <cellStyle name="s_HardInc _Derivatives_Monthly Derivatives for Vale-February 2013" xfId="19538" xr:uid="{00000000-0005-0000-0000-0000544C0000}"/>
    <cellStyle name="s_HardInc _Derivatives_Monthly Derivatives for Vale-February 2013 2" xfId="50174" xr:uid="{C56C7FB3-1CD8-43A2-A364-0C14EDCFB3DF}"/>
    <cellStyle name="s_HardInc _Derivatives_Monthly Derivatives for Vale-February 2013_Reporting Package Jul 2013 -IFRS_ Draft #1" xfId="19539" xr:uid="{00000000-0005-0000-0000-0000554C0000}"/>
    <cellStyle name="s_HardInc _Derivatives_Monthly Derivatives for Vale-February 2013_Reporting Package Jul 2013 -IFRS_ Draft #1 2" xfId="50175" xr:uid="{57E237E3-7C04-4619-84F2-A23F31A9BC9D}"/>
    <cellStyle name="s_HardInc _Derivatives_Monthly Derivatives for Vale-February 2013_Reporting Package Jul 2013 -USGAAP_ Draft #1" xfId="19540" xr:uid="{00000000-0005-0000-0000-0000564C0000}"/>
    <cellStyle name="s_HardInc _Derivatives_Monthly Derivatives for Vale-February 2013_Reporting Package Jul 2013 -USGAAP_ Draft #1 2" xfId="50176" xr:uid="{A309839A-018A-464D-848F-37D5B5860E97}"/>
    <cellStyle name="s_HardInc _Derivatives_Monthly Derivatives for Vale-February 2013_Reporting Package Jun 2013 - IFRS_ Draft #1" xfId="19541" xr:uid="{00000000-0005-0000-0000-0000574C0000}"/>
    <cellStyle name="s_HardInc _Derivatives_Monthly Derivatives for Vale-February 2013_Reporting Package Jun 2013 - IFRS_ Draft #1 2" xfId="50177" xr:uid="{562D4126-2354-465D-AA23-C28F26547DE4}"/>
    <cellStyle name="s_HardInc _Derivatives_Monthly Derivatives for Vale-February 2013_Reporting Package Mar 2013 - USGAAP_ Draft #1.1 V2" xfId="19542" xr:uid="{00000000-0005-0000-0000-0000584C0000}"/>
    <cellStyle name="s_HardInc _Derivatives_Monthly Derivatives for Vale-February 2013_Reporting Package Mar 2013 - USGAAP_ Draft #1.1 V2 2" xfId="50178" xr:uid="{7E5DF268-86AB-4E47-8177-570B6BDDE533}"/>
    <cellStyle name="s_HardInc _Derivatives_Monthly Derivatives for Vale-February 2013_Reporting Package May 2013 - USGAAP_ Draft #2" xfId="19543" xr:uid="{00000000-0005-0000-0000-0000594C0000}"/>
    <cellStyle name="s_HardInc _Derivatives_Monthly Derivatives for Vale-February 2013_Reporting Package May 2013 - USGAAP_ Draft #2 2" xfId="50179" xr:uid="{A1F117A2-2F65-4270-9754-870F2E0A1D74}"/>
    <cellStyle name="s_HardInc _Derivatives_Monthly Derivatives for Vale-March 2013" xfId="19544" xr:uid="{00000000-0005-0000-0000-00005A4C0000}"/>
    <cellStyle name="s_HardInc _Derivatives_Monthly Derivatives for Vale-March 2013 2" xfId="50180" xr:uid="{1D0B895B-5B54-40CF-BC34-92351B34A075}"/>
    <cellStyle name="s_HardInc _Derivatives_Monthly Derivatives for Vale-March 2013_Reporting Package Jul 2013 -IFRS_ Draft #1" xfId="19545" xr:uid="{00000000-0005-0000-0000-00005B4C0000}"/>
    <cellStyle name="s_HardInc _Derivatives_Monthly Derivatives for Vale-March 2013_Reporting Package Jul 2013 -IFRS_ Draft #1 2" xfId="50181" xr:uid="{7E427FF3-58AA-4BF0-9DC1-1D17B28FB05A}"/>
    <cellStyle name="s_HardInc _Derivatives_Monthly Derivatives for Vale-March 2013_Reporting Package Jul 2013 -USGAAP_ Draft #1" xfId="19546" xr:uid="{00000000-0005-0000-0000-00005C4C0000}"/>
    <cellStyle name="s_HardInc _Derivatives_Monthly Derivatives for Vale-March 2013_Reporting Package Jul 2013 -USGAAP_ Draft #1 2" xfId="50182" xr:uid="{7DB3FB02-E98C-4AA8-8329-31901CAE3B2A}"/>
    <cellStyle name="s_HardInc _Derivatives_Monthly Derivatives for Vale-March 2013_Reporting Package Jun 2013 - IFRS_ Draft #1" xfId="19547" xr:uid="{00000000-0005-0000-0000-00005D4C0000}"/>
    <cellStyle name="s_HardInc _Derivatives_Monthly Derivatives for Vale-March 2013_Reporting Package Jun 2013 - IFRS_ Draft #1 2" xfId="50183" xr:uid="{46AF9D5E-84AB-4969-837B-1A8EA8565766}"/>
    <cellStyle name="s_HardInc _Derivatives_Monthly Derivatives for Vale-March 2013_Reporting Package Mar 2013 - USGAAP_ Draft #1.1 V2" xfId="19548" xr:uid="{00000000-0005-0000-0000-00005E4C0000}"/>
    <cellStyle name="s_HardInc _Derivatives_Monthly Derivatives for Vale-March 2013_Reporting Package Mar 2013 - USGAAP_ Draft #1.1 V2 2" xfId="50184" xr:uid="{801D9E27-02C4-43D7-A183-3E2A32CE51EE}"/>
    <cellStyle name="s_HardInc _Derivatives_Monthly Derivatives for Vale-March 2013_Reporting Package May 2013 - USGAAP_ Draft #2" xfId="19549" xr:uid="{00000000-0005-0000-0000-00005F4C0000}"/>
    <cellStyle name="s_HardInc _Derivatives_Monthly Derivatives for Vale-March 2013_Reporting Package May 2013 - USGAAP_ Draft #2 2" xfId="50185" xr:uid="{12F69F52-BB61-4F99-926F-DFFE541E9DA3}"/>
    <cellStyle name="s_HardInc _Derivatives_Reporting Package Jul 2013 -IFRS_ Draft #1" xfId="19550" xr:uid="{00000000-0005-0000-0000-0000604C0000}"/>
    <cellStyle name="s_HardInc _Derivatives_Reporting Package Jul 2013 -IFRS_ Draft #1 2" xfId="50186" xr:uid="{7CDABF14-70C1-4096-9E8C-9A35C67EFC25}"/>
    <cellStyle name="s_HardInc _Derivatives_Reporting Package Jul 2013 -USGAAP_ Draft #1" xfId="19551" xr:uid="{00000000-0005-0000-0000-0000614C0000}"/>
    <cellStyle name="s_HardInc _Derivatives_Reporting Package Jul 2013 -USGAAP_ Draft #1 2" xfId="50187" xr:uid="{0D9A6343-CE2F-4FD2-A6D5-F149A16557C2}"/>
    <cellStyle name="s_HardInc _Derivatives_Reporting Package Jun 2013 - IFRS_ Draft #1" xfId="19552" xr:uid="{00000000-0005-0000-0000-0000624C0000}"/>
    <cellStyle name="s_HardInc _Derivatives_Reporting Package Jun 2013 - IFRS_ Draft #1 2" xfId="50188" xr:uid="{C7281E71-1A59-4B78-A8BA-EE53E6566553}"/>
    <cellStyle name="s_HardInc _Derivatives_Reporting Package Mar 2013 - USGAAP_ Draft #1.1 V2" xfId="19553" xr:uid="{00000000-0005-0000-0000-0000634C0000}"/>
    <cellStyle name="s_HardInc _Derivatives_Reporting Package Mar 2013 - USGAAP_ Draft #1.1 V2 2" xfId="50189" xr:uid="{3F44E1F6-782B-4844-9696-C0399CA0BFC8}"/>
    <cellStyle name="s_HardInc _Derivatives_Reporting Package May 2013 - USGAAP_ Draft #2" xfId="19554" xr:uid="{00000000-0005-0000-0000-0000644C0000}"/>
    <cellStyle name="s_HardInc _Derivatives_Reporting Package May 2013 - USGAAP_ Draft #2 2" xfId="50190" xr:uid="{E6AA2CAA-23EE-4A19-B024-7E16C693BBDE}"/>
    <cellStyle name="s_HardInc _Derivatives1_Monthly Derivatives for Vale-January 2013" xfId="19555" xr:uid="{00000000-0005-0000-0000-0000654C0000}"/>
    <cellStyle name="s_HardInc _Derivatives1_Monthly Derivatives for Vale-January 2013 2" xfId="50191" xr:uid="{440670B0-8D4D-437D-BD34-8C664EE1575B}"/>
    <cellStyle name="s_HardInc _Derivatives1_Monthly Derivatives for Vale-January 2013_Reporting Package Jul 2013 -IFRS_ Draft #1" xfId="19556" xr:uid="{00000000-0005-0000-0000-0000664C0000}"/>
    <cellStyle name="s_HardInc _Derivatives1_Monthly Derivatives for Vale-January 2013_Reporting Package Jul 2013 -IFRS_ Draft #1 2" xfId="50192" xr:uid="{DEBB2DCD-2210-463B-9CC6-4AFC977B863E}"/>
    <cellStyle name="s_HardInc _Derivatives1_Monthly Derivatives for Vale-January 2013_Reporting Package Jul 2013 -USGAAP_ Draft #1" xfId="19557" xr:uid="{00000000-0005-0000-0000-0000674C0000}"/>
    <cellStyle name="s_HardInc _Derivatives1_Monthly Derivatives for Vale-January 2013_Reporting Package Jul 2013 -USGAAP_ Draft #1 2" xfId="50193" xr:uid="{F8A917FE-785F-43F3-82BF-739E3FA1A8B8}"/>
    <cellStyle name="s_HardInc _Derivatives1_Monthly Derivatives for Vale-January 2013_Reporting Package Jun 2013 - IFRS_ Draft #1" xfId="19558" xr:uid="{00000000-0005-0000-0000-0000684C0000}"/>
    <cellStyle name="s_HardInc _Derivatives1_Monthly Derivatives for Vale-January 2013_Reporting Package Jun 2013 - IFRS_ Draft #1 2" xfId="50194" xr:uid="{6CB2CDBB-5720-46F0-8BE2-8274F0C759B9}"/>
    <cellStyle name="s_HardInc _Derivatives1_Monthly Derivatives for Vale-January 2013_Reporting Package Mar 2013 - USGAAP_ Draft #1.1 V2" xfId="19559" xr:uid="{00000000-0005-0000-0000-0000694C0000}"/>
    <cellStyle name="s_HardInc _Derivatives1_Monthly Derivatives for Vale-January 2013_Reporting Package Mar 2013 - USGAAP_ Draft #1.1 V2 2" xfId="50195" xr:uid="{7DA131A0-84A2-43C7-AE61-A575F17EA60C}"/>
    <cellStyle name="s_HardInc _Derivatives1_Monthly Derivatives for Vale-January 2013_Reporting Package May 2013 - USGAAP_ Draft #2" xfId="19560" xr:uid="{00000000-0005-0000-0000-00006A4C0000}"/>
    <cellStyle name="s_HardInc _Derivatives1_Monthly Derivatives for Vale-January 2013_Reporting Package May 2013 - USGAAP_ Draft #2 2" xfId="50196" xr:uid="{141BDC1A-A9BA-4CAA-B907-2CA5CE2E43BC}"/>
    <cellStyle name="s_HardInc _Derivatives2_Monthly Derivatives for Vale - 2012 (2)" xfId="19561" xr:uid="{00000000-0005-0000-0000-00006B4C0000}"/>
    <cellStyle name="s_HardInc _Derivatives2_Monthly Derivatives for Vale - 2012 (2) 2" xfId="50197" xr:uid="{B629D982-542D-44E8-AA3E-D8F97970F408}"/>
    <cellStyle name="s_HardInc _Derivatives2_Monthly Derivatives for Vale - 2012 (2)_Reporting Package Jul 2013 -IFRS_ Draft #1" xfId="19562" xr:uid="{00000000-0005-0000-0000-00006C4C0000}"/>
    <cellStyle name="s_HardInc _Derivatives2_Monthly Derivatives for Vale - 2012 (2)_Reporting Package Jul 2013 -IFRS_ Draft #1 2" xfId="50198" xr:uid="{98ADF1EA-8FEC-45AE-AEEC-85DA6092ED25}"/>
    <cellStyle name="s_HardInc _Derivatives2_Monthly Derivatives for Vale - 2012 (2)_Reporting Package Jul 2013 -USGAAP_ Draft #1" xfId="19563" xr:uid="{00000000-0005-0000-0000-00006D4C0000}"/>
    <cellStyle name="s_HardInc _Derivatives2_Monthly Derivatives for Vale - 2012 (2)_Reporting Package Jul 2013 -USGAAP_ Draft #1 2" xfId="50199" xr:uid="{A24E121E-B7E3-4528-9D08-8F322FD52616}"/>
    <cellStyle name="s_HardInc _Derivatives2_Monthly Derivatives for Vale - 2012 (2)_Reporting Package Jun 2013 - IFRS_ Draft #1" xfId="19564" xr:uid="{00000000-0005-0000-0000-00006E4C0000}"/>
    <cellStyle name="s_HardInc _Derivatives2_Monthly Derivatives for Vale - 2012 (2)_Reporting Package Jun 2013 - IFRS_ Draft #1 2" xfId="50200" xr:uid="{D34CEFC0-A61E-4F8D-84D4-793D1842CCCD}"/>
    <cellStyle name="s_HardInc _Derivatives2_Monthly Derivatives for Vale - 2012 (2)_Reporting Package Mar 2013 - USGAAP_ Draft #1.1 V2" xfId="19565" xr:uid="{00000000-0005-0000-0000-00006F4C0000}"/>
    <cellStyle name="s_HardInc _Derivatives2_Monthly Derivatives for Vale - 2012 (2)_Reporting Package Mar 2013 - USGAAP_ Draft #1.1 V2 2" xfId="50201" xr:uid="{4100F9C3-93EF-4BFE-8BC1-52F700A73F80}"/>
    <cellStyle name="s_HardInc _Derivatives2_Monthly Derivatives for Vale - 2012 (2)_Reporting Package May 2013 - USGAAP_ Draft #2" xfId="19566" xr:uid="{00000000-0005-0000-0000-0000704C0000}"/>
    <cellStyle name="s_HardInc _Derivatives2_Monthly Derivatives for Vale - 2012 (2)_Reporting Package May 2013 - USGAAP_ Draft #2 2" xfId="50202" xr:uid="{A7236E70-357E-4514-88DF-185859112C46}"/>
    <cellStyle name="s_HardInc _Derviatives 1_Monthly Derivatives for Vale - December 2012" xfId="19567" xr:uid="{00000000-0005-0000-0000-0000714C0000}"/>
    <cellStyle name="s_HardInc _Derviatives 1_Monthly Derivatives for Vale - December 2012 2" xfId="50203" xr:uid="{48298616-CC19-4129-B6D7-91FDB06E96AF}"/>
    <cellStyle name="s_HardInc _Derviatives 1_Monthly Derivatives for Vale - December 2012_Reporting Package Jul 2013 -IFRS_ Draft #1" xfId="19568" xr:uid="{00000000-0005-0000-0000-0000724C0000}"/>
    <cellStyle name="s_HardInc _Derviatives 1_Monthly Derivatives for Vale - December 2012_Reporting Package Jul 2013 -IFRS_ Draft #1 2" xfId="50204" xr:uid="{8C55C97C-2CD8-406D-890D-543BC4A868DD}"/>
    <cellStyle name="s_HardInc _Derviatives 1_Monthly Derivatives for Vale - December 2012_Reporting Package Jul 2013 -USGAAP_ Draft #1" xfId="19569" xr:uid="{00000000-0005-0000-0000-0000734C0000}"/>
    <cellStyle name="s_HardInc _Derviatives 1_Monthly Derivatives for Vale - December 2012_Reporting Package Jul 2013 -USGAAP_ Draft #1 2" xfId="50205" xr:uid="{1F35439C-51B8-4673-8B4C-E80719890016}"/>
    <cellStyle name="s_HardInc _Derviatives 1_Monthly Derivatives for Vale - December 2012_Reporting Package Jun 2013 - IFRS_ Draft #1" xfId="19570" xr:uid="{00000000-0005-0000-0000-0000744C0000}"/>
    <cellStyle name="s_HardInc _Derviatives 1_Monthly Derivatives for Vale - December 2012_Reporting Package Jun 2013 - IFRS_ Draft #1 2" xfId="50206" xr:uid="{415BDF88-8690-4EB6-B7CB-34A54802F448}"/>
    <cellStyle name="s_HardInc _Derviatives 1_Monthly Derivatives for Vale - December 2012_Reporting Package Mar 2013 - USGAAP_ Draft #1.1 V2" xfId="19571" xr:uid="{00000000-0005-0000-0000-0000754C0000}"/>
    <cellStyle name="s_HardInc _Derviatives 1_Monthly Derivatives for Vale - December 2012_Reporting Package Mar 2013 - USGAAP_ Draft #1.1 V2 2" xfId="50207" xr:uid="{08DF1519-054C-4D7A-990A-3985A822C8F2}"/>
    <cellStyle name="s_HardInc _Derviatives 1_Monthly Derivatives for Vale - December 2012_Reporting Package May 2013 - USGAAP_ Draft #2" xfId="19572" xr:uid="{00000000-0005-0000-0000-0000764C0000}"/>
    <cellStyle name="s_HardInc _Derviatives 1_Monthly Derivatives for Vale - December 2012_Reporting Package May 2013 - USGAAP_ Draft #2 2" xfId="50208" xr:uid="{5B7CF191-9FCB-4C0A-8168-FC3CB08211E8}"/>
    <cellStyle name="s_HardInc _Derviatives1_onthly Derivatives for Vale - November 2012" xfId="19573" xr:uid="{00000000-0005-0000-0000-0000774C0000}"/>
    <cellStyle name="s_HardInc _Derviatives1_onthly Derivatives for Vale - November 2012 2" xfId="50209" xr:uid="{3FAE34F0-BBD6-4675-B3D0-48DC6486C2BE}"/>
    <cellStyle name="s_HardInc _Derviatives1_onthly Derivatives for Vale - November 2012_Reporting Package Jul 2013 -IFRS_ Draft #1" xfId="19574" xr:uid="{00000000-0005-0000-0000-0000784C0000}"/>
    <cellStyle name="s_HardInc _Derviatives1_onthly Derivatives for Vale - November 2012_Reporting Package Jul 2013 -IFRS_ Draft #1 2" xfId="50210" xr:uid="{4BE85991-2D9A-4810-9707-9C7CAC3ADD84}"/>
    <cellStyle name="s_HardInc _Derviatives1_onthly Derivatives for Vale - November 2012_Reporting Package Jul 2013 -USGAAP_ Draft #1" xfId="19575" xr:uid="{00000000-0005-0000-0000-0000794C0000}"/>
    <cellStyle name="s_HardInc _Derviatives1_onthly Derivatives for Vale - November 2012_Reporting Package Jul 2013 -USGAAP_ Draft #1 2" xfId="50211" xr:uid="{387FECB1-4458-47E0-B8DB-3A1154312971}"/>
    <cellStyle name="s_HardInc _Derviatives1_onthly Derivatives for Vale - November 2012_Reporting Package Jun 2013 - IFRS_ Draft #1" xfId="19576" xr:uid="{00000000-0005-0000-0000-00007A4C0000}"/>
    <cellStyle name="s_HardInc _Derviatives1_onthly Derivatives for Vale - November 2012_Reporting Package Jun 2013 - IFRS_ Draft #1 2" xfId="50212" xr:uid="{5675282C-4C35-4333-85EB-36CB43FC9CCD}"/>
    <cellStyle name="s_HardInc _Derviatives1_onthly Derivatives for Vale - November 2012_Reporting Package Mar 2013 - USGAAP_ Draft #1.1 V2" xfId="19577" xr:uid="{00000000-0005-0000-0000-00007B4C0000}"/>
    <cellStyle name="s_HardInc _Derviatives1_onthly Derivatives for Vale - November 2012_Reporting Package Mar 2013 - USGAAP_ Draft #1.1 V2 2" xfId="50213" xr:uid="{2B5236B5-A461-4C08-B868-0F24F323DD63}"/>
    <cellStyle name="s_HardInc _Derviatives1_onthly Derivatives for Vale - November 2012_Reporting Package May 2013 - USGAAP_ Draft #2" xfId="19578" xr:uid="{00000000-0005-0000-0000-00007C4C0000}"/>
    <cellStyle name="s_HardInc _Derviatives1_onthly Derivatives for Vale - November 2012_Reporting Package May 2013 - USGAAP_ Draft #2 2" xfId="50214" xr:uid="{0CA99CBF-C102-41B6-B98C-1C492B2B39EF}"/>
    <cellStyle name="s_HardInc _Monthly Derivatives for Vale - 2012" xfId="19579" xr:uid="{00000000-0005-0000-0000-00007D4C0000}"/>
    <cellStyle name="s_HardInc _Monthly Derivatives for Vale - 2012 2" xfId="50215" xr:uid="{F0E78CB0-6E97-464F-8059-6BDD3DA8CFFF}"/>
    <cellStyle name="s_HardInc _Monthly Derivatives for Vale - 2012_Reporting Package Jul 2013 -IFRS_ Draft #1" xfId="19580" xr:uid="{00000000-0005-0000-0000-00007E4C0000}"/>
    <cellStyle name="s_HardInc _Monthly Derivatives for Vale - 2012_Reporting Package Jul 2013 -IFRS_ Draft #1 2" xfId="50216" xr:uid="{45E6DEB8-A962-45B3-B2F1-FDF40289C8CA}"/>
    <cellStyle name="s_HardInc _Monthly Derivatives for Vale - 2012_Reporting Package Jul 2013 -USGAAP_ Draft #1" xfId="19581" xr:uid="{00000000-0005-0000-0000-00007F4C0000}"/>
    <cellStyle name="s_HardInc _Monthly Derivatives for Vale - 2012_Reporting Package Jul 2013 -USGAAP_ Draft #1 2" xfId="50217" xr:uid="{ED4FFF91-4BB0-4FEA-A276-C6D9C4240542}"/>
    <cellStyle name="s_HardInc _Monthly Derivatives for Vale - 2012_Reporting Package Jun 2013 - IFRS_ Draft #1" xfId="19582" xr:uid="{00000000-0005-0000-0000-0000804C0000}"/>
    <cellStyle name="s_HardInc _Monthly Derivatives for Vale - 2012_Reporting Package Jun 2013 - IFRS_ Draft #1 2" xfId="50218" xr:uid="{2A4CC860-3D90-4D58-BAE9-FE5F198A2C6E}"/>
    <cellStyle name="s_HardInc _Monthly Derivatives for Vale - 2012_Reporting Package Mar 2013 - USGAAP_ Draft #1.1 V2" xfId="19583" xr:uid="{00000000-0005-0000-0000-0000814C0000}"/>
    <cellStyle name="s_HardInc _Monthly Derivatives for Vale - 2012_Reporting Package Mar 2013 - USGAAP_ Draft #1.1 V2 2" xfId="50219" xr:uid="{16E9F91A-946C-4916-BAC0-77877D90D4FC}"/>
    <cellStyle name="s_HardInc _Monthly Derivatives for Vale - 2012_Reporting Package May 2013 - USGAAP_ Draft #2" xfId="19584" xr:uid="{00000000-0005-0000-0000-0000824C0000}"/>
    <cellStyle name="s_HardInc _Monthly Derivatives for Vale - 2012_Reporting Package May 2013 - USGAAP_ Draft #2 2" xfId="50220" xr:uid="{D3D121D9-CEBF-46FE-8F82-04AEF544785C}"/>
    <cellStyle name="s_HardInc _Q2 2012 debt schedules" xfId="19585" xr:uid="{00000000-0005-0000-0000-0000834C0000}"/>
    <cellStyle name="s_HardInc _Q2 2012 debt schedules 2" xfId="50221" xr:uid="{1369D4D5-BB8B-480E-A68A-67D59136F689}"/>
    <cellStyle name="s_HardInc _Reporting Package Dec 2012 - Draft #3 values" xfId="19586" xr:uid="{00000000-0005-0000-0000-0000844C0000}"/>
    <cellStyle name="s_HardInc _Reporting Package Dec 2012 - Draft #3 values 2" xfId="50222" xr:uid="{3000130F-D68B-40AC-9661-8A194B70E610}"/>
    <cellStyle name="s_HardInc _Reporting Package Dec 2012 - Draft #3 values_Reporting Package Jul 2013 -IFRS_ Draft #1" xfId="19587" xr:uid="{00000000-0005-0000-0000-0000854C0000}"/>
    <cellStyle name="s_HardInc _Reporting Package Dec 2012 - Draft #3 values_Reporting Package Jul 2013 -IFRS_ Draft #1 2" xfId="50223" xr:uid="{D2852EF9-5369-42D6-AD07-9700D5AA2BEB}"/>
    <cellStyle name="s_HardInc _Reporting Package Dec 2012 - Draft #3 values_Reporting Package Jul 2013 -USGAAP_ Draft #1" xfId="19588" xr:uid="{00000000-0005-0000-0000-0000864C0000}"/>
    <cellStyle name="s_HardInc _Reporting Package Dec 2012 - Draft #3 values_Reporting Package Jul 2013 -USGAAP_ Draft #1 2" xfId="50224" xr:uid="{D8B240C2-8A8F-43B3-B168-7C3582E2EC6A}"/>
    <cellStyle name="s_HardInc _Reporting Package Dec 2012 - Draft #3 values_Reporting Package Jun 2013 - IFRS_ Draft #1" xfId="19589" xr:uid="{00000000-0005-0000-0000-0000874C0000}"/>
    <cellStyle name="s_HardInc _Reporting Package Dec 2012 - Draft #3 values_Reporting Package Jun 2013 - IFRS_ Draft #1 2" xfId="50225" xr:uid="{0F528970-4A70-48CF-95E6-195C1FE7CBAF}"/>
    <cellStyle name="s_HardInc _Reporting Package Dec 2012 - Draft #3 values_Reporting Package Mar 2013 - USGAAP_ Draft #1.1 V2" xfId="19590" xr:uid="{00000000-0005-0000-0000-0000884C0000}"/>
    <cellStyle name="s_HardInc _Reporting Package Dec 2012 - Draft #3 values_Reporting Package Mar 2013 - USGAAP_ Draft #1.1 V2 2" xfId="50226" xr:uid="{282276F9-70B6-40A4-A42E-39650507399C}"/>
    <cellStyle name="s_HardInc _Reporting Package Dec 2012 - Draft #3 values_Reporting Package May 2013 - USGAAP_ Draft #2" xfId="19591" xr:uid="{00000000-0005-0000-0000-0000894C0000}"/>
    <cellStyle name="s_HardInc _Reporting Package Dec 2012 - Draft #3 values_Reporting Package May 2013 - USGAAP_ Draft #2 2" xfId="50227" xr:uid="{767371E9-EBA0-4078-9788-269E27C2251C}"/>
    <cellStyle name="s_HardInc _Reporting Package Jun 2012 - Draft #3 values-4 _ excl derivatives and PPE" xfId="19592" xr:uid="{00000000-0005-0000-0000-00008A4C0000}"/>
    <cellStyle name="s_HardInc _Reporting Package Jun 2012 - Draft #3 values-4 _ excl derivatives and PPE 2" xfId="50228" xr:uid="{2A6428A5-EFEA-4CA8-90D5-184AEB115AC4}"/>
    <cellStyle name="s_HardInc _Reporting Package Oct 2012 - Draft #2 values" xfId="19593" xr:uid="{00000000-0005-0000-0000-00008B4C0000}"/>
    <cellStyle name="s_HardInc _Reporting Package Oct 2012 - Draft #2 values 2" xfId="50229" xr:uid="{1CC6614E-C5C7-40C0-8031-3BA71CC5C51B}"/>
    <cellStyle name="s_HardInc _Reporting Package Oct 2012 - Draft #2 values_Reporting Package Jul 2013 -IFRS_ Draft #1" xfId="19594" xr:uid="{00000000-0005-0000-0000-00008C4C0000}"/>
    <cellStyle name="s_HardInc _Reporting Package Oct 2012 - Draft #2 values_Reporting Package Jul 2013 -IFRS_ Draft #1 2" xfId="50230" xr:uid="{DBD7409D-D466-4EF6-AD57-89902483DD89}"/>
    <cellStyle name="s_HardInc _Reporting Package Oct 2012 - Draft #2 values_Reporting Package Jul 2013 -USGAAP_ Draft #1" xfId="19595" xr:uid="{00000000-0005-0000-0000-00008D4C0000}"/>
    <cellStyle name="s_HardInc _Reporting Package Oct 2012 - Draft #2 values_Reporting Package Jul 2013 -USGAAP_ Draft #1 2" xfId="50231" xr:uid="{19EDA524-B441-419B-80C2-364B50AC477B}"/>
    <cellStyle name="s_HardInc _Reporting Package Oct 2012 - Draft #2 values_Reporting Package Jun 2013 - IFRS_ Draft #1" xfId="19596" xr:uid="{00000000-0005-0000-0000-00008E4C0000}"/>
    <cellStyle name="s_HardInc _Reporting Package Oct 2012 - Draft #2 values_Reporting Package Jun 2013 - IFRS_ Draft #1 2" xfId="50232" xr:uid="{B460ECCB-521F-4CF8-86E4-5770DFAF41E1}"/>
    <cellStyle name="s_HardInc _Reporting Package Oct 2012 - Draft #2 values_Reporting Package Mar 2013 - USGAAP_ Draft #1.1 V2" xfId="19597" xr:uid="{00000000-0005-0000-0000-00008F4C0000}"/>
    <cellStyle name="s_HardInc _Reporting Package Oct 2012 - Draft #2 values_Reporting Package Mar 2013 - USGAAP_ Draft #1.1 V2 2" xfId="50233" xr:uid="{87A03F82-27A6-4DB5-8288-A2440CEA9401}"/>
    <cellStyle name="s_HardInc _Reporting Package Oct 2012 - Draft #2 values_Reporting Package May 2013 - USGAAP_ Draft #2" xfId="19598" xr:uid="{00000000-0005-0000-0000-0000904C0000}"/>
    <cellStyle name="s_HardInc _Reporting Package Oct 2012 - Draft #2 values_Reporting Package May 2013 - USGAAP_ Draft #2 2" xfId="50234" xr:uid="{69D1973A-78FD-477B-A7A0-CA44542A6C52}"/>
    <cellStyle name="s_HardInc _Reporting Package Sep 2012 - Draft #2 values-1" xfId="19599" xr:uid="{00000000-0005-0000-0000-0000914C0000}"/>
    <cellStyle name="s_HardInc _Reporting Package Sep 2012 - Draft #2 values-1 2" xfId="50235" xr:uid="{D55A6AAB-7D33-41F5-84EA-E40052AB752A}"/>
    <cellStyle name="Saída 10" xfId="19600" xr:uid="{00000000-0005-0000-0000-0000924C0000}"/>
    <cellStyle name="Saída 10 2" xfId="19601" xr:uid="{00000000-0005-0000-0000-0000934C0000}"/>
    <cellStyle name="Saída 10 2 2" xfId="50237" xr:uid="{E47A93B9-9F50-448A-B8C2-66FCC3F682DF}"/>
    <cellStyle name="Saída 10 3" xfId="19602" xr:uid="{00000000-0005-0000-0000-0000944C0000}"/>
    <cellStyle name="Saída 10 3 2" xfId="50238" xr:uid="{5A923523-0B24-4BFA-B282-015D7620BD23}"/>
    <cellStyle name="Saída 10 4" xfId="50236" xr:uid="{F69CBF97-B98F-484E-9E06-F12C40D4DA2D}"/>
    <cellStyle name="Saída 11" xfId="19603" xr:uid="{00000000-0005-0000-0000-0000954C0000}"/>
    <cellStyle name="Saída 11 2" xfId="19604" xr:uid="{00000000-0005-0000-0000-0000964C0000}"/>
    <cellStyle name="Saída 11 2 2" xfId="50240" xr:uid="{C00874C2-39DB-41C5-9A0F-A1F8203B39E1}"/>
    <cellStyle name="Saída 11 3" xfId="19605" xr:uid="{00000000-0005-0000-0000-0000974C0000}"/>
    <cellStyle name="Saída 11 3 2" xfId="50241" xr:uid="{7C4B455B-D6C1-4B7F-A486-9389601A712F}"/>
    <cellStyle name="Saída 11 4" xfId="50239" xr:uid="{66B4BCDF-0E00-4BCB-A472-D999D93F066D}"/>
    <cellStyle name="Saída 12" xfId="19606" xr:uid="{00000000-0005-0000-0000-0000984C0000}"/>
    <cellStyle name="Saída 12 2" xfId="19607" xr:uid="{00000000-0005-0000-0000-0000994C0000}"/>
    <cellStyle name="Saída 12 2 2" xfId="50243" xr:uid="{F5D9C59C-65BF-4996-8683-3036EA10CDCE}"/>
    <cellStyle name="Saída 12 3" xfId="19608" xr:uid="{00000000-0005-0000-0000-00009A4C0000}"/>
    <cellStyle name="Saída 12 3 2" xfId="50244" xr:uid="{3B245503-255C-4B8C-A019-3CB3421FFF0D}"/>
    <cellStyle name="Saída 12 4" xfId="50242" xr:uid="{CB649378-7D23-4B1E-A661-9B04CD9088C6}"/>
    <cellStyle name="Saída 13" xfId="19609" xr:uid="{00000000-0005-0000-0000-00009B4C0000}"/>
    <cellStyle name="Saída 13 2" xfId="50245" xr:uid="{7494AA3F-AEAE-4200-BC17-7631F24392AE}"/>
    <cellStyle name="Saída 14" xfId="19610" xr:uid="{00000000-0005-0000-0000-00009C4C0000}"/>
    <cellStyle name="Saída 14 2" xfId="19611" xr:uid="{00000000-0005-0000-0000-00009D4C0000}"/>
    <cellStyle name="Saída 14 2 2" xfId="19612" xr:uid="{00000000-0005-0000-0000-00009E4C0000}"/>
    <cellStyle name="Saída 14 2 2 2" xfId="50248" xr:uid="{B1DF50F5-525D-403E-91E1-AD963A6281BD}"/>
    <cellStyle name="Saída 14 2 3" xfId="19613" xr:uid="{00000000-0005-0000-0000-00009F4C0000}"/>
    <cellStyle name="Saída 14 2 3 2" xfId="19614" xr:uid="{00000000-0005-0000-0000-0000A04C0000}"/>
    <cellStyle name="Saída 14 2 3 2 2" xfId="50250" xr:uid="{6AEABD24-E827-426A-8C93-42F2144F3BE3}"/>
    <cellStyle name="Saída 14 2 3 3" xfId="50249" xr:uid="{667C79D0-9C1D-435D-BDD6-2DF5D944ABC8}"/>
    <cellStyle name="Saída 14 2 4" xfId="19615" xr:uid="{00000000-0005-0000-0000-0000A14C0000}"/>
    <cellStyle name="Saída 14 2 4 2" xfId="50251" xr:uid="{25774D59-84DF-4C57-B4F6-64F74FCB49B3}"/>
    <cellStyle name="Saída 14 2 5" xfId="50247" xr:uid="{F3D2009C-79CC-4774-BC7F-047210A0DAF0}"/>
    <cellStyle name="Saída 14 3" xfId="19616" xr:uid="{00000000-0005-0000-0000-0000A24C0000}"/>
    <cellStyle name="Saída 14 3 2" xfId="50252" xr:uid="{3825536B-FF50-4322-9288-C7C562A91840}"/>
    <cellStyle name="Saída 14 4" xfId="19617" xr:uid="{00000000-0005-0000-0000-0000A34C0000}"/>
    <cellStyle name="Saída 14 4 2" xfId="19618" xr:uid="{00000000-0005-0000-0000-0000A44C0000}"/>
    <cellStyle name="Saída 14 4 2 2" xfId="50254" xr:uid="{7E5F3E3C-5F58-4B7D-B371-928432086D29}"/>
    <cellStyle name="Saída 14 4 3" xfId="19619" xr:uid="{00000000-0005-0000-0000-0000A54C0000}"/>
    <cellStyle name="Saída 14 4 3 2" xfId="50255" xr:uid="{F9AE7D25-48BF-4D39-AE95-FD06A0F80295}"/>
    <cellStyle name="Saída 14 4 4" xfId="50253" xr:uid="{22ECE118-06EE-4FCB-BFDE-4F43DF4A01FB}"/>
    <cellStyle name="Saída 14 5" xfId="19620" xr:uid="{00000000-0005-0000-0000-0000A64C0000}"/>
    <cellStyle name="Saída 14 5 2" xfId="19621" xr:uid="{00000000-0005-0000-0000-0000A74C0000}"/>
    <cellStyle name="Saída 14 5 2 2" xfId="50257" xr:uid="{5EE78B08-B4C4-4141-983F-C1DCDBF48B82}"/>
    <cellStyle name="Saída 14 5 3" xfId="19622" xr:uid="{00000000-0005-0000-0000-0000A84C0000}"/>
    <cellStyle name="Saída 14 5 3 2" xfId="50258" xr:uid="{A128C69A-8AD6-46A9-948A-B12475FA9C16}"/>
    <cellStyle name="Saída 14 5 4" xfId="50256" xr:uid="{0C650370-E9D9-4D54-BBD6-CCC19CDAF7FA}"/>
    <cellStyle name="Saída 14 6" xfId="19623" xr:uid="{00000000-0005-0000-0000-0000A94C0000}"/>
    <cellStyle name="Saída 14 6 2" xfId="50259" xr:uid="{77F1601E-AF1B-49CF-B1A3-1C12D2AD22AE}"/>
    <cellStyle name="Saída 14 7" xfId="19624" xr:uid="{00000000-0005-0000-0000-0000AA4C0000}"/>
    <cellStyle name="Saída 14 7 2" xfId="50260" xr:uid="{96118132-06AB-4348-A101-4131DE94F424}"/>
    <cellStyle name="Saída 14 8" xfId="50246" xr:uid="{21928EA7-5B5B-42B8-AD64-DD4B7A04ED69}"/>
    <cellStyle name="Saída 15" xfId="19625" xr:uid="{00000000-0005-0000-0000-0000AB4C0000}"/>
    <cellStyle name="Saída 15 2" xfId="19626" xr:uid="{00000000-0005-0000-0000-0000AC4C0000}"/>
    <cellStyle name="Saída 15 2 2" xfId="19627" xr:uid="{00000000-0005-0000-0000-0000AD4C0000}"/>
    <cellStyle name="Saída 15 2 2 2" xfId="50263" xr:uid="{874B280E-787E-4B7B-A687-C76CEDFCF8E6}"/>
    <cellStyle name="Saída 15 2 3" xfId="19628" xr:uid="{00000000-0005-0000-0000-0000AE4C0000}"/>
    <cellStyle name="Saída 15 2 3 2" xfId="50264" xr:uid="{FC3D93E0-264B-44A9-8EDF-5D1722011B30}"/>
    <cellStyle name="Saída 15 2 4" xfId="50262" xr:uid="{48E047C5-5F8B-4690-B8E2-302ED9B42973}"/>
    <cellStyle name="Saída 15 3" xfId="19629" xr:uid="{00000000-0005-0000-0000-0000AF4C0000}"/>
    <cellStyle name="Saída 15 3 2" xfId="50265" xr:uid="{2E2D4AAE-D91F-4A20-9E7F-18D494515C50}"/>
    <cellStyle name="Saída 15 4" xfId="19630" xr:uid="{00000000-0005-0000-0000-0000B04C0000}"/>
    <cellStyle name="Saída 15 4 2" xfId="50266" xr:uid="{D566E3D0-E678-41BE-B0BC-ED2484316885}"/>
    <cellStyle name="Saída 15 5" xfId="19631" xr:uid="{00000000-0005-0000-0000-0000B14C0000}"/>
    <cellStyle name="Saída 15 5 2" xfId="50267" xr:uid="{6673EC45-1F52-4369-9185-B159C85492AF}"/>
    <cellStyle name="Saída 15 6" xfId="50261" xr:uid="{B67D93A4-AB17-45F9-B9D9-B3BC333CC12F}"/>
    <cellStyle name="Saída 16" xfId="19632" xr:uid="{00000000-0005-0000-0000-0000B24C0000}"/>
    <cellStyle name="Saída 16 2" xfId="50268" xr:uid="{69B81241-491B-43F6-AF2D-769E3B4DEAF8}"/>
    <cellStyle name="Saída 17" xfId="19633" xr:uid="{00000000-0005-0000-0000-0000B34C0000}"/>
    <cellStyle name="Saída 17 2" xfId="19634" xr:uid="{00000000-0005-0000-0000-0000B44C0000}"/>
    <cellStyle name="Saída 17 2 2" xfId="50270" xr:uid="{B9D936FE-3F70-417B-A67E-332A408A8CD9}"/>
    <cellStyle name="Saída 17 3" xfId="50269" xr:uid="{5A15824B-09F5-4550-86B0-D28A992E0985}"/>
    <cellStyle name="Saída 18" xfId="19635" xr:uid="{00000000-0005-0000-0000-0000B54C0000}"/>
    <cellStyle name="Saída 18 2" xfId="19636" xr:uid="{00000000-0005-0000-0000-0000B64C0000}"/>
    <cellStyle name="Saída 18 2 2" xfId="50272" xr:uid="{7E706A3C-7D2B-425B-A8C0-42170E689A78}"/>
    <cellStyle name="Saída 18 3" xfId="19637" xr:uid="{00000000-0005-0000-0000-0000B74C0000}"/>
    <cellStyle name="Saída 18 3 2" xfId="50273" xr:uid="{3B6F4C41-5952-4D83-9807-DA08BF346DFD}"/>
    <cellStyle name="Saída 18 4" xfId="50271" xr:uid="{EE82391B-CA98-40EC-9BD7-CB48D66393BF}"/>
    <cellStyle name="Saída 19" xfId="19638" xr:uid="{00000000-0005-0000-0000-0000B84C0000}"/>
    <cellStyle name="Saída 19 2" xfId="50274" xr:uid="{AF21A0BB-3E20-414E-8679-DEBA58224395}"/>
    <cellStyle name="Saída 2" xfId="19639" xr:uid="{00000000-0005-0000-0000-0000B94C0000}"/>
    <cellStyle name="Saída 2 10" xfId="19640" xr:uid="{00000000-0005-0000-0000-0000BA4C0000}"/>
    <cellStyle name="Saída 2 10 2" xfId="50276" xr:uid="{4F6CCF7D-7FA9-4F79-A3A8-F461A9A23099}"/>
    <cellStyle name="Saída 2 11" xfId="19641" xr:uid="{00000000-0005-0000-0000-0000BB4C0000}"/>
    <cellStyle name="Saída 2 11 2" xfId="50277" xr:uid="{C956C221-667A-44D1-B718-912D5C6EF017}"/>
    <cellStyle name="Saída 2 12" xfId="50275" xr:uid="{329C69CA-7B66-4947-BAFD-850B45136679}"/>
    <cellStyle name="Saída 2 2" xfId="19642" xr:uid="{00000000-0005-0000-0000-0000BC4C0000}"/>
    <cellStyle name="Saída 2 2 2" xfId="19643" xr:uid="{00000000-0005-0000-0000-0000BD4C0000}"/>
    <cellStyle name="Saída 2 2 2 2" xfId="19644" xr:uid="{00000000-0005-0000-0000-0000BE4C0000}"/>
    <cellStyle name="Saída 2 2 2 2 2" xfId="50280" xr:uid="{C096934B-FB81-4A43-B377-B57864CB7997}"/>
    <cellStyle name="Saída 2 2 2 3" xfId="19645" xr:uid="{00000000-0005-0000-0000-0000BF4C0000}"/>
    <cellStyle name="Saída 2 2 2 3 2" xfId="19646" xr:uid="{00000000-0005-0000-0000-0000C04C0000}"/>
    <cellStyle name="Saída 2 2 2 3 2 2" xfId="50282" xr:uid="{66DAFBF5-B610-4830-8C78-A5815FD28B27}"/>
    <cellStyle name="Saída 2 2 2 3 3" xfId="50281" xr:uid="{5E1FC320-D862-4F7E-B79F-1185A0A951DC}"/>
    <cellStyle name="Saída 2 2 2 4" xfId="50279" xr:uid="{6FB0101A-962F-44FE-BA12-FD43AA69FB8E}"/>
    <cellStyle name="Saída 2 2 3" xfId="19647" xr:uid="{00000000-0005-0000-0000-0000C14C0000}"/>
    <cellStyle name="Saída 2 2 3 2" xfId="50283" xr:uid="{1D3FA116-0595-4DE3-A96C-2D77402F8D05}"/>
    <cellStyle name="Saída 2 2 4" xfId="19648" xr:uid="{00000000-0005-0000-0000-0000C24C0000}"/>
    <cellStyle name="Saída 2 2 4 2" xfId="19649" xr:uid="{00000000-0005-0000-0000-0000C34C0000}"/>
    <cellStyle name="Saída 2 2 4 2 2" xfId="50285" xr:uid="{A49A4E13-DD70-48B2-A2FC-ADABA3E1512E}"/>
    <cellStyle name="Saída 2 2 4 3" xfId="50284" xr:uid="{220C1C29-DD39-4098-A3B0-8797FAF172BB}"/>
    <cellStyle name="Saída 2 2 5" xfId="50278" xr:uid="{8BDC9525-AC28-4C75-95B8-927D19A53907}"/>
    <cellStyle name="Saída 2 3" xfId="19650" xr:uid="{00000000-0005-0000-0000-0000C44C0000}"/>
    <cellStyle name="Saída 2 3 2" xfId="50286" xr:uid="{E8E97C41-C2DD-49BB-B84E-1C7D6953E28A}"/>
    <cellStyle name="Saída 2 4" xfId="19651" xr:uid="{00000000-0005-0000-0000-0000C54C0000}"/>
    <cellStyle name="Saída 2 4 2" xfId="50287" xr:uid="{DD26D158-6F66-47D0-8340-1A5E827EF503}"/>
    <cellStyle name="Saída 2 5" xfId="19652" xr:uid="{00000000-0005-0000-0000-0000C64C0000}"/>
    <cellStyle name="Saída 2 5 2" xfId="19653" xr:uid="{00000000-0005-0000-0000-0000C74C0000}"/>
    <cellStyle name="Saída 2 5 2 2" xfId="50289" xr:uid="{5480DB81-F7C0-4845-85FF-D476B58F0ED3}"/>
    <cellStyle name="Saída 2 5 3" xfId="50288" xr:uid="{F1CCF837-A64B-4259-B45C-452057C39C98}"/>
    <cellStyle name="Saída 2 6" xfId="19654" xr:uid="{00000000-0005-0000-0000-0000C84C0000}"/>
    <cellStyle name="Saída 2 6 2" xfId="19655" xr:uid="{00000000-0005-0000-0000-0000C94C0000}"/>
    <cellStyle name="Saída 2 6 2 2" xfId="50291" xr:uid="{59E467C9-A216-43DA-86DA-A2D065AD9F7D}"/>
    <cellStyle name="Saída 2 6 3" xfId="50290" xr:uid="{9D5EA760-10E1-444A-BEE1-7134E8F15E21}"/>
    <cellStyle name="Saída 2 7" xfId="19656" xr:uid="{00000000-0005-0000-0000-0000CA4C0000}"/>
    <cellStyle name="Saída 2 7 2" xfId="50292" xr:uid="{AD4589B5-1396-4D98-9081-E8D6FC517966}"/>
    <cellStyle name="Saída 2 8" xfId="19657" xr:uid="{00000000-0005-0000-0000-0000CB4C0000}"/>
    <cellStyle name="Saída 2 8 2" xfId="50293" xr:uid="{7F578442-9C2D-4225-83BC-6A5E01B6FA82}"/>
    <cellStyle name="Saída 2 9" xfId="19658" xr:uid="{00000000-0005-0000-0000-0000CC4C0000}"/>
    <cellStyle name="Saída 2 9 2" xfId="19659" xr:uid="{00000000-0005-0000-0000-0000CD4C0000}"/>
    <cellStyle name="Saída 2 9 2 2" xfId="50295" xr:uid="{B35BEB47-3CF3-49E6-B175-A02E9E8A81B6}"/>
    <cellStyle name="Saída 2 9 3" xfId="19660" xr:uid="{00000000-0005-0000-0000-0000CE4C0000}"/>
    <cellStyle name="Saída 2 9 3 2" xfId="50296" xr:uid="{2D28E2D3-5EB6-4140-935B-F23600C4BA27}"/>
    <cellStyle name="Saída 2 9 4" xfId="50294" xr:uid="{F9255BAC-1336-4F0B-AE58-F4673F61B045}"/>
    <cellStyle name="Saída 20" xfId="19661" xr:uid="{00000000-0005-0000-0000-0000CF4C0000}"/>
    <cellStyle name="Saída 20 2" xfId="50297" xr:uid="{1140288C-ECBE-4C4E-99C7-64A119E38272}"/>
    <cellStyle name="Saída 21" xfId="19662" xr:uid="{00000000-0005-0000-0000-0000D04C0000}"/>
    <cellStyle name="Saída 21 2" xfId="50298" xr:uid="{5149C1F0-FD9A-41C1-96DF-463ADFCDB0B4}"/>
    <cellStyle name="Saída 22" xfId="19663" xr:uid="{00000000-0005-0000-0000-0000D14C0000}"/>
    <cellStyle name="Saída 22 2" xfId="50299" xr:uid="{F8B09020-0E9D-4030-AF27-20B6455B19AB}"/>
    <cellStyle name="Saída 3" xfId="19664" xr:uid="{00000000-0005-0000-0000-0000D24C0000}"/>
    <cellStyle name="Saída 3 2" xfId="19665" xr:uid="{00000000-0005-0000-0000-0000D34C0000}"/>
    <cellStyle name="Saída 3 2 2" xfId="50301" xr:uid="{EB77D2B0-3975-4025-8B70-E74A95FB65CF}"/>
    <cellStyle name="Saída 3 3" xfId="19666" xr:uid="{00000000-0005-0000-0000-0000D44C0000}"/>
    <cellStyle name="Saída 3 3 2" xfId="19667" xr:uid="{00000000-0005-0000-0000-0000D54C0000}"/>
    <cellStyle name="Saída 3 3 2 2" xfId="50303" xr:uid="{05D3BD94-53F5-4E15-AF29-6D4F40B9C6BA}"/>
    <cellStyle name="Saída 3 3 3" xfId="50302" xr:uid="{45C4E30F-FF7C-4B31-A2F6-42612CB8CEB4}"/>
    <cellStyle name="Saída 3 4" xfId="19668" xr:uid="{00000000-0005-0000-0000-0000D64C0000}"/>
    <cellStyle name="Saída 3 4 2" xfId="50304" xr:uid="{EC11DEB1-14C8-4A14-9B1A-5C41E5E14441}"/>
    <cellStyle name="Saída 3 5" xfId="50300" xr:uid="{5155F3BE-FC10-42A3-9C40-E38CE00BBCFF}"/>
    <cellStyle name="Saída 4" xfId="19669" xr:uid="{00000000-0005-0000-0000-0000D74C0000}"/>
    <cellStyle name="Saída 4 2" xfId="19670" xr:uid="{00000000-0005-0000-0000-0000D84C0000}"/>
    <cellStyle name="Saída 4 2 2" xfId="50306" xr:uid="{3DCF513A-62BC-4B57-A959-F3580FD0CFF2}"/>
    <cellStyle name="Saída 4 3" xfId="19671" xr:uid="{00000000-0005-0000-0000-0000D94C0000}"/>
    <cellStyle name="Saída 4 3 2" xfId="50307" xr:uid="{C4BCE44D-7BB8-4F03-AC31-1961EAE82D34}"/>
    <cellStyle name="Saída 4 4" xfId="50305" xr:uid="{D977B479-FDA1-4473-A657-1259451C766C}"/>
    <cellStyle name="Saída 5" xfId="19672" xr:uid="{00000000-0005-0000-0000-0000DA4C0000}"/>
    <cellStyle name="Saída 5 2" xfId="19673" xr:uid="{00000000-0005-0000-0000-0000DB4C0000}"/>
    <cellStyle name="Saída 5 2 2" xfId="50309" xr:uid="{862FFA3A-D91B-464F-B9EB-F3016EFB29E6}"/>
    <cellStyle name="Saída 5 3" xfId="19674" xr:uid="{00000000-0005-0000-0000-0000DC4C0000}"/>
    <cellStyle name="Saída 5 3 2" xfId="50310" xr:uid="{C96F2A3B-FDEE-4BCA-9D27-0FCBBB88728D}"/>
    <cellStyle name="Saída 5 4" xfId="50308" xr:uid="{78251E94-DB61-45C6-AD42-D5FA3237FED3}"/>
    <cellStyle name="Saída 6" xfId="19675" xr:uid="{00000000-0005-0000-0000-0000DD4C0000}"/>
    <cellStyle name="Saída 6 2" xfId="19676" xr:uid="{00000000-0005-0000-0000-0000DE4C0000}"/>
    <cellStyle name="Saída 6 2 2" xfId="50312" xr:uid="{78266A30-29D5-4A98-A48F-51382D4EA689}"/>
    <cellStyle name="Saída 6 3" xfId="19677" xr:uid="{00000000-0005-0000-0000-0000DF4C0000}"/>
    <cellStyle name="Saída 6 3 2" xfId="50313" xr:uid="{0DE8FBFA-2D91-49C5-8D63-D722B2B5DB65}"/>
    <cellStyle name="Saída 6 4" xfId="50311" xr:uid="{E0B17161-9A15-46A0-9A76-F5A1B3373191}"/>
    <cellStyle name="Saída 7" xfId="19678" xr:uid="{00000000-0005-0000-0000-0000E04C0000}"/>
    <cellStyle name="Saída 7 2" xfId="19679" xr:uid="{00000000-0005-0000-0000-0000E14C0000}"/>
    <cellStyle name="Saída 7 2 2" xfId="50315" xr:uid="{07FCAA42-BEC1-4A82-BEE3-711242B94DDA}"/>
    <cellStyle name="Saída 7 3" xfId="19680" xr:uid="{00000000-0005-0000-0000-0000E24C0000}"/>
    <cellStyle name="Saída 7 3 2" xfId="50316" xr:uid="{05CCEA0C-2BA7-4A4D-BBCF-6ECDFF6CF811}"/>
    <cellStyle name="Saída 7 4" xfId="50314" xr:uid="{1A917EBD-4E94-4D42-8730-E9F210A79007}"/>
    <cellStyle name="Saída 8" xfId="19681" xr:uid="{00000000-0005-0000-0000-0000E34C0000}"/>
    <cellStyle name="Saída 8 2" xfId="19682" xr:uid="{00000000-0005-0000-0000-0000E44C0000}"/>
    <cellStyle name="Saída 8 2 2" xfId="19683" xr:uid="{00000000-0005-0000-0000-0000E54C0000}"/>
    <cellStyle name="Saída 8 2 2 2" xfId="50319" xr:uid="{0C97B9CA-82EA-4AA8-A683-821114B65109}"/>
    <cellStyle name="Saída 8 2 3" xfId="50318" xr:uid="{363432CE-2091-4C0A-8780-2E324A7B51F7}"/>
    <cellStyle name="Saída 8 3" xfId="19684" xr:uid="{00000000-0005-0000-0000-0000E64C0000}"/>
    <cellStyle name="Saída 8 3 2" xfId="50320" xr:uid="{7E995036-0359-48CC-966E-AAE763B97283}"/>
    <cellStyle name="Saída 8 4" xfId="50317" xr:uid="{672713F6-5395-4D94-8CD4-06C9954851D0}"/>
    <cellStyle name="Saída 9" xfId="19685" xr:uid="{00000000-0005-0000-0000-0000E74C0000}"/>
    <cellStyle name="Saída 9 2" xfId="19686" xr:uid="{00000000-0005-0000-0000-0000E84C0000}"/>
    <cellStyle name="Saída 9 2 2" xfId="19687" xr:uid="{00000000-0005-0000-0000-0000E94C0000}"/>
    <cellStyle name="Saída 9 2 2 2" xfId="50323" xr:uid="{AE83557A-E232-46F0-9CCE-157ACFEF5F16}"/>
    <cellStyle name="Saída 9 2 3" xfId="50322" xr:uid="{97146E39-5653-4AEB-9BA1-376DEF3BE714}"/>
    <cellStyle name="Saída 9 3" xfId="19688" xr:uid="{00000000-0005-0000-0000-0000EA4C0000}"/>
    <cellStyle name="Saída 9 3 2" xfId="50324" xr:uid="{C1AFC9CD-D899-4323-AD09-0E4E1AA2DD8B}"/>
    <cellStyle name="Saída 9 4" xfId="50321" xr:uid="{DD3A3E06-AFF5-4A23-B41F-093FE14900BF}"/>
    <cellStyle name="Salida" xfId="19689" xr:uid="{00000000-0005-0000-0000-0000EB4C0000}"/>
    <cellStyle name="Salida 2" xfId="19690" xr:uid="{00000000-0005-0000-0000-0000EC4C0000}"/>
    <cellStyle name="Salida 2 2" xfId="50326" xr:uid="{DFE965B9-EA30-47AE-96D6-8EF32A18C19A}"/>
    <cellStyle name="Salida 3" xfId="19691" xr:uid="{00000000-0005-0000-0000-0000ED4C0000}"/>
    <cellStyle name="Salida 3 2" xfId="50327" xr:uid="{2E12B91A-7646-45BE-A399-52F9BDB00DCD}"/>
    <cellStyle name="Salida 4" xfId="50325" xr:uid="{758B31AA-2800-49DA-8C57-BFA50C27DBDB}"/>
    <cellStyle name="Salomon Logo" xfId="19692" xr:uid="{00000000-0005-0000-0000-0000EE4C0000}"/>
    <cellStyle name="Salomon Logo 2" xfId="19693" xr:uid="{00000000-0005-0000-0000-0000EF4C0000}"/>
    <cellStyle name="Salomon Logo 2 2" xfId="50329" xr:uid="{7B3D1D1C-B7D5-47A5-9B39-02C0E0C34155}"/>
    <cellStyle name="Salomon Logo 3" xfId="50328" xr:uid="{27FEB6F9-42B2-445E-807A-F9F7558F9A7D}"/>
    <cellStyle name="SampleUsingFormatMask" xfId="19694" xr:uid="{00000000-0005-0000-0000-0000F04C0000}"/>
    <cellStyle name="SampleUsingFormatMask 2" xfId="50330" xr:uid="{9D59F81C-F5A1-47C1-AF9E-26B37FAD4A8B}"/>
    <cellStyle name="SampleWithNoFormatMask" xfId="19695" xr:uid="{00000000-0005-0000-0000-0000F14C0000}"/>
    <cellStyle name="SampleWithNoFormatMask 2" xfId="50331" xr:uid="{28CB89FE-234C-44C7-BA96-76A3A8623F98}"/>
    <cellStyle name="Satisfaisant" xfId="19696" xr:uid="{00000000-0005-0000-0000-0000F24C0000}"/>
    <cellStyle name="Satisfaisant 2" xfId="50332" xr:uid="{FB70D725-DB74-4949-9FBF-8A07966F39CC}"/>
    <cellStyle name="Sep. milhar [0]" xfId="19697" xr:uid="{00000000-0005-0000-0000-0000F34C0000}"/>
    <cellStyle name="Sep. milhar [0] 2" xfId="50333" xr:uid="{333D0ECC-584D-4651-B16D-418AAFA75268}"/>
    <cellStyle name="Separador de milhares_x0001_" xfId="19698" xr:uid="{00000000-0005-0000-0000-0000F44C0000}"/>
    <cellStyle name="Separador de milhares 10" xfId="19699" xr:uid="{00000000-0005-0000-0000-0000F54C0000}"/>
    <cellStyle name="Separador de milhares_x0001_ 10" xfId="19700" xr:uid="{00000000-0005-0000-0000-0000F64C0000}"/>
    <cellStyle name="Separador de milhares 10 10" xfId="19701" xr:uid="{00000000-0005-0000-0000-0000F74C0000}"/>
    <cellStyle name="Separador de milhares_x0001_ 10 10" xfId="19702" xr:uid="{00000000-0005-0000-0000-0000F84C0000}"/>
    <cellStyle name="Separador de milhares 10 10 10" xfId="50337" xr:uid="{501DBE53-E01C-44F3-8647-9BE0D63D53C9}"/>
    <cellStyle name="Separador de milhares 10 10 2" xfId="19703" xr:uid="{00000000-0005-0000-0000-0000F94C0000}"/>
    <cellStyle name="Separador de milhares_x0001_ 10 10 2" xfId="19704" xr:uid="{00000000-0005-0000-0000-0000FA4C0000}"/>
    <cellStyle name="Separador de milhares 10 10 2 2" xfId="19705" xr:uid="{00000000-0005-0000-0000-0000FB4C0000}"/>
    <cellStyle name="Separador de milhares_x0001_ 10 10 2 2" xfId="50340" xr:uid="{90907F5F-9436-460A-90EB-44D2E7E13E8D}"/>
    <cellStyle name="Separador de milhares 10 10 2 2 2" xfId="50341" xr:uid="{EC69A2F9-5AF0-4FAF-AFB9-F91B82C9404F}"/>
    <cellStyle name="Separador de milhares 10 10 2 3" xfId="50339" xr:uid="{BCBCDF3F-364E-419D-8118-35BFF3CE9F1C}"/>
    <cellStyle name="Separador de milhares 10 10 3" xfId="19706" xr:uid="{00000000-0005-0000-0000-0000FC4C0000}"/>
    <cellStyle name="Separador de milhares_x0001_ 10 10 3" xfId="50338" xr:uid="{DC62085E-2086-472C-96AD-CBBAD042E883}"/>
    <cellStyle name="Separador de milhares 10 10 3 2" xfId="19707" xr:uid="{00000000-0005-0000-0000-0000FD4C0000}"/>
    <cellStyle name="Separador de milhares 10 10 3 2 2" xfId="50343" xr:uid="{383F1FBB-DDFF-4E8B-85D3-3B6868C8A4EB}"/>
    <cellStyle name="Separador de milhares 10 10 3 3" xfId="50342" xr:uid="{7EE808E8-263C-4485-BBE2-2176B65CD784}"/>
    <cellStyle name="Separador de milhares 10 10 4" xfId="19708" xr:uid="{00000000-0005-0000-0000-0000FE4C0000}"/>
    <cellStyle name="Separador de milhares 10 10 4 2" xfId="19709" xr:uid="{00000000-0005-0000-0000-0000FF4C0000}"/>
    <cellStyle name="Separador de milhares 10 10 4 2 2" xfId="50345" xr:uid="{D50060F4-61C2-48E5-9CF3-16AE9D197492}"/>
    <cellStyle name="Separador de milhares 10 10 4 3" xfId="50344" xr:uid="{7A1C7B14-93CA-4E5B-BBD0-0EBB2B7AA479}"/>
    <cellStyle name="Separador de milhares 10 10 5" xfId="19710" xr:uid="{00000000-0005-0000-0000-0000004D0000}"/>
    <cellStyle name="Separador de milhares 10 10 5 2" xfId="19711" xr:uid="{00000000-0005-0000-0000-0000014D0000}"/>
    <cellStyle name="Separador de milhares 10 10 5 2 2" xfId="50347" xr:uid="{6E17BE16-987E-4E77-BE75-59D6368E35BE}"/>
    <cellStyle name="Separador de milhares 10 10 5 3" xfId="50346" xr:uid="{71293887-DBCA-4F7D-BA6B-85C9B1823CE5}"/>
    <cellStyle name="Separador de milhares 10 10 6" xfId="19712" xr:uid="{00000000-0005-0000-0000-0000024D0000}"/>
    <cellStyle name="Separador de milhares 10 10 6 2" xfId="50348" xr:uid="{58F2CFF7-2D48-478C-879A-9C6700CE8F94}"/>
    <cellStyle name="Separador de milhares 10 10 7" xfId="19713" xr:uid="{00000000-0005-0000-0000-0000034D0000}"/>
    <cellStyle name="Separador de milhares 10 10 7 2" xfId="50349" xr:uid="{772E0384-2EC4-4E34-9633-8D48EC27CE2A}"/>
    <cellStyle name="Separador de milhares 10 10 7 3" xfId="19714" xr:uid="{00000000-0005-0000-0000-0000044D0000}"/>
    <cellStyle name="Separador de milhares 10 10 7 3 2" xfId="50350" xr:uid="{1EC87379-1902-41FB-94CA-9504B99AE55A}"/>
    <cellStyle name="Separador de milhares 10 10 8" xfId="19715" xr:uid="{00000000-0005-0000-0000-0000054D0000}"/>
    <cellStyle name="Separador de milhares 10 10 8 2" xfId="50351" xr:uid="{6436CCB5-0104-45CD-9B05-9CC6AD095FBD}"/>
    <cellStyle name="Separador de milhares 10 10 9" xfId="19716" xr:uid="{00000000-0005-0000-0000-0000064D0000}"/>
    <cellStyle name="Separador de milhares 10 10 9 2" xfId="50352" xr:uid="{9A8AE089-D41E-4E41-8D0C-6DB5311BB4EF}"/>
    <cellStyle name="Separador de milhares 10 11" xfId="19717" xr:uid="{00000000-0005-0000-0000-0000074D0000}"/>
    <cellStyle name="Separador de milhares_x0001_ 10 11" xfId="19718" xr:uid="{00000000-0005-0000-0000-0000084D0000}"/>
    <cellStyle name="Separador de milhares 10 11 2" xfId="19719" xr:uid="{00000000-0005-0000-0000-0000094D0000}"/>
    <cellStyle name="Separador de milhares_x0001_ 10 11 2" xfId="19720" xr:uid="{00000000-0005-0000-0000-00000A4D0000}"/>
    <cellStyle name="Separador de milhares 10 11 2 2" xfId="19721" xr:uid="{00000000-0005-0000-0000-00000B4D0000}"/>
    <cellStyle name="Separador de milhares_x0001_ 10 11 2 2" xfId="50356" xr:uid="{14E20627-3A89-49E0-B93A-CEEC99B326C9}"/>
    <cellStyle name="Separador de milhares 10 11 2 2 2" xfId="50357" xr:uid="{A017AB15-3EF8-43C0-8C29-F60066D0BDB3}"/>
    <cellStyle name="Separador de milhares 10 11 2 3" xfId="50355" xr:uid="{C33562AF-1177-41B1-94DB-2C00398117BB}"/>
    <cellStyle name="Separador de milhares 10 11 3" xfId="19722" xr:uid="{00000000-0005-0000-0000-00000C4D0000}"/>
    <cellStyle name="Separador de milhares_x0001_ 10 11 3" xfId="50354" xr:uid="{6AC1C142-EBC4-4C6F-B469-8442FC2024ED}"/>
    <cellStyle name="Separador de milhares 10 11 3 2" xfId="19723" xr:uid="{00000000-0005-0000-0000-00000D4D0000}"/>
    <cellStyle name="Separador de milhares 10 11 3 2 2" xfId="50359" xr:uid="{37F63429-F190-49CB-AA22-6841AB585229}"/>
    <cellStyle name="Separador de milhares 10 11 3 3" xfId="50358" xr:uid="{694B7527-FB3D-4474-95B2-B77DDF55088C}"/>
    <cellStyle name="Separador de milhares 10 11 4" xfId="19724" xr:uid="{00000000-0005-0000-0000-00000E4D0000}"/>
    <cellStyle name="Separador de milhares 10 11 4 2" xfId="19725" xr:uid="{00000000-0005-0000-0000-00000F4D0000}"/>
    <cellStyle name="Separador de milhares 10 11 4 2 2" xfId="50361" xr:uid="{AC0BCC08-EBFD-4A98-8930-640CDFC04ED3}"/>
    <cellStyle name="Separador de milhares 10 11 4 3" xfId="50360" xr:uid="{C15E4314-0AC2-402C-BCC5-21B4C2F2EC6B}"/>
    <cellStyle name="Separador de milhares 10 11 5" xfId="19726" xr:uid="{00000000-0005-0000-0000-0000104D0000}"/>
    <cellStyle name="Separador de milhares 10 11 5 2" xfId="50362" xr:uid="{C8B7870E-AD52-4D93-9CA3-78585CC0D567}"/>
    <cellStyle name="Separador de milhares 10 11 6" xfId="19727" xr:uid="{00000000-0005-0000-0000-0000114D0000}"/>
    <cellStyle name="Separador de milhares 10 11 6 2" xfId="50363" xr:uid="{D5F49272-E5AE-4BA4-AF4C-153D87B2214A}"/>
    <cellStyle name="Separador de milhares 10 11 6 3" xfId="19728" xr:uid="{00000000-0005-0000-0000-0000124D0000}"/>
    <cellStyle name="Separador de milhares 10 11 6 3 2" xfId="50364" xr:uid="{A8EF3A63-76E1-4616-875F-BA234C12FAD7}"/>
    <cellStyle name="Separador de milhares 10 11 7" xfId="19729" xr:uid="{00000000-0005-0000-0000-0000134D0000}"/>
    <cellStyle name="Separador de milhares 10 11 7 2" xfId="50365" xr:uid="{E01DE0DF-8ADD-449F-9B9D-7C466B54CA7D}"/>
    <cellStyle name="Separador de milhares 10 11 8" xfId="19730" xr:uid="{00000000-0005-0000-0000-0000144D0000}"/>
    <cellStyle name="Separador de milhares 10 11 8 2" xfId="50366" xr:uid="{8278F96C-EDB1-406E-92A0-E76961EF6F0E}"/>
    <cellStyle name="Separador de milhares 10 11 9" xfId="50353" xr:uid="{D288A386-7CAE-4E44-8893-0BC79C39A56D}"/>
    <cellStyle name="Separador de milhares 10 12" xfId="19731" xr:uid="{00000000-0005-0000-0000-0000154D0000}"/>
    <cellStyle name="Separador de milhares_x0001_ 10 12" xfId="19732" xr:uid="{00000000-0005-0000-0000-0000164D0000}"/>
    <cellStyle name="Separador de milhares 10 12 2" xfId="19733" xr:uid="{00000000-0005-0000-0000-0000174D0000}"/>
    <cellStyle name="Separador de milhares_x0001_ 10 12 2" xfId="19734" xr:uid="{00000000-0005-0000-0000-0000184D0000}"/>
    <cellStyle name="Separador de milhares 10 12 2 2" xfId="19735" xr:uid="{00000000-0005-0000-0000-0000194D0000}"/>
    <cellStyle name="Separador de milhares_x0001_ 10 12 2 2" xfId="50370" xr:uid="{C49B1FB1-5767-4480-9D33-9EC9A9110392}"/>
    <cellStyle name="Separador de milhares 10 12 2 2 2" xfId="50371" xr:uid="{50FE80C7-FF28-4D44-B194-27443B905263}"/>
    <cellStyle name="Separador de milhares 10 12 2 3" xfId="50369" xr:uid="{2B80A700-A91E-4387-98B8-BCF0C8A4DB78}"/>
    <cellStyle name="Separador de milhares 10 12 3" xfId="19736" xr:uid="{00000000-0005-0000-0000-00001A4D0000}"/>
    <cellStyle name="Separador de milhares_x0001_ 10 12 3" xfId="50368" xr:uid="{60BCAF7F-0835-463F-9D96-55F094FBB8A1}"/>
    <cellStyle name="Separador de milhares 10 12 3 2" xfId="19737" xr:uid="{00000000-0005-0000-0000-00001B4D0000}"/>
    <cellStyle name="Separador de milhares 10 12 3 2 2" xfId="50373" xr:uid="{671C6F92-2B0D-4859-A334-4AF621885065}"/>
    <cellStyle name="Separador de milhares 10 12 3 3" xfId="50372" xr:uid="{405C87EB-54FF-4B10-9CD8-3D09B8DDA693}"/>
    <cellStyle name="Separador de milhares 10 12 4" xfId="19738" xr:uid="{00000000-0005-0000-0000-00001C4D0000}"/>
    <cellStyle name="Separador de milhares 10 12 4 2" xfId="19739" xr:uid="{00000000-0005-0000-0000-00001D4D0000}"/>
    <cellStyle name="Separador de milhares 10 12 4 2 2" xfId="50375" xr:uid="{CF292779-BC1B-4E10-8071-0E3A30EB0BD8}"/>
    <cellStyle name="Separador de milhares 10 12 4 3" xfId="50374" xr:uid="{8A1D9B36-1C70-44CF-81ED-5D23E6480838}"/>
    <cellStyle name="Separador de milhares 10 12 5" xfId="19740" xr:uid="{00000000-0005-0000-0000-00001E4D0000}"/>
    <cellStyle name="Separador de milhares 10 12 5 2" xfId="50376" xr:uid="{FF868323-CCBF-478A-93A3-DA0A94D223D8}"/>
    <cellStyle name="Separador de milhares 10 12 6" xfId="19741" xr:uid="{00000000-0005-0000-0000-00001F4D0000}"/>
    <cellStyle name="Separador de milhares 10 12 6 2" xfId="50377" xr:uid="{8B041093-38C2-4FB2-99B6-1EEF61146034}"/>
    <cellStyle name="Separador de milhares 10 12 6 3" xfId="19742" xr:uid="{00000000-0005-0000-0000-0000204D0000}"/>
    <cellStyle name="Separador de milhares 10 12 6 3 2" xfId="50378" xr:uid="{7F089B12-FE3B-4C0D-8D67-0AEB70AA0270}"/>
    <cellStyle name="Separador de milhares 10 12 7" xfId="19743" xr:uid="{00000000-0005-0000-0000-0000214D0000}"/>
    <cellStyle name="Separador de milhares 10 12 7 2" xfId="50379" xr:uid="{7335BF98-AEBE-467C-98A7-F5BD2DE4E9A7}"/>
    <cellStyle name="Separador de milhares 10 12 8" xfId="19744" xr:uid="{00000000-0005-0000-0000-0000224D0000}"/>
    <cellStyle name="Separador de milhares 10 12 8 2" xfId="50380" xr:uid="{25A0571F-7B07-4D09-A3CE-AD8ED6E335B6}"/>
    <cellStyle name="Separador de milhares 10 12 9" xfId="50367" xr:uid="{7ADD0CF9-D5E8-4751-BCFF-0E28CA7BCD6C}"/>
    <cellStyle name="Separador de milhares 10 13" xfId="19745" xr:uid="{00000000-0005-0000-0000-0000234D0000}"/>
    <cellStyle name="Separador de milhares_x0001_ 10 13" xfId="19746" xr:uid="{00000000-0005-0000-0000-0000244D0000}"/>
    <cellStyle name="Separador de milhares 10 13 2" xfId="19747" xr:uid="{00000000-0005-0000-0000-0000254D0000}"/>
    <cellStyle name="Separador de milhares_x0001_ 10 13 2" xfId="19748" xr:uid="{00000000-0005-0000-0000-0000264D0000}"/>
    <cellStyle name="Separador de milhares 10 13 2 2" xfId="19749" xr:uid="{00000000-0005-0000-0000-0000274D0000}"/>
    <cellStyle name="Separador de milhares_x0001_ 10 13 2 2" xfId="50384" xr:uid="{782459EB-D447-4AA7-969D-5AE7A127B521}"/>
    <cellStyle name="Separador de milhares 10 13 2 2 2" xfId="50385" xr:uid="{FCBCDF0A-1AC8-425E-85CB-620216AA5309}"/>
    <cellStyle name="Separador de milhares 10 13 2 3" xfId="50383" xr:uid="{67665028-7CF5-43DF-83A2-DF2172AE3C06}"/>
    <cellStyle name="Separador de milhares 10 13 3" xfId="19750" xr:uid="{00000000-0005-0000-0000-0000284D0000}"/>
    <cellStyle name="Separador de milhares_x0001_ 10 13 3" xfId="50382" xr:uid="{3CB3FC38-28B7-4EE4-98AE-C8D8C8417799}"/>
    <cellStyle name="Separador de milhares 10 13 3 2" xfId="19751" xr:uid="{00000000-0005-0000-0000-0000294D0000}"/>
    <cellStyle name="Separador de milhares 10 13 3 2 2" xfId="50387" xr:uid="{0DE85EFE-43B2-42E1-ADD3-047EDB3BD8A3}"/>
    <cellStyle name="Separador de milhares 10 13 3 3" xfId="50386" xr:uid="{6CFCDED9-A3C3-41F0-93C2-13C229825104}"/>
    <cellStyle name="Separador de milhares 10 13 4" xfId="19752" xr:uid="{00000000-0005-0000-0000-00002A4D0000}"/>
    <cellStyle name="Separador de milhares 10 13 4 2" xfId="50388" xr:uid="{DF16E1DB-4467-4B33-A243-0692FBB9C0DA}"/>
    <cellStyle name="Separador de milhares 10 13 5" xfId="19753" xr:uid="{00000000-0005-0000-0000-00002B4D0000}"/>
    <cellStyle name="Separador de milhares 10 13 5 2" xfId="50389" xr:uid="{6CA7B401-FC27-4733-BDF0-6CC4BDBFA81F}"/>
    <cellStyle name="Separador de milhares 10 13 5 3" xfId="19754" xr:uid="{00000000-0005-0000-0000-00002C4D0000}"/>
    <cellStyle name="Separador de milhares 10 13 5 3 2" xfId="50390" xr:uid="{ED5F4832-0868-412A-85DB-66DD8968894D}"/>
    <cellStyle name="Separador de milhares 10 13 6" xfId="19755" xr:uid="{00000000-0005-0000-0000-00002D4D0000}"/>
    <cellStyle name="Separador de milhares 10 13 6 2" xfId="50391" xr:uid="{C544C617-3F30-4370-9771-C17FCDEB509D}"/>
    <cellStyle name="Separador de milhares 10 13 7" xfId="19756" xr:uid="{00000000-0005-0000-0000-00002E4D0000}"/>
    <cellStyle name="Separador de milhares 10 13 7 2" xfId="50392" xr:uid="{09A2064A-8650-48FE-BE75-A782C09604B2}"/>
    <cellStyle name="Separador de milhares 10 13 8" xfId="50381" xr:uid="{0E5BF89C-6F9A-4A33-97D9-8B98FBD12221}"/>
    <cellStyle name="Separador de milhares 10 14" xfId="19757" xr:uid="{00000000-0005-0000-0000-00002F4D0000}"/>
    <cellStyle name="Separador de milhares_x0001_ 10 14" xfId="19758" xr:uid="{00000000-0005-0000-0000-0000304D0000}"/>
    <cellStyle name="Separador de milhares 10 14 2" xfId="19759" xr:uid="{00000000-0005-0000-0000-0000314D0000}"/>
    <cellStyle name="Separador de milhares_x0001_ 10 14 2" xfId="50394" xr:uid="{22288F5D-022B-498C-AF8A-1F81BACEC1CC}"/>
    <cellStyle name="Separador de milhares 10 14 2 2" xfId="19760" xr:uid="{00000000-0005-0000-0000-0000324D0000}"/>
    <cellStyle name="Separador de milhares 10 14 2 2 2" xfId="50396" xr:uid="{E1F94826-62A9-404B-8DC2-5948C7151B3A}"/>
    <cellStyle name="Separador de milhares 10 14 2 3" xfId="50395" xr:uid="{638F27DC-74B5-4BC2-90D5-DEBB94997697}"/>
    <cellStyle name="Separador de milhares 10 14 3" xfId="19761" xr:uid="{00000000-0005-0000-0000-0000334D0000}"/>
    <cellStyle name="Separador de milhares 10 14 3 2" xfId="19762" xr:uid="{00000000-0005-0000-0000-0000344D0000}"/>
    <cellStyle name="Separador de milhares 10 14 3 2 2" xfId="50398" xr:uid="{4ECEFB0B-B00C-46E8-8F30-095C07D14212}"/>
    <cellStyle name="Separador de milhares 10 14 3 3" xfId="50397" xr:uid="{9274BE91-C3A6-4B66-A244-5C4CC5AD7D3A}"/>
    <cellStyle name="Separador de milhares 10 14 4" xfId="19763" xr:uid="{00000000-0005-0000-0000-0000354D0000}"/>
    <cellStyle name="Separador de milhares 10 14 4 2" xfId="50399" xr:uid="{81D6983C-59B9-4DE0-95E0-80BB4A9D327F}"/>
    <cellStyle name="Separador de milhares 10 14 5" xfId="19764" xr:uid="{00000000-0005-0000-0000-0000364D0000}"/>
    <cellStyle name="Separador de milhares 10 14 5 2" xfId="50400" xr:uid="{7DBD5868-6DB9-473C-B85F-07DC30B8116D}"/>
    <cellStyle name="Separador de milhares 10 14 5 3" xfId="19765" xr:uid="{00000000-0005-0000-0000-0000374D0000}"/>
    <cellStyle name="Separador de milhares 10 14 5 3 2" xfId="50401" xr:uid="{A0D84F2C-E486-49CE-8025-F89516BBD522}"/>
    <cellStyle name="Separador de milhares 10 14 6" xfId="19766" xr:uid="{00000000-0005-0000-0000-0000384D0000}"/>
    <cellStyle name="Separador de milhares 10 14 6 2" xfId="50402" xr:uid="{00CDC9C3-5736-4994-99AF-6A529363AB9A}"/>
    <cellStyle name="Separador de milhares 10 14 7" xfId="19767" xr:uid="{00000000-0005-0000-0000-0000394D0000}"/>
    <cellStyle name="Separador de milhares 10 14 7 2" xfId="50403" xr:uid="{0089571C-419B-4ED0-AF42-88AB2762FB36}"/>
    <cellStyle name="Separador de milhares 10 14 8" xfId="50393" xr:uid="{406538D9-542D-42BA-B64D-2B411F1DC3A2}"/>
    <cellStyle name="Separador de milhares 10 15" xfId="19768" xr:uid="{00000000-0005-0000-0000-00003A4D0000}"/>
    <cellStyle name="Separador de milhares_x0001_ 10 15" xfId="19769" xr:uid="{00000000-0005-0000-0000-00003B4D0000}"/>
    <cellStyle name="Separador de milhares 10 15 2" xfId="19770" xr:uid="{00000000-0005-0000-0000-00003C4D0000}"/>
    <cellStyle name="Separador de milhares_x0001_ 10 15 2" xfId="50405" xr:uid="{B73554B8-8244-40B3-988C-D44D7F6A1A6E}"/>
    <cellStyle name="Separador de milhares 10 15 2 2" xfId="19771" xr:uid="{00000000-0005-0000-0000-00003D4D0000}"/>
    <cellStyle name="Separador de milhares 10 15 2 2 2" xfId="50407" xr:uid="{2A5411B3-E97F-43E1-8439-A068271C3C0E}"/>
    <cellStyle name="Separador de milhares 10 15 2 3" xfId="50406" xr:uid="{BDBD7E9A-CB80-46CE-9FFB-A942655BA2C7}"/>
    <cellStyle name="Separador de milhares 10 15 3" xfId="19772" xr:uid="{00000000-0005-0000-0000-00003E4D0000}"/>
    <cellStyle name="Separador de milhares_x0001_ 10 15 3" xfId="19773" xr:uid="{00000000-0005-0000-0000-00003F4D0000}"/>
    <cellStyle name="Separador de milhares 10 15 3 2" xfId="19774" xr:uid="{00000000-0005-0000-0000-0000404D0000}"/>
    <cellStyle name="Separador de milhares_x0001_ 10 15 3 2" xfId="50409" xr:uid="{806B3A3B-C8A2-4D05-BD2C-87D576271427}"/>
    <cellStyle name="Separador de milhares 10 15 3 2 2" xfId="50410" xr:uid="{1DA18844-BEF2-4FC8-A62F-A4FC1DE62BD5}"/>
    <cellStyle name="Separador de milhares 10 15 3 3" xfId="50408" xr:uid="{25E9401A-BE8A-4451-B722-831B7B04335D}"/>
    <cellStyle name="Separador de milhares 10 15 4" xfId="19775" xr:uid="{00000000-0005-0000-0000-0000414D0000}"/>
    <cellStyle name="Separador de milhares 10 15 4 2" xfId="50411" xr:uid="{95C1DECE-0E66-4141-BC75-C13C8802603B}"/>
    <cellStyle name="Separador de milhares 10 15 5" xfId="19776" xr:uid="{00000000-0005-0000-0000-0000424D0000}"/>
    <cellStyle name="Separador de milhares 10 15 5 2" xfId="19777" xr:uid="{00000000-0005-0000-0000-0000434D0000}"/>
    <cellStyle name="Separador de milhares 10 15 5 2 2" xfId="50413" xr:uid="{81EB3B52-BB90-45D0-919B-3289FCDF3FEB}"/>
    <cellStyle name="Separador de milhares 10 15 5 3" xfId="50412" xr:uid="{5E5FB835-5A6F-4618-95CF-9ED710DFAF6F}"/>
    <cellStyle name="Separador de milhares 10 15 6" xfId="19778" xr:uid="{00000000-0005-0000-0000-0000444D0000}"/>
    <cellStyle name="Separador de milhares 10 15 6 2" xfId="50414" xr:uid="{35AA43D4-B0E1-4903-B3F4-B081508D7CD1}"/>
    <cellStyle name="Separador de milhares 10 15 7" xfId="50404" xr:uid="{0FD3F0FD-385F-4032-BB98-20983B62C52A}"/>
    <cellStyle name="Separador de milhares 10 16" xfId="19779" xr:uid="{00000000-0005-0000-0000-0000454D0000}"/>
    <cellStyle name="Separador de milhares_x0001_ 10 16" xfId="19780" xr:uid="{00000000-0005-0000-0000-0000464D0000}"/>
    <cellStyle name="Separador de milhares 10 16 2" xfId="19781" xr:uid="{00000000-0005-0000-0000-0000474D0000}"/>
    <cellStyle name="Separador de milhares_x0001_ 10 16 2" xfId="50416" xr:uid="{1AF650F8-696C-4486-8CF9-3D552E85F487}"/>
    <cellStyle name="Separador de milhares 10 16 2 2" xfId="19782" xr:uid="{00000000-0005-0000-0000-0000484D0000}"/>
    <cellStyle name="Separador de milhares 10 16 2 2 2" xfId="50418" xr:uid="{0C2D5CA2-9518-41DE-8F8B-04D70DC098E3}"/>
    <cellStyle name="Separador de milhares 10 16 2 3" xfId="50417" xr:uid="{5B94045F-ED49-409F-9EAF-53BD493381FD}"/>
    <cellStyle name="Separador de milhares 10 16 3" xfId="19783" xr:uid="{00000000-0005-0000-0000-0000494D0000}"/>
    <cellStyle name="Separador de milhares 10 16 3 2" xfId="19784" xr:uid="{00000000-0005-0000-0000-00004A4D0000}"/>
    <cellStyle name="Separador de milhares 10 16 3 2 2" xfId="50420" xr:uid="{B414DFC3-BC49-4BB2-BC9F-8224E4C415E7}"/>
    <cellStyle name="Separador de milhares 10 16 3 3" xfId="50419" xr:uid="{0136DB9C-A0E7-49DC-A31B-DEA30C97B4AA}"/>
    <cellStyle name="Separador de milhares 10 16 4" xfId="19785" xr:uid="{00000000-0005-0000-0000-00004B4D0000}"/>
    <cellStyle name="Separador de milhares 10 16 4 2" xfId="50421" xr:uid="{C93E8D08-DFFF-4E2B-AF86-CDA4567667FE}"/>
    <cellStyle name="Separador de milhares 10 16 5" xfId="19786" xr:uid="{00000000-0005-0000-0000-00004C4D0000}"/>
    <cellStyle name="Separador de milhares 10 16 5 2" xfId="19787" xr:uid="{00000000-0005-0000-0000-00004D4D0000}"/>
    <cellStyle name="Separador de milhares 10 16 5 2 2" xfId="50423" xr:uid="{62B30211-B88E-4B89-9DE4-5FC718966CA6}"/>
    <cellStyle name="Separador de milhares 10 16 5 3" xfId="50422" xr:uid="{577069C9-8F48-4174-8224-F9760CD3E5CB}"/>
    <cellStyle name="Separador de milhares 10 16 6" xfId="19788" xr:uid="{00000000-0005-0000-0000-00004E4D0000}"/>
    <cellStyle name="Separador de milhares 10 16 6 2" xfId="50424" xr:uid="{4F147886-0F36-4344-9545-2F64BD933D6B}"/>
    <cellStyle name="Separador de milhares 10 16 7" xfId="50415" xr:uid="{1AD944BA-DD01-468E-9B39-CF26ACC263F3}"/>
    <cellStyle name="Separador de milhares 10 17" xfId="19789" xr:uid="{00000000-0005-0000-0000-00004F4D0000}"/>
    <cellStyle name="Separador de milhares_x0001_ 10 17" xfId="19790" xr:uid="{00000000-0005-0000-0000-0000504D0000}"/>
    <cellStyle name="Separador de milhares 10 17 2" xfId="19791" xr:uid="{00000000-0005-0000-0000-0000514D0000}"/>
    <cellStyle name="Separador de milhares_x0001_ 10 17 2" xfId="50426" xr:uid="{1E260A64-9F48-402A-B87C-4B1E02DB7C77}"/>
    <cellStyle name="Separador de milhares 10 17 2 2" xfId="19792" xr:uid="{00000000-0005-0000-0000-0000524D0000}"/>
    <cellStyle name="Separador de milhares 10 17 2 2 2" xfId="50428" xr:uid="{ECE5B535-1331-41F6-82EE-83ED5D0FBB2A}"/>
    <cellStyle name="Separador de milhares 10 17 2 3" xfId="50427" xr:uid="{090E3124-BE40-4D4D-9F72-D684E8847EF3}"/>
    <cellStyle name="Separador de milhares 10 17 3" xfId="19793" xr:uid="{00000000-0005-0000-0000-0000534D0000}"/>
    <cellStyle name="Separador de milhares 10 17 3 2" xfId="19794" xr:uid="{00000000-0005-0000-0000-0000544D0000}"/>
    <cellStyle name="Separador de milhares 10 17 3 2 2" xfId="50430" xr:uid="{879CAC99-24BC-407E-8823-0D2F4EBADB33}"/>
    <cellStyle name="Separador de milhares 10 17 3 3" xfId="50429" xr:uid="{06B598BA-25D2-4B1F-973E-28713B23E0E5}"/>
    <cellStyle name="Separador de milhares 10 17 4" xfId="19795" xr:uid="{00000000-0005-0000-0000-0000554D0000}"/>
    <cellStyle name="Separador de milhares 10 17 4 2" xfId="50431" xr:uid="{F14A2783-30BC-4E20-852F-B4881C8CC846}"/>
    <cellStyle name="Separador de milhares 10 17 5" xfId="19796" xr:uid="{00000000-0005-0000-0000-0000564D0000}"/>
    <cellStyle name="Separador de milhares 10 17 5 2" xfId="19797" xr:uid="{00000000-0005-0000-0000-0000574D0000}"/>
    <cellStyle name="Separador de milhares 10 17 5 2 2" xfId="50433" xr:uid="{87122314-EFBA-4A6C-AE98-893510EC3ADB}"/>
    <cellStyle name="Separador de milhares 10 17 5 3" xfId="50432" xr:uid="{ED9E7C05-3C49-4399-A0E4-6A7A9B7BD9A4}"/>
    <cellStyle name="Separador de milhares 10 17 6" xfId="19798" xr:uid="{00000000-0005-0000-0000-0000584D0000}"/>
    <cellStyle name="Separador de milhares 10 17 6 2" xfId="50434" xr:uid="{75A8974C-9239-44B4-AD70-0C35C3545FF3}"/>
    <cellStyle name="Separador de milhares 10 17 7" xfId="50425" xr:uid="{00951D2F-229D-4414-8B13-013E12C65A58}"/>
    <cellStyle name="Separador de milhares 10 18" xfId="19799" xr:uid="{00000000-0005-0000-0000-0000594D0000}"/>
    <cellStyle name="Separador de milhares_x0001_ 10 18" xfId="50336" xr:uid="{CB89002C-4144-43B7-AC7F-BFCCAC8AA94F}"/>
    <cellStyle name="Separador de milhares 10 18 2" xfId="19800" xr:uid="{00000000-0005-0000-0000-00005A4D0000}"/>
    <cellStyle name="Separador de milhares 10 18 2 2" xfId="19801" xr:uid="{00000000-0005-0000-0000-00005B4D0000}"/>
    <cellStyle name="Separador de milhares 10 18 2 2 2" xfId="50437" xr:uid="{D4061042-7627-4BEB-95BC-40E7D9D3D52C}"/>
    <cellStyle name="Separador de milhares 10 18 2 3" xfId="50436" xr:uid="{FB61884A-98B1-4FAC-951F-351A6F9979C2}"/>
    <cellStyle name="Separador de milhares 10 18 3" xfId="19802" xr:uid="{00000000-0005-0000-0000-00005C4D0000}"/>
    <cellStyle name="Separador de milhares 10 18 3 2" xfId="19803" xr:uid="{00000000-0005-0000-0000-00005D4D0000}"/>
    <cellStyle name="Separador de milhares 10 18 3 2 2" xfId="50439" xr:uid="{3873466C-2B6D-4EFA-8AD7-8E453689CDB8}"/>
    <cellStyle name="Separador de milhares 10 18 3 3" xfId="50438" xr:uid="{BAC54933-2C4D-4EF6-95BE-F1728E72A3E9}"/>
    <cellStyle name="Separador de milhares 10 18 4" xfId="19804" xr:uid="{00000000-0005-0000-0000-00005E4D0000}"/>
    <cellStyle name="Separador de milhares 10 18 4 2" xfId="50440" xr:uid="{CEC420B8-2642-4F76-BECD-A82C7F6D18EE}"/>
    <cellStyle name="Separador de milhares 10 18 5" xfId="19805" xr:uid="{00000000-0005-0000-0000-00005F4D0000}"/>
    <cellStyle name="Separador de milhares 10 18 5 2" xfId="19806" xr:uid="{00000000-0005-0000-0000-0000604D0000}"/>
    <cellStyle name="Separador de milhares 10 18 5 2 2" xfId="50442" xr:uid="{3FAC34DE-EA84-4A7A-BD3D-C5DD1CC4250F}"/>
    <cellStyle name="Separador de milhares 10 18 5 3" xfId="50441" xr:uid="{C5A3F7E9-49E8-4E36-942E-6C7E3212E200}"/>
    <cellStyle name="Separador de milhares 10 18 6" xfId="19807" xr:uid="{00000000-0005-0000-0000-0000614D0000}"/>
    <cellStyle name="Separador de milhares 10 18 6 2" xfId="50443" xr:uid="{00387FBD-38F8-4B99-803D-109A30536CB3}"/>
    <cellStyle name="Separador de milhares 10 18 7" xfId="50435" xr:uid="{1C927C4B-8335-426A-A985-BCD7DB7B105F}"/>
    <cellStyle name="Separador de milhares 10 19" xfId="19808" xr:uid="{00000000-0005-0000-0000-0000624D0000}"/>
    <cellStyle name="Separador de milhares 10 19 2" xfId="19809" xr:uid="{00000000-0005-0000-0000-0000634D0000}"/>
    <cellStyle name="Separador de milhares 10 19 2 2" xfId="19810" xr:uid="{00000000-0005-0000-0000-0000644D0000}"/>
    <cellStyle name="Separador de milhares 10 19 2 2 2" xfId="50446" xr:uid="{C7C25EBE-3585-4D10-B932-474C40E68199}"/>
    <cellStyle name="Separador de milhares 10 19 2 3" xfId="50445" xr:uid="{A11F1F8C-7470-4C43-A77C-07DFA035388C}"/>
    <cellStyle name="Separador de milhares 10 19 3" xfId="19811" xr:uid="{00000000-0005-0000-0000-0000654D0000}"/>
    <cellStyle name="Separador de milhares 10 19 3 2" xfId="19812" xr:uid="{00000000-0005-0000-0000-0000664D0000}"/>
    <cellStyle name="Separador de milhares 10 19 3 2 2" xfId="50448" xr:uid="{EF76C352-50BA-494C-AB90-A1EFFDF704DE}"/>
    <cellStyle name="Separador de milhares 10 19 3 3" xfId="50447" xr:uid="{1A3F46BB-BE08-4FA9-A1A2-2D328BACAEA3}"/>
    <cellStyle name="Separador de milhares 10 19 4" xfId="19813" xr:uid="{00000000-0005-0000-0000-0000674D0000}"/>
    <cellStyle name="Separador de milhares 10 19 4 2" xfId="50449" xr:uid="{DF439429-A389-45FF-BEE4-C1F8580D9A52}"/>
    <cellStyle name="Separador de milhares 10 19 5" xfId="19814" xr:uid="{00000000-0005-0000-0000-0000684D0000}"/>
    <cellStyle name="Separador de milhares 10 19 5 2" xfId="19815" xr:uid="{00000000-0005-0000-0000-0000694D0000}"/>
    <cellStyle name="Separador de milhares 10 19 5 2 2" xfId="50451" xr:uid="{32858A39-C57C-495D-8998-BF795FD2273C}"/>
    <cellStyle name="Separador de milhares 10 19 5 3" xfId="50450" xr:uid="{7627384E-E8E4-4638-B17A-CC193AF9784B}"/>
    <cellStyle name="Separador de milhares 10 19 6" xfId="19816" xr:uid="{00000000-0005-0000-0000-00006A4D0000}"/>
    <cellStyle name="Separador de milhares 10 19 6 2" xfId="50452" xr:uid="{3D735207-0577-46E9-BB8F-B69E5F3AAFE9}"/>
    <cellStyle name="Separador de milhares 10 19 7" xfId="50444" xr:uid="{0BBB18A9-354B-4D40-B7B7-7F729D804BC6}"/>
    <cellStyle name="Separador de milhares 10 2" xfId="19817" xr:uid="{00000000-0005-0000-0000-00006B4D0000}"/>
    <cellStyle name="Separador de milhares_x0001_ 10 2" xfId="19818" xr:uid="{00000000-0005-0000-0000-00006C4D0000}"/>
    <cellStyle name="Separador de milhares 10 2 10" xfId="50453" xr:uid="{6BB690A4-2136-4419-9118-2B4EFDF3C83D}"/>
    <cellStyle name="Separador de milhares_x0001_ 10 2 10" xfId="50454" xr:uid="{239A0AE3-2927-4B68-A9EA-3A6510983DB5}"/>
    <cellStyle name="Separador de milhares 10 2 2" xfId="19819" xr:uid="{00000000-0005-0000-0000-00006D4D0000}"/>
    <cellStyle name="Separador de milhares_x0001_ 10 2 2" xfId="19820" xr:uid="{00000000-0005-0000-0000-00006E4D0000}"/>
    <cellStyle name="Separador de milhares 10 2 2 2" xfId="19821" xr:uid="{00000000-0005-0000-0000-00006F4D0000}"/>
    <cellStyle name="Separador de milhares_x0001_ 10 2 2 2" xfId="19822" xr:uid="{00000000-0005-0000-0000-0000704D0000}"/>
    <cellStyle name="Separador de milhares 10 2 2 2 2" xfId="50457" xr:uid="{FA420310-2AE3-4C8A-ACCF-CCE84E54EA63}"/>
    <cellStyle name="Separador de milhares_x0001_ 10 2 2 2 2" xfId="50458" xr:uid="{1CC1A041-28A2-49C8-952C-CAD165932F16}"/>
    <cellStyle name="Separador de milhares 10 2 2 3" xfId="50455" xr:uid="{AD6EAB17-5EC5-4694-8E30-3AB4D07A11AE}"/>
    <cellStyle name="Separador de milhares_x0001_ 10 2 2 3" xfId="50456" xr:uid="{3B3CCB8B-AA2E-421B-A492-2296E28D6590}"/>
    <cellStyle name="Separador de milhares 10 2 3" xfId="19823" xr:uid="{00000000-0005-0000-0000-0000714D0000}"/>
    <cellStyle name="Separador de milhares_x0001_ 10 2 3" xfId="19824" xr:uid="{00000000-0005-0000-0000-0000724D0000}"/>
    <cellStyle name="Separador de milhares 10 2 3 2" xfId="19825" xr:uid="{00000000-0005-0000-0000-0000734D0000}"/>
    <cellStyle name="Separador de milhares_x0001_ 10 2 3 2" xfId="19826" xr:uid="{00000000-0005-0000-0000-0000744D0000}"/>
    <cellStyle name="Separador de milhares 10 2 3 2 2" xfId="50461" xr:uid="{8026FD60-DE10-473E-937E-BED98FA28CB2}"/>
    <cellStyle name="Separador de milhares_x0001_ 10 2 3 2 2" xfId="50462" xr:uid="{4A00DE6B-A657-40DA-BD62-DB1A15609860}"/>
    <cellStyle name="Separador de milhares 10 2 3 3" xfId="50459" xr:uid="{68750FD8-B8D8-44A8-86EC-FC5860B9F163}"/>
    <cellStyle name="Separador de milhares_x0001_ 10 2 3 3" xfId="50460" xr:uid="{70EFF6EF-8623-4117-A74E-0480CF2EF8B5}"/>
    <cellStyle name="Separador de milhares 10 2 4" xfId="19827" xr:uid="{00000000-0005-0000-0000-0000754D0000}"/>
    <cellStyle name="Separador de milhares_x0001_ 10 2 4" xfId="19828" xr:uid="{00000000-0005-0000-0000-0000764D0000}"/>
    <cellStyle name="Separador de milhares 10 2 4 2" xfId="19829" xr:uid="{00000000-0005-0000-0000-0000774D0000}"/>
    <cellStyle name="Separador de milhares_x0001_ 10 2 4 2" xfId="19830" xr:uid="{00000000-0005-0000-0000-0000784D0000}"/>
    <cellStyle name="Separador de milhares 10 2 4 2 2" xfId="50465" xr:uid="{8D4E8FBF-CB7A-4A81-A44B-EB046384B4DA}"/>
    <cellStyle name="Separador de milhares_x0001_ 10 2 4 2 2" xfId="50466" xr:uid="{496782CA-AEE0-4BBD-B40F-B70F45573BB4}"/>
    <cellStyle name="Separador de milhares 10 2 4 3" xfId="50463" xr:uid="{F63A6415-DABA-4A92-A207-314B338AC327}"/>
    <cellStyle name="Separador de milhares_x0001_ 10 2 4 3" xfId="50464" xr:uid="{9935D1C5-84EA-4CA1-A922-C51B7205B960}"/>
    <cellStyle name="Separador de milhares 10 2 5" xfId="19831" xr:uid="{00000000-0005-0000-0000-0000794D0000}"/>
    <cellStyle name="Separador de milhares_x0001_ 10 2 5" xfId="19832" xr:uid="{00000000-0005-0000-0000-00007A4D0000}"/>
    <cellStyle name="Separador de milhares 10 2 5 2" xfId="19833" xr:uid="{00000000-0005-0000-0000-00007B4D0000}"/>
    <cellStyle name="Separador de milhares_x0001_ 10 2 5 2" xfId="19834" xr:uid="{00000000-0005-0000-0000-00007C4D0000}"/>
    <cellStyle name="Separador de milhares 10 2 5 2 2" xfId="50469" xr:uid="{E2B2348B-820F-462C-85DE-C15BAD3E0464}"/>
    <cellStyle name="Separador de milhares_x0001_ 10 2 5 2 2" xfId="50470" xr:uid="{690E0B9E-7412-4F78-ADC9-FA9EEDB434E2}"/>
    <cellStyle name="Separador de milhares 10 2 5 3" xfId="50467" xr:uid="{C3C7DA9B-69A8-4757-82C9-EB425B8977EC}"/>
    <cellStyle name="Separador de milhares_x0001_ 10 2 5 3" xfId="50468" xr:uid="{7BFAAD21-D13F-4B55-A7BA-259809D8CE72}"/>
    <cellStyle name="Separador de milhares 10 2 6" xfId="19835" xr:uid="{00000000-0005-0000-0000-00007D4D0000}"/>
    <cellStyle name="Separador de milhares_x0001_ 10 2 6" xfId="19836" xr:uid="{00000000-0005-0000-0000-00007E4D0000}"/>
    <cellStyle name="Separador de milhares 10 2 6 2" xfId="50471" xr:uid="{AA66CB9B-83D5-4500-8ECD-471604692914}"/>
    <cellStyle name="Separador de milhares_x0001_ 10 2 6 2" xfId="50472" xr:uid="{EBF2F2D1-35D3-450E-A8DC-62A778ADF72E}"/>
    <cellStyle name="Separador de milhares 10 2 7" xfId="19837" xr:uid="{00000000-0005-0000-0000-00007F4D0000}"/>
    <cellStyle name="Separador de milhares_x0001_ 10 2 7" xfId="19838" xr:uid="{00000000-0005-0000-0000-0000804D0000}"/>
    <cellStyle name="Separador de milhares 10 2 7 2" xfId="50473" xr:uid="{22F11EA3-A4F7-46CF-BB8B-595CE9987955}"/>
    <cellStyle name="Separador de milhares_x0001_ 10 2 7 2" xfId="50474" xr:uid="{3A8E06F5-1186-4980-B1FE-6A78D281A3BA}"/>
    <cellStyle name="Separador de milhares 10 2 7 3" xfId="19839" xr:uid="{00000000-0005-0000-0000-0000814D0000}"/>
    <cellStyle name="Separador de milhares 10 2 7 3 2" xfId="50475" xr:uid="{BA96F93D-702C-40FB-89C1-2ECDA56893EC}"/>
    <cellStyle name="Separador de milhares 10 2 8" xfId="19840" xr:uid="{00000000-0005-0000-0000-0000824D0000}"/>
    <cellStyle name="Separador de milhares_x0001_ 10 2 8" xfId="19841" xr:uid="{00000000-0005-0000-0000-0000834D0000}"/>
    <cellStyle name="Separador de milhares 10 2 8 2" xfId="50476" xr:uid="{FE3A04B3-00AF-4CAA-A607-8BE1E4F932DB}"/>
    <cellStyle name="Separador de milhares_x0001_ 10 2 8 2" xfId="50477" xr:uid="{B21E17E8-FF74-4986-85C0-A31FFBA429FF}"/>
    <cellStyle name="Separador de milhares 10 2 9" xfId="19842" xr:uid="{00000000-0005-0000-0000-0000844D0000}"/>
    <cellStyle name="Separador de milhares_x0001_ 10 2 9" xfId="19843" xr:uid="{00000000-0005-0000-0000-0000854D0000}"/>
    <cellStyle name="Separador de milhares 10 2 9 2" xfId="50478" xr:uid="{36A329E6-EB46-4DAF-9F09-A73402D281A6}"/>
    <cellStyle name="Separador de milhares_x0001_ 10 2 9 2" xfId="50479" xr:uid="{E8450EED-73DC-415D-AAC6-B4D682B224AD}"/>
    <cellStyle name="Separador de milhares 10 20" xfId="19844" xr:uid="{00000000-0005-0000-0000-0000864D0000}"/>
    <cellStyle name="Separador de milhares 10 20 2" xfId="19845" xr:uid="{00000000-0005-0000-0000-0000874D0000}"/>
    <cellStyle name="Separador de milhares 10 20 2 2" xfId="19846" xr:uid="{00000000-0005-0000-0000-0000884D0000}"/>
    <cellStyle name="Separador de milhares 10 20 2 2 2" xfId="50482" xr:uid="{1FCAD160-8B2C-4F21-8774-C1499C486480}"/>
    <cellStyle name="Separador de milhares 10 20 2 3" xfId="50481" xr:uid="{82705D34-7137-47C4-8115-38BA2C114A89}"/>
    <cellStyle name="Separador de milhares 10 20 3" xfId="19847" xr:uid="{00000000-0005-0000-0000-0000894D0000}"/>
    <cellStyle name="Separador de milhares 10 20 3 2" xfId="19848" xr:uid="{00000000-0005-0000-0000-00008A4D0000}"/>
    <cellStyle name="Separador de milhares 10 20 3 2 2" xfId="50484" xr:uid="{2B42628F-78A9-4406-AFFD-172B0020AF98}"/>
    <cellStyle name="Separador de milhares 10 20 3 3" xfId="50483" xr:uid="{B848A513-4CA4-4648-A67C-160B27C48C8C}"/>
    <cellStyle name="Separador de milhares 10 20 4" xfId="19849" xr:uid="{00000000-0005-0000-0000-00008B4D0000}"/>
    <cellStyle name="Separador de milhares 10 20 4 2" xfId="50485" xr:uid="{7E150FDA-F095-4101-AF01-707ADAB61776}"/>
    <cellStyle name="Separador de milhares 10 20 5" xfId="19850" xr:uid="{00000000-0005-0000-0000-00008C4D0000}"/>
    <cellStyle name="Separador de milhares 10 20 5 2" xfId="19851" xr:uid="{00000000-0005-0000-0000-00008D4D0000}"/>
    <cellStyle name="Separador de milhares 10 20 5 2 2" xfId="50487" xr:uid="{06B26BAE-974D-4B30-8E14-220D9A0EAA04}"/>
    <cellStyle name="Separador de milhares 10 20 5 3" xfId="50486" xr:uid="{EE99AB79-4414-441F-B7A6-BD67DD4CF786}"/>
    <cellStyle name="Separador de milhares 10 20 6" xfId="19852" xr:uid="{00000000-0005-0000-0000-00008E4D0000}"/>
    <cellStyle name="Separador de milhares 10 20 6 2" xfId="50488" xr:uid="{8E4FF9FD-C043-4AB8-9125-13AA9F602CE5}"/>
    <cellStyle name="Separador de milhares 10 20 7" xfId="50480" xr:uid="{20CEB07F-5D28-410C-AEBB-8B64F2DF03EF}"/>
    <cellStyle name="Separador de milhares 10 21" xfId="19853" xr:uid="{00000000-0005-0000-0000-00008F4D0000}"/>
    <cellStyle name="Separador de milhares 10 21 2" xfId="19854" xr:uid="{00000000-0005-0000-0000-0000904D0000}"/>
    <cellStyle name="Separador de milhares 10 21 2 2" xfId="19855" xr:uid="{00000000-0005-0000-0000-0000914D0000}"/>
    <cellStyle name="Separador de milhares 10 21 2 2 2" xfId="50491" xr:uid="{43450470-F7A2-4C17-A122-CBE3C5B384B0}"/>
    <cellStyle name="Separador de milhares 10 21 2 3" xfId="50490" xr:uid="{9301C1C6-5FBA-4E49-8534-7518DE34AA53}"/>
    <cellStyle name="Separador de milhares 10 21 3" xfId="19856" xr:uid="{00000000-0005-0000-0000-0000924D0000}"/>
    <cellStyle name="Separador de milhares 10 21 3 2" xfId="19857" xr:uid="{00000000-0005-0000-0000-0000934D0000}"/>
    <cellStyle name="Separador de milhares 10 21 3 2 2" xfId="50493" xr:uid="{CA81EE5D-615F-4736-B23D-D1FB0CF2AB4C}"/>
    <cellStyle name="Separador de milhares 10 21 3 3" xfId="50492" xr:uid="{F8A4D7BF-AD96-43AE-AF6B-AA66AEC37E2F}"/>
    <cellStyle name="Separador de milhares 10 21 4" xfId="19858" xr:uid="{00000000-0005-0000-0000-0000944D0000}"/>
    <cellStyle name="Separador de milhares 10 21 4 2" xfId="50494" xr:uid="{C90350E2-0E29-41AB-8E8C-24174F2461D5}"/>
    <cellStyle name="Separador de milhares 10 21 5" xfId="19859" xr:uid="{00000000-0005-0000-0000-0000954D0000}"/>
    <cellStyle name="Separador de milhares 10 21 5 2" xfId="19860" xr:uid="{00000000-0005-0000-0000-0000964D0000}"/>
    <cellStyle name="Separador de milhares 10 21 5 2 2" xfId="50496" xr:uid="{1C16268C-352B-4320-B7F4-A360AC53AA03}"/>
    <cellStyle name="Separador de milhares 10 21 5 3" xfId="50495" xr:uid="{261132CA-2BF5-4944-8565-FED5351A6E12}"/>
    <cellStyle name="Separador de milhares 10 21 6" xfId="19861" xr:uid="{00000000-0005-0000-0000-0000974D0000}"/>
    <cellStyle name="Separador de milhares 10 21 6 2" xfId="50497" xr:uid="{52745073-8E0E-44EE-B02E-E04061D2758E}"/>
    <cellStyle name="Separador de milhares 10 21 7" xfId="50489" xr:uid="{3D3E8DA6-7DD7-45E4-A815-DCD4B21F8951}"/>
    <cellStyle name="Separador de milhares 10 22" xfId="19862" xr:uid="{00000000-0005-0000-0000-0000984D0000}"/>
    <cellStyle name="Separador de milhares 10 22 2" xfId="19863" xr:uid="{00000000-0005-0000-0000-0000994D0000}"/>
    <cellStyle name="Separador de milhares 10 22 2 2" xfId="19864" xr:uid="{00000000-0005-0000-0000-00009A4D0000}"/>
    <cellStyle name="Separador de milhares 10 22 2 2 2" xfId="50500" xr:uid="{23BFCB66-17F6-4069-8329-3EF535E35E89}"/>
    <cellStyle name="Separador de milhares 10 22 2 3" xfId="50499" xr:uid="{87AC33DF-0F8A-4EB5-952D-89F1C314E0D5}"/>
    <cellStyle name="Separador de milhares 10 22 3" xfId="19865" xr:uid="{00000000-0005-0000-0000-00009B4D0000}"/>
    <cellStyle name="Separador de milhares 10 22 3 2" xfId="19866" xr:uid="{00000000-0005-0000-0000-00009C4D0000}"/>
    <cellStyle name="Separador de milhares 10 22 3 2 2" xfId="50502" xr:uid="{1B0C3514-4D47-4000-82FD-9E86CDAC2721}"/>
    <cellStyle name="Separador de milhares 10 22 3 3" xfId="50501" xr:uid="{AD16F94A-05BD-42FC-AFC3-806878F0EAA5}"/>
    <cellStyle name="Separador de milhares 10 22 4" xfId="19867" xr:uid="{00000000-0005-0000-0000-00009D4D0000}"/>
    <cellStyle name="Separador de milhares 10 22 4 2" xfId="50503" xr:uid="{A3C3F619-F667-4C1B-8BDB-3CD9BDED648B}"/>
    <cellStyle name="Separador de milhares 10 22 5" xfId="19868" xr:uid="{00000000-0005-0000-0000-00009E4D0000}"/>
    <cellStyle name="Separador de milhares 10 22 5 2" xfId="19869" xr:uid="{00000000-0005-0000-0000-00009F4D0000}"/>
    <cellStyle name="Separador de milhares 10 22 5 2 2" xfId="50505" xr:uid="{23A6ABD2-FEDF-4A2D-BE01-44DA1914D4CD}"/>
    <cellStyle name="Separador de milhares 10 22 5 3" xfId="50504" xr:uid="{7DF9DCA0-F30F-4C89-A811-AA65304C9159}"/>
    <cellStyle name="Separador de milhares 10 22 6" xfId="19870" xr:uid="{00000000-0005-0000-0000-0000A04D0000}"/>
    <cellStyle name="Separador de milhares 10 22 6 2" xfId="50506" xr:uid="{E6E3BEAB-9626-4F81-A703-313B7E85146B}"/>
    <cellStyle name="Separador de milhares 10 22 7" xfId="50498" xr:uid="{FE4083EB-7285-4FBC-84AF-2355E8432C6A}"/>
    <cellStyle name="Separador de milhares 10 23" xfId="19871" xr:uid="{00000000-0005-0000-0000-0000A14D0000}"/>
    <cellStyle name="Separador de milhares 10 23 2" xfId="19872" xr:uid="{00000000-0005-0000-0000-0000A24D0000}"/>
    <cellStyle name="Separador de milhares 10 23 2 2" xfId="19873" xr:uid="{00000000-0005-0000-0000-0000A34D0000}"/>
    <cellStyle name="Separador de milhares 10 23 2 2 2" xfId="50509" xr:uid="{2C5AAC12-9A81-43CA-A8B9-2B8AE7EE2B07}"/>
    <cellStyle name="Separador de milhares 10 23 2 3" xfId="50508" xr:uid="{7B5FD7D2-2B28-4E41-9F51-073967E88EA8}"/>
    <cellStyle name="Separador de milhares 10 23 3" xfId="19874" xr:uid="{00000000-0005-0000-0000-0000A44D0000}"/>
    <cellStyle name="Separador de milhares 10 23 3 2" xfId="19875" xr:uid="{00000000-0005-0000-0000-0000A54D0000}"/>
    <cellStyle name="Separador de milhares 10 23 3 2 2" xfId="50511" xr:uid="{09A9C9C4-E829-4A87-B3E4-49EDF658B047}"/>
    <cellStyle name="Separador de milhares 10 23 3 3" xfId="50510" xr:uid="{A067F192-5A4D-4E2B-926F-F47C35702BCA}"/>
    <cellStyle name="Separador de milhares 10 23 4" xfId="19876" xr:uid="{00000000-0005-0000-0000-0000A64D0000}"/>
    <cellStyle name="Separador de milhares 10 23 4 2" xfId="50512" xr:uid="{5807B790-E3AA-4725-9EE0-B00C590238A0}"/>
    <cellStyle name="Separador de milhares 10 23 5" xfId="19877" xr:uid="{00000000-0005-0000-0000-0000A74D0000}"/>
    <cellStyle name="Separador de milhares 10 23 5 2" xfId="19878" xr:uid="{00000000-0005-0000-0000-0000A84D0000}"/>
    <cellStyle name="Separador de milhares 10 23 5 2 2" xfId="50514" xr:uid="{350A7F2D-40B2-45CD-8521-67228E56BB00}"/>
    <cellStyle name="Separador de milhares 10 23 5 3" xfId="50513" xr:uid="{25E7346E-6F86-4232-9F61-58BA0C5FE0F7}"/>
    <cellStyle name="Separador de milhares 10 23 6" xfId="19879" xr:uid="{00000000-0005-0000-0000-0000A94D0000}"/>
    <cellStyle name="Separador de milhares 10 23 6 2" xfId="50515" xr:uid="{681A09D7-4325-4AAA-B96E-F8F8395D3D30}"/>
    <cellStyle name="Separador de milhares 10 23 7" xfId="50507" xr:uid="{AE515A7E-EF1B-4ADB-B49D-7EA6B920CBC1}"/>
    <cellStyle name="Separador de milhares 10 24" xfId="19880" xr:uid="{00000000-0005-0000-0000-0000AA4D0000}"/>
    <cellStyle name="Separador de milhares 10 24 2" xfId="19881" xr:uid="{00000000-0005-0000-0000-0000AB4D0000}"/>
    <cellStyle name="Separador de milhares 10 24 2 2" xfId="19882" xr:uid="{00000000-0005-0000-0000-0000AC4D0000}"/>
    <cellStyle name="Separador de milhares 10 24 2 2 2" xfId="50518" xr:uid="{439546B4-00C9-46BE-BC66-D246E2BC72F3}"/>
    <cellStyle name="Separador de milhares 10 24 2 3" xfId="50517" xr:uid="{543BB87B-DB93-421F-AEB3-970CE0A317EB}"/>
    <cellStyle name="Separador de milhares 10 24 3" xfId="19883" xr:uid="{00000000-0005-0000-0000-0000AD4D0000}"/>
    <cellStyle name="Separador de milhares 10 24 3 2" xfId="19884" xr:uid="{00000000-0005-0000-0000-0000AE4D0000}"/>
    <cellStyle name="Separador de milhares 10 24 3 2 2" xfId="50520" xr:uid="{62C1BCAB-2E18-4720-9348-84A142CEB9E5}"/>
    <cellStyle name="Separador de milhares 10 24 3 3" xfId="50519" xr:uid="{B33D2B3F-BCAC-4B33-89B2-42A722245225}"/>
    <cellStyle name="Separador de milhares 10 24 4" xfId="19885" xr:uid="{00000000-0005-0000-0000-0000AF4D0000}"/>
    <cellStyle name="Separador de milhares 10 24 4 2" xfId="50521" xr:uid="{7CADFC22-92DB-46D0-BD2C-2E6E434C2B2A}"/>
    <cellStyle name="Separador de milhares 10 24 5" xfId="19886" xr:uid="{00000000-0005-0000-0000-0000B04D0000}"/>
    <cellStyle name="Separador de milhares 10 24 5 2" xfId="19887" xr:uid="{00000000-0005-0000-0000-0000B14D0000}"/>
    <cellStyle name="Separador de milhares 10 24 5 2 2" xfId="50523" xr:uid="{1A42DBEB-747B-486C-A940-57621F27764A}"/>
    <cellStyle name="Separador de milhares 10 24 5 3" xfId="50522" xr:uid="{5C213D73-7267-49DA-B2B4-60B74F887F30}"/>
    <cellStyle name="Separador de milhares 10 24 6" xfId="19888" xr:uid="{00000000-0005-0000-0000-0000B24D0000}"/>
    <cellStyle name="Separador de milhares 10 24 6 2" xfId="50524" xr:uid="{4A2A4865-9CB3-4FE9-9407-0C4E604157FE}"/>
    <cellStyle name="Separador de milhares 10 24 7" xfId="50516" xr:uid="{EF00F93B-6099-4BC2-ACA2-768FAD86F260}"/>
    <cellStyle name="Separador de milhares 10 25" xfId="19889" xr:uid="{00000000-0005-0000-0000-0000B34D0000}"/>
    <cellStyle name="Separador de milhares 10 25 2" xfId="19890" xr:uid="{00000000-0005-0000-0000-0000B44D0000}"/>
    <cellStyle name="Separador de milhares 10 25 2 2" xfId="19891" xr:uid="{00000000-0005-0000-0000-0000B54D0000}"/>
    <cellStyle name="Separador de milhares 10 25 2 2 2" xfId="50527" xr:uid="{F78CD575-3DCE-4561-A806-B4FBC0467CE0}"/>
    <cellStyle name="Separador de milhares 10 25 2 3" xfId="50526" xr:uid="{1F4E668A-B490-4A19-A96C-56F09C1DEB38}"/>
    <cellStyle name="Separador de milhares 10 25 3" xfId="19892" xr:uid="{00000000-0005-0000-0000-0000B64D0000}"/>
    <cellStyle name="Separador de milhares 10 25 3 2" xfId="19893" xr:uid="{00000000-0005-0000-0000-0000B74D0000}"/>
    <cellStyle name="Separador de milhares 10 25 3 2 2" xfId="50529" xr:uid="{3B435324-D8FA-4974-8C79-D272E66DA235}"/>
    <cellStyle name="Separador de milhares 10 25 3 3" xfId="50528" xr:uid="{705C172D-CE28-4041-91BB-E788C8A5C48D}"/>
    <cellStyle name="Separador de milhares 10 25 4" xfId="19894" xr:uid="{00000000-0005-0000-0000-0000B84D0000}"/>
    <cellStyle name="Separador de milhares 10 25 4 2" xfId="50530" xr:uid="{0D8DC932-6930-4C28-9F86-5D7FDEC93F30}"/>
    <cellStyle name="Separador de milhares 10 25 5" xfId="19895" xr:uid="{00000000-0005-0000-0000-0000B94D0000}"/>
    <cellStyle name="Separador de milhares 10 25 5 2" xfId="19896" xr:uid="{00000000-0005-0000-0000-0000BA4D0000}"/>
    <cellStyle name="Separador de milhares 10 25 5 2 2" xfId="50532" xr:uid="{530AEA55-1F36-48D8-9EF9-035DCC810378}"/>
    <cellStyle name="Separador de milhares 10 25 5 3" xfId="50531" xr:uid="{328B2D0D-4DCC-4B20-98BA-AF2426BF42B3}"/>
    <cellStyle name="Separador de milhares 10 25 6" xfId="19897" xr:uid="{00000000-0005-0000-0000-0000BB4D0000}"/>
    <cellStyle name="Separador de milhares 10 25 6 2" xfId="50533" xr:uid="{3271D1EE-EA8E-4FC3-B8B9-BFD268218DC4}"/>
    <cellStyle name="Separador de milhares 10 25 7" xfId="50525" xr:uid="{D85AEC48-969E-47E2-B965-609D324FEC45}"/>
    <cellStyle name="Separador de milhares 10 26" xfId="19898" xr:uid="{00000000-0005-0000-0000-0000BC4D0000}"/>
    <cellStyle name="Separador de milhares 10 26 2" xfId="19899" xr:uid="{00000000-0005-0000-0000-0000BD4D0000}"/>
    <cellStyle name="Separador de milhares 10 26 2 2" xfId="19900" xr:uid="{00000000-0005-0000-0000-0000BE4D0000}"/>
    <cellStyle name="Separador de milhares 10 26 2 2 2" xfId="50536" xr:uid="{DECED6EA-97C5-406B-B8FB-EAFE9F4C8A7B}"/>
    <cellStyle name="Separador de milhares 10 26 2 3" xfId="50535" xr:uid="{5C07C19D-6C1A-46F2-A079-A233BD928CC6}"/>
    <cellStyle name="Separador de milhares 10 26 3" xfId="19901" xr:uid="{00000000-0005-0000-0000-0000BF4D0000}"/>
    <cellStyle name="Separador de milhares 10 26 3 2" xfId="19902" xr:uid="{00000000-0005-0000-0000-0000C04D0000}"/>
    <cellStyle name="Separador de milhares 10 26 3 2 2" xfId="50538" xr:uid="{6E38696F-39A9-47C1-9741-921A919D0254}"/>
    <cellStyle name="Separador de milhares 10 26 3 3" xfId="50537" xr:uid="{7065EDAE-F218-47C2-AC80-FB72B5E62C4D}"/>
    <cellStyle name="Separador de milhares 10 26 4" xfId="19903" xr:uid="{00000000-0005-0000-0000-0000C14D0000}"/>
    <cellStyle name="Separador de milhares 10 26 4 2" xfId="50539" xr:uid="{2823788C-AE47-4010-830F-DBB1EB4C3FE0}"/>
    <cellStyle name="Separador de milhares 10 26 5" xfId="19904" xr:uid="{00000000-0005-0000-0000-0000C24D0000}"/>
    <cellStyle name="Separador de milhares 10 26 5 2" xfId="19905" xr:uid="{00000000-0005-0000-0000-0000C34D0000}"/>
    <cellStyle name="Separador de milhares 10 26 5 2 2" xfId="50541" xr:uid="{B0630313-5A65-4889-B1B0-04091A3C88A8}"/>
    <cellStyle name="Separador de milhares 10 26 5 3" xfId="50540" xr:uid="{F483FE05-01F1-4AA5-90E4-384C482F9BA2}"/>
    <cellStyle name="Separador de milhares 10 26 6" xfId="19906" xr:uid="{00000000-0005-0000-0000-0000C44D0000}"/>
    <cellStyle name="Separador de milhares 10 26 6 2" xfId="50542" xr:uid="{C3555D83-453D-437F-A4C9-08E4C355316B}"/>
    <cellStyle name="Separador de milhares 10 26 7" xfId="50534" xr:uid="{42E9032F-B943-4BB2-ABF1-39E6B778A99C}"/>
    <cellStyle name="Separador de milhares 10 27" xfId="19907" xr:uid="{00000000-0005-0000-0000-0000C54D0000}"/>
    <cellStyle name="Separador de milhares 10 27 2" xfId="19908" xr:uid="{00000000-0005-0000-0000-0000C64D0000}"/>
    <cellStyle name="Separador de milhares 10 27 2 2" xfId="19909" xr:uid="{00000000-0005-0000-0000-0000C74D0000}"/>
    <cellStyle name="Separador de milhares 10 27 2 2 2" xfId="50545" xr:uid="{72BB923B-E035-43FF-866E-22E182EDDEEB}"/>
    <cellStyle name="Separador de milhares 10 27 2 3" xfId="50544" xr:uid="{92DAB3E2-0BCD-41E1-8FA0-28EDCAC3A1D7}"/>
    <cellStyle name="Separador de milhares 10 27 3" xfId="19910" xr:uid="{00000000-0005-0000-0000-0000C84D0000}"/>
    <cellStyle name="Separador de milhares 10 27 3 2" xfId="19911" xr:uid="{00000000-0005-0000-0000-0000C94D0000}"/>
    <cellStyle name="Separador de milhares 10 27 3 2 2" xfId="50547" xr:uid="{06623D22-2243-4275-A5A9-4553AE8E207D}"/>
    <cellStyle name="Separador de milhares 10 27 3 3" xfId="50546" xr:uid="{3F5F5D8A-3D8C-4D4D-895D-655EDE5A8C23}"/>
    <cellStyle name="Separador de milhares 10 27 4" xfId="19912" xr:uid="{00000000-0005-0000-0000-0000CA4D0000}"/>
    <cellStyle name="Separador de milhares 10 27 4 2" xfId="50548" xr:uid="{947DFF26-D410-45AB-9BA2-7036D3A089F5}"/>
    <cellStyle name="Separador de milhares 10 27 5" xfId="19913" xr:uid="{00000000-0005-0000-0000-0000CB4D0000}"/>
    <cellStyle name="Separador de milhares 10 27 5 2" xfId="19914" xr:uid="{00000000-0005-0000-0000-0000CC4D0000}"/>
    <cellStyle name="Separador de milhares 10 27 5 2 2" xfId="50550" xr:uid="{85CBD8C2-2A83-4738-906E-1711C31CA726}"/>
    <cellStyle name="Separador de milhares 10 27 5 3" xfId="50549" xr:uid="{12DF4CF0-EB51-4073-AA36-AF8153B6C36D}"/>
    <cellStyle name="Separador de milhares 10 27 6" xfId="19915" xr:uid="{00000000-0005-0000-0000-0000CD4D0000}"/>
    <cellStyle name="Separador de milhares 10 27 6 2" xfId="50551" xr:uid="{65261692-2574-4741-B809-7E10A691B76B}"/>
    <cellStyle name="Separador de milhares 10 27 7" xfId="50543" xr:uid="{38780DB0-D276-4D4F-9852-17493494CC98}"/>
    <cellStyle name="Separador de milhares 10 28" xfId="19916" xr:uid="{00000000-0005-0000-0000-0000CE4D0000}"/>
    <cellStyle name="Separador de milhares 10 28 2" xfId="19917" xr:uid="{00000000-0005-0000-0000-0000CF4D0000}"/>
    <cellStyle name="Separador de milhares 10 28 2 2" xfId="19918" xr:uid="{00000000-0005-0000-0000-0000D04D0000}"/>
    <cellStyle name="Separador de milhares 10 28 2 2 2" xfId="50554" xr:uid="{4D16F0C2-B371-491A-ACED-C46F4720DB97}"/>
    <cellStyle name="Separador de milhares 10 28 2 3" xfId="50553" xr:uid="{C3907512-8F4A-4A1C-8933-D7D59918FA0D}"/>
    <cellStyle name="Separador de milhares 10 28 3" xfId="19919" xr:uid="{00000000-0005-0000-0000-0000D14D0000}"/>
    <cellStyle name="Separador de milhares 10 28 3 2" xfId="19920" xr:uid="{00000000-0005-0000-0000-0000D24D0000}"/>
    <cellStyle name="Separador de milhares 10 28 3 2 2" xfId="50556" xr:uid="{364E5243-6CCD-4EC6-9CCD-420AB6E49081}"/>
    <cellStyle name="Separador de milhares 10 28 3 3" xfId="50555" xr:uid="{F66AEBAE-93DC-45D8-A3F7-D02C34C8CED7}"/>
    <cellStyle name="Separador de milhares 10 28 4" xfId="19921" xr:uid="{00000000-0005-0000-0000-0000D34D0000}"/>
    <cellStyle name="Separador de milhares 10 28 4 2" xfId="50557" xr:uid="{46E06EA2-7250-4DBB-AAA9-EDF2F6D22907}"/>
    <cellStyle name="Separador de milhares 10 28 5" xfId="19922" xr:uid="{00000000-0005-0000-0000-0000D44D0000}"/>
    <cellStyle name="Separador de milhares 10 28 5 2" xfId="19923" xr:uid="{00000000-0005-0000-0000-0000D54D0000}"/>
    <cellStyle name="Separador de milhares 10 28 5 2 2" xfId="50559" xr:uid="{FDD88A14-B7AD-4149-BB62-42A970D1014D}"/>
    <cellStyle name="Separador de milhares 10 28 5 3" xfId="50558" xr:uid="{FFDDC609-FBAA-4A68-A1F6-60F90FAF435F}"/>
    <cellStyle name="Separador de milhares 10 28 6" xfId="19924" xr:uid="{00000000-0005-0000-0000-0000D64D0000}"/>
    <cellStyle name="Separador de milhares 10 28 6 2" xfId="50560" xr:uid="{B5E029B0-A907-442A-AED7-6293E68479D2}"/>
    <cellStyle name="Separador de milhares 10 28 7" xfId="50552" xr:uid="{0AAF489F-B4A4-42C6-BAB5-A4F393D3016B}"/>
    <cellStyle name="Separador de milhares 10 29" xfId="19925" xr:uid="{00000000-0005-0000-0000-0000D74D0000}"/>
    <cellStyle name="Separador de milhares 10 29 2" xfId="19926" xr:uid="{00000000-0005-0000-0000-0000D84D0000}"/>
    <cellStyle name="Separador de milhares 10 29 2 2" xfId="19927" xr:uid="{00000000-0005-0000-0000-0000D94D0000}"/>
    <cellStyle name="Separador de milhares 10 29 2 2 2" xfId="50563" xr:uid="{C29AD950-2518-4B8D-B44E-6DF6A5EF2C89}"/>
    <cellStyle name="Separador de milhares 10 29 2 3" xfId="50562" xr:uid="{97014F9D-5C74-439C-AF14-7F97D26E0981}"/>
    <cellStyle name="Separador de milhares 10 29 3" xfId="19928" xr:uid="{00000000-0005-0000-0000-0000DA4D0000}"/>
    <cellStyle name="Separador de milhares 10 29 3 2" xfId="19929" xr:uid="{00000000-0005-0000-0000-0000DB4D0000}"/>
    <cellStyle name="Separador de milhares 10 29 3 2 2" xfId="50565" xr:uid="{A27BC676-3899-4D24-BDFA-D87A8104A8AD}"/>
    <cellStyle name="Separador de milhares 10 29 3 3" xfId="50564" xr:uid="{D195C95F-1593-41FD-ABBA-499E30E4309C}"/>
    <cellStyle name="Separador de milhares 10 29 4" xfId="19930" xr:uid="{00000000-0005-0000-0000-0000DC4D0000}"/>
    <cellStyle name="Separador de milhares 10 29 4 2" xfId="50566" xr:uid="{C4696940-04A3-4F67-857D-C5FA0771D251}"/>
    <cellStyle name="Separador de milhares 10 29 5" xfId="19931" xr:uid="{00000000-0005-0000-0000-0000DD4D0000}"/>
    <cellStyle name="Separador de milhares 10 29 5 2" xfId="50567" xr:uid="{ABAEC66C-8901-4CBB-AF8B-312C74AC1BA8}"/>
    <cellStyle name="Separador de milhares 10 29 6" xfId="19932" xr:uid="{00000000-0005-0000-0000-0000DE4D0000}"/>
    <cellStyle name="Separador de milhares 10 29 6 2" xfId="50568" xr:uid="{0F4693B6-9C97-4B30-83EF-595920A692DA}"/>
    <cellStyle name="Separador de milhares 10 29 7" xfId="50561" xr:uid="{A3F588D0-96EB-4135-9BB9-4C613A155CBB}"/>
    <cellStyle name="Separador de milhares 10 3" xfId="19933" xr:uid="{00000000-0005-0000-0000-0000DF4D0000}"/>
    <cellStyle name="Separador de milhares_x0001_ 10 3" xfId="19934" xr:uid="{00000000-0005-0000-0000-0000E04D0000}"/>
    <cellStyle name="Separador de milhares 10 3 10" xfId="50569" xr:uid="{F3DE4347-7649-4397-A399-64657920D0E3}"/>
    <cellStyle name="Separador de milhares_x0001_ 10 3 10" xfId="50570" xr:uid="{1166E90C-9DE9-411F-B960-379DA3CA388A}"/>
    <cellStyle name="Separador de milhares 10 3 2" xfId="19935" xr:uid="{00000000-0005-0000-0000-0000E14D0000}"/>
    <cellStyle name="Separador de milhares_x0001_ 10 3 2" xfId="19936" xr:uid="{00000000-0005-0000-0000-0000E24D0000}"/>
    <cellStyle name="Separador de milhares 10 3 2 2" xfId="19937" xr:uid="{00000000-0005-0000-0000-0000E34D0000}"/>
    <cellStyle name="Separador de milhares_x0001_ 10 3 2 2" xfId="19938" xr:uid="{00000000-0005-0000-0000-0000E44D0000}"/>
    <cellStyle name="Separador de milhares 10 3 2 2 2" xfId="50573" xr:uid="{398EA0FF-FA0B-4F33-9768-0652303871B7}"/>
    <cellStyle name="Separador de milhares_x0001_ 10 3 2 2 2" xfId="50574" xr:uid="{A4176A7D-BF81-4DC3-BCBE-657803805452}"/>
    <cellStyle name="Separador de milhares 10 3 2 3" xfId="50571" xr:uid="{A36E6160-7DF0-46F8-873C-F6C24617DE86}"/>
    <cellStyle name="Separador de milhares_x0001_ 10 3 2 3" xfId="50572" xr:uid="{FD792BA9-307C-4364-936C-08C343FBED4E}"/>
    <cellStyle name="Separador de milhares 10 3 3" xfId="19939" xr:uid="{00000000-0005-0000-0000-0000E54D0000}"/>
    <cellStyle name="Separador de milhares_x0001_ 10 3 3" xfId="19940" xr:uid="{00000000-0005-0000-0000-0000E64D0000}"/>
    <cellStyle name="Separador de milhares 10 3 3 2" xfId="19941" xr:uid="{00000000-0005-0000-0000-0000E74D0000}"/>
    <cellStyle name="Separador de milhares_x0001_ 10 3 3 2" xfId="19942" xr:uid="{00000000-0005-0000-0000-0000E84D0000}"/>
    <cellStyle name="Separador de milhares 10 3 3 2 2" xfId="50577" xr:uid="{10EFA597-CE73-44AC-868C-1C9DCE69A2AB}"/>
    <cellStyle name="Separador de milhares_x0001_ 10 3 3 2 2" xfId="50578" xr:uid="{BE971AA8-BC31-4528-8771-504BC5E7A4C6}"/>
    <cellStyle name="Separador de milhares 10 3 3 3" xfId="50575" xr:uid="{8DC32737-F3C6-472A-9F10-A0E7C36F9C80}"/>
    <cellStyle name="Separador de milhares_x0001_ 10 3 3 3" xfId="50576" xr:uid="{64C5B982-F4EB-40B0-8BBC-F03F8769F52E}"/>
    <cellStyle name="Separador de milhares 10 3 4" xfId="19943" xr:uid="{00000000-0005-0000-0000-0000E94D0000}"/>
    <cellStyle name="Separador de milhares_x0001_ 10 3 4" xfId="19944" xr:uid="{00000000-0005-0000-0000-0000EA4D0000}"/>
    <cellStyle name="Separador de milhares 10 3 4 2" xfId="19945" xr:uid="{00000000-0005-0000-0000-0000EB4D0000}"/>
    <cellStyle name="Separador de milhares_x0001_ 10 3 4 2" xfId="19946" xr:uid="{00000000-0005-0000-0000-0000EC4D0000}"/>
    <cellStyle name="Separador de milhares 10 3 4 2 2" xfId="50581" xr:uid="{584DB5E1-7790-409C-8FEB-40E4148B9C85}"/>
    <cellStyle name="Separador de milhares_x0001_ 10 3 4 2 2" xfId="50582" xr:uid="{F3E9637C-96E9-4D31-96A8-8A52C90A9C97}"/>
    <cellStyle name="Separador de milhares 10 3 4 3" xfId="50579" xr:uid="{54F640D2-C418-4E7E-AEEB-1EA16F5688CF}"/>
    <cellStyle name="Separador de milhares_x0001_ 10 3 4 3" xfId="50580" xr:uid="{6322E1BF-7BE2-4F14-BADA-76C0A15019C4}"/>
    <cellStyle name="Separador de milhares 10 3 5" xfId="19947" xr:uid="{00000000-0005-0000-0000-0000ED4D0000}"/>
    <cellStyle name="Separador de milhares_x0001_ 10 3 5" xfId="19948" xr:uid="{00000000-0005-0000-0000-0000EE4D0000}"/>
    <cellStyle name="Separador de milhares 10 3 5 2" xfId="19949" xr:uid="{00000000-0005-0000-0000-0000EF4D0000}"/>
    <cellStyle name="Separador de milhares_x0001_ 10 3 5 2" xfId="19950" xr:uid="{00000000-0005-0000-0000-0000F04D0000}"/>
    <cellStyle name="Separador de milhares 10 3 5 2 2" xfId="50585" xr:uid="{A5D559BC-EC1A-4E20-B5D3-01BCD9B1ACBC}"/>
    <cellStyle name="Separador de milhares_x0001_ 10 3 5 2 2" xfId="50586" xr:uid="{AF45ECE4-13F1-4164-9297-041E374A2023}"/>
    <cellStyle name="Separador de milhares 10 3 5 3" xfId="50583" xr:uid="{2F05C24B-8653-4471-8554-D3F1914EF760}"/>
    <cellStyle name="Separador de milhares_x0001_ 10 3 5 3" xfId="50584" xr:uid="{C44A64BA-9EB9-4036-9CC4-16C86588DA2B}"/>
    <cellStyle name="Separador de milhares 10 3 6" xfId="19951" xr:uid="{00000000-0005-0000-0000-0000F14D0000}"/>
    <cellStyle name="Separador de milhares_x0001_ 10 3 6" xfId="19952" xr:uid="{00000000-0005-0000-0000-0000F24D0000}"/>
    <cellStyle name="Separador de milhares 10 3 6 2" xfId="50587" xr:uid="{8652FB2E-528D-457D-84AF-BAAB15087540}"/>
    <cellStyle name="Separador de milhares_x0001_ 10 3 6 2" xfId="50588" xr:uid="{BF72BC22-0F24-4FEC-A553-13E082B802C8}"/>
    <cellStyle name="Separador de milhares 10 3 7" xfId="19953" xr:uid="{00000000-0005-0000-0000-0000F34D0000}"/>
    <cellStyle name="Separador de milhares_x0001_ 10 3 7" xfId="19954" xr:uid="{00000000-0005-0000-0000-0000F44D0000}"/>
    <cellStyle name="Separador de milhares 10 3 7 2" xfId="50589" xr:uid="{06B70985-6A25-424C-97AC-4507DCFABB9F}"/>
    <cellStyle name="Separador de milhares_x0001_ 10 3 7 2" xfId="50590" xr:uid="{D08E061D-DC63-4369-8DBD-EAF03151A9BF}"/>
    <cellStyle name="Separador de milhares 10 3 7 3" xfId="19955" xr:uid="{00000000-0005-0000-0000-0000F54D0000}"/>
    <cellStyle name="Separador de milhares 10 3 7 3 2" xfId="50591" xr:uid="{FCB48EFD-1340-4864-9E19-72205D981353}"/>
    <cellStyle name="Separador de milhares 10 3 8" xfId="19956" xr:uid="{00000000-0005-0000-0000-0000F64D0000}"/>
    <cellStyle name="Separador de milhares_x0001_ 10 3 8" xfId="19957" xr:uid="{00000000-0005-0000-0000-0000F74D0000}"/>
    <cellStyle name="Separador de milhares 10 3 8 2" xfId="50592" xr:uid="{0A73140E-28A9-42A9-8BC7-E9065B7E0B09}"/>
    <cellStyle name="Separador de milhares_x0001_ 10 3 8 2" xfId="50593" xr:uid="{814F0DD3-5700-4E41-9B04-FFDF07C4A0D2}"/>
    <cellStyle name="Separador de milhares 10 3 9" xfId="19958" xr:uid="{00000000-0005-0000-0000-0000F84D0000}"/>
    <cellStyle name="Separador de milhares_x0001_ 10 3 9" xfId="19959" xr:uid="{00000000-0005-0000-0000-0000F94D0000}"/>
    <cellStyle name="Separador de milhares 10 3 9 2" xfId="50594" xr:uid="{DA16A278-E188-4C5B-9A0D-8F03B454A831}"/>
    <cellStyle name="Separador de milhares_x0001_ 10 3 9 2" xfId="50595" xr:uid="{052508C7-E730-4456-9030-4FF719C02E05}"/>
    <cellStyle name="Separador de milhares 10 30" xfId="19960" xr:uid="{00000000-0005-0000-0000-0000FA4D0000}"/>
    <cellStyle name="Separador de milhares 10 30 2" xfId="19961" xr:uid="{00000000-0005-0000-0000-0000FB4D0000}"/>
    <cellStyle name="Separador de milhares 10 30 2 2" xfId="19962" xr:uid="{00000000-0005-0000-0000-0000FC4D0000}"/>
    <cellStyle name="Separador de milhares 10 30 2 2 2" xfId="50598" xr:uid="{E826F4C6-868D-46E3-9349-A4F5739EDF33}"/>
    <cellStyle name="Separador de milhares 10 30 2 3" xfId="50597" xr:uid="{7A9A2059-65F6-4A73-B8D6-0D0F0E1BBB4D}"/>
    <cellStyle name="Separador de milhares 10 30 3" xfId="19963" xr:uid="{00000000-0005-0000-0000-0000FD4D0000}"/>
    <cellStyle name="Separador de milhares 10 30 3 2" xfId="19964" xr:uid="{00000000-0005-0000-0000-0000FE4D0000}"/>
    <cellStyle name="Separador de milhares 10 30 3 2 2" xfId="50600" xr:uid="{0296AD54-1DD7-4BDE-98AA-F3BCA0DCEF77}"/>
    <cellStyle name="Separador de milhares 10 30 3 3" xfId="50599" xr:uid="{03023F85-015C-4CE8-BE51-7DF47EED403F}"/>
    <cellStyle name="Separador de milhares 10 30 4" xfId="19965" xr:uid="{00000000-0005-0000-0000-0000FF4D0000}"/>
    <cellStyle name="Separador de milhares 10 30 4 2" xfId="50601" xr:uid="{554FB12F-C2F9-47B7-9DC7-6CDC65589F95}"/>
    <cellStyle name="Separador de milhares 10 30 5" xfId="19966" xr:uid="{00000000-0005-0000-0000-0000004E0000}"/>
    <cellStyle name="Separador de milhares 10 30 5 2" xfId="50602" xr:uid="{BD2034C2-E28D-4DDF-B4EA-5CEACCFE5172}"/>
    <cellStyle name="Separador de milhares 10 30 6" xfId="19967" xr:uid="{00000000-0005-0000-0000-0000014E0000}"/>
    <cellStyle name="Separador de milhares 10 30 6 2" xfId="50603" xr:uid="{0BB7C05A-4A18-454A-9E1C-C82D7A7671AD}"/>
    <cellStyle name="Separador de milhares 10 30 7" xfId="50596" xr:uid="{F204FE2A-1537-4144-B3CB-73D7F558D87D}"/>
    <cellStyle name="Separador de milhares 10 31" xfId="19968" xr:uid="{00000000-0005-0000-0000-0000024E0000}"/>
    <cellStyle name="Separador de milhares 10 31 2" xfId="19969" xr:uid="{00000000-0005-0000-0000-0000034E0000}"/>
    <cellStyle name="Separador de milhares 10 31 2 2" xfId="19970" xr:uid="{00000000-0005-0000-0000-0000044E0000}"/>
    <cellStyle name="Separador de milhares 10 31 2 2 2" xfId="50606" xr:uid="{1BAC1EA5-E632-4D82-B2B6-FBB62E05E7F9}"/>
    <cellStyle name="Separador de milhares 10 31 2 3" xfId="50605" xr:uid="{A48D2A37-57B1-4EE6-819C-B8E4C310EF1F}"/>
    <cellStyle name="Separador de milhares 10 31 3" xfId="19971" xr:uid="{00000000-0005-0000-0000-0000054E0000}"/>
    <cellStyle name="Separador de milhares 10 31 3 2" xfId="19972" xr:uid="{00000000-0005-0000-0000-0000064E0000}"/>
    <cellStyle name="Separador de milhares 10 31 3 2 2" xfId="50608" xr:uid="{ABB88AFC-AB18-43FC-9B60-95BA75CFFF2D}"/>
    <cellStyle name="Separador de milhares 10 31 3 3" xfId="50607" xr:uid="{FC3ABD6C-7C81-4126-8A37-7BB7909A88FB}"/>
    <cellStyle name="Separador de milhares 10 31 4" xfId="19973" xr:uid="{00000000-0005-0000-0000-0000074E0000}"/>
    <cellStyle name="Separador de milhares 10 31 4 2" xfId="50609" xr:uid="{86D3DC0F-E282-4B39-80DB-4712A650BE3E}"/>
    <cellStyle name="Separador de milhares 10 31 5" xfId="19974" xr:uid="{00000000-0005-0000-0000-0000084E0000}"/>
    <cellStyle name="Separador de milhares 10 31 5 2" xfId="50610" xr:uid="{F1063DFF-4603-4C7C-BDFF-A9A2D8BCF982}"/>
    <cellStyle name="Separador de milhares 10 31 6" xfId="19975" xr:uid="{00000000-0005-0000-0000-0000094E0000}"/>
    <cellStyle name="Separador de milhares 10 31 6 2" xfId="50611" xr:uid="{83D2C5FE-439D-40D5-8A27-329FB592D96A}"/>
    <cellStyle name="Separador de milhares 10 31 7" xfId="50604" xr:uid="{E2C89A4C-A82C-4863-9955-7D4E163838A3}"/>
    <cellStyle name="Separador de milhares 10 32" xfId="19976" xr:uid="{00000000-0005-0000-0000-00000A4E0000}"/>
    <cellStyle name="Separador de milhares 10 32 2" xfId="19977" xr:uid="{00000000-0005-0000-0000-00000B4E0000}"/>
    <cellStyle name="Separador de milhares 10 32 2 2" xfId="19978" xr:uid="{00000000-0005-0000-0000-00000C4E0000}"/>
    <cellStyle name="Separador de milhares 10 32 2 2 2" xfId="50614" xr:uid="{6968616D-C894-4217-9786-7E20E9DD1E76}"/>
    <cellStyle name="Separador de milhares 10 32 2 3" xfId="50613" xr:uid="{EEA18FCF-5611-4774-A8AD-6BE22565278A}"/>
    <cellStyle name="Separador de milhares 10 32 3" xfId="19979" xr:uid="{00000000-0005-0000-0000-00000D4E0000}"/>
    <cellStyle name="Separador de milhares 10 32 3 2" xfId="19980" xr:uid="{00000000-0005-0000-0000-00000E4E0000}"/>
    <cellStyle name="Separador de milhares 10 32 3 2 2" xfId="50616" xr:uid="{154D1D10-2E41-4DD9-8783-383E171CDFAB}"/>
    <cellStyle name="Separador de milhares 10 32 3 3" xfId="50615" xr:uid="{EEC6FD12-7F97-4028-9D07-522954A29357}"/>
    <cellStyle name="Separador de milhares 10 32 4" xfId="19981" xr:uid="{00000000-0005-0000-0000-00000F4E0000}"/>
    <cellStyle name="Separador de milhares 10 32 4 2" xfId="50617" xr:uid="{FE6D70DB-4243-4CAF-99B7-9D2ED546A066}"/>
    <cellStyle name="Separador de milhares 10 32 5" xfId="19982" xr:uid="{00000000-0005-0000-0000-0000104E0000}"/>
    <cellStyle name="Separador de milhares 10 32 5 2" xfId="50618" xr:uid="{0C1B3B61-DA46-47DE-8929-C9E24FE9066D}"/>
    <cellStyle name="Separador de milhares 10 32 6" xfId="19983" xr:uid="{00000000-0005-0000-0000-0000114E0000}"/>
    <cellStyle name="Separador de milhares 10 32 6 2" xfId="50619" xr:uid="{2CC52A93-88F4-4928-B266-AC8A74B64AD2}"/>
    <cellStyle name="Separador de milhares 10 32 7" xfId="50612" xr:uid="{CCEA4DD6-7798-474D-8D89-5A3B9371E951}"/>
    <cellStyle name="Separador de milhares 10 33" xfId="19984" xr:uid="{00000000-0005-0000-0000-0000124E0000}"/>
    <cellStyle name="Separador de milhares 10 33 2" xfId="19985" xr:uid="{00000000-0005-0000-0000-0000134E0000}"/>
    <cellStyle name="Separador de milhares 10 33 2 2" xfId="19986" xr:uid="{00000000-0005-0000-0000-0000144E0000}"/>
    <cellStyle name="Separador de milhares 10 33 2 2 2" xfId="50622" xr:uid="{4E443EAB-0186-4F4A-B498-1DF2C6A5E0EC}"/>
    <cellStyle name="Separador de milhares 10 33 2 3" xfId="50621" xr:uid="{271523F8-25B5-49AD-8CC0-8E99C293FDE2}"/>
    <cellStyle name="Separador de milhares 10 33 3" xfId="19987" xr:uid="{00000000-0005-0000-0000-0000154E0000}"/>
    <cellStyle name="Separador de milhares 10 33 3 2" xfId="19988" xr:uid="{00000000-0005-0000-0000-0000164E0000}"/>
    <cellStyle name="Separador de milhares 10 33 3 2 2" xfId="50624" xr:uid="{6C7BE6BC-10B7-4C11-8843-1FBC1E5C2DF3}"/>
    <cellStyle name="Separador de milhares 10 33 3 3" xfId="50623" xr:uid="{04EBFB1D-7341-4BE8-9817-CB6165DCA1DD}"/>
    <cellStyle name="Separador de milhares 10 33 4" xfId="19989" xr:uid="{00000000-0005-0000-0000-0000174E0000}"/>
    <cellStyle name="Separador de milhares 10 33 4 2" xfId="50625" xr:uid="{33F2C875-EE85-41BD-8259-BF84E09C9294}"/>
    <cellStyle name="Separador de milhares 10 33 5" xfId="19990" xr:uid="{00000000-0005-0000-0000-0000184E0000}"/>
    <cellStyle name="Separador de milhares 10 33 5 2" xfId="50626" xr:uid="{11D9BED1-E690-49ED-AF76-3C49360CF355}"/>
    <cellStyle name="Separador de milhares 10 33 6" xfId="19991" xr:uid="{00000000-0005-0000-0000-0000194E0000}"/>
    <cellStyle name="Separador de milhares 10 33 6 2" xfId="50627" xr:uid="{D167AD29-6678-4383-A6EB-36068D660F35}"/>
    <cellStyle name="Separador de milhares 10 33 7" xfId="50620" xr:uid="{6BCDA9B6-7FED-417D-85AA-1FA11D0A48B4}"/>
    <cellStyle name="Separador de milhares 10 34" xfId="19992" xr:uid="{00000000-0005-0000-0000-00001A4E0000}"/>
    <cellStyle name="Separador de milhares 10 34 2" xfId="19993" xr:uid="{00000000-0005-0000-0000-00001B4E0000}"/>
    <cellStyle name="Separador de milhares 10 34 2 2" xfId="19994" xr:uid="{00000000-0005-0000-0000-00001C4E0000}"/>
    <cellStyle name="Separador de milhares 10 34 2 2 2" xfId="50630" xr:uid="{B4954904-31B3-4E84-8532-DEB41AD9516A}"/>
    <cellStyle name="Separador de milhares 10 34 2 3" xfId="50629" xr:uid="{B05EA769-EE53-4C80-8EAD-F7D3A8D10915}"/>
    <cellStyle name="Separador de milhares 10 34 3" xfId="19995" xr:uid="{00000000-0005-0000-0000-00001D4E0000}"/>
    <cellStyle name="Separador de milhares 10 34 3 2" xfId="19996" xr:uid="{00000000-0005-0000-0000-00001E4E0000}"/>
    <cellStyle name="Separador de milhares 10 34 3 2 2" xfId="50632" xr:uid="{91FAFCBE-2F54-4898-9D8B-C52B85A3AC7C}"/>
    <cellStyle name="Separador de milhares 10 34 3 3" xfId="50631" xr:uid="{3D194714-11C1-4EF3-8106-A38A138337C2}"/>
    <cellStyle name="Separador de milhares 10 34 4" xfId="19997" xr:uid="{00000000-0005-0000-0000-00001F4E0000}"/>
    <cellStyle name="Separador de milhares 10 34 4 2" xfId="50633" xr:uid="{DB557067-34C1-4A56-B710-53CA85C34B17}"/>
    <cellStyle name="Separador de milhares 10 34 5" xfId="19998" xr:uid="{00000000-0005-0000-0000-0000204E0000}"/>
    <cellStyle name="Separador de milhares 10 34 5 2" xfId="50634" xr:uid="{C483AED1-452C-419E-B271-3EC51C384ED3}"/>
    <cellStyle name="Separador de milhares 10 34 6" xfId="19999" xr:uid="{00000000-0005-0000-0000-0000214E0000}"/>
    <cellStyle name="Separador de milhares 10 34 6 2" xfId="50635" xr:uid="{B1C5F47B-85FD-4E66-8297-E631DD63E71E}"/>
    <cellStyle name="Separador de milhares 10 34 7" xfId="50628" xr:uid="{342495C4-2565-45E7-BB13-198F1B9A8D08}"/>
    <cellStyle name="Separador de milhares 10 35" xfId="20000" xr:uid="{00000000-0005-0000-0000-0000224E0000}"/>
    <cellStyle name="Separador de milhares 10 35 2" xfId="20001" xr:uid="{00000000-0005-0000-0000-0000234E0000}"/>
    <cellStyle name="Separador de milhares 10 35 2 2" xfId="20002" xr:uid="{00000000-0005-0000-0000-0000244E0000}"/>
    <cellStyle name="Separador de milhares 10 35 2 2 2" xfId="50638" xr:uid="{2DEDEFDB-A6AD-49CD-841E-14F79D09791C}"/>
    <cellStyle name="Separador de milhares 10 35 2 3" xfId="50637" xr:uid="{958D0832-A029-4CBA-B466-83144E7164B9}"/>
    <cellStyle name="Separador de milhares 10 35 3" xfId="20003" xr:uid="{00000000-0005-0000-0000-0000254E0000}"/>
    <cellStyle name="Separador de milhares 10 35 3 2" xfId="20004" xr:uid="{00000000-0005-0000-0000-0000264E0000}"/>
    <cellStyle name="Separador de milhares 10 35 3 2 2" xfId="50640" xr:uid="{3CCA8470-21BC-4465-A3C0-148D93C364D4}"/>
    <cellStyle name="Separador de milhares 10 35 3 3" xfId="50639" xr:uid="{BC6B1482-4B25-43BE-A940-4D003F33E76D}"/>
    <cellStyle name="Separador de milhares 10 35 4" xfId="20005" xr:uid="{00000000-0005-0000-0000-0000274E0000}"/>
    <cellStyle name="Separador de milhares 10 35 4 2" xfId="50641" xr:uid="{CCB3314B-C598-41DA-9478-434F36FA2AFE}"/>
    <cellStyle name="Separador de milhares 10 35 5" xfId="20006" xr:uid="{00000000-0005-0000-0000-0000284E0000}"/>
    <cellStyle name="Separador de milhares 10 35 5 2" xfId="50642" xr:uid="{EABC702E-26B2-4700-B605-663FFFE1944F}"/>
    <cellStyle name="Separador de milhares 10 35 6" xfId="20007" xr:uid="{00000000-0005-0000-0000-0000294E0000}"/>
    <cellStyle name="Separador de milhares 10 35 6 2" xfId="50643" xr:uid="{1D45587C-161D-4F43-9D0C-30D828846729}"/>
    <cellStyle name="Separador de milhares 10 35 7" xfId="50636" xr:uid="{AF72C3AF-8DC0-4978-9479-98807C280241}"/>
    <cellStyle name="Separador de milhares 10 36" xfId="20008" xr:uid="{00000000-0005-0000-0000-00002A4E0000}"/>
    <cellStyle name="Separador de milhares 10 36 2" xfId="20009" xr:uid="{00000000-0005-0000-0000-00002B4E0000}"/>
    <cellStyle name="Separador de milhares 10 36 2 2" xfId="20010" xr:uid="{00000000-0005-0000-0000-00002C4E0000}"/>
    <cellStyle name="Separador de milhares 10 36 2 2 2" xfId="50646" xr:uid="{0EA676EA-4E5D-47C2-AC63-51E43851EAF2}"/>
    <cellStyle name="Separador de milhares 10 36 2 3" xfId="50645" xr:uid="{4ED113A0-17C1-4539-AADA-B012BCED8428}"/>
    <cellStyle name="Separador de milhares 10 36 3" xfId="20011" xr:uid="{00000000-0005-0000-0000-00002D4E0000}"/>
    <cellStyle name="Separador de milhares 10 36 3 2" xfId="20012" xr:uid="{00000000-0005-0000-0000-00002E4E0000}"/>
    <cellStyle name="Separador de milhares 10 36 3 2 2" xfId="50648" xr:uid="{9037F77F-64D8-496E-9278-A6FD53488E38}"/>
    <cellStyle name="Separador de milhares 10 36 3 3" xfId="50647" xr:uid="{E9DA577F-18FA-4B53-A624-AB77D1114EA6}"/>
    <cellStyle name="Separador de milhares 10 36 4" xfId="20013" xr:uid="{00000000-0005-0000-0000-00002F4E0000}"/>
    <cellStyle name="Separador de milhares 10 36 4 2" xfId="50649" xr:uid="{84BF2E26-6943-49F7-BA49-E1181318E0FD}"/>
    <cellStyle name="Separador de milhares 10 36 5" xfId="20014" xr:uid="{00000000-0005-0000-0000-0000304E0000}"/>
    <cellStyle name="Separador de milhares 10 36 5 2" xfId="50650" xr:uid="{D3210ACA-8416-40B6-B980-13747CC87F17}"/>
    <cellStyle name="Separador de milhares 10 36 6" xfId="20015" xr:uid="{00000000-0005-0000-0000-0000314E0000}"/>
    <cellStyle name="Separador de milhares 10 36 6 2" xfId="50651" xr:uid="{CCC0D019-4C38-4DC8-9E43-BC4257A41810}"/>
    <cellStyle name="Separador de milhares 10 36 7" xfId="50644" xr:uid="{013417C8-8763-44DF-B6BB-A790601006CE}"/>
    <cellStyle name="Separador de milhares 10 37" xfId="20016" xr:uid="{00000000-0005-0000-0000-0000324E0000}"/>
    <cellStyle name="Separador de milhares 10 37 2" xfId="20017" xr:uid="{00000000-0005-0000-0000-0000334E0000}"/>
    <cellStyle name="Separador de milhares 10 37 2 2" xfId="50653" xr:uid="{BD3101A5-18BB-49DC-919B-29840568DA7F}"/>
    <cellStyle name="Separador de milhares 10 37 3" xfId="50652" xr:uid="{D1DC468F-8324-4F16-BC67-CAC36D0C4F14}"/>
    <cellStyle name="Separador de milhares 10 38" xfId="20018" xr:uid="{00000000-0005-0000-0000-0000344E0000}"/>
    <cellStyle name="Separador de milhares 10 38 2" xfId="20019" xr:uid="{00000000-0005-0000-0000-0000354E0000}"/>
    <cellStyle name="Separador de milhares 10 38 2 2" xfId="50655" xr:uid="{F7480F41-05AC-4E6C-9E78-A4A608C48D92}"/>
    <cellStyle name="Separador de milhares 10 38 3" xfId="50654" xr:uid="{27D8E22E-066E-4D5D-86AA-19D4B267630E}"/>
    <cellStyle name="Separador de milhares 10 39" xfId="20020" xr:uid="{00000000-0005-0000-0000-0000364E0000}"/>
    <cellStyle name="Separador de milhares 10 39 2" xfId="20021" xr:uid="{00000000-0005-0000-0000-0000374E0000}"/>
    <cellStyle name="Separador de milhares 10 39 2 2" xfId="50657" xr:uid="{27B09925-0A58-4A6E-88CD-8553D9130FF9}"/>
    <cellStyle name="Separador de milhares 10 39 3" xfId="50656" xr:uid="{B96664B0-6126-48BF-8AEE-5263A15DC989}"/>
    <cellStyle name="Separador de milhares 10 4" xfId="20022" xr:uid="{00000000-0005-0000-0000-0000384E0000}"/>
    <cellStyle name="Separador de milhares_x0001_ 10 4" xfId="20023" xr:uid="{00000000-0005-0000-0000-0000394E0000}"/>
    <cellStyle name="Separador de milhares 10 4 10" xfId="50658" xr:uid="{16D645B2-4143-4E8A-8800-DB53625AE61D}"/>
    <cellStyle name="Separador de milhares_x0001_ 10 4 10" xfId="50659" xr:uid="{3CF89A2E-DDF0-41F4-868B-8AABB70ECD6D}"/>
    <cellStyle name="Separador de milhares 10 4 2" xfId="20024" xr:uid="{00000000-0005-0000-0000-00003A4E0000}"/>
    <cellStyle name="Separador de milhares_x0001_ 10 4 2" xfId="20025" xr:uid="{00000000-0005-0000-0000-00003B4E0000}"/>
    <cellStyle name="Separador de milhares 10 4 2 2" xfId="20026" xr:uid="{00000000-0005-0000-0000-00003C4E0000}"/>
    <cellStyle name="Separador de milhares_x0001_ 10 4 2 2" xfId="20027" xr:uid="{00000000-0005-0000-0000-00003D4E0000}"/>
    <cellStyle name="Separador de milhares 10 4 2 2 2" xfId="50662" xr:uid="{E500A52D-1012-4082-9DD8-CAAEAB346070}"/>
    <cellStyle name="Separador de milhares_x0001_ 10 4 2 2 2" xfId="50663" xr:uid="{814FBA2D-CB16-4A87-8189-5309508D7DED}"/>
    <cellStyle name="Separador de milhares 10 4 2 3" xfId="50660" xr:uid="{D565C22B-FFB9-4325-AFC6-A4D737877BA1}"/>
    <cellStyle name="Separador de milhares_x0001_ 10 4 2 3" xfId="50661" xr:uid="{0F8C2915-C898-4D3C-96B7-05FF3C0F34B7}"/>
    <cellStyle name="Separador de milhares 10 4 3" xfId="20028" xr:uid="{00000000-0005-0000-0000-00003E4E0000}"/>
    <cellStyle name="Separador de milhares_x0001_ 10 4 3" xfId="20029" xr:uid="{00000000-0005-0000-0000-00003F4E0000}"/>
    <cellStyle name="Separador de milhares 10 4 3 2" xfId="20030" xr:uid="{00000000-0005-0000-0000-0000404E0000}"/>
    <cellStyle name="Separador de milhares_x0001_ 10 4 3 2" xfId="20031" xr:uid="{00000000-0005-0000-0000-0000414E0000}"/>
    <cellStyle name="Separador de milhares 10 4 3 2 2" xfId="50666" xr:uid="{D919F955-8E80-4160-A381-2E13DFB13D9E}"/>
    <cellStyle name="Separador de milhares_x0001_ 10 4 3 2 2" xfId="50667" xr:uid="{381AF6DB-AD94-4932-8BC0-952031DB64DF}"/>
    <cellStyle name="Separador de milhares 10 4 3 3" xfId="50664" xr:uid="{276B34F8-A062-427B-8D63-56267F0DE7F6}"/>
    <cellStyle name="Separador de milhares_x0001_ 10 4 3 3" xfId="50665" xr:uid="{6211E882-5614-46C3-9026-E19F12326A58}"/>
    <cellStyle name="Separador de milhares 10 4 4" xfId="20032" xr:uid="{00000000-0005-0000-0000-0000424E0000}"/>
    <cellStyle name="Separador de milhares_x0001_ 10 4 4" xfId="20033" xr:uid="{00000000-0005-0000-0000-0000434E0000}"/>
    <cellStyle name="Separador de milhares 10 4 4 2" xfId="20034" xr:uid="{00000000-0005-0000-0000-0000444E0000}"/>
    <cellStyle name="Separador de milhares_x0001_ 10 4 4 2" xfId="20035" xr:uid="{00000000-0005-0000-0000-0000454E0000}"/>
    <cellStyle name="Separador de milhares 10 4 4 2 2" xfId="50670" xr:uid="{60A030F1-8D1D-4E04-89B1-0B99DFEB0289}"/>
    <cellStyle name="Separador de milhares_x0001_ 10 4 4 2 2" xfId="50671" xr:uid="{5FCBDEA2-1C22-478B-9A5B-E3F79412D3CE}"/>
    <cellStyle name="Separador de milhares 10 4 4 3" xfId="50668" xr:uid="{1E734838-C357-4F2E-A0B0-A013E3AF38FA}"/>
    <cellStyle name="Separador de milhares_x0001_ 10 4 4 3" xfId="50669" xr:uid="{E5DA4DB9-6985-49C5-82E2-3CD3AE8105FC}"/>
    <cellStyle name="Separador de milhares 10 4 5" xfId="20036" xr:uid="{00000000-0005-0000-0000-0000464E0000}"/>
    <cellStyle name="Separador de milhares_x0001_ 10 4 5" xfId="20037" xr:uid="{00000000-0005-0000-0000-0000474E0000}"/>
    <cellStyle name="Separador de milhares 10 4 5 2" xfId="20038" xr:uid="{00000000-0005-0000-0000-0000484E0000}"/>
    <cellStyle name="Separador de milhares_x0001_ 10 4 5 2" xfId="20039" xr:uid="{00000000-0005-0000-0000-0000494E0000}"/>
    <cellStyle name="Separador de milhares 10 4 5 2 2" xfId="50674" xr:uid="{6B7BDD60-8559-4F76-8891-6A889AA3BDE3}"/>
    <cellStyle name="Separador de milhares_x0001_ 10 4 5 2 2" xfId="50675" xr:uid="{32796659-149F-4A57-86D1-CC53702911B3}"/>
    <cellStyle name="Separador de milhares 10 4 5 3" xfId="50672" xr:uid="{805B3996-E1A3-46BD-96A9-B1A7080E4483}"/>
    <cellStyle name="Separador de milhares_x0001_ 10 4 5 3" xfId="50673" xr:uid="{E5895F1C-70B9-4491-BBC7-AF076375ACBA}"/>
    <cellStyle name="Separador de milhares 10 4 6" xfId="20040" xr:uid="{00000000-0005-0000-0000-00004A4E0000}"/>
    <cellStyle name="Separador de milhares_x0001_ 10 4 6" xfId="20041" xr:uid="{00000000-0005-0000-0000-00004B4E0000}"/>
    <cellStyle name="Separador de milhares 10 4 6 2" xfId="50676" xr:uid="{8DF16AE8-77AE-4011-9CFE-D018EF7427AA}"/>
    <cellStyle name="Separador de milhares_x0001_ 10 4 6 2" xfId="50677" xr:uid="{D5232D3E-6404-4797-8761-462219707E0F}"/>
    <cellStyle name="Separador de milhares 10 4 7" xfId="20042" xr:uid="{00000000-0005-0000-0000-00004C4E0000}"/>
    <cellStyle name="Separador de milhares_x0001_ 10 4 7" xfId="20043" xr:uid="{00000000-0005-0000-0000-00004D4E0000}"/>
    <cellStyle name="Separador de milhares 10 4 7 2" xfId="50678" xr:uid="{B5709727-7DE7-4753-944E-E24E31EBFD2F}"/>
    <cellStyle name="Separador de milhares_x0001_ 10 4 7 2" xfId="50679" xr:uid="{4523E5A7-047D-46D9-BC07-2CA207297C24}"/>
    <cellStyle name="Separador de milhares 10 4 7 3" xfId="20044" xr:uid="{00000000-0005-0000-0000-00004E4E0000}"/>
    <cellStyle name="Separador de milhares 10 4 7 3 2" xfId="50680" xr:uid="{195BB26A-1218-4056-8AB5-7B49C79ED66D}"/>
    <cellStyle name="Separador de milhares 10 4 8" xfId="20045" xr:uid="{00000000-0005-0000-0000-00004F4E0000}"/>
    <cellStyle name="Separador de milhares_x0001_ 10 4 8" xfId="20046" xr:uid="{00000000-0005-0000-0000-0000504E0000}"/>
    <cellStyle name="Separador de milhares 10 4 8 2" xfId="50681" xr:uid="{8AC4EC46-8DE4-40F7-8733-2720B7CB9568}"/>
    <cellStyle name="Separador de milhares_x0001_ 10 4 8 2" xfId="50682" xr:uid="{CDA3B001-5386-41B8-86DF-B42334B5B193}"/>
    <cellStyle name="Separador de milhares 10 4 9" xfId="20047" xr:uid="{00000000-0005-0000-0000-0000514E0000}"/>
    <cellStyle name="Separador de milhares_x0001_ 10 4 9" xfId="20048" xr:uid="{00000000-0005-0000-0000-0000524E0000}"/>
    <cellStyle name="Separador de milhares 10 4 9 2" xfId="50683" xr:uid="{8D293E2D-488A-482C-8578-67BC4F7E739D}"/>
    <cellStyle name="Separador de milhares_x0001_ 10 4 9 2" xfId="50684" xr:uid="{1B941AED-CB2F-46A2-B5D9-80A7D6E61672}"/>
    <cellStyle name="Separador de milhares 10 40" xfId="20049" xr:uid="{00000000-0005-0000-0000-0000534E0000}"/>
    <cellStyle name="Separador de milhares 10 40 2" xfId="20050" xr:uid="{00000000-0005-0000-0000-0000544E0000}"/>
    <cellStyle name="Separador de milhares 10 40 2 2" xfId="50686" xr:uid="{B6BA14F2-1FDF-4E84-9773-4C4A767E7FD6}"/>
    <cellStyle name="Separador de milhares 10 40 3" xfId="50685" xr:uid="{33845678-C6F3-4A1D-AE4B-41C0A55D6BB9}"/>
    <cellStyle name="Separador de milhares 10 41" xfId="20051" xr:uid="{00000000-0005-0000-0000-0000554E0000}"/>
    <cellStyle name="Separador de milhares 10 41 2" xfId="50687" xr:uid="{47FE6FA0-7397-412B-BE54-7BA783B9424C}"/>
    <cellStyle name="Separador de milhares 10 42" xfId="20052" xr:uid="{00000000-0005-0000-0000-0000564E0000}"/>
    <cellStyle name="Separador de milhares 10 42 2" xfId="50688" xr:uid="{D39BE377-83FF-4C60-92B0-8C48934535EB}"/>
    <cellStyle name="Separador de milhares 10 42 3" xfId="20053" xr:uid="{00000000-0005-0000-0000-0000574E0000}"/>
    <cellStyle name="Separador de milhares 10 42 3 2" xfId="50689" xr:uid="{22F4B97D-D030-4C2D-A425-91AE5C27F22B}"/>
    <cellStyle name="Separador de milhares 10 43" xfId="20054" xr:uid="{00000000-0005-0000-0000-0000584E0000}"/>
    <cellStyle name="Separador de milhares 10 43 2" xfId="50690" xr:uid="{8EB86224-DE63-4205-B932-69985A2D1243}"/>
    <cellStyle name="Separador de milhares 10 44" xfId="20055" xr:uid="{00000000-0005-0000-0000-0000594E0000}"/>
    <cellStyle name="Separador de milhares 10 44 2" xfId="50691" xr:uid="{953C2325-8178-4BDA-9B56-7F644EF16405}"/>
    <cellStyle name="Separador de milhares 10 45" xfId="50335" xr:uid="{0E929830-B65B-4111-AE58-3C6DAC6138A5}"/>
    <cellStyle name="Separador de milhares 10 5" xfId="20056" xr:uid="{00000000-0005-0000-0000-00005A4E0000}"/>
    <cellStyle name="Separador de milhares_x0001_ 10 5" xfId="20057" xr:uid="{00000000-0005-0000-0000-00005B4E0000}"/>
    <cellStyle name="Separador de milhares 10 5 10" xfId="50692" xr:uid="{E697DB77-7BA5-47BD-A418-EB34522265DF}"/>
    <cellStyle name="Separador de milhares_x0001_ 10 5 10" xfId="50693" xr:uid="{206E0546-F9B9-4117-B2FC-8A68832748A4}"/>
    <cellStyle name="Separador de milhares 10 5 2" xfId="20058" xr:uid="{00000000-0005-0000-0000-00005C4E0000}"/>
    <cellStyle name="Separador de milhares_x0001_ 10 5 2" xfId="20059" xr:uid="{00000000-0005-0000-0000-00005D4E0000}"/>
    <cellStyle name="Separador de milhares 10 5 2 2" xfId="20060" xr:uid="{00000000-0005-0000-0000-00005E4E0000}"/>
    <cellStyle name="Separador de milhares_x0001_ 10 5 2 2" xfId="20061" xr:uid="{00000000-0005-0000-0000-00005F4E0000}"/>
    <cellStyle name="Separador de milhares 10 5 2 2 2" xfId="50696" xr:uid="{FFA40A42-94A9-4336-A0CE-CFA05C5D330C}"/>
    <cellStyle name="Separador de milhares_x0001_ 10 5 2 2 2" xfId="50697" xr:uid="{73DF2A34-A33C-4555-8349-0C870271F066}"/>
    <cellStyle name="Separador de milhares 10 5 2 3" xfId="50694" xr:uid="{17EDC5E4-F7A7-40EB-B33C-CA1DF4817C6F}"/>
    <cellStyle name="Separador de milhares_x0001_ 10 5 2 3" xfId="50695" xr:uid="{AD7DCF2E-58B9-4248-BBFB-0D780734FFB5}"/>
    <cellStyle name="Separador de milhares 10 5 3" xfId="20062" xr:uid="{00000000-0005-0000-0000-0000604E0000}"/>
    <cellStyle name="Separador de milhares_x0001_ 10 5 3" xfId="20063" xr:uid="{00000000-0005-0000-0000-0000614E0000}"/>
    <cellStyle name="Separador de milhares 10 5 3 2" xfId="20064" xr:uid="{00000000-0005-0000-0000-0000624E0000}"/>
    <cellStyle name="Separador de milhares_x0001_ 10 5 3 2" xfId="20065" xr:uid="{00000000-0005-0000-0000-0000634E0000}"/>
    <cellStyle name="Separador de milhares 10 5 3 2 2" xfId="50700" xr:uid="{2E7D5AEF-B39A-4F69-B913-7672EAF86A35}"/>
    <cellStyle name="Separador de milhares_x0001_ 10 5 3 2 2" xfId="50701" xr:uid="{967A89AB-438D-4682-9B8F-FC38A78412F3}"/>
    <cellStyle name="Separador de milhares 10 5 3 3" xfId="50698" xr:uid="{B6930686-519D-420E-A9DF-6EA7118D3A61}"/>
    <cellStyle name="Separador de milhares_x0001_ 10 5 3 3" xfId="50699" xr:uid="{0F0056F5-96A5-4FF2-B0D5-C216D58C63EB}"/>
    <cellStyle name="Separador de milhares 10 5 4" xfId="20066" xr:uid="{00000000-0005-0000-0000-0000644E0000}"/>
    <cellStyle name="Separador de milhares_x0001_ 10 5 4" xfId="20067" xr:uid="{00000000-0005-0000-0000-0000654E0000}"/>
    <cellStyle name="Separador de milhares 10 5 4 2" xfId="20068" xr:uid="{00000000-0005-0000-0000-0000664E0000}"/>
    <cellStyle name="Separador de milhares_x0001_ 10 5 4 2" xfId="20069" xr:uid="{00000000-0005-0000-0000-0000674E0000}"/>
    <cellStyle name="Separador de milhares 10 5 4 2 2" xfId="50704" xr:uid="{10916478-5E7B-4847-B4EA-2D16A2E2A8C9}"/>
    <cellStyle name="Separador de milhares_x0001_ 10 5 4 2 2" xfId="50705" xr:uid="{443434E2-A3C9-4926-919A-C2CA576E83BE}"/>
    <cellStyle name="Separador de milhares 10 5 4 3" xfId="50702" xr:uid="{012F71AC-0437-47AE-A5BE-07C48862791B}"/>
    <cellStyle name="Separador de milhares_x0001_ 10 5 4 3" xfId="50703" xr:uid="{3A2756C0-9D86-4288-AB52-3E27DFD36192}"/>
    <cellStyle name="Separador de milhares 10 5 5" xfId="20070" xr:uid="{00000000-0005-0000-0000-0000684E0000}"/>
    <cellStyle name="Separador de milhares_x0001_ 10 5 5" xfId="20071" xr:uid="{00000000-0005-0000-0000-0000694E0000}"/>
    <cellStyle name="Separador de milhares 10 5 5 2" xfId="20072" xr:uid="{00000000-0005-0000-0000-00006A4E0000}"/>
    <cellStyle name="Separador de milhares_x0001_ 10 5 5 2" xfId="20073" xr:uid="{00000000-0005-0000-0000-00006B4E0000}"/>
    <cellStyle name="Separador de milhares 10 5 5 2 2" xfId="50708" xr:uid="{1B42A2AA-7EC1-4BA2-BD33-56F054835226}"/>
    <cellStyle name="Separador de milhares_x0001_ 10 5 5 2 2" xfId="50709" xr:uid="{05487A10-98CF-4C90-84B5-05C6B8BBEE05}"/>
    <cellStyle name="Separador de milhares 10 5 5 3" xfId="50706" xr:uid="{ECB5CF4F-9F87-44C3-B98E-CE794A821744}"/>
    <cellStyle name="Separador de milhares_x0001_ 10 5 5 3" xfId="50707" xr:uid="{A947F218-5A9F-4481-8ED5-79E762BB279A}"/>
    <cellStyle name="Separador de milhares 10 5 6" xfId="20074" xr:uid="{00000000-0005-0000-0000-00006C4E0000}"/>
    <cellStyle name="Separador de milhares_x0001_ 10 5 6" xfId="20075" xr:uid="{00000000-0005-0000-0000-00006D4E0000}"/>
    <cellStyle name="Separador de milhares 10 5 6 2" xfId="50710" xr:uid="{F0C2DF25-7C71-47A9-86CE-754934D1FBBE}"/>
    <cellStyle name="Separador de milhares_x0001_ 10 5 6 2" xfId="50711" xr:uid="{C0803F99-A13A-4413-9A48-91D9B5064A2C}"/>
    <cellStyle name="Separador de milhares 10 5 7" xfId="20076" xr:uid="{00000000-0005-0000-0000-00006E4E0000}"/>
    <cellStyle name="Separador de milhares_x0001_ 10 5 7" xfId="20077" xr:uid="{00000000-0005-0000-0000-00006F4E0000}"/>
    <cellStyle name="Separador de milhares 10 5 7 2" xfId="50712" xr:uid="{0DAA51C7-13E9-4B52-A96C-9639412990B3}"/>
    <cellStyle name="Separador de milhares_x0001_ 10 5 7 2" xfId="50713" xr:uid="{F17FA3F5-A152-431B-A70C-A4B983069962}"/>
    <cellStyle name="Separador de milhares 10 5 7 3" xfId="20078" xr:uid="{00000000-0005-0000-0000-0000704E0000}"/>
    <cellStyle name="Separador de milhares 10 5 7 3 2" xfId="50714" xr:uid="{1D424FEC-EC73-4114-8949-46861472C3D1}"/>
    <cellStyle name="Separador de milhares 10 5 8" xfId="20079" xr:uid="{00000000-0005-0000-0000-0000714E0000}"/>
    <cellStyle name="Separador de milhares_x0001_ 10 5 8" xfId="20080" xr:uid="{00000000-0005-0000-0000-0000724E0000}"/>
    <cellStyle name="Separador de milhares 10 5 8 2" xfId="50715" xr:uid="{4585EFF5-36B5-4019-B1E0-A01639934A21}"/>
    <cellStyle name="Separador de milhares_x0001_ 10 5 8 2" xfId="50716" xr:uid="{158AFB04-8012-40BD-88B5-8C16D22825F5}"/>
    <cellStyle name="Separador de milhares 10 5 9" xfId="20081" xr:uid="{00000000-0005-0000-0000-0000734E0000}"/>
    <cellStyle name="Separador de milhares_x0001_ 10 5 9" xfId="20082" xr:uid="{00000000-0005-0000-0000-0000744E0000}"/>
    <cellStyle name="Separador de milhares 10 5 9 2" xfId="50717" xr:uid="{BEB5C7B4-5484-466A-BD1A-5E8316B61D1F}"/>
    <cellStyle name="Separador de milhares_x0001_ 10 5 9 2" xfId="50718" xr:uid="{622DB44A-5B42-4C10-A54C-95EB6E8AD9EC}"/>
    <cellStyle name="Separador de milhares 10 6" xfId="20083" xr:uid="{00000000-0005-0000-0000-0000754E0000}"/>
    <cellStyle name="Separador de milhares_x0001_ 10 6" xfId="20084" xr:uid="{00000000-0005-0000-0000-0000764E0000}"/>
    <cellStyle name="Separador de milhares 10 6 10" xfId="50719" xr:uid="{18E44B5F-3FAA-4F43-8A81-EF07C7099F80}"/>
    <cellStyle name="Separador de milhares_x0001_ 10 6 10" xfId="50720" xr:uid="{A7D73D42-495E-4D7A-946B-87B5E1C66923}"/>
    <cellStyle name="Separador de milhares 10 6 2" xfId="20085" xr:uid="{00000000-0005-0000-0000-0000774E0000}"/>
    <cellStyle name="Separador de milhares_x0001_ 10 6 2" xfId="20086" xr:uid="{00000000-0005-0000-0000-0000784E0000}"/>
    <cellStyle name="Separador de milhares 10 6 2 2" xfId="20087" xr:uid="{00000000-0005-0000-0000-0000794E0000}"/>
    <cellStyle name="Separador de milhares_x0001_ 10 6 2 2" xfId="20088" xr:uid="{00000000-0005-0000-0000-00007A4E0000}"/>
    <cellStyle name="Separador de milhares 10 6 2 2 2" xfId="50723" xr:uid="{4764F774-02DE-44E2-9253-8E6750A2FE2D}"/>
    <cellStyle name="Separador de milhares_x0001_ 10 6 2 2 2" xfId="50724" xr:uid="{04AB673E-41CB-4DBE-88A5-50F2DCBC16C8}"/>
    <cellStyle name="Separador de milhares 10 6 2 3" xfId="50721" xr:uid="{D463C58A-FA35-4BFA-928C-45C28B373B97}"/>
    <cellStyle name="Separador de milhares_x0001_ 10 6 2 3" xfId="50722" xr:uid="{372FDEA6-8666-4316-806B-0E0108310CD0}"/>
    <cellStyle name="Separador de milhares 10 6 3" xfId="20089" xr:uid="{00000000-0005-0000-0000-00007B4E0000}"/>
    <cellStyle name="Separador de milhares_x0001_ 10 6 3" xfId="20090" xr:uid="{00000000-0005-0000-0000-00007C4E0000}"/>
    <cellStyle name="Separador de milhares 10 6 3 2" xfId="20091" xr:uid="{00000000-0005-0000-0000-00007D4E0000}"/>
    <cellStyle name="Separador de milhares_x0001_ 10 6 3 2" xfId="20092" xr:uid="{00000000-0005-0000-0000-00007E4E0000}"/>
    <cellStyle name="Separador de milhares 10 6 3 2 2" xfId="50727" xr:uid="{2AA33219-1613-47FF-B75F-83332507DFAC}"/>
    <cellStyle name="Separador de milhares_x0001_ 10 6 3 2 2" xfId="50728" xr:uid="{1EBC6EAC-A0EE-445A-B451-E1EA6E06413E}"/>
    <cellStyle name="Separador de milhares 10 6 3 3" xfId="50725" xr:uid="{48FA192C-F13B-466A-B7A3-5F794257093D}"/>
    <cellStyle name="Separador de milhares_x0001_ 10 6 3 3" xfId="50726" xr:uid="{015A15A1-D898-457C-8349-BB367392B4F1}"/>
    <cellStyle name="Separador de milhares 10 6 4" xfId="20093" xr:uid="{00000000-0005-0000-0000-00007F4E0000}"/>
    <cellStyle name="Separador de milhares_x0001_ 10 6 4" xfId="20094" xr:uid="{00000000-0005-0000-0000-0000804E0000}"/>
    <cellStyle name="Separador de milhares 10 6 4 2" xfId="20095" xr:uid="{00000000-0005-0000-0000-0000814E0000}"/>
    <cellStyle name="Separador de milhares_x0001_ 10 6 4 2" xfId="20096" xr:uid="{00000000-0005-0000-0000-0000824E0000}"/>
    <cellStyle name="Separador de milhares 10 6 4 2 2" xfId="50731" xr:uid="{8C70962B-D61D-463A-93C2-A91A493A436E}"/>
    <cellStyle name="Separador de milhares_x0001_ 10 6 4 2 2" xfId="50732" xr:uid="{E2D39636-AFEE-40F7-9D38-646F84CF17DD}"/>
    <cellStyle name="Separador de milhares 10 6 4 3" xfId="50729" xr:uid="{2AC747DD-B8BF-405D-9DF6-662770E1A092}"/>
    <cellStyle name="Separador de milhares_x0001_ 10 6 4 3" xfId="50730" xr:uid="{98E00C4B-AFB6-4469-8D33-DEB53BF8D9BC}"/>
    <cellStyle name="Separador de milhares 10 6 5" xfId="20097" xr:uid="{00000000-0005-0000-0000-0000834E0000}"/>
    <cellStyle name="Separador de milhares_x0001_ 10 6 5" xfId="20098" xr:uid="{00000000-0005-0000-0000-0000844E0000}"/>
    <cellStyle name="Separador de milhares 10 6 5 2" xfId="20099" xr:uid="{00000000-0005-0000-0000-0000854E0000}"/>
    <cellStyle name="Separador de milhares_x0001_ 10 6 5 2" xfId="20100" xr:uid="{00000000-0005-0000-0000-0000864E0000}"/>
    <cellStyle name="Separador de milhares 10 6 5 2 2" xfId="50735" xr:uid="{CBED693F-778D-495D-ADE3-E375F2449F52}"/>
    <cellStyle name="Separador de milhares_x0001_ 10 6 5 2 2" xfId="50736" xr:uid="{8829161F-9229-4CA9-A754-8A18F53A888E}"/>
    <cellStyle name="Separador de milhares 10 6 5 3" xfId="50733" xr:uid="{385F7687-1101-49C4-AD5F-71242316A94B}"/>
    <cellStyle name="Separador de milhares_x0001_ 10 6 5 3" xfId="50734" xr:uid="{52A3333F-DD01-4A3E-9B6A-F9AA127937E6}"/>
    <cellStyle name="Separador de milhares 10 6 6" xfId="20101" xr:uid="{00000000-0005-0000-0000-0000874E0000}"/>
    <cellStyle name="Separador de milhares_x0001_ 10 6 6" xfId="20102" xr:uid="{00000000-0005-0000-0000-0000884E0000}"/>
    <cellStyle name="Separador de milhares 10 6 6 2" xfId="50737" xr:uid="{92D903DF-C4D3-4E0E-AFC8-58803FABE844}"/>
    <cellStyle name="Separador de milhares_x0001_ 10 6 6 2" xfId="50738" xr:uid="{85217FB7-0F1E-43E8-87C3-72E03C0552BA}"/>
    <cellStyle name="Separador de milhares 10 6 7" xfId="20103" xr:uid="{00000000-0005-0000-0000-0000894E0000}"/>
    <cellStyle name="Separador de milhares_x0001_ 10 6 7" xfId="20104" xr:uid="{00000000-0005-0000-0000-00008A4E0000}"/>
    <cellStyle name="Separador de milhares 10 6 7 2" xfId="50739" xr:uid="{2191576A-DAE1-44E8-9DDA-B1EC8FD319A2}"/>
    <cellStyle name="Separador de milhares_x0001_ 10 6 7 2" xfId="50740" xr:uid="{BEF350D3-BBB3-4A37-966D-0A7B9E72767D}"/>
    <cellStyle name="Separador de milhares 10 6 7 3" xfId="20105" xr:uid="{00000000-0005-0000-0000-00008B4E0000}"/>
    <cellStyle name="Separador de milhares 10 6 7 3 2" xfId="50741" xr:uid="{2F7E68DF-0E2D-4DDE-9986-0BAD2A650748}"/>
    <cellStyle name="Separador de milhares 10 6 8" xfId="20106" xr:uid="{00000000-0005-0000-0000-00008C4E0000}"/>
    <cellStyle name="Separador de milhares_x0001_ 10 6 8" xfId="20107" xr:uid="{00000000-0005-0000-0000-00008D4E0000}"/>
    <cellStyle name="Separador de milhares 10 6 8 2" xfId="50742" xr:uid="{48CCD1D3-FE31-4B13-AAEC-183A4638A551}"/>
    <cellStyle name="Separador de milhares_x0001_ 10 6 8 2" xfId="50743" xr:uid="{DFD1B112-AEDE-4B1D-8FA1-F4161C40E264}"/>
    <cellStyle name="Separador de milhares 10 6 9" xfId="20108" xr:uid="{00000000-0005-0000-0000-00008E4E0000}"/>
    <cellStyle name="Separador de milhares_x0001_ 10 6 9" xfId="20109" xr:uid="{00000000-0005-0000-0000-00008F4E0000}"/>
    <cellStyle name="Separador de milhares 10 6 9 2" xfId="50744" xr:uid="{234183D7-D219-4860-A38D-E1C3B948B218}"/>
    <cellStyle name="Separador de milhares_x0001_ 10 6 9 2" xfId="50745" xr:uid="{ECDFDD12-0E5E-46A1-92F4-AD7513CFF9AB}"/>
    <cellStyle name="Separador de milhares 10 7" xfId="20110" xr:uid="{00000000-0005-0000-0000-0000904E0000}"/>
    <cellStyle name="Separador de milhares_x0001_ 10 7" xfId="20111" xr:uid="{00000000-0005-0000-0000-0000914E0000}"/>
    <cellStyle name="Separador de milhares 10 7 10" xfId="50746" xr:uid="{8BD6835A-1C03-46DD-8981-D04A1C622BD3}"/>
    <cellStyle name="Separador de milhares_x0001_ 10 7 10" xfId="50747" xr:uid="{3E1BE91C-1D58-45C0-A7C9-982005A09D42}"/>
    <cellStyle name="Separador de milhares 10 7 2" xfId="20112" xr:uid="{00000000-0005-0000-0000-0000924E0000}"/>
    <cellStyle name="Separador de milhares_x0001_ 10 7 2" xfId="20113" xr:uid="{00000000-0005-0000-0000-0000934E0000}"/>
    <cellStyle name="Separador de milhares 10 7 2 2" xfId="20114" xr:uid="{00000000-0005-0000-0000-0000944E0000}"/>
    <cellStyle name="Separador de milhares_x0001_ 10 7 2 2" xfId="20115" xr:uid="{00000000-0005-0000-0000-0000954E0000}"/>
    <cellStyle name="Separador de milhares 10 7 2 2 2" xfId="50750" xr:uid="{086B236D-1F2E-46AF-A518-6A1585BE29D6}"/>
    <cellStyle name="Separador de milhares_x0001_ 10 7 2 2 2" xfId="50751" xr:uid="{EAF27DF5-0ABB-48F8-9E4C-292BABD8DE04}"/>
    <cellStyle name="Separador de milhares 10 7 2 3" xfId="50748" xr:uid="{AD2B6379-50E8-446B-AFA0-1D1D9AFA754F}"/>
    <cellStyle name="Separador de milhares_x0001_ 10 7 2 3" xfId="50749" xr:uid="{CCB944CB-5C31-4287-8F29-D057EC3A5515}"/>
    <cellStyle name="Separador de milhares 10 7 3" xfId="20116" xr:uid="{00000000-0005-0000-0000-0000964E0000}"/>
    <cellStyle name="Separador de milhares_x0001_ 10 7 3" xfId="20117" xr:uid="{00000000-0005-0000-0000-0000974E0000}"/>
    <cellStyle name="Separador de milhares 10 7 3 2" xfId="20118" xr:uid="{00000000-0005-0000-0000-0000984E0000}"/>
    <cellStyle name="Separador de milhares_x0001_ 10 7 3 2" xfId="20119" xr:uid="{00000000-0005-0000-0000-0000994E0000}"/>
    <cellStyle name="Separador de milhares 10 7 3 2 2" xfId="50754" xr:uid="{E6FE160C-0E92-4E61-BF93-9530E09D0197}"/>
    <cellStyle name="Separador de milhares_x0001_ 10 7 3 2 2" xfId="50755" xr:uid="{9AF64552-F55B-4D49-BC1A-64DF66CB1179}"/>
    <cellStyle name="Separador de milhares 10 7 3 3" xfId="50752" xr:uid="{AF51BB4D-3788-4DED-9326-0C09A3608A92}"/>
    <cellStyle name="Separador de milhares_x0001_ 10 7 3 3" xfId="50753" xr:uid="{FE6B9496-0477-45AB-B744-D5DC2CA5E4C3}"/>
    <cellStyle name="Separador de milhares 10 7 4" xfId="20120" xr:uid="{00000000-0005-0000-0000-00009A4E0000}"/>
    <cellStyle name="Separador de milhares_x0001_ 10 7 4" xfId="20121" xr:uid="{00000000-0005-0000-0000-00009B4E0000}"/>
    <cellStyle name="Separador de milhares 10 7 4 2" xfId="20122" xr:uid="{00000000-0005-0000-0000-00009C4E0000}"/>
    <cellStyle name="Separador de milhares_x0001_ 10 7 4 2" xfId="20123" xr:uid="{00000000-0005-0000-0000-00009D4E0000}"/>
    <cellStyle name="Separador de milhares 10 7 4 2 2" xfId="50758" xr:uid="{CEAB7AF3-0729-49F9-8591-3C601D462F11}"/>
    <cellStyle name="Separador de milhares_x0001_ 10 7 4 2 2" xfId="50759" xr:uid="{DF6B6F76-55C9-42E3-9FA9-960C829C516B}"/>
    <cellStyle name="Separador de milhares 10 7 4 3" xfId="50756" xr:uid="{FB9E0FB6-FC6B-4E4C-A70F-6D6E987E5EA9}"/>
    <cellStyle name="Separador de milhares_x0001_ 10 7 4 3" xfId="50757" xr:uid="{9C76E9AF-2571-401F-8C98-3E604E62FA8B}"/>
    <cellStyle name="Separador de milhares 10 7 5" xfId="20124" xr:uid="{00000000-0005-0000-0000-00009E4E0000}"/>
    <cellStyle name="Separador de milhares_x0001_ 10 7 5" xfId="20125" xr:uid="{00000000-0005-0000-0000-00009F4E0000}"/>
    <cellStyle name="Separador de milhares 10 7 5 2" xfId="20126" xr:uid="{00000000-0005-0000-0000-0000A04E0000}"/>
    <cellStyle name="Separador de milhares_x0001_ 10 7 5 2" xfId="20127" xr:uid="{00000000-0005-0000-0000-0000A14E0000}"/>
    <cellStyle name="Separador de milhares 10 7 5 2 2" xfId="50762" xr:uid="{11A2D990-4D7E-4694-AF32-134A215EAF91}"/>
    <cellStyle name="Separador de milhares_x0001_ 10 7 5 2 2" xfId="50763" xr:uid="{1FB72431-116B-404C-9A30-401FDF1CF00A}"/>
    <cellStyle name="Separador de milhares 10 7 5 3" xfId="50760" xr:uid="{F8E8D44F-0920-4395-86BB-9D90F84D91B9}"/>
    <cellStyle name="Separador de milhares_x0001_ 10 7 5 3" xfId="50761" xr:uid="{4860A0CC-8258-4242-AF59-A64AFEBA9067}"/>
    <cellStyle name="Separador de milhares 10 7 6" xfId="20128" xr:uid="{00000000-0005-0000-0000-0000A24E0000}"/>
    <cellStyle name="Separador de milhares_x0001_ 10 7 6" xfId="20129" xr:uid="{00000000-0005-0000-0000-0000A34E0000}"/>
    <cellStyle name="Separador de milhares 10 7 6 2" xfId="50764" xr:uid="{80067BCD-18DA-4810-84BC-489F87081693}"/>
    <cellStyle name="Separador de milhares_x0001_ 10 7 6 2" xfId="50765" xr:uid="{712BB2C4-B021-4E1C-929D-B614583E717C}"/>
    <cellStyle name="Separador de milhares 10 7 7" xfId="20130" xr:uid="{00000000-0005-0000-0000-0000A44E0000}"/>
    <cellStyle name="Separador de milhares_x0001_ 10 7 7" xfId="20131" xr:uid="{00000000-0005-0000-0000-0000A54E0000}"/>
    <cellStyle name="Separador de milhares 10 7 7 2" xfId="50766" xr:uid="{C6E88122-84A8-4264-B81C-3BE245BC6C43}"/>
    <cellStyle name="Separador de milhares_x0001_ 10 7 7 2" xfId="50767" xr:uid="{83860FD1-0A97-4B43-AD2C-8D9D2DA02127}"/>
    <cellStyle name="Separador de milhares 10 7 7 3" xfId="20132" xr:uid="{00000000-0005-0000-0000-0000A64E0000}"/>
    <cellStyle name="Separador de milhares 10 7 7 3 2" xfId="50768" xr:uid="{B32EF759-B88C-44AC-ABF9-5AC9317A3FE5}"/>
    <cellStyle name="Separador de milhares 10 7 8" xfId="20133" xr:uid="{00000000-0005-0000-0000-0000A74E0000}"/>
    <cellStyle name="Separador de milhares_x0001_ 10 7 8" xfId="20134" xr:uid="{00000000-0005-0000-0000-0000A84E0000}"/>
    <cellStyle name="Separador de milhares 10 7 8 2" xfId="50769" xr:uid="{370A86F4-CE54-4CBA-96EA-ABDDC14194DD}"/>
    <cellStyle name="Separador de milhares_x0001_ 10 7 8 2" xfId="50770" xr:uid="{155429FA-4813-4E5D-B372-AF43313311E5}"/>
    <cellStyle name="Separador de milhares 10 7 9" xfId="20135" xr:uid="{00000000-0005-0000-0000-0000A94E0000}"/>
    <cellStyle name="Separador de milhares_x0001_ 10 7 9" xfId="20136" xr:uid="{00000000-0005-0000-0000-0000AA4E0000}"/>
    <cellStyle name="Separador de milhares 10 7 9 2" xfId="50771" xr:uid="{61FE6546-FCD8-43EB-90E0-D62A82662792}"/>
    <cellStyle name="Separador de milhares_x0001_ 10 7 9 2" xfId="50772" xr:uid="{67B6C536-22CF-4360-814A-ED6E5A807707}"/>
    <cellStyle name="Separador de milhares 10 8" xfId="20137" xr:uid="{00000000-0005-0000-0000-0000AB4E0000}"/>
    <cellStyle name="Separador de milhares_x0001_ 10 8" xfId="20138" xr:uid="{00000000-0005-0000-0000-0000AC4E0000}"/>
    <cellStyle name="Separador de milhares 10 8 10" xfId="50773" xr:uid="{A950C4EB-D4CB-48AC-BF59-85DAFAE1C8A5}"/>
    <cellStyle name="Separador de milhares_x0001_ 10 8 10" xfId="50774" xr:uid="{EF51E07E-94CD-41CA-9E85-8DBB2C98BC3A}"/>
    <cellStyle name="Separador de milhares 10 8 2" xfId="20139" xr:uid="{00000000-0005-0000-0000-0000AD4E0000}"/>
    <cellStyle name="Separador de milhares_x0001_ 10 8 2" xfId="20140" xr:uid="{00000000-0005-0000-0000-0000AE4E0000}"/>
    <cellStyle name="Separador de milhares 10 8 2 2" xfId="20141" xr:uid="{00000000-0005-0000-0000-0000AF4E0000}"/>
    <cellStyle name="Separador de milhares_x0001_ 10 8 2 2" xfId="20142" xr:uid="{00000000-0005-0000-0000-0000B04E0000}"/>
    <cellStyle name="Separador de milhares 10 8 2 2 2" xfId="50777" xr:uid="{17CF6EA5-104D-4DC2-BE6C-810822F4749E}"/>
    <cellStyle name="Separador de milhares_x0001_ 10 8 2 2 2" xfId="50778" xr:uid="{71EDA09D-1736-43CD-BE53-F9926D0B924E}"/>
    <cellStyle name="Separador de milhares 10 8 2 3" xfId="50775" xr:uid="{61108A37-138F-4054-BE0D-6404F81E06BE}"/>
    <cellStyle name="Separador de milhares_x0001_ 10 8 2 3" xfId="50776" xr:uid="{D2CE3A2D-6338-4138-ABD1-26A6D839057A}"/>
    <cellStyle name="Separador de milhares 10 8 3" xfId="20143" xr:uid="{00000000-0005-0000-0000-0000B14E0000}"/>
    <cellStyle name="Separador de milhares_x0001_ 10 8 3" xfId="20144" xr:uid="{00000000-0005-0000-0000-0000B24E0000}"/>
    <cellStyle name="Separador de milhares 10 8 3 2" xfId="20145" xr:uid="{00000000-0005-0000-0000-0000B34E0000}"/>
    <cellStyle name="Separador de milhares_x0001_ 10 8 3 2" xfId="20146" xr:uid="{00000000-0005-0000-0000-0000B44E0000}"/>
    <cellStyle name="Separador de milhares 10 8 3 2 2" xfId="50781" xr:uid="{091A36EC-2341-4A90-AB0F-78FF648152CA}"/>
    <cellStyle name="Separador de milhares_x0001_ 10 8 3 2 2" xfId="50782" xr:uid="{C845FE5A-9534-4A1C-ADA9-6A7750A02D8D}"/>
    <cellStyle name="Separador de milhares 10 8 3 3" xfId="50779" xr:uid="{C680799E-CCE9-4780-9058-5B2C88AF1C8C}"/>
    <cellStyle name="Separador de milhares_x0001_ 10 8 3 3" xfId="50780" xr:uid="{FF85490C-AAF8-4BFE-A7DC-98E94B68E839}"/>
    <cellStyle name="Separador de milhares 10 8 4" xfId="20147" xr:uid="{00000000-0005-0000-0000-0000B54E0000}"/>
    <cellStyle name="Separador de milhares_x0001_ 10 8 4" xfId="20148" xr:uid="{00000000-0005-0000-0000-0000B64E0000}"/>
    <cellStyle name="Separador de milhares 10 8 4 2" xfId="20149" xr:uid="{00000000-0005-0000-0000-0000B74E0000}"/>
    <cellStyle name="Separador de milhares_x0001_ 10 8 4 2" xfId="20150" xr:uid="{00000000-0005-0000-0000-0000B84E0000}"/>
    <cellStyle name="Separador de milhares 10 8 4 2 2" xfId="50785" xr:uid="{F150E303-20EA-4661-B20C-A9974432BCE0}"/>
    <cellStyle name="Separador de milhares_x0001_ 10 8 4 2 2" xfId="50786" xr:uid="{DAA3DEE4-9E2D-4F7A-8429-F313C544B898}"/>
    <cellStyle name="Separador de milhares 10 8 4 3" xfId="50783" xr:uid="{6D32ECC1-1DAF-409E-84DC-4735D4F7B6E1}"/>
    <cellStyle name="Separador de milhares_x0001_ 10 8 4 3" xfId="50784" xr:uid="{CA090FA3-4F9A-4A01-91E0-14F936A8AAAE}"/>
    <cellStyle name="Separador de milhares 10 8 5" xfId="20151" xr:uid="{00000000-0005-0000-0000-0000B94E0000}"/>
    <cellStyle name="Separador de milhares_x0001_ 10 8 5" xfId="20152" xr:uid="{00000000-0005-0000-0000-0000BA4E0000}"/>
    <cellStyle name="Separador de milhares 10 8 5 2" xfId="20153" xr:uid="{00000000-0005-0000-0000-0000BB4E0000}"/>
    <cellStyle name="Separador de milhares_x0001_ 10 8 5 2" xfId="20154" xr:uid="{00000000-0005-0000-0000-0000BC4E0000}"/>
    <cellStyle name="Separador de milhares 10 8 5 2 2" xfId="50789" xr:uid="{55F91E12-2D01-46BB-A961-EDFF9754F2C9}"/>
    <cellStyle name="Separador de milhares_x0001_ 10 8 5 2 2" xfId="50790" xr:uid="{EF037F9C-036B-4AD0-BC02-DFEEE097AC53}"/>
    <cellStyle name="Separador de milhares 10 8 5 3" xfId="50787" xr:uid="{3E5B463C-CED2-4BD1-9FC1-7BF0AE4497D2}"/>
    <cellStyle name="Separador de milhares_x0001_ 10 8 5 3" xfId="50788" xr:uid="{E1FE2C9C-58C9-47A6-873D-84FFB6725C2F}"/>
    <cellStyle name="Separador de milhares 10 8 6" xfId="20155" xr:uid="{00000000-0005-0000-0000-0000BD4E0000}"/>
    <cellStyle name="Separador de milhares_x0001_ 10 8 6" xfId="20156" xr:uid="{00000000-0005-0000-0000-0000BE4E0000}"/>
    <cellStyle name="Separador de milhares 10 8 6 2" xfId="50791" xr:uid="{37C53BA6-53D3-472C-A185-0E4052568A48}"/>
    <cellStyle name="Separador de milhares_x0001_ 10 8 6 2" xfId="50792" xr:uid="{0E76D0D0-0175-43D8-9829-11C5B7A523B3}"/>
    <cellStyle name="Separador de milhares 10 8 7" xfId="20157" xr:uid="{00000000-0005-0000-0000-0000BF4E0000}"/>
    <cellStyle name="Separador de milhares_x0001_ 10 8 7" xfId="20158" xr:uid="{00000000-0005-0000-0000-0000C04E0000}"/>
    <cellStyle name="Separador de milhares 10 8 7 2" xfId="50793" xr:uid="{B7586505-4532-4536-BBAE-DA27A987BD78}"/>
    <cellStyle name="Separador de milhares_x0001_ 10 8 7 2" xfId="50794" xr:uid="{644E2022-9C20-47BE-B89A-9A41BEDE2E56}"/>
    <cellStyle name="Separador de milhares 10 8 7 3" xfId="20159" xr:uid="{00000000-0005-0000-0000-0000C14E0000}"/>
    <cellStyle name="Separador de milhares 10 8 7 3 2" xfId="50795" xr:uid="{54C9AD6E-8FA3-4936-A70D-ABD308F8BD1B}"/>
    <cellStyle name="Separador de milhares 10 8 8" xfId="20160" xr:uid="{00000000-0005-0000-0000-0000C24E0000}"/>
    <cellStyle name="Separador de milhares_x0001_ 10 8 8" xfId="20161" xr:uid="{00000000-0005-0000-0000-0000C34E0000}"/>
    <cellStyle name="Separador de milhares 10 8 8 2" xfId="50796" xr:uid="{D1D34473-F41B-4B30-90CD-97D480AADEA0}"/>
    <cellStyle name="Separador de milhares_x0001_ 10 8 8 2" xfId="50797" xr:uid="{833BA36A-0724-486A-A57D-CAA0036A4075}"/>
    <cellStyle name="Separador de milhares 10 8 9" xfId="20162" xr:uid="{00000000-0005-0000-0000-0000C44E0000}"/>
    <cellStyle name="Separador de milhares_x0001_ 10 8 9" xfId="20163" xr:uid="{00000000-0005-0000-0000-0000C54E0000}"/>
    <cellStyle name="Separador de milhares 10 8 9 2" xfId="50798" xr:uid="{1E1DB3CB-6BCC-4EE8-B4B2-DBC0ED102BD6}"/>
    <cellStyle name="Separador de milhares_x0001_ 10 8 9 2" xfId="50799" xr:uid="{DA4B33EC-2F87-425B-B419-1E2A544D7476}"/>
    <cellStyle name="Separador de milhares 10 9" xfId="20164" xr:uid="{00000000-0005-0000-0000-0000C64E0000}"/>
    <cellStyle name="Separador de milhares_x0001_ 10 9" xfId="20165" xr:uid="{00000000-0005-0000-0000-0000C74E0000}"/>
    <cellStyle name="Separador de milhares 10 9 10" xfId="50800" xr:uid="{9AFBA02F-1CC4-4FBA-ADF0-ABB61033EF86}"/>
    <cellStyle name="Separador de milhares_x0001_ 10 9 10" xfId="50801" xr:uid="{4EE0CEB6-5D37-4AD1-B468-BDAB07984912}"/>
    <cellStyle name="Separador de milhares 10 9 2" xfId="20166" xr:uid="{00000000-0005-0000-0000-0000C84E0000}"/>
    <cellStyle name="Separador de milhares_x0001_ 10 9 2" xfId="20167" xr:uid="{00000000-0005-0000-0000-0000C94E0000}"/>
    <cellStyle name="Separador de milhares 10 9 2 2" xfId="20168" xr:uid="{00000000-0005-0000-0000-0000CA4E0000}"/>
    <cellStyle name="Separador de milhares_x0001_ 10 9 2 2" xfId="20169" xr:uid="{00000000-0005-0000-0000-0000CB4E0000}"/>
    <cellStyle name="Separador de milhares 10 9 2 2 2" xfId="50804" xr:uid="{9C7A0DBD-23E6-4AE0-AD83-358E4A8FC97D}"/>
    <cellStyle name="Separador de milhares_x0001_ 10 9 2 2 2" xfId="50805" xr:uid="{98DDD93D-E33F-4A66-8490-E206D7DB34E3}"/>
    <cellStyle name="Separador de milhares 10 9 2 3" xfId="50802" xr:uid="{7BCEDE71-A89B-4401-904C-1960516F5F60}"/>
    <cellStyle name="Separador de milhares_x0001_ 10 9 2 3" xfId="50803" xr:uid="{AD927F17-DC65-4233-B47E-4BF7617E4546}"/>
    <cellStyle name="Separador de milhares 10 9 3" xfId="20170" xr:uid="{00000000-0005-0000-0000-0000CC4E0000}"/>
    <cellStyle name="Separador de milhares_x0001_ 10 9 3" xfId="20171" xr:uid="{00000000-0005-0000-0000-0000CD4E0000}"/>
    <cellStyle name="Separador de milhares 10 9 3 2" xfId="20172" xr:uid="{00000000-0005-0000-0000-0000CE4E0000}"/>
    <cellStyle name="Separador de milhares_x0001_ 10 9 3 2" xfId="20173" xr:uid="{00000000-0005-0000-0000-0000CF4E0000}"/>
    <cellStyle name="Separador de milhares 10 9 3 2 2" xfId="50808" xr:uid="{F11036DA-077F-41E9-B53A-3EC4E1530C90}"/>
    <cellStyle name="Separador de milhares_x0001_ 10 9 3 2 2" xfId="50809" xr:uid="{7942E635-5F5E-4E33-9DD3-FB8FDB2F078F}"/>
    <cellStyle name="Separador de milhares 10 9 3 3" xfId="50806" xr:uid="{041CAB2D-1330-4668-AB50-B696330801C9}"/>
    <cellStyle name="Separador de milhares_x0001_ 10 9 3 3" xfId="50807" xr:uid="{4DF3DEF0-3FD7-47DF-B11B-C572A389CE43}"/>
    <cellStyle name="Separador de milhares 10 9 4" xfId="20174" xr:uid="{00000000-0005-0000-0000-0000D04E0000}"/>
    <cellStyle name="Separador de milhares_x0001_ 10 9 4" xfId="20175" xr:uid="{00000000-0005-0000-0000-0000D14E0000}"/>
    <cellStyle name="Separador de milhares 10 9 4 2" xfId="20176" xr:uid="{00000000-0005-0000-0000-0000D24E0000}"/>
    <cellStyle name="Separador de milhares_x0001_ 10 9 4 2" xfId="20177" xr:uid="{00000000-0005-0000-0000-0000D34E0000}"/>
    <cellStyle name="Separador de milhares 10 9 4 2 2" xfId="50812" xr:uid="{9DC63864-1DD1-4407-AA93-57EDBE809483}"/>
    <cellStyle name="Separador de milhares_x0001_ 10 9 4 2 2" xfId="50813" xr:uid="{71F83AB6-917E-43FA-8F04-DD05E16E25C9}"/>
    <cellStyle name="Separador de milhares 10 9 4 3" xfId="50810" xr:uid="{5628F8B9-9A57-4280-9118-5AA188EA062C}"/>
    <cellStyle name="Separador de milhares_x0001_ 10 9 4 3" xfId="50811" xr:uid="{8F9A11B4-D899-490D-966B-5802F9E2BD13}"/>
    <cellStyle name="Separador de milhares 10 9 5" xfId="20178" xr:uid="{00000000-0005-0000-0000-0000D44E0000}"/>
    <cellStyle name="Separador de milhares_x0001_ 10 9 5" xfId="20179" xr:uid="{00000000-0005-0000-0000-0000D54E0000}"/>
    <cellStyle name="Separador de milhares 10 9 5 2" xfId="20180" xr:uid="{00000000-0005-0000-0000-0000D64E0000}"/>
    <cellStyle name="Separador de milhares_x0001_ 10 9 5 2" xfId="20181" xr:uid="{00000000-0005-0000-0000-0000D74E0000}"/>
    <cellStyle name="Separador de milhares 10 9 5 2 2" xfId="50816" xr:uid="{78AAF671-282B-412D-99BD-B17BC237F3AD}"/>
    <cellStyle name="Separador de milhares_x0001_ 10 9 5 2 2" xfId="50817" xr:uid="{2DC787F8-CB91-4A0B-A606-769716C0DC92}"/>
    <cellStyle name="Separador de milhares 10 9 5 3" xfId="50814" xr:uid="{C1E25C3D-E765-428A-92DA-2AB1D14E5BD1}"/>
    <cellStyle name="Separador de milhares_x0001_ 10 9 5 3" xfId="50815" xr:uid="{B545D729-116E-40B0-82C0-F447F78320F6}"/>
    <cellStyle name="Separador de milhares 10 9 6" xfId="20182" xr:uid="{00000000-0005-0000-0000-0000D84E0000}"/>
    <cellStyle name="Separador de milhares_x0001_ 10 9 6" xfId="20183" xr:uid="{00000000-0005-0000-0000-0000D94E0000}"/>
    <cellStyle name="Separador de milhares 10 9 6 2" xfId="50818" xr:uid="{A9AFE151-831D-4369-8B90-E761E6F7CF8A}"/>
    <cellStyle name="Separador de milhares_x0001_ 10 9 6 2" xfId="50819" xr:uid="{96A24493-9384-43EF-B7ED-14F94DCA1484}"/>
    <cellStyle name="Separador de milhares 10 9 7" xfId="20184" xr:uid="{00000000-0005-0000-0000-0000DA4E0000}"/>
    <cellStyle name="Separador de milhares_x0001_ 10 9 7" xfId="20185" xr:uid="{00000000-0005-0000-0000-0000DB4E0000}"/>
    <cellStyle name="Separador de milhares 10 9 7 2" xfId="50820" xr:uid="{5AFF3145-FCA7-4447-B9D2-7AF664EA8A39}"/>
    <cellStyle name="Separador de milhares_x0001_ 10 9 7 2" xfId="50821" xr:uid="{30FCCA75-1B88-425B-97D8-CC8F090054F2}"/>
    <cellStyle name="Separador de milhares 10 9 7 3" xfId="20186" xr:uid="{00000000-0005-0000-0000-0000DC4E0000}"/>
    <cellStyle name="Separador de milhares 10 9 7 3 2" xfId="50822" xr:uid="{90A4CD97-143E-41DA-8216-0AD4D0E3CE5E}"/>
    <cellStyle name="Separador de milhares 10 9 8" xfId="20187" xr:uid="{00000000-0005-0000-0000-0000DD4E0000}"/>
    <cellStyle name="Separador de milhares_x0001_ 10 9 8" xfId="20188" xr:uid="{00000000-0005-0000-0000-0000DE4E0000}"/>
    <cellStyle name="Separador de milhares 10 9 8 2" xfId="50823" xr:uid="{30BC1CFC-7951-4E81-A0A2-06D56634B8B1}"/>
    <cellStyle name="Separador de milhares_x0001_ 10 9 8 2" xfId="50824" xr:uid="{7D09ADC5-7EB2-4523-8306-4D47A358E7DE}"/>
    <cellStyle name="Separador de milhares 10 9 9" xfId="20189" xr:uid="{00000000-0005-0000-0000-0000DF4E0000}"/>
    <cellStyle name="Separador de milhares_x0001_ 10 9 9" xfId="20190" xr:uid="{00000000-0005-0000-0000-0000E04E0000}"/>
    <cellStyle name="Separador de milhares 10 9 9 2" xfId="50825" xr:uid="{65F1E4A3-BAEF-4275-9CCC-B11EDCB26B9E}"/>
    <cellStyle name="Separador de milhares_x0001_ 10 9 9 2" xfId="50826" xr:uid="{5843D8A0-3829-4467-95EB-F273D28B6426}"/>
    <cellStyle name="Separador de milhares 11" xfId="20191" xr:uid="{00000000-0005-0000-0000-0000E14E0000}"/>
    <cellStyle name="Separador de milhares_x0001_ 11" xfId="20192" xr:uid="{00000000-0005-0000-0000-0000E24E0000}"/>
    <cellStyle name="Separador de milhares 11 10" xfId="20193" xr:uid="{00000000-0005-0000-0000-0000E34E0000}"/>
    <cellStyle name="Separador de milhares_x0001_ 11 10" xfId="20194" xr:uid="{00000000-0005-0000-0000-0000E44E0000}"/>
    <cellStyle name="Separador de milhares 11 10 10" xfId="50829" xr:uid="{D45EBE5D-F681-4B63-9365-3D25C4D8F160}"/>
    <cellStyle name="Separador de milhares 11 10 2" xfId="20195" xr:uid="{00000000-0005-0000-0000-0000E54E0000}"/>
    <cellStyle name="Separador de milhares_x0001_ 11 10 2" xfId="20196" xr:uid="{00000000-0005-0000-0000-0000E64E0000}"/>
    <cellStyle name="Separador de milhares 11 10 2 2" xfId="20197" xr:uid="{00000000-0005-0000-0000-0000E74E0000}"/>
    <cellStyle name="Separador de milhares_x0001_ 11 10 2 2" xfId="50832" xr:uid="{726759ED-D9BD-4C8C-95D5-BC497548C643}"/>
    <cellStyle name="Separador de milhares 11 10 2 2 2" xfId="50833" xr:uid="{C1E4CFD0-7C45-449D-9883-41AB312E6529}"/>
    <cellStyle name="Separador de milhares 11 10 2 3" xfId="50831" xr:uid="{79A26A8B-BCFE-4604-93C8-100488998FEA}"/>
    <cellStyle name="Separador de milhares 11 10 3" xfId="20198" xr:uid="{00000000-0005-0000-0000-0000E84E0000}"/>
    <cellStyle name="Separador de milhares_x0001_ 11 10 3" xfId="50830" xr:uid="{66247992-48A0-4F40-B98A-93F2E79297D3}"/>
    <cellStyle name="Separador de milhares 11 10 3 2" xfId="20199" xr:uid="{00000000-0005-0000-0000-0000E94E0000}"/>
    <cellStyle name="Separador de milhares 11 10 3 2 2" xfId="50835" xr:uid="{0C97631A-AB99-4565-BF50-954CE3274519}"/>
    <cellStyle name="Separador de milhares 11 10 3 3" xfId="50834" xr:uid="{1C66E8B1-6D81-420C-B58F-3A5D37A83EA5}"/>
    <cellStyle name="Separador de milhares 11 10 4" xfId="20200" xr:uid="{00000000-0005-0000-0000-0000EA4E0000}"/>
    <cellStyle name="Separador de milhares 11 10 4 2" xfId="20201" xr:uid="{00000000-0005-0000-0000-0000EB4E0000}"/>
    <cellStyle name="Separador de milhares 11 10 4 2 2" xfId="50837" xr:uid="{752269D4-ED60-4D42-9CC3-C1B414B8C3BD}"/>
    <cellStyle name="Separador de milhares 11 10 4 3" xfId="50836" xr:uid="{6FAEFB38-BD50-4DBE-84A5-E75FB1169649}"/>
    <cellStyle name="Separador de milhares 11 10 5" xfId="20202" xr:uid="{00000000-0005-0000-0000-0000EC4E0000}"/>
    <cellStyle name="Separador de milhares 11 10 5 2" xfId="20203" xr:uid="{00000000-0005-0000-0000-0000ED4E0000}"/>
    <cellStyle name="Separador de milhares 11 10 5 2 2" xfId="50839" xr:uid="{9E5FAA50-F80D-454E-9D66-BBCFE3880B27}"/>
    <cellStyle name="Separador de milhares 11 10 5 3" xfId="50838" xr:uid="{AB6567C2-907B-449F-92B5-0E0C88CE97D8}"/>
    <cellStyle name="Separador de milhares 11 10 6" xfId="20204" xr:uid="{00000000-0005-0000-0000-0000EE4E0000}"/>
    <cellStyle name="Separador de milhares 11 10 6 2" xfId="50840" xr:uid="{8F1EC7A1-6350-4EC3-8A28-9279EA3A4625}"/>
    <cellStyle name="Separador de milhares 11 10 7" xfId="20205" xr:uid="{00000000-0005-0000-0000-0000EF4E0000}"/>
    <cellStyle name="Separador de milhares 11 10 7 2" xfId="50841" xr:uid="{2D5C7738-4293-4404-BF37-8A13139F562F}"/>
    <cellStyle name="Separador de milhares 11 10 7 3" xfId="20206" xr:uid="{00000000-0005-0000-0000-0000F04E0000}"/>
    <cellStyle name="Separador de milhares 11 10 7 3 2" xfId="50842" xr:uid="{A4B006A3-95D6-430B-BF71-4C07D8C02978}"/>
    <cellStyle name="Separador de milhares 11 10 8" xfId="20207" xr:uid="{00000000-0005-0000-0000-0000F14E0000}"/>
    <cellStyle name="Separador de milhares 11 10 8 2" xfId="50843" xr:uid="{7F33A6CB-666F-4509-93F6-67DBCE4E3A09}"/>
    <cellStyle name="Separador de milhares 11 10 9" xfId="20208" xr:uid="{00000000-0005-0000-0000-0000F24E0000}"/>
    <cellStyle name="Separador de milhares 11 10 9 2" xfId="50844" xr:uid="{798E779F-4958-4777-8B0D-ABF1F221323E}"/>
    <cellStyle name="Separador de milhares 11 11" xfId="20209" xr:uid="{00000000-0005-0000-0000-0000F34E0000}"/>
    <cellStyle name="Separador de milhares_x0001_ 11 11" xfId="20210" xr:uid="{00000000-0005-0000-0000-0000F44E0000}"/>
    <cellStyle name="Separador de milhares 11 11 2" xfId="20211" xr:uid="{00000000-0005-0000-0000-0000F54E0000}"/>
    <cellStyle name="Separador de milhares_x0001_ 11 11 2" xfId="20212" xr:uid="{00000000-0005-0000-0000-0000F64E0000}"/>
    <cellStyle name="Separador de milhares 11 11 2 2" xfId="20213" xr:uid="{00000000-0005-0000-0000-0000F74E0000}"/>
    <cellStyle name="Separador de milhares_x0001_ 11 11 2 2" xfId="50848" xr:uid="{F5B0D8E6-D453-40C8-AC6F-121D3B54A9B2}"/>
    <cellStyle name="Separador de milhares 11 11 2 2 2" xfId="50849" xr:uid="{7902F0D5-70C7-4C76-9FA3-796A5D8F4B3B}"/>
    <cellStyle name="Separador de milhares 11 11 2 3" xfId="50847" xr:uid="{CFB878C9-DB2C-411A-A035-C5713D17DEDE}"/>
    <cellStyle name="Separador de milhares 11 11 3" xfId="20214" xr:uid="{00000000-0005-0000-0000-0000F84E0000}"/>
    <cellStyle name="Separador de milhares_x0001_ 11 11 3" xfId="50846" xr:uid="{F636BA8E-757B-41D1-A8DA-C2D459C3F258}"/>
    <cellStyle name="Separador de milhares 11 11 3 2" xfId="20215" xr:uid="{00000000-0005-0000-0000-0000F94E0000}"/>
    <cellStyle name="Separador de milhares 11 11 3 2 2" xfId="50851" xr:uid="{E7D44828-0A71-4D99-B7E8-103EDE8675F4}"/>
    <cellStyle name="Separador de milhares 11 11 3 3" xfId="50850" xr:uid="{C699A46F-C9B0-42CD-BD9A-3ADD10287FC4}"/>
    <cellStyle name="Separador de milhares 11 11 4" xfId="20216" xr:uid="{00000000-0005-0000-0000-0000FA4E0000}"/>
    <cellStyle name="Separador de milhares 11 11 4 2" xfId="20217" xr:uid="{00000000-0005-0000-0000-0000FB4E0000}"/>
    <cellStyle name="Separador de milhares 11 11 4 2 2" xfId="50853" xr:uid="{0333E716-42DB-4674-BC3C-C5AEB284060B}"/>
    <cellStyle name="Separador de milhares 11 11 4 3" xfId="50852" xr:uid="{9C5583E3-39BB-4E59-BD1D-265143C9DF03}"/>
    <cellStyle name="Separador de milhares 11 11 5" xfId="20218" xr:uid="{00000000-0005-0000-0000-0000FC4E0000}"/>
    <cellStyle name="Separador de milhares 11 11 5 2" xfId="50854" xr:uid="{F408DF38-EBC8-4312-AD07-A14F67FD80E5}"/>
    <cellStyle name="Separador de milhares 11 11 6" xfId="20219" xr:uid="{00000000-0005-0000-0000-0000FD4E0000}"/>
    <cellStyle name="Separador de milhares 11 11 6 2" xfId="50855" xr:uid="{97941501-5B42-4940-B5DF-B781051BFFF8}"/>
    <cellStyle name="Separador de milhares 11 11 6 3" xfId="20220" xr:uid="{00000000-0005-0000-0000-0000FE4E0000}"/>
    <cellStyle name="Separador de milhares 11 11 6 3 2" xfId="50856" xr:uid="{1656DEE6-8154-43A1-84C4-37362B689BC1}"/>
    <cellStyle name="Separador de milhares 11 11 7" xfId="20221" xr:uid="{00000000-0005-0000-0000-0000FF4E0000}"/>
    <cellStyle name="Separador de milhares 11 11 7 2" xfId="50857" xr:uid="{9795FB22-3D0F-491E-BB35-C93568A6BC11}"/>
    <cellStyle name="Separador de milhares 11 11 8" xfId="20222" xr:uid="{00000000-0005-0000-0000-0000004F0000}"/>
    <cellStyle name="Separador de milhares 11 11 8 2" xfId="50858" xr:uid="{313F096D-2F0E-4BA1-A202-C03DBAC5A32C}"/>
    <cellStyle name="Separador de milhares 11 11 9" xfId="50845" xr:uid="{B1BFCAAA-CB25-4D2E-B2DD-7981B639F703}"/>
    <cellStyle name="Separador de milhares 11 12" xfId="20223" xr:uid="{00000000-0005-0000-0000-0000014F0000}"/>
    <cellStyle name="Separador de milhares_x0001_ 11 12" xfId="20224" xr:uid="{00000000-0005-0000-0000-0000024F0000}"/>
    <cellStyle name="Separador de milhares 11 12 2" xfId="20225" xr:uid="{00000000-0005-0000-0000-0000034F0000}"/>
    <cellStyle name="Separador de milhares_x0001_ 11 12 2" xfId="20226" xr:uid="{00000000-0005-0000-0000-0000044F0000}"/>
    <cellStyle name="Separador de milhares 11 12 2 2" xfId="20227" xr:uid="{00000000-0005-0000-0000-0000054F0000}"/>
    <cellStyle name="Separador de milhares_x0001_ 11 12 2 2" xfId="50862" xr:uid="{C9665073-CA01-4CBD-96EC-27F5712A8248}"/>
    <cellStyle name="Separador de milhares 11 12 2 2 2" xfId="50863" xr:uid="{C4325ABF-21D9-4108-8EBA-9CCF481F3646}"/>
    <cellStyle name="Separador de milhares 11 12 2 3" xfId="50861" xr:uid="{ACF86132-90D3-43D8-9320-E8428EC35847}"/>
    <cellStyle name="Separador de milhares 11 12 3" xfId="20228" xr:uid="{00000000-0005-0000-0000-0000064F0000}"/>
    <cellStyle name="Separador de milhares_x0001_ 11 12 3" xfId="50860" xr:uid="{DEE230A5-2122-4924-9FF5-E8081342961A}"/>
    <cellStyle name="Separador de milhares 11 12 3 2" xfId="20229" xr:uid="{00000000-0005-0000-0000-0000074F0000}"/>
    <cellStyle name="Separador de milhares 11 12 3 2 2" xfId="50865" xr:uid="{98530FE6-0345-4881-8C6E-084D35064A81}"/>
    <cellStyle name="Separador de milhares 11 12 3 3" xfId="50864" xr:uid="{BBE6B158-0534-4910-9DCF-D0CD8CC58825}"/>
    <cellStyle name="Separador de milhares 11 12 4" xfId="20230" xr:uid="{00000000-0005-0000-0000-0000084F0000}"/>
    <cellStyle name="Separador de milhares 11 12 4 2" xfId="20231" xr:uid="{00000000-0005-0000-0000-0000094F0000}"/>
    <cellStyle name="Separador de milhares 11 12 4 2 2" xfId="50867" xr:uid="{0DCEA85D-586D-4E15-B9BB-FC0C02E134E6}"/>
    <cellStyle name="Separador de milhares 11 12 4 3" xfId="50866" xr:uid="{7AE2C66C-CE11-4DBD-920A-35A74477CA9E}"/>
    <cellStyle name="Separador de milhares 11 12 5" xfId="20232" xr:uid="{00000000-0005-0000-0000-00000A4F0000}"/>
    <cellStyle name="Separador de milhares 11 12 5 2" xfId="50868" xr:uid="{D391CAFC-F4E2-41F9-A71D-02BAC4194115}"/>
    <cellStyle name="Separador de milhares 11 12 6" xfId="20233" xr:uid="{00000000-0005-0000-0000-00000B4F0000}"/>
    <cellStyle name="Separador de milhares 11 12 6 2" xfId="50869" xr:uid="{F0DBCB08-A4FA-4015-98B5-5D1F639A6A63}"/>
    <cellStyle name="Separador de milhares 11 12 6 3" xfId="20234" xr:uid="{00000000-0005-0000-0000-00000C4F0000}"/>
    <cellStyle name="Separador de milhares 11 12 6 3 2" xfId="50870" xr:uid="{9DE6B740-43BA-4DDE-8DB6-D6B8190314CF}"/>
    <cellStyle name="Separador de milhares 11 12 7" xfId="20235" xr:uid="{00000000-0005-0000-0000-00000D4F0000}"/>
    <cellStyle name="Separador de milhares 11 12 7 2" xfId="50871" xr:uid="{5432462E-58ED-43E3-A08C-7D6D7D49FF29}"/>
    <cellStyle name="Separador de milhares 11 12 8" xfId="20236" xr:uid="{00000000-0005-0000-0000-00000E4F0000}"/>
    <cellStyle name="Separador de milhares 11 12 8 2" xfId="50872" xr:uid="{43D98F10-8C8E-459D-B309-F6AA87ECBEA0}"/>
    <cellStyle name="Separador de milhares 11 12 9" xfId="50859" xr:uid="{152C0833-9FC4-4343-AD13-65C3707F4BE9}"/>
    <cellStyle name="Separador de milhares 11 13" xfId="20237" xr:uid="{00000000-0005-0000-0000-00000F4F0000}"/>
    <cellStyle name="Separador de milhares_x0001_ 11 13" xfId="20238" xr:uid="{00000000-0005-0000-0000-0000104F0000}"/>
    <cellStyle name="Separador de milhares 11 13 2" xfId="20239" xr:uid="{00000000-0005-0000-0000-0000114F0000}"/>
    <cellStyle name="Separador de milhares_x0001_ 11 13 2" xfId="20240" xr:uid="{00000000-0005-0000-0000-0000124F0000}"/>
    <cellStyle name="Separador de milhares 11 13 2 2" xfId="20241" xr:uid="{00000000-0005-0000-0000-0000134F0000}"/>
    <cellStyle name="Separador de milhares_x0001_ 11 13 2 2" xfId="50876" xr:uid="{16C6F8B8-DD10-45A8-B513-203AE23DC488}"/>
    <cellStyle name="Separador de milhares 11 13 2 2 2" xfId="50877" xr:uid="{EBEDEB50-9718-4370-94F1-24D62DDAF1FE}"/>
    <cellStyle name="Separador de milhares 11 13 2 3" xfId="50875" xr:uid="{CC353624-B7E1-4024-8540-534A79F09A76}"/>
    <cellStyle name="Separador de milhares 11 13 3" xfId="20242" xr:uid="{00000000-0005-0000-0000-0000144F0000}"/>
    <cellStyle name="Separador de milhares_x0001_ 11 13 3" xfId="50874" xr:uid="{51BEBE24-72A7-44FE-BC63-EAE8925B7DE6}"/>
    <cellStyle name="Separador de milhares 11 13 3 2" xfId="20243" xr:uid="{00000000-0005-0000-0000-0000154F0000}"/>
    <cellStyle name="Separador de milhares 11 13 3 2 2" xfId="50879" xr:uid="{E7099E0A-1DD0-4BF9-BD2C-B53A39393505}"/>
    <cellStyle name="Separador de milhares 11 13 3 3" xfId="50878" xr:uid="{7FFB4D4F-7373-4384-B3CF-692A6C2553D0}"/>
    <cellStyle name="Separador de milhares 11 13 4" xfId="20244" xr:uid="{00000000-0005-0000-0000-0000164F0000}"/>
    <cellStyle name="Separador de milhares 11 13 4 2" xfId="50880" xr:uid="{0D5B0057-8B6B-4451-9079-125C598DBB57}"/>
    <cellStyle name="Separador de milhares 11 13 5" xfId="20245" xr:uid="{00000000-0005-0000-0000-0000174F0000}"/>
    <cellStyle name="Separador de milhares 11 13 5 2" xfId="50881" xr:uid="{80E51302-D7D0-4C76-8BBB-44496B1F4DF5}"/>
    <cellStyle name="Separador de milhares 11 13 5 3" xfId="20246" xr:uid="{00000000-0005-0000-0000-0000184F0000}"/>
    <cellStyle name="Separador de milhares 11 13 5 3 2" xfId="50882" xr:uid="{8113A590-B0E3-4270-979F-D26592674665}"/>
    <cellStyle name="Separador de milhares 11 13 6" xfId="20247" xr:uid="{00000000-0005-0000-0000-0000194F0000}"/>
    <cellStyle name="Separador de milhares 11 13 6 2" xfId="50883" xr:uid="{84EA6B96-24BF-4B88-B1EA-9FE0E6857097}"/>
    <cellStyle name="Separador de milhares 11 13 7" xfId="20248" xr:uid="{00000000-0005-0000-0000-00001A4F0000}"/>
    <cellStyle name="Separador de milhares 11 13 7 2" xfId="50884" xr:uid="{80CA9805-C049-4E55-8965-C6EB71B9FC44}"/>
    <cellStyle name="Separador de milhares 11 13 8" xfId="50873" xr:uid="{DD073461-57E8-4B0B-95AE-6D6D5A4C5EC3}"/>
    <cellStyle name="Separador de milhares 11 14" xfId="20249" xr:uid="{00000000-0005-0000-0000-00001B4F0000}"/>
    <cellStyle name="Separador de milhares_x0001_ 11 14" xfId="20250" xr:uid="{00000000-0005-0000-0000-00001C4F0000}"/>
    <cellStyle name="Separador de milhares 11 14 2" xfId="20251" xr:uid="{00000000-0005-0000-0000-00001D4F0000}"/>
    <cellStyle name="Separador de milhares_x0001_ 11 14 2" xfId="50886" xr:uid="{6BD6517D-9F30-4CA9-AF64-00D39175AA6D}"/>
    <cellStyle name="Separador de milhares 11 14 2 2" xfId="20252" xr:uid="{00000000-0005-0000-0000-00001E4F0000}"/>
    <cellStyle name="Separador de milhares 11 14 2 2 2" xfId="50888" xr:uid="{F5D31DDE-3F8B-4A12-A67E-58BB28DCD56A}"/>
    <cellStyle name="Separador de milhares 11 14 2 3" xfId="50887" xr:uid="{C4C53C06-FB1C-41A1-BE03-48F0265DFEA9}"/>
    <cellStyle name="Separador de milhares 11 14 3" xfId="20253" xr:uid="{00000000-0005-0000-0000-00001F4F0000}"/>
    <cellStyle name="Separador de milhares 11 14 3 2" xfId="20254" xr:uid="{00000000-0005-0000-0000-0000204F0000}"/>
    <cellStyle name="Separador de milhares 11 14 3 2 2" xfId="50890" xr:uid="{80D0C9A3-E3BA-41DC-9ABA-64CA4C3B5105}"/>
    <cellStyle name="Separador de milhares 11 14 3 3" xfId="50889" xr:uid="{0B183BF4-B39D-427D-9941-7B71D780C28D}"/>
    <cellStyle name="Separador de milhares 11 14 4" xfId="20255" xr:uid="{00000000-0005-0000-0000-0000214F0000}"/>
    <cellStyle name="Separador de milhares 11 14 4 2" xfId="50891" xr:uid="{BD706E50-5B4D-4FDE-B40D-1F5137CBF95A}"/>
    <cellStyle name="Separador de milhares 11 14 5" xfId="20256" xr:uid="{00000000-0005-0000-0000-0000224F0000}"/>
    <cellStyle name="Separador de milhares 11 14 5 2" xfId="50892" xr:uid="{EF07A712-9B5B-4CF6-AF9C-718D102A5A74}"/>
    <cellStyle name="Separador de milhares 11 14 5 3" xfId="20257" xr:uid="{00000000-0005-0000-0000-0000234F0000}"/>
    <cellStyle name="Separador de milhares 11 14 5 3 2" xfId="50893" xr:uid="{576F0BEA-5704-49AB-9620-3A24F4D2E459}"/>
    <cellStyle name="Separador de milhares 11 14 6" xfId="20258" xr:uid="{00000000-0005-0000-0000-0000244F0000}"/>
    <cellStyle name="Separador de milhares 11 14 6 2" xfId="50894" xr:uid="{59CA8C20-C817-4CC1-85B4-82C3332359EC}"/>
    <cellStyle name="Separador de milhares 11 14 7" xfId="20259" xr:uid="{00000000-0005-0000-0000-0000254F0000}"/>
    <cellStyle name="Separador de milhares 11 14 7 2" xfId="50895" xr:uid="{9D43667F-2024-473E-8771-D728229B6DDB}"/>
    <cellStyle name="Separador de milhares 11 14 8" xfId="50885" xr:uid="{DE948E87-1430-4296-87B1-850934922E11}"/>
    <cellStyle name="Separador de milhares 11 15" xfId="20260" xr:uid="{00000000-0005-0000-0000-0000264F0000}"/>
    <cellStyle name="Separador de milhares_x0001_ 11 15" xfId="20261" xr:uid="{00000000-0005-0000-0000-0000274F0000}"/>
    <cellStyle name="Separador de milhares 11 15 2" xfId="20262" xr:uid="{00000000-0005-0000-0000-0000284F0000}"/>
    <cellStyle name="Separador de milhares_x0001_ 11 15 2" xfId="50897" xr:uid="{703E24F2-828A-4774-91BD-E9DAA2A85B1A}"/>
    <cellStyle name="Separador de milhares 11 15 2 2" xfId="20263" xr:uid="{00000000-0005-0000-0000-0000294F0000}"/>
    <cellStyle name="Separador de milhares 11 15 2 2 2" xfId="50899" xr:uid="{A7D76238-C74A-45C6-B12B-EAB2CBA0D1F0}"/>
    <cellStyle name="Separador de milhares 11 15 2 3" xfId="50898" xr:uid="{D4914017-4C02-4AAF-925A-39400555C117}"/>
    <cellStyle name="Separador de milhares 11 15 3" xfId="20264" xr:uid="{00000000-0005-0000-0000-00002A4F0000}"/>
    <cellStyle name="Separador de milhares_x0001_ 11 15 3" xfId="20265" xr:uid="{00000000-0005-0000-0000-00002B4F0000}"/>
    <cellStyle name="Separador de milhares 11 15 3 2" xfId="20266" xr:uid="{00000000-0005-0000-0000-00002C4F0000}"/>
    <cellStyle name="Separador de milhares_x0001_ 11 15 3 2" xfId="50901" xr:uid="{E852C60D-F3FD-4C12-A527-3CC26B4D9ED9}"/>
    <cellStyle name="Separador de milhares 11 15 3 2 2" xfId="50902" xr:uid="{CDBEFD15-49B8-447F-8838-B2631527AAEB}"/>
    <cellStyle name="Separador de milhares 11 15 3 3" xfId="50900" xr:uid="{37FAD6B2-3C96-4B2A-A921-1B20B4505CFE}"/>
    <cellStyle name="Separador de milhares 11 15 4" xfId="20267" xr:uid="{00000000-0005-0000-0000-00002D4F0000}"/>
    <cellStyle name="Separador de milhares 11 15 4 2" xfId="50903" xr:uid="{1589C636-8767-4B2A-8A98-67D075DCC463}"/>
    <cellStyle name="Separador de milhares 11 15 5" xfId="20268" xr:uid="{00000000-0005-0000-0000-00002E4F0000}"/>
    <cellStyle name="Separador de milhares 11 15 5 2" xfId="20269" xr:uid="{00000000-0005-0000-0000-00002F4F0000}"/>
    <cellStyle name="Separador de milhares 11 15 5 2 2" xfId="50905" xr:uid="{136F273C-988D-4E3E-993E-BB7B9B98E3FB}"/>
    <cellStyle name="Separador de milhares 11 15 5 3" xfId="50904" xr:uid="{38D830BB-873D-4A98-B984-4267893BC5EB}"/>
    <cellStyle name="Separador de milhares 11 15 6" xfId="20270" xr:uid="{00000000-0005-0000-0000-0000304F0000}"/>
    <cellStyle name="Separador de milhares 11 15 6 2" xfId="50906" xr:uid="{FB9789FB-6059-45B4-907F-5C9C127EB4FD}"/>
    <cellStyle name="Separador de milhares 11 15 7" xfId="50896" xr:uid="{BDF59799-586E-4AF5-80D1-D89286E246B9}"/>
    <cellStyle name="Separador de milhares 11 16" xfId="20271" xr:uid="{00000000-0005-0000-0000-0000314F0000}"/>
    <cellStyle name="Separador de milhares_x0001_ 11 16" xfId="20272" xr:uid="{00000000-0005-0000-0000-0000324F0000}"/>
    <cellStyle name="Separador de milhares 11 16 2" xfId="20273" xr:uid="{00000000-0005-0000-0000-0000334F0000}"/>
    <cellStyle name="Separador de milhares_x0001_ 11 16 2" xfId="50908" xr:uid="{966CC2F8-AC79-4FF4-8BFF-DC1B5BEE01F5}"/>
    <cellStyle name="Separador de milhares 11 16 2 2" xfId="20274" xr:uid="{00000000-0005-0000-0000-0000344F0000}"/>
    <cellStyle name="Separador de milhares 11 16 2 2 2" xfId="50910" xr:uid="{8581E275-0AB8-4FD3-A970-22864A78FD33}"/>
    <cellStyle name="Separador de milhares 11 16 2 3" xfId="50909" xr:uid="{4BF971A4-202E-4244-ADEF-CD1F36C850E7}"/>
    <cellStyle name="Separador de milhares 11 16 3" xfId="20275" xr:uid="{00000000-0005-0000-0000-0000354F0000}"/>
    <cellStyle name="Separador de milhares 11 16 3 2" xfId="20276" xr:uid="{00000000-0005-0000-0000-0000364F0000}"/>
    <cellStyle name="Separador de milhares 11 16 3 2 2" xfId="50912" xr:uid="{B0C2ED80-31E0-4DB8-A8D1-620A82FFFB3E}"/>
    <cellStyle name="Separador de milhares 11 16 3 3" xfId="50911" xr:uid="{A1EEB32A-CB09-498B-8BE5-61A4E610151A}"/>
    <cellStyle name="Separador de milhares 11 16 4" xfId="20277" xr:uid="{00000000-0005-0000-0000-0000374F0000}"/>
    <cellStyle name="Separador de milhares 11 16 4 2" xfId="50913" xr:uid="{5CB7BBB8-6D04-40C0-833D-4658A8B44468}"/>
    <cellStyle name="Separador de milhares 11 16 5" xfId="20278" xr:uid="{00000000-0005-0000-0000-0000384F0000}"/>
    <cellStyle name="Separador de milhares 11 16 5 2" xfId="20279" xr:uid="{00000000-0005-0000-0000-0000394F0000}"/>
    <cellStyle name="Separador de milhares 11 16 5 2 2" xfId="50915" xr:uid="{821DDF19-2D3C-4E64-A514-2EE98FD9FCA9}"/>
    <cellStyle name="Separador de milhares 11 16 5 3" xfId="50914" xr:uid="{E6D3B3FA-FBDE-41BF-B4B1-812B7D9AA021}"/>
    <cellStyle name="Separador de milhares 11 16 6" xfId="20280" xr:uid="{00000000-0005-0000-0000-00003A4F0000}"/>
    <cellStyle name="Separador de milhares 11 16 6 2" xfId="50916" xr:uid="{A02541A9-B89A-48AD-AF31-524F5C5E3497}"/>
    <cellStyle name="Separador de milhares 11 16 7" xfId="50907" xr:uid="{AFF7FC7D-A177-4DEF-A4CF-8DA117C5C7BA}"/>
    <cellStyle name="Separador de milhares 11 17" xfId="20281" xr:uid="{00000000-0005-0000-0000-00003B4F0000}"/>
    <cellStyle name="Separador de milhares_x0001_ 11 17" xfId="20282" xr:uid="{00000000-0005-0000-0000-00003C4F0000}"/>
    <cellStyle name="Separador de milhares 11 17 2" xfId="20283" xr:uid="{00000000-0005-0000-0000-00003D4F0000}"/>
    <cellStyle name="Separador de milhares_x0001_ 11 17 2" xfId="50918" xr:uid="{D3721C06-4A5C-4B00-B22D-5697B191B664}"/>
    <cellStyle name="Separador de milhares 11 17 2 2" xfId="20284" xr:uid="{00000000-0005-0000-0000-00003E4F0000}"/>
    <cellStyle name="Separador de milhares 11 17 2 2 2" xfId="50920" xr:uid="{8DCE1C39-5FED-43BE-96F3-ACF7F88FB5D8}"/>
    <cellStyle name="Separador de milhares 11 17 2 3" xfId="50919" xr:uid="{5E99A056-C8C0-46E9-90AB-4D797060C394}"/>
    <cellStyle name="Separador de milhares 11 17 3" xfId="20285" xr:uid="{00000000-0005-0000-0000-00003F4F0000}"/>
    <cellStyle name="Separador de milhares 11 17 3 2" xfId="20286" xr:uid="{00000000-0005-0000-0000-0000404F0000}"/>
    <cellStyle name="Separador de milhares 11 17 3 2 2" xfId="50922" xr:uid="{6D00F0C1-FFBD-4DA6-9C5A-2BC74FB392F5}"/>
    <cellStyle name="Separador de milhares 11 17 3 3" xfId="50921" xr:uid="{9C912D06-8281-48AF-AA15-BF00037B4E66}"/>
    <cellStyle name="Separador de milhares 11 17 4" xfId="20287" xr:uid="{00000000-0005-0000-0000-0000414F0000}"/>
    <cellStyle name="Separador de milhares 11 17 4 2" xfId="50923" xr:uid="{F3A8C402-E8A5-4A4C-B111-CD2CBD470A5C}"/>
    <cellStyle name="Separador de milhares 11 17 5" xfId="20288" xr:uid="{00000000-0005-0000-0000-0000424F0000}"/>
    <cellStyle name="Separador de milhares 11 17 5 2" xfId="20289" xr:uid="{00000000-0005-0000-0000-0000434F0000}"/>
    <cellStyle name="Separador de milhares 11 17 5 2 2" xfId="50925" xr:uid="{DF3F9650-6929-4EDF-AB93-0B013F78DF70}"/>
    <cellStyle name="Separador de milhares 11 17 5 3" xfId="50924" xr:uid="{052C787C-9522-449B-8128-D1C6A3385297}"/>
    <cellStyle name="Separador de milhares 11 17 6" xfId="20290" xr:uid="{00000000-0005-0000-0000-0000444F0000}"/>
    <cellStyle name="Separador de milhares 11 17 6 2" xfId="50926" xr:uid="{A21FA3C6-1E89-4461-B90F-CACBA5D35FC9}"/>
    <cellStyle name="Separador de milhares 11 17 7" xfId="50917" xr:uid="{120C75AB-C8B1-4ABB-9852-6E740347B21D}"/>
    <cellStyle name="Separador de milhares 11 18" xfId="20291" xr:uid="{00000000-0005-0000-0000-0000454F0000}"/>
    <cellStyle name="Separador de milhares_x0001_ 11 18" xfId="50828" xr:uid="{731B7B25-4A3C-4C19-952A-7B5BA9CD6831}"/>
    <cellStyle name="Separador de milhares 11 18 2" xfId="20292" xr:uid="{00000000-0005-0000-0000-0000464F0000}"/>
    <cellStyle name="Separador de milhares 11 18 2 2" xfId="20293" xr:uid="{00000000-0005-0000-0000-0000474F0000}"/>
    <cellStyle name="Separador de milhares 11 18 2 2 2" xfId="50929" xr:uid="{FE29E8E3-8469-421C-B6C4-B5B4466F831B}"/>
    <cellStyle name="Separador de milhares 11 18 2 3" xfId="50928" xr:uid="{8E101FDB-125A-4C27-AE27-48517059D067}"/>
    <cellStyle name="Separador de milhares 11 18 3" xfId="20294" xr:uid="{00000000-0005-0000-0000-0000484F0000}"/>
    <cellStyle name="Separador de milhares 11 18 3 2" xfId="20295" xr:uid="{00000000-0005-0000-0000-0000494F0000}"/>
    <cellStyle name="Separador de milhares 11 18 3 2 2" xfId="50931" xr:uid="{4BBD8E1A-648D-45A0-A37C-34CCCE02C1B5}"/>
    <cellStyle name="Separador de milhares 11 18 3 3" xfId="50930" xr:uid="{C11729F6-884B-45BA-9027-3BB8B77C18BF}"/>
    <cellStyle name="Separador de milhares 11 18 4" xfId="20296" xr:uid="{00000000-0005-0000-0000-00004A4F0000}"/>
    <cellStyle name="Separador de milhares 11 18 4 2" xfId="50932" xr:uid="{68481160-F99C-450E-8DBB-F509E4D2DF51}"/>
    <cellStyle name="Separador de milhares 11 18 5" xfId="20297" xr:uid="{00000000-0005-0000-0000-00004B4F0000}"/>
    <cellStyle name="Separador de milhares 11 18 5 2" xfId="20298" xr:uid="{00000000-0005-0000-0000-00004C4F0000}"/>
    <cellStyle name="Separador de milhares 11 18 5 2 2" xfId="50934" xr:uid="{C4E41C17-8389-4720-9C97-0A6D2D6FDC28}"/>
    <cellStyle name="Separador de milhares 11 18 5 3" xfId="50933" xr:uid="{8DFE377C-B002-4CD5-9622-398CF590ECAD}"/>
    <cellStyle name="Separador de milhares 11 18 6" xfId="20299" xr:uid="{00000000-0005-0000-0000-00004D4F0000}"/>
    <cellStyle name="Separador de milhares 11 18 6 2" xfId="50935" xr:uid="{B8E21013-94EE-4C94-906A-807A2D3578F0}"/>
    <cellStyle name="Separador de milhares 11 18 7" xfId="50927" xr:uid="{D57887D9-771D-4C5C-9A1A-90D3E648CDA6}"/>
    <cellStyle name="Separador de milhares 11 19" xfId="20300" xr:uid="{00000000-0005-0000-0000-00004E4F0000}"/>
    <cellStyle name="Separador de milhares 11 19 2" xfId="20301" xr:uid="{00000000-0005-0000-0000-00004F4F0000}"/>
    <cellStyle name="Separador de milhares 11 19 2 2" xfId="20302" xr:uid="{00000000-0005-0000-0000-0000504F0000}"/>
    <cellStyle name="Separador de milhares 11 19 2 2 2" xfId="50938" xr:uid="{8829CAFC-38A1-4FDC-A498-2D8D737DA8FC}"/>
    <cellStyle name="Separador de milhares 11 19 2 3" xfId="50937" xr:uid="{69F628D9-F456-4CA6-8F11-A9CC72CC6BF9}"/>
    <cellStyle name="Separador de milhares 11 19 3" xfId="20303" xr:uid="{00000000-0005-0000-0000-0000514F0000}"/>
    <cellStyle name="Separador de milhares 11 19 3 2" xfId="20304" xr:uid="{00000000-0005-0000-0000-0000524F0000}"/>
    <cellStyle name="Separador de milhares 11 19 3 2 2" xfId="50940" xr:uid="{208CF919-1DB0-4EA4-8ACD-83AFE706E118}"/>
    <cellStyle name="Separador de milhares 11 19 3 3" xfId="50939" xr:uid="{040E0EE9-F56C-46A7-A412-166EA11DBA55}"/>
    <cellStyle name="Separador de milhares 11 19 4" xfId="20305" xr:uid="{00000000-0005-0000-0000-0000534F0000}"/>
    <cellStyle name="Separador de milhares 11 19 4 2" xfId="50941" xr:uid="{2BC2A80D-FB16-4297-8E7F-59728201AB78}"/>
    <cellStyle name="Separador de milhares 11 19 5" xfId="20306" xr:uid="{00000000-0005-0000-0000-0000544F0000}"/>
    <cellStyle name="Separador de milhares 11 19 5 2" xfId="20307" xr:uid="{00000000-0005-0000-0000-0000554F0000}"/>
    <cellStyle name="Separador de milhares 11 19 5 2 2" xfId="50943" xr:uid="{BD615FC1-6B8A-43C7-A96D-0E8CD11392E4}"/>
    <cellStyle name="Separador de milhares 11 19 5 3" xfId="50942" xr:uid="{DE084FFC-44B6-4A2F-B525-44DDE0A962B4}"/>
    <cellStyle name="Separador de milhares 11 19 6" xfId="20308" xr:uid="{00000000-0005-0000-0000-0000564F0000}"/>
    <cellStyle name="Separador de milhares 11 19 6 2" xfId="50944" xr:uid="{17E5243D-2ECC-4166-9212-27E6009F0FB6}"/>
    <cellStyle name="Separador de milhares 11 19 7" xfId="50936" xr:uid="{38959068-4E64-489B-B9DB-EBCD5730720C}"/>
    <cellStyle name="Separador de milhares 11 2" xfId="20309" xr:uid="{00000000-0005-0000-0000-0000574F0000}"/>
    <cellStyle name="Separador de milhares_x0001_ 11 2" xfId="20310" xr:uid="{00000000-0005-0000-0000-0000584F0000}"/>
    <cellStyle name="Separador de milhares 11 2 10" xfId="50945" xr:uid="{532F5B2C-9A27-43EB-A64E-C9ADCF5E836F}"/>
    <cellStyle name="Separador de milhares_x0001_ 11 2 10" xfId="50946" xr:uid="{774F4876-C969-4E9E-AD9D-68E0DDB1DD1C}"/>
    <cellStyle name="Separador de milhares 11 2 2" xfId="20311" xr:uid="{00000000-0005-0000-0000-0000594F0000}"/>
    <cellStyle name="Separador de milhares_x0001_ 11 2 2" xfId="20312" xr:uid="{00000000-0005-0000-0000-00005A4F0000}"/>
    <cellStyle name="Separador de milhares 11 2 2 2" xfId="20313" xr:uid="{00000000-0005-0000-0000-00005B4F0000}"/>
    <cellStyle name="Separador de milhares_x0001_ 11 2 2 2" xfId="20314" xr:uid="{00000000-0005-0000-0000-00005C4F0000}"/>
    <cellStyle name="Separador de milhares 11 2 2 2 2" xfId="50949" xr:uid="{122889F3-C810-4739-AF33-F4984A0F2B2C}"/>
    <cellStyle name="Separador de milhares_x0001_ 11 2 2 2 2" xfId="50950" xr:uid="{6C939D25-4ADE-4D49-BCE0-15556DF6736F}"/>
    <cellStyle name="Separador de milhares 11 2 2 3" xfId="50947" xr:uid="{EC6A8333-612E-46A4-A24A-43AD52700F56}"/>
    <cellStyle name="Separador de milhares_x0001_ 11 2 2 3" xfId="50948" xr:uid="{69B1CE70-8040-452C-BC3C-4FD573A883E0}"/>
    <cellStyle name="Separador de milhares 11 2 3" xfId="20315" xr:uid="{00000000-0005-0000-0000-00005D4F0000}"/>
    <cellStyle name="Separador de milhares_x0001_ 11 2 3" xfId="20316" xr:uid="{00000000-0005-0000-0000-00005E4F0000}"/>
    <cellStyle name="Separador de milhares 11 2 3 2" xfId="20317" xr:uid="{00000000-0005-0000-0000-00005F4F0000}"/>
    <cellStyle name="Separador de milhares_x0001_ 11 2 3 2" xfId="20318" xr:uid="{00000000-0005-0000-0000-0000604F0000}"/>
    <cellStyle name="Separador de milhares 11 2 3 2 2" xfId="50953" xr:uid="{2A27770B-CBF6-4371-807C-1EE83F0430EC}"/>
    <cellStyle name="Separador de milhares_x0001_ 11 2 3 2 2" xfId="50954" xr:uid="{89766171-FDEB-43FC-A0A9-5451F0CBAEE6}"/>
    <cellStyle name="Separador de milhares 11 2 3 3" xfId="50951" xr:uid="{88CCB0D2-DEC0-4190-83D7-A7261D54BE01}"/>
    <cellStyle name="Separador de milhares_x0001_ 11 2 3 3" xfId="50952" xr:uid="{5BD04FB1-649F-4102-818E-ABFD7A0A2B20}"/>
    <cellStyle name="Separador de milhares 11 2 4" xfId="20319" xr:uid="{00000000-0005-0000-0000-0000614F0000}"/>
    <cellStyle name="Separador de milhares_x0001_ 11 2 4" xfId="20320" xr:uid="{00000000-0005-0000-0000-0000624F0000}"/>
    <cellStyle name="Separador de milhares 11 2 4 2" xfId="20321" xr:uid="{00000000-0005-0000-0000-0000634F0000}"/>
    <cellStyle name="Separador de milhares_x0001_ 11 2 4 2" xfId="20322" xr:uid="{00000000-0005-0000-0000-0000644F0000}"/>
    <cellStyle name="Separador de milhares 11 2 4 2 2" xfId="50957" xr:uid="{33DB2C32-B6CC-41DB-8F26-8DE22255D612}"/>
    <cellStyle name="Separador de milhares_x0001_ 11 2 4 2 2" xfId="50958" xr:uid="{5250322F-59CF-429B-959B-282816C60035}"/>
    <cellStyle name="Separador de milhares 11 2 4 3" xfId="50955" xr:uid="{F4999589-521B-496D-8E89-54435983687E}"/>
    <cellStyle name="Separador de milhares_x0001_ 11 2 4 3" xfId="50956" xr:uid="{9FB71C9F-98C9-4BB8-9D2F-5BE9F337073B}"/>
    <cellStyle name="Separador de milhares 11 2 5" xfId="20323" xr:uid="{00000000-0005-0000-0000-0000654F0000}"/>
    <cellStyle name="Separador de milhares_x0001_ 11 2 5" xfId="20324" xr:uid="{00000000-0005-0000-0000-0000664F0000}"/>
    <cellStyle name="Separador de milhares 11 2 5 2" xfId="20325" xr:uid="{00000000-0005-0000-0000-0000674F0000}"/>
    <cellStyle name="Separador de milhares_x0001_ 11 2 5 2" xfId="20326" xr:uid="{00000000-0005-0000-0000-0000684F0000}"/>
    <cellStyle name="Separador de milhares 11 2 5 2 2" xfId="50961" xr:uid="{D5E42355-2F3A-471E-99D7-3E20EE522D81}"/>
    <cellStyle name="Separador de milhares_x0001_ 11 2 5 2 2" xfId="50962" xr:uid="{23DB9E70-5111-483A-8EF5-9D00F3BE8FFC}"/>
    <cellStyle name="Separador de milhares 11 2 5 3" xfId="50959" xr:uid="{92E360A1-3FD2-4ADB-B242-23D2F5834976}"/>
    <cellStyle name="Separador de milhares_x0001_ 11 2 5 3" xfId="50960" xr:uid="{873EE96D-8C87-4822-B70C-704A191A9C50}"/>
    <cellStyle name="Separador de milhares 11 2 6" xfId="20327" xr:uid="{00000000-0005-0000-0000-0000694F0000}"/>
    <cellStyle name="Separador de milhares_x0001_ 11 2 6" xfId="20328" xr:uid="{00000000-0005-0000-0000-00006A4F0000}"/>
    <cellStyle name="Separador de milhares 11 2 6 2" xfId="50963" xr:uid="{5AF4BEF2-5CB1-42F8-8358-FA0A88604FD2}"/>
    <cellStyle name="Separador de milhares_x0001_ 11 2 6 2" xfId="50964" xr:uid="{DC935AD1-5B1F-4A11-BE6C-767E75DAAA07}"/>
    <cellStyle name="Separador de milhares 11 2 7" xfId="20329" xr:uid="{00000000-0005-0000-0000-00006B4F0000}"/>
    <cellStyle name="Separador de milhares_x0001_ 11 2 7" xfId="20330" xr:uid="{00000000-0005-0000-0000-00006C4F0000}"/>
    <cellStyle name="Separador de milhares 11 2 7 2" xfId="50965" xr:uid="{5FB28440-A7B2-484B-83C4-818225BD4509}"/>
    <cellStyle name="Separador de milhares_x0001_ 11 2 7 2" xfId="50966" xr:uid="{F81C729B-DA8B-4DE5-8EF4-BD80EF705213}"/>
    <cellStyle name="Separador de milhares 11 2 7 3" xfId="20331" xr:uid="{00000000-0005-0000-0000-00006D4F0000}"/>
    <cellStyle name="Separador de milhares 11 2 7 3 2" xfId="50967" xr:uid="{73AABB93-28F6-40A4-A2B7-DDF32F2B219D}"/>
    <cellStyle name="Separador de milhares 11 2 8" xfId="20332" xr:uid="{00000000-0005-0000-0000-00006E4F0000}"/>
    <cellStyle name="Separador de milhares_x0001_ 11 2 8" xfId="20333" xr:uid="{00000000-0005-0000-0000-00006F4F0000}"/>
    <cellStyle name="Separador de milhares 11 2 8 2" xfId="50968" xr:uid="{C833C872-F612-42EA-AE93-62C97AF6521F}"/>
    <cellStyle name="Separador de milhares_x0001_ 11 2 8 2" xfId="50969" xr:uid="{1341292D-5B5B-4DEA-9FE6-C0F441499D54}"/>
    <cellStyle name="Separador de milhares 11 2 9" xfId="20334" xr:uid="{00000000-0005-0000-0000-0000704F0000}"/>
    <cellStyle name="Separador de milhares_x0001_ 11 2 9" xfId="20335" xr:uid="{00000000-0005-0000-0000-0000714F0000}"/>
    <cellStyle name="Separador de milhares 11 2 9 2" xfId="50970" xr:uid="{856C1B7D-B05A-4A87-A0A9-EA544396B1CD}"/>
    <cellStyle name="Separador de milhares_x0001_ 11 2 9 2" xfId="50971" xr:uid="{3F825ED0-E4A3-4A0E-B61C-F6A82521FF2E}"/>
    <cellStyle name="Separador de milhares 11 20" xfId="20336" xr:uid="{00000000-0005-0000-0000-0000724F0000}"/>
    <cellStyle name="Separador de milhares 11 20 2" xfId="20337" xr:uid="{00000000-0005-0000-0000-0000734F0000}"/>
    <cellStyle name="Separador de milhares 11 20 2 2" xfId="20338" xr:uid="{00000000-0005-0000-0000-0000744F0000}"/>
    <cellStyle name="Separador de milhares 11 20 2 2 2" xfId="50974" xr:uid="{91AF37C4-FEEE-4D7D-A7A7-A47FEC7AE529}"/>
    <cellStyle name="Separador de milhares 11 20 2 3" xfId="50973" xr:uid="{50C68A37-0154-4D82-BC36-D55AA8CBEDF9}"/>
    <cellStyle name="Separador de milhares 11 20 3" xfId="20339" xr:uid="{00000000-0005-0000-0000-0000754F0000}"/>
    <cellStyle name="Separador de milhares 11 20 3 2" xfId="20340" xr:uid="{00000000-0005-0000-0000-0000764F0000}"/>
    <cellStyle name="Separador de milhares 11 20 3 2 2" xfId="50976" xr:uid="{3501FAC6-B13D-4D69-AB29-5B2D4D4090D4}"/>
    <cellStyle name="Separador de milhares 11 20 3 3" xfId="50975" xr:uid="{F367F922-58EC-4E04-B8FB-8E8AC130EC88}"/>
    <cellStyle name="Separador de milhares 11 20 4" xfId="20341" xr:uid="{00000000-0005-0000-0000-0000774F0000}"/>
    <cellStyle name="Separador de milhares 11 20 4 2" xfId="50977" xr:uid="{91928FC9-A22A-4092-9403-64476FFAE1FB}"/>
    <cellStyle name="Separador de milhares 11 20 5" xfId="20342" xr:uid="{00000000-0005-0000-0000-0000784F0000}"/>
    <cellStyle name="Separador de milhares 11 20 5 2" xfId="20343" xr:uid="{00000000-0005-0000-0000-0000794F0000}"/>
    <cellStyle name="Separador de milhares 11 20 5 2 2" xfId="50979" xr:uid="{81AECF92-797E-47DC-AFF9-E4C831F7362E}"/>
    <cellStyle name="Separador de milhares 11 20 5 3" xfId="50978" xr:uid="{7B4FE237-0B3C-4DC4-A57E-4AB6E123D10A}"/>
    <cellStyle name="Separador de milhares 11 20 6" xfId="20344" xr:uid="{00000000-0005-0000-0000-00007A4F0000}"/>
    <cellStyle name="Separador de milhares 11 20 6 2" xfId="50980" xr:uid="{5698595F-BD93-4B0A-B363-CBA4D7076BB4}"/>
    <cellStyle name="Separador de milhares 11 20 7" xfId="50972" xr:uid="{8FAEA7F9-CFB4-413E-B03A-A28C2ACD1112}"/>
    <cellStyle name="Separador de milhares 11 21" xfId="20345" xr:uid="{00000000-0005-0000-0000-00007B4F0000}"/>
    <cellStyle name="Separador de milhares 11 21 2" xfId="20346" xr:uid="{00000000-0005-0000-0000-00007C4F0000}"/>
    <cellStyle name="Separador de milhares 11 21 2 2" xfId="20347" xr:uid="{00000000-0005-0000-0000-00007D4F0000}"/>
    <cellStyle name="Separador de milhares 11 21 2 2 2" xfId="50983" xr:uid="{539FD01F-D928-4681-B856-05D4F776BD1E}"/>
    <cellStyle name="Separador de milhares 11 21 2 3" xfId="50982" xr:uid="{8A1B03C1-3F88-48B0-8979-9DC7558A6228}"/>
    <cellStyle name="Separador de milhares 11 21 3" xfId="20348" xr:uid="{00000000-0005-0000-0000-00007E4F0000}"/>
    <cellStyle name="Separador de milhares 11 21 3 2" xfId="20349" xr:uid="{00000000-0005-0000-0000-00007F4F0000}"/>
    <cellStyle name="Separador de milhares 11 21 3 2 2" xfId="50985" xr:uid="{41EC5998-C4C7-4073-8C79-C75C2802624C}"/>
    <cellStyle name="Separador de milhares 11 21 3 3" xfId="50984" xr:uid="{298160C7-BF20-4B6C-82B1-046233E30501}"/>
    <cellStyle name="Separador de milhares 11 21 4" xfId="20350" xr:uid="{00000000-0005-0000-0000-0000804F0000}"/>
    <cellStyle name="Separador de milhares 11 21 4 2" xfId="50986" xr:uid="{78058676-A2CC-4059-9329-27F4197194F4}"/>
    <cellStyle name="Separador de milhares 11 21 5" xfId="20351" xr:uid="{00000000-0005-0000-0000-0000814F0000}"/>
    <cellStyle name="Separador de milhares 11 21 5 2" xfId="20352" xr:uid="{00000000-0005-0000-0000-0000824F0000}"/>
    <cellStyle name="Separador de milhares 11 21 5 2 2" xfId="50988" xr:uid="{B73EFFFC-F498-47FA-BF4F-8CE375DE7D7A}"/>
    <cellStyle name="Separador de milhares 11 21 5 3" xfId="50987" xr:uid="{BB948193-D799-40D3-96CB-304B17A528EA}"/>
    <cellStyle name="Separador de milhares 11 21 6" xfId="20353" xr:uid="{00000000-0005-0000-0000-0000834F0000}"/>
    <cellStyle name="Separador de milhares 11 21 6 2" xfId="50989" xr:uid="{E344F41B-9773-47DA-AA4A-8BBD8FC8E50C}"/>
    <cellStyle name="Separador de milhares 11 21 7" xfId="50981" xr:uid="{519EF7F9-5634-466A-B9A7-940B6A6A27E6}"/>
    <cellStyle name="Separador de milhares 11 22" xfId="20354" xr:uid="{00000000-0005-0000-0000-0000844F0000}"/>
    <cellStyle name="Separador de milhares 11 22 2" xfId="20355" xr:uid="{00000000-0005-0000-0000-0000854F0000}"/>
    <cellStyle name="Separador de milhares 11 22 2 2" xfId="20356" xr:uid="{00000000-0005-0000-0000-0000864F0000}"/>
    <cellStyle name="Separador de milhares 11 22 2 2 2" xfId="50992" xr:uid="{73150BED-0535-4A39-A20D-356A221258AF}"/>
    <cellStyle name="Separador de milhares 11 22 2 3" xfId="50991" xr:uid="{13D88F68-08E0-4C18-AE1E-0DF9A10242F9}"/>
    <cellStyle name="Separador de milhares 11 22 3" xfId="20357" xr:uid="{00000000-0005-0000-0000-0000874F0000}"/>
    <cellStyle name="Separador de milhares 11 22 3 2" xfId="20358" xr:uid="{00000000-0005-0000-0000-0000884F0000}"/>
    <cellStyle name="Separador de milhares 11 22 3 2 2" xfId="50994" xr:uid="{8B1B981E-BA97-41E4-9512-F716410FF834}"/>
    <cellStyle name="Separador de milhares 11 22 3 3" xfId="50993" xr:uid="{392CC134-7E4E-4BA5-80BB-D029471E1C82}"/>
    <cellStyle name="Separador de milhares 11 22 4" xfId="20359" xr:uid="{00000000-0005-0000-0000-0000894F0000}"/>
    <cellStyle name="Separador de milhares 11 22 4 2" xfId="50995" xr:uid="{BD19DB14-EFBC-48EA-8D43-9BB673FD78BD}"/>
    <cellStyle name="Separador de milhares 11 22 5" xfId="20360" xr:uid="{00000000-0005-0000-0000-00008A4F0000}"/>
    <cellStyle name="Separador de milhares 11 22 5 2" xfId="20361" xr:uid="{00000000-0005-0000-0000-00008B4F0000}"/>
    <cellStyle name="Separador de milhares 11 22 5 2 2" xfId="50997" xr:uid="{22076E7B-1A6C-4B08-9D59-05D55ABDC51B}"/>
    <cellStyle name="Separador de milhares 11 22 5 3" xfId="50996" xr:uid="{D18D26A5-652B-4FCF-B9B1-24F60A336ACB}"/>
    <cellStyle name="Separador de milhares 11 22 6" xfId="20362" xr:uid="{00000000-0005-0000-0000-00008C4F0000}"/>
    <cellStyle name="Separador de milhares 11 22 6 2" xfId="50998" xr:uid="{877897C2-9252-4290-9A1F-AB0359600CFA}"/>
    <cellStyle name="Separador de milhares 11 22 7" xfId="50990" xr:uid="{462AF0D7-AFC3-408C-9008-2E7FBFA37DA8}"/>
    <cellStyle name="Separador de milhares 11 23" xfId="20363" xr:uid="{00000000-0005-0000-0000-00008D4F0000}"/>
    <cellStyle name="Separador de milhares 11 23 2" xfId="20364" xr:uid="{00000000-0005-0000-0000-00008E4F0000}"/>
    <cellStyle name="Separador de milhares 11 23 2 2" xfId="20365" xr:uid="{00000000-0005-0000-0000-00008F4F0000}"/>
    <cellStyle name="Separador de milhares 11 23 2 2 2" xfId="51001" xr:uid="{ACFF25AA-0DC3-4877-8178-B942C97A7EEC}"/>
    <cellStyle name="Separador de milhares 11 23 2 3" xfId="51000" xr:uid="{CBEEC9B2-D242-4307-87A7-095E6E789790}"/>
    <cellStyle name="Separador de milhares 11 23 3" xfId="20366" xr:uid="{00000000-0005-0000-0000-0000904F0000}"/>
    <cellStyle name="Separador de milhares 11 23 3 2" xfId="20367" xr:uid="{00000000-0005-0000-0000-0000914F0000}"/>
    <cellStyle name="Separador de milhares 11 23 3 2 2" xfId="51003" xr:uid="{67D42CF8-712B-45C0-8EA4-37C55B6B3B5E}"/>
    <cellStyle name="Separador de milhares 11 23 3 3" xfId="51002" xr:uid="{CFB5D56E-5E92-4942-B58B-21B018DA407B}"/>
    <cellStyle name="Separador de milhares 11 23 4" xfId="20368" xr:uid="{00000000-0005-0000-0000-0000924F0000}"/>
    <cellStyle name="Separador de milhares 11 23 4 2" xfId="51004" xr:uid="{E8892197-A9E4-4225-8CE1-DC962224F2C6}"/>
    <cellStyle name="Separador de milhares 11 23 5" xfId="20369" xr:uid="{00000000-0005-0000-0000-0000934F0000}"/>
    <cellStyle name="Separador de milhares 11 23 5 2" xfId="20370" xr:uid="{00000000-0005-0000-0000-0000944F0000}"/>
    <cellStyle name="Separador de milhares 11 23 5 2 2" xfId="51006" xr:uid="{37F4AABA-E8A3-468E-855B-4842706834CA}"/>
    <cellStyle name="Separador de milhares 11 23 5 3" xfId="51005" xr:uid="{FB9E9665-BD23-4DF2-9C96-1C43E46F0221}"/>
    <cellStyle name="Separador de milhares 11 23 6" xfId="20371" xr:uid="{00000000-0005-0000-0000-0000954F0000}"/>
    <cellStyle name="Separador de milhares 11 23 6 2" xfId="51007" xr:uid="{4E3AFB3A-A1D6-4034-9FAA-491562CB109A}"/>
    <cellStyle name="Separador de milhares 11 23 7" xfId="50999" xr:uid="{0369C406-B7B9-4162-8EA6-2E1F636DC785}"/>
    <cellStyle name="Separador de milhares 11 24" xfId="20372" xr:uid="{00000000-0005-0000-0000-0000964F0000}"/>
    <cellStyle name="Separador de milhares 11 24 2" xfId="20373" xr:uid="{00000000-0005-0000-0000-0000974F0000}"/>
    <cellStyle name="Separador de milhares 11 24 2 2" xfId="20374" xr:uid="{00000000-0005-0000-0000-0000984F0000}"/>
    <cellStyle name="Separador de milhares 11 24 2 2 2" xfId="51010" xr:uid="{A54D28C0-8675-4C6B-B055-50C2F97712F2}"/>
    <cellStyle name="Separador de milhares 11 24 2 3" xfId="51009" xr:uid="{E2DE60BA-1DA0-4A8D-88A1-4713F284ADE1}"/>
    <cellStyle name="Separador de milhares 11 24 3" xfId="20375" xr:uid="{00000000-0005-0000-0000-0000994F0000}"/>
    <cellStyle name="Separador de milhares 11 24 3 2" xfId="20376" xr:uid="{00000000-0005-0000-0000-00009A4F0000}"/>
    <cellStyle name="Separador de milhares 11 24 3 2 2" xfId="51012" xr:uid="{77ABCD88-322B-4855-989F-2C708040247F}"/>
    <cellStyle name="Separador de milhares 11 24 3 3" xfId="51011" xr:uid="{972583D7-0147-41D5-94AE-BCFF4FD50414}"/>
    <cellStyle name="Separador de milhares 11 24 4" xfId="20377" xr:uid="{00000000-0005-0000-0000-00009B4F0000}"/>
    <cellStyle name="Separador de milhares 11 24 4 2" xfId="51013" xr:uid="{D1BECF0F-4BAD-4E4C-9E06-6CE724AC7D9B}"/>
    <cellStyle name="Separador de milhares 11 24 5" xfId="20378" xr:uid="{00000000-0005-0000-0000-00009C4F0000}"/>
    <cellStyle name="Separador de milhares 11 24 5 2" xfId="20379" xr:uid="{00000000-0005-0000-0000-00009D4F0000}"/>
    <cellStyle name="Separador de milhares 11 24 5 2 2" xfId="51015" xr:uid="{77D9508B-A107-465C-ABBD-59717F9BE919}"/>
    <cellStyle name="Separador de milhares 11 24 5 3" xfId="51014" xr:uid="{EF7F3F30-8E5F-4B88-8096-45761CB11DFB}"/>
    <cellStyle name="Separador de milhares 11 24 6" xfId="20380" xr:uid="{00000000-0005-0000-0000-00009E4F0000}"/>
    <cellStyle name="Separador de milhares 11 24 6 2" xfId="51016" xr:uid="{F488162C-7C9C-43E8-88C0-A432B292FF2A}"/>
    <cellStyle name="Separador de milhares 11 24 7" xfId="51008" xr:uid="{DF87AB66-5246-4745-81D3-C3D73727D473}"/>
    <cellStyle name="Separador de milhares 11 25" xfId="20381" xr:uid="{00000000-0005-0000-0000-00009F4F0000}"/>
    <cellStyle name="Separador de milhares 11 25 2" xfId="20382" xr:uid="{00000000-0005-0000-0000-0000A04F0000}"/>
    <cellStyle name="Separador de milhares 11 25 2 2" xfId="20383" xr:uid="{00000000-0005-0000-0000-0000A14F0000}"/>
    <cellStyle name="Separador de milhares 11 25 2 2 2" xfId="51019" xr:uid="{6C8F2A76-B7EC-438F-B176-DF340A2EF434}"/>
    <cellStyle name="Separador de milhares 11 25 2 3" xfId="51018" xr:uid="{BC781F92-8E4D-463A-B734-4E5E15F7A293}"/>
    <cellStyle name="Separador de milhares 11 25 3" xfId="20384" xr:uid="{00000000-0005-0000-0000-0000A24F0000}"/>
    <cellStyle name="Separador de milhares 11 25 3 2" xfId="20385" xr:uid="{00000000-0005-0000-0000-0000A34F0000}"/>
    <cellStyle name="Separador de milhares 11 25 3 2 2" xfId="51021" xr:uid="{ACFC9EF0-E52D-418B-8BDF-6EB1D2A62CAC}"/>
    <cellStyle name="Separador de milhares 11 25 3 3" xfId="51020" xr:uid="{1745263E-9151-47A6-ADCD-E03DB2B09529}"/>
    <cellStyle name="Separador de milhares 11 25 4" xfId="20386" xr:uid="{00000000-0005-0000-0000-0000A44F0000}"/>
    <cellStyle name="Separador de milhares 11 25 4 2" xfId="51022" xr:uid="{1E7E4E5D-9534-490D-877E-30F1C2835FBC}"/>
    <cellStyle name="Separador de milhares 11 25 5" xfId="20387" xr:uid="{00000000-0005-0000-0000-0000A54F0000}"/>
    <cellStyle name="Separador de milhares 11 25 5 2" xfId="20388" xr:uid="{00000000-0005-0000-0000-0000A64F0000}"/>
    <cellStyle name="Separador de milhares 11 25 5 2 2" xfId="51024" xr:uid="{960ED4E3-E08E-40C1-BF1E-38A985FF78B3}"/>
    <cellStyle name="Separador de milhares 11 25 5 3" xfId="51023" xr:uid="{020355B4-9C2F-41C6-8FEB-77ACFB4492FB}"/>
    <cellStyle name="Separador de milhares 11 25 6" xfId="20389" xr:uid="{00000000-0005-0000-0000-0000A74F0000}"/>
    <cellStyle name="Separador de milhares 11 25 6 2" xfId="51025" xr:uid="{052AA095-C98F-45A4-A881-45E7B17AD6AC}"/>
    <cellStyle name="Separador de milhares 11 25 7" xfId="51017" xr:uid="{D01FF39E-CD2E-44BF-94C6-C24F9B1755A5}"/>
    <cellStyle name="Separador de milhares 11 26" xfId="20390" xr:uid="{00000000-0005-0000-0000-0000A84F0000}"/>
    <cellStyle name="Separador de milhares 11 26 2" xfId="20391" xr:uid="{00000000-0005-0000-0000-0000A94F0000}"/>
    <cellStyle name="Separador de milhares 11 26 2 2" xfId="20392" xr:uid="{00000000-0005-0000-0000-0000AA4F0000}"/>
    <cellStyle name="Separador de milhares 11 26 2 2 2" xfId="51028" xr:uid="{43FECE1B-2328-4E82-8143-8A8B9CB81E00}"/>
    <cellStyle name="Separador de milhares 11 26 2 3" xfId="51027" xr:uid="{D2E2A409-ADEA-4B68-B8EE-F7842F0DF48A}"/>
    <cellStyle name="Separador de milhares 11 26 3" xfId="20393" xr:uid="{00000000-0005-0000-0000-0000AB4F0000}"/>
    <cellStyle name="Separador de milhares 11 26 3 2" xfId="20394" xr:uid="{00000000-0005-0000-0000-0000AC4F0000}"/>
    <cellStyle name="Separador de milhares 11 26 3 2 2" xfId="51030" xr:uid="{0DF80F8E-995F-49E5-9A87-FD007A6CD689}"/>
    <cellStyle name="Separador de milhares 11 26 3 3" xfId="51029" xr:uid="{88AB6696-4D7A-4AFA-BC63-C8D13559BEAF}"/>
    <cellStyle name="Separador de milhares 11 26 4" xfId="20395" xr:uid="{00000000-0005-0000-0000-0000AD4F0000}"/>
    <cellStyle name="Separador de milhares 11 26 4 2" xfId="51031" xr:uid="{467BFF8A-9ECE-4275-851C-AECE5A33D7B7}"/>
    <cellStyle name="Separador de milhares 11 26 5" xfId="20396" xr:uid="{00000000-0005-0000-0000-0000AE4F0000}"/>
    <cellStyle name="Separador de milhares 11 26 5 2" xfId="20397" xr:uid="{00000000-0005-0000-0000-0000AF4F0000}"/>
    <cellStyle name="Separador de milhares 11 26 5 2 2" xfId="51033" xr:uid="{75EC4845-B0C4-413E-80B7-ADA464D3D145}"/>
    <cellStyle name="Separador de milhares 11 26 5 3" xfId="51032" xr:uid="{FC8AD4BE-02EA-41BA-B8AD-09273A849D06}"/>
    <cellStyle name="Separador de milhares 11 26 6" xfId="20398" xr:uid="{00000000-0005-0000-0000-0000B04F0000}"/>
    <cellStyle name="Separador de milhares 11 26 6 2" xfId="51034" xr:uid="{597AA9C9-48AE-4F96-85BF-F01089A1ED1B}"/>
    <cellStyle name="Separador de milhares 11 26 7" xfId="51026" xr:uid="{E52B59F3-4ED9-4AFA-B850-4B3A8FDC8E68}"/>
    <cellStyle name="Separador de milhares 11 27" xfId="20399" xr:uid="{00000000-0005-0000-0000-0000B14F0000}"/>
    <cellStyle name="Separador de milhares 11 27 2" xfId="20400" xr:uid="{00000000-0005-0000-0000-0000B24F0000}"/>
    <cellStyle name="Separador de milhares 11 27 2 2" xfId="20401" xr:uid="{00000000-0005-0000-0000-0000B34F0000}"/>
    <cellStyle name="Separador de milhares 11 27 2 2 2" xfId="51037" xr:uid="{3B07014D-AD29-4910-9916-8419FF8AF3E3}"/>
    <cellStyle name="Separador de milhares 11 27 2 3" xfId="51036" xr:uid="{C6E47870-4FD0-4D5A-A137-D2A921E2283D}"/>
    <cellStyle name="Separador de milhares 11 27 3" xfId="20402" xr:uid="{00000000-0005-0000-0000-0000B44F0000}"/>
    <cellStyle name="Separador de milhares 11 27 3 2" xfId="20403" xr:uid="{00000000-0005-0000-0000-0000B54F0000}"/>
    <cellStyle name="Separador de milhares 11 27 3 2 2" xfId="51039" xr:uid="{7C94D621-0C76-4445-9FAF-F46932BEB977}"/>
    <cellStyle name="Separador de milhares 11 27 3 3" xfId="51038" xr:uid="{17E87AEF-443C-4D9D-8EC0-D31D0E5BB50C}"/>
    <cellStyle name="Separador de milhares 11 27 4" xfId="20404" xr:uid="{00000000-0005-0000-0000-0000B64F0000}"/>
    <cellStyle name="Separador de milhares 11 27 4 2" xfId="51040" xr:uid="{D7BA81BA-AFC8-48CC-9544-B4AA801A8130}"/>
    <cellStyle name="Separador de milhares 11 27 5" xfId="20405" xr:uid="{00000000-0005-0000-0000-0000B74F0000}"/>
    <cellStyle name="Separador de milhares 11 27 5 2" xfId="20406" xr:uid="{00000000-0005-0000-0000-0000B84F0000}"/>
    <cellStyle name="Separador de milhares 11 27 5 2 2" xfId="51042" xr:uid="{93FCF698-FF57-4891-9F86-042D23CD0868}"/>
    <cellStyle name="Separador de milhares 11 27 5 3" xfId="51041" xr:uid="{4AAD9768-69F1-4A67-935A-5CF2548D166E}"/>
    <cellStyle name="Separador de milhares 11 27 6" xfId="20407" xr:uid="{00000000-0005-0000-0000-0000B94F0000}"/>
    <cellStyle name="Separador de milhares 11 27 6 2" xfId="51043" xr:uid="{BB6F9E6E-3419-412C-9D5E-247242382AE0}"/>
    <cellStyle name="Separador de milhares 11 27 7" xfId="51035" xr:uid="{146EAA32-9FDB-47C0-9A14-BA85FD253B58}"/>
    <cellStyle name="Separador de milhares 11 28" xfId="20408" xr:uid="{00000000-0005-0000-0000-0000BA4F0000}"/>
    <cellStyle name="Separador de milhares 11 28 2" xfId="20409" xr:uid="{00000000-0005-0000-0000-0000BB4F0000}"/>
    <cellStyle name="Separador de milhares 11 28 2 2" xfId="20410" xr:uid="{00000000-0005-0000-0000-0000BC4F0000}"/>
    <cellStyle name="Separador de milhares 11 28 2 2 2" xfId="51046" xr:uid="{17F321C2-77A7-437A-9B8A-314BFAF6CB7F}"/>
    <cellStyle name="Separador de milhares 11 28 2 3" xfId="51045" xr:uid="{8F7E34DD-BE50-4F58-92CC-277CC39EB6F0}"/>
    <cellStyle name="Separador de milhares 11 28 3" xfId="20411" xr:uid="{00000000-0005-0000-0000-0000BD4F0000}"/>
    <cellStyle name="Separador de milhares 11 28 3 2" xfId="20412" xr:uid="{00000000-0005-0000-0000-0000BE4F0000}"/>
    <cellStyle name="Separador de milhares 11 28 3 2 2" xfId="51048" xr:uid="{E98B7172-FC9E-4056-A126-508E24F5CE36}"/>
    <cellStyle name="Separador de milhares 11 28 3 3" xfId="51047" xr:uid="{5EB83F21-38F3-4C0E-8930-13C83D70CB1E}"/>
    <cellStyle name="Separador de milhares 11 28 4" xfId="20413" xr:uid="{00000000-0005-0000-0000-0000BF4F0000}"/>
    <cellStyle name="Separador de milhares 11 28 4 2" xfId="51049" xr:uid="{4B4A26F2-240A-4BDA-9E1E-3FD22307E508}"/>
    <cellStyle name="Separador de milhares 11 28 5" xfId="20414" xr:uid="{00000000-0005-0000-0000-0000C04F0000}"/>
    <cellStyle name="Separador de milhares 11 28 5 2" xfId="20415" xr:uid="{00000000-0005-0000-0000-0000C14F0000}"/>
    <cellStyle name="Separador de milhares 11 28 5 2 2" xfId="51051" xr:uid="{F87832E4-C9E1-4AF9-AECD-AF38B22E6E8C}"/>
    <cellStyle name="Separador de milhares 11 28 5 3" xfId="51050" xr:uid="{F67FD003-9F6C-44B4-8188-D3B15AB00D37}"/>
    <cellStyle name="Separador de milhares 11 28 6" xfId="20416" xr:uid="{00000000-0005-0000-0000-0000C24F0000}"/>
    <cellStyle name="Separador de milhares 11 28 6 2" xfId="51052" xr:uid="{421A542F-64A2-4C33-9CF3-9A3A3EC476C9}"/>
    <cellStyle name="Separador de milhares 11 28 7" xfId="51044" xr:uid="{D6AD4C28-32F7-4851-B736-AE4FC25BFFDC}"/>
    <cellStyle name="Separador de milhares 11 29" xfId="20417" xr:uid="{00000000-0005-0000-0000-0000C34F0000}"/>
    <cellStyle name="Separador de milhares 11 29 2" xfId="20418" xr:uid="{00000000-0005-0000-0000-0000C44F0000}"/>
    <cellStyle name="Separador de milhares 11 29 2 2" xfId="20419" xr:uid="{00000000-0005-0000-0000-0000C54F0000}"/>
    <cellStyle name="Separador de milhares 11 29 2 2 2" xfId="51055" xr:uid="{0F847004-F8B1-473E-B2B9-1F5525428B07}"/>
    <cellStyle name="Separador de milhares 11 29 2 3" xfId="51054" xr:uid="{4F829744-C055-4629-9E26-ABEDC6271614}"/>
    <cellStyle name="Separador de milhares 11 29 3" xfId="20420" xr:uid="{00000000-0005-0000-0000-0000C64F0000}"/>
    <cellStyle name="Separador de milhares 11 29 3 2" xfId="20421" xr:uid="{00000000-0005-0000-0000-0000C74F0000}"/>
    <cellStyle name="Separador de milhares 11 29 3 2 2" xfId="51057" xr:uid="{C7CF7643-1B97-4320-9EEB-363E46B33FB2}"/>
    <cellStyle name="Separador de milhares 11 29 3 3" xfId="51056" xr:uid="{317CEFEE-E983-4BC8-8BCE-E17AB4705960}"/>
    <cellStyle name="Separador de milhares 11 29 4" xfId="20422" xr:uid="{00000000-0005-0000-0000-0000C84F0000}"/>
    <cellStyle name="Separador de milhares 11 29 4 2" xfId="51058" xr:uid="{E46E6433-870E-4B95-A213-B3CCEB96E423}"/>
    <cellStyle name="Separador de milhares 11 29 5" xfId="20423" xr:uid="{00000000-0005-0000-0000-0000C94F0000}"/>
    <cellStyle name="Separador de milhares 11 29 5 2" xfId="51059" xr:uid="{F7943100-2AD4-4A06-9AC5-0245A1D72190}"/>
    <cellStyle name="Separador de milhares 11 29 6" xfId="20424" xr:uid="{00000000-0005-0000-0000-0000CA4F0000}"/>
    <cellStyle name="Separador de milhares 11 29 6 2" xfId="51060" xr:uid="{BC135BD5-B2C4-4825-B0C4-9404D2E6A132}"/>
    <cellStyle name="Separador de milhares 11 29 7" xfId="51053" xr:uid="{F9A136DB-B7B4-4810-8A3E-83F2647D46DD}"/>
    <cellStyle name="Separador de milhares 11 3" xfId="20425" xr:uid="{00000000-0005-0000-0000-0000CB4F0000}"/>
    <cellStyle name="Separador de milhares_x0001_ 11 3" xfId="20426" xr:uid="{00000000-0005-0000-0000-0000CC4F0000}"/>
    <cellStyle name="Separador de milhares 11 3 10" xfId="51061" xr:uid="{CA12F8FE-26F8-4320-972B-297B4D84FA07}"/>
    <cellStyle name="Separador de milhares_x0001_ 11 3 10" xfId="51062" xr:uid="{A85DD832-7067-4DF6-AE0D-D63C86F652AB}"/>
    <cellStyle name="Separador de milhares 11 3 2" xfId="20427" xr:uid="{00000000-0005-0000-0000-0000CD4F0000}"/>
    <cellStyle name="Separador de milhares_x0001_ 11 3 2" xfId="20428" xr:uid="{00000000-0005-0000-0000-0000CE4F0000}"/>
    <cellStyle name="Separador de milhares 11 3 2 2" xfId="20429" xr:uid="{00000000-0005-0000-0000-0000CF4F0000}"/>
    <cellStyle name="Separador de milhares_x0001_ 11 3 2 2" xfId="20430" xr:uid="{00000000-0005-0000-0000-0000D04F0000}"/>
    <cellStyle name="Separador de milhares 11 3 2 2 2" xfId="51065" xr:uid="{6ABD70E9-2E32-45B1-9253-BD62356797A5}"/>
    <cellStyle name="Separador de milhares_x0001_ 11 3 2 2 2" xfId="51066" xr:uid="{465839F9-01BE-4F2E-955E-E3FB6C5F026E}"/>
    <cellStyle name="Separador de milhares 11 3 2 3" xfId="51063" xr:uid="{60A7451B-D68D-48EC-AB30-2FECA4B52BC8}"/>
    <cellStyle name="Separador de milhares_x0001_ 11 3 2 3" xfId="51064" xr:uid="{BC445748-9885-4460-A9EA-E9DE0A303ED3}"/>
    <cellStyle name="Separador de milhares 11 3 3" xfId="20431" xr:uid="{00000000-0005-0000-0000-0000D14F0000}"/>
    <cellStyle name="Separador de milhares_x0001_ 11 3 3" xfId="20432" xr:uid="{00000000-0005-0000-0000-0000D24F0000}"/>
    <cellStyle name="Separador de milhares 11 3 3 2" xfId="20433" xr:uid="{00000000-0005-0000-0000-0000D34F0000}"/>
    <cellStyle name="Separador de milhares_x0001_ 11 3 3 2" xfId="20434" xr:uid="{00000000-0005-0000-0000-0000D44F0000}"/>
    <cellStyle name="Separador de milhares 11 3 3 2 2" xfId="51069" xr:uid="{1771174E-BA10-4E83-9C9B-7C5B0913C77A}"/>
    <cellStyle name="Separador de milhares_x0001_ 11 3 3 2 2" xfId="51070" xr:uid="{21A696BA-38A7-49D3-B189-CEA2B9C06107}"/>
    <cellStyle name="Separador de milhares 11 3 3 3" xfId="51067" xr:uid="{00AECC42-F0F0-4C1E-AEBC-8C162CD977B2}"/>
    <cellStyle name="Separador de milhares_x0001_ 11 3 3 3" xfId="51068" xr:uid="{2D3CD111-7E05-4F04-AC34-544F43122BB6}"/>
    <cellStyle name="Separador de milhares 11 3 4" xfId="20435" xr:uid="{00000000-0005-0000-0000-0000D54F0000}"/>
    <cellStyle name="Separador de milhares_x0001_ 11 3 4" xfId="20436" xr:uid="{00000000-0005-0000-0000-0000D64F0000}"/>
    <cellStyle name="Separador de milhares 11 3 4 2" xfId="20437" xr:uid="{00000000-0005-0000-0000-0000D74F0000}"/>
    <cellStyle name="Separador de milhares_x0001_ 11 3 4 2" xfId="20438" xr:uid="{00000000-0005-0000-0000-0000D84F0000}"/>
    <cellStyle name="Separador de milhares 11 3 4 2 2" xfId="51073" xr:uid="{728A16B3-A432-4FB6-8C88-E026D0EBEB0B}"/>
    <cellStyle name="Separador de milhares_x0001_ 11 3 4 2 2" xfId="51074" xr:uid="{15D22990-A778-4A05-9C9B-56446B254311}"/>
    <cellStyle name="Separador de milhares 11 3 4 3" xfId="51071" xr:uid="{BAA710B2-3DF0-4F25-BA6B-AE0DADEE9555}"/>
    <cellStyle name="Separador de milhares_x0001_ 11 3 4 3" xfId="51072" xr:uid="{7A0C6E0F-3211-4306-B603-C1184C8D89F5}"/>
    <cellStyle name="Separador de milhares 11 3 5" xfId="20439" xr:uid="{00000000-0005-0000-0000-0000D94F0000}"/>
    <cellStyle name="Separador de milhares_x0001_ 11 3 5" xfId="20440" xr:uid="{00000000-0005-0000-0000-0000DA4F0000}"/>
    <cellStyle name="Separador de milhares 11 3 5 2" xfId="20441" xr:uid="{00000000-0005-0000-0000-0000DB4F0000}"/>
    <cellStyle name="Separador de milhares_x0001_ 11 3 5 2" xfId="20442" xr:uid="{00000000-0005-0000-0000-0000DC4F0000}"/>
    <cellStyle name="Separador de milhares 11 3 5 2 2" xfId="51077" xr:uid="{76FFADB6-DEB2-4EA7-96DF-0C575C2AAF5E}"/>
    <cellStyle name="Separador de milhares_x0001_ 11 3 5 2 2" xfId="51078" xr:uid="{E4B90215-B289-4612-9A26-D229D582E1AB}"/>
    <cellStyle name="Separador de milhares 11 3 5 3" xfId="51075" xr:uid="{A79BDDBB-0217-4CB6-B6B8-4DA2C64CA147}"/>
    <cellStyle name="Separador de milhares_x0001_ 11 3 5 3" xfId="51076" xr:uid="{4484841C-1A9F-4169-8AF5-09C99989F9B3}"/>
    <cellStyle name="Separador de milhares 11 3 6" xfId="20443" xr:uid="{00000000-0005-0000-0000-0000DD4F0000}"/>
    <cellStyle name="Separador de milhares_x0001_ 11 3 6" xfId="20444" xr:uid="{00000000-0005-0000-0000-0000DE4F0000}"/>
    <cellStyle name="Separador de milhares 11 3 6 2" xfId="51079" xr:uid="{D179B969-4205-421A-AE4A-486BD2F45515}"/>
    <cellStyle name="Separador de milhares_x0001_ 11 3 6 2" xfId="51080" xr:uid="{B5141D09-849A-4A1E-AC17-61B0383E1A8B}"/>
    <cellStyle name="Separador de milhares 11 3 7" xfId="20445" xr:uid="{00000000-0005-0000-0000-0000DF4F0000}"/>
    <cellStyle name="Separador de milhares_x0001_ 11 3 7" xfId="20446" xr:uid="{00000000-0005-0000-0000-0000E04F0000}"/>
    <cellStyle name="Separador de milhares 11 3 7 2" xfId="51081" xr:uid="{B2BA5AFA-2969-48B1-ABA4-3733B9481728}"/>
    <cellStyle name="Separador de milhares_x0001_ 11 3 7 2" xfId="51082" xr:uid="{5F0F57FF-279C-4E85-8F99-B65791F3DB03}"/>
    <cellStyle name="Separador de milhares 11 3 7 3" xfId="20447" xr:uid="{00000000-0005-0000-0000-0000E14F0000}"/>
    <cellStyle name="Separador de milhares 11 3 7 3 2" xfId="51083" xr:uid="{0A8E36ED-BFED-4377-8DFE-E55567D1AFF7}"/>
    <cellStyle name="Separador de milhares 11 3 8" xfId="20448" xr:uid="{00000000-0005-0000-0000-0000E24F0000}"/>
    <cellStyle name="Separador de milhares_x0001_ 11 3 8" xfId="20449" xr:uid="{00000000-0005-0000-0000-0000E34F0000}"/>
    <cellStyle name="Separador de milhares 11 3 8 2" xfId="51084" xr:uid="{93916796-F468-447E-9D27-CC2EC61E7A70}"/>
    <cellStyle name="Separador de milhares_x0001_ 11 3 8 2" xfId="51085" xr:uid="{11DC7CDF-16AF-44A4-AA2A-9A59EA54674F}"/>
    <cellStyle name="Separador de milhares 11 3 9" xfId="20450" xr:uid="{00000000-0005-0000-0000-0000E44F0000}"/>
    <cellStyle name="Separador de milhares_x0001_ 11 3 9" xfId="20451" xr:uid="{00000000-0005-0000-0000-0000E54F0000}"/>
    <cellStyle name="Separador de milhares 11 3 9 2" xfId="51086" xr:uid="{4BB15F3A-3CDA-4A89-BF2C-CD2D1B911077}"/>
    <cellStyle name="Separador de milhares_x0001_ 11 3 9 2" xfId="51087" xr:uid="{0E372E11-D3D6-4EF9-86DC-3A11607E912A}"/>
    <cellStyle name="Separador de milhares 11 30" xfId="20452" xr:uid="{00000000-0005-0000-0000-0000E64F0000}"/>
    <cellStyle name="Separador de milhares 11 30 2" xfId="20453" xr:uid="{00000000-0005-0000-0000-0000E74F0000}"/>
    <cellStyle name="Separador de milhares 11 30 2 2" xfId="20454" xr:uid="{00000000-0005-0000-0000-0000E84F0000}"/>
    <cellStyle name="Separador de milhares 11 30 2 2 2" xfId="51090" xr:uid="{A95C080E-C24F-469D-938B-6BC5B0E96406}"/>
    <cellStyle name="Separador de milhares 11 30 2 3" xfId="51089" xr:uid="{C4420E04-407F-427C-8D14-29F8C6947F54}"/>
    <cellStyle name="Separador de milhares 11 30 3" xfId="20455" xr:uid="{00000000-0005-0000-0000-0000E94F0000}"/>
    <cellStyle name="Separador de milhares 11 30 3 2" xfId="20456" xr:uid="{00000000-0005-0000-0000-0000EA4F0000}"/>
    <cellStyle name="Separador de milhares 11 30 3 2 2" xfId="51092" xr:uid="{BD3C448D-4DE6-4D5A-94F7-6A19FEDC5A8E}"/>
    <cellStyle name="Separador de milhares 11 30 3 3" xfId="51091" xr:uid="{01B43108-005F-4561-8C1F-F7113BE1E0B2}"/>
    <cellStyle name="Separador de milhares 11 30 4" xfId="20457" xr:uid="{00000000-0005-0000-0000-0000EB4F0000}"/>
    <cellStyle name="Separador de milhares 11 30 4 2" xfId="51093" xr:uid="{7B900E35-F71F-4217-85C4-8D899E267B7E}"/>
    <cellStyle name="Separador de milhares 11 30 5" xfId="20458" xr:uid="{00000000-0005-0000-0000-0000EC4F0000}"/>
    <cellStyle name="Separador de milhares 11 30 5 2" xfId="51094" xr:uid="{014665EA-B2DE-4E49-8C68-670997713CF6}"/>
    <cellStyle name="Separador de milhares 11 30 6" xfId="20459" xr:uid="{00000000-0005-0000-0000-0000ED4F0000}"/>
    <cellStyle name="Separador de milhares 11 30 6 2" xfId="51095" xr:uid="{B7160961-AD36-4F88-8164-A8FB5FCD38D2}"/>
    <cellStyle name="Separador de milhares 11 30 7" xfId="51088" xr:uid="{204BF1F6-37CF-46A1-8DF0-9C27BC51B068}"/>
    <cellStyle name="Separador de milhares 11 31" xfId="20460" xr:uid="{00000000-0005-0000-0000-0000EE4F0000}"/>
    <cellStyle name="Separador de milhares 11 31 2" xfId="20461" xr:uid="{00000000-0005-0000-0000-0000EF4F0000}"/>
    <cellStyle name="Separador de milhares 11 31 2 2" xfId="20462" xr:uid="{00000000-0005-0000-0000-0000F04F0000}"/>
    <cellStyle name="Separador de milhares 11 31 2 2 2" xfId="51098" xr:uid="{B037B9C6-4957-4C69-9FF9-7A3442B74BAC}"/>
    <cellStyle name="Separador de milhares 11 31 2 3" xfId="51097" xr:uid="{05282A12-63C3-4634-826F-8A02B0FFAFDC}"/>
    <cellStyle name="Separador de milhares 11 31 3" xfId="20463" xr:uid="{00000000-0005-0000-0000-0000F14F0000}"/>
    <cellStyle name="Separador de milhares 11 31 3 2" xfId="20464" xr:uid="{00000000-0005-0000-0000-0000F24F0000}"/>
    <cellStyle name="Separador de milhares 11 31 3 2 2" xfId="51100" xr:uid="{A0CEE942-4716-4B87-8842-DD247B943B8D}"/>
    <cellStyle name="Separador de milhares 11 31 3 3" xfId="51099" xr:uid="{13914F08-0FF6-45C4-9848-8F396B8BC4F1}"/>
    <cellStyle name="Separador de milhares 11 31 4" xfId="20465" xr:uid="{00000000-0005-0000-0000-0000F34F0000}"/>
    <cellStyle name="Separador de milhares 11 31 4 2" xfId="51101" xr:uid="{4F0D023B-872A-46C9-ACA3-82CEB524FB0D}"/>
    <cellStyle name="Separador de milhares 11 31 5" xfId="20466" xr:uid="{00000000-0005-0000-0000-0000F44F0000}"/>
    <cellStyle name="Separador de milhares 11 31 5 2" xfId="51102" xr:uid="{53D40F1C-DB8C-4B10-9572-05AAAB9289D1}"/>
    <cellStyle name="Separador de milhares 11 31 6" xfId="20467" xr:uid="{00000000-0005-0000-0000-0000F54F0000}"/>
    <cellStyle name="Separador de milhares 11 31 6 2" xfId="51103" xr:uid="{0E5F08CD-5DBC-4AA8-9C9D-83DC21E728D2}"/>
    <cellStyle name="Separador de milhares 11 31 7" xfId="51096" xr:uid="{223BFC48-C108-4358-A9AB-4EC8ABA10E89}"/>
    <cellStyle name="Separador de milhares 11 32" xfId="20468" xr:uid="{00000000-0005-0000-0000-0000F64F0000}"/>
    <cellStyle name="Separador de milhares 11 32 2" xfId="20469" xr:uid="{00000000-0005-0000-0000-0000F74F0000}"/>
    <cellStyle name="Separador de milhares 11 32 2 2" xfId="20470" xr:uid="{00000000-0005-0000-0000-0000F84F0000}"/>
    <cellStyle name="Separador de milhares 11 32 2 2 2" xfId="51106" xr:uid="{03E9F196-D6B5-4A60-82B2-04AE54BDB870}"/>
    <cellStyle name="Separador de milhares 11 32 2 3" xfId="51105" xr:uid="{1B40A556-66AA-4C69-9079-8D46486A9B65}"/>
    <cellStyle name="Separador de milhares 11 32 3" xfId="20471" xr:uid="{00000000-0005-0000-0000-0000F94F0000}"/>
    <cellStyle name="Separador de milhares 11 32 3 2" xfId="20472" xr:uid="{00000000-0005-0000-0000-0000FA4F0000}"/>
    <cellStyle name="Separador de milhares 11 32 3 2 2" xfId="51108" xr:uid="{022F300E-C7A6-408E-A8B3-EAE5345E46B3}"/>
    <cellStyle name="Separador de milhares 11 32 3 3" xfId="51107" xr:uid="{151257DC-B2C6-4FEA-A869-D46FB073AD5A}"/>
    <cellStyle name="Separador de milhares 11 32 4" xfId="20473" xr:uid="{00000000-0005-0000-0000-0000FB4F0000}"/>
    <cellStyle name="Separador de milhares 11 32 4 2" xfId="51109" xr:uid="{EB91E130-5C40-459D-8DEE-7CD94C60977D}"/>
    <cellStyle name="Separador de milhares 11 32 5" xfId="20474" xr:uid="{00000000-0005-0000-0000-0000FC4F0000}"/>
    <cellStyle name="Separador de milhares 11 32 5 2" xfId="51110" xr:uid="{AD5C17AC-6AB7-47A0-B685-4B9D767AD623}"/>
    <cellStyle name="Separador de milhares 11 32 6" xfId="20475" xr:uid="{00000000-0005-0000-0000-0000FD4F0000}"/>
    <cellStyle name="Separador de milhares 11 32 6 2" xfId="51111" xr:uid="{306DA7FB-0E51-4EE5-93BC-348BAD8327EB}"/>
    <cellStyle name="Separador de milhares 11 32 7" xfId="51104" xr:uid="{3BB26913-FA54-47A1-A383-3FBECDCC74F1}"/>
    <cellStyle name="Separador de milhares 11 33" xfId="20476" xr:uid="{00000000-0005-0000-0000-0000FE4F0000}"/>
    <cellStyle name="Separador de milhares 11 33 2" xfId="20477" xr:uid="{00000000-0005-0000-0000-0000FF4F0000}"/>
    <cellStyle name="Separador de milhares 11 33 2 2" xfId="20478" xr:uid="{00000000-0005-0000-0000-000000500000}"/>
    <cellStyle name="Separador de milhares 11 33 2 2 2" xfId="51114" xr:uid="{504AB022-DCB6-420A-BB35-55DA145E05CD}"/>
    <cellStyle name="Separador de milhares 11 33 2 3" xfId="51113" xr:uid="{8D0AA491-4D67-4E70-8B63-1A0F2F4C9F52}"/>
    <cellStyle name="Separador de milhares 11 33 3" xfId="20479" xr:uid="{00000000-0005-0000-0000-000001500000}"/>
    <cellStyle name="Separador de milhares 11 33 3 2" xfId="20480" xr:uid="{00000000-0005-0000-0000-000002500000}"/>
    <cellStyle name="Separador de milhares 11 33 3 2 2" xfId="51116" xr:uid="{547BE3A5-B874-42F8-9815-C489AAE100BF}"/>
    <cellStyle name="Separador de milhares 11 33 3 3" xfId="51115" xr:uid="{6654887A-9135-499B-AFF6-E8327E5AB50D}"/>
    <cellStyle name="Separador de milhares 11 33 4" xfId="20481" xr:uid="{00000000-0005-0000-0000-000003500000}"/>
    <cellStyle name="Separador de milhares 11 33 4 2" xfId="51117" xr:uid="{AEBA29FB-6375-46E8-9808-5A609193CAFA}"/>
    <cellStyle name="Separador de milhares 11 33 5" xfId="20482" xr:uid="{00000000-0005-0000-0000-000004500000}"/>
    <cellStyle name="Separador de milhares 11 33 5 2" xfId="51118" xr:uid="{9094C49F-18C0-487A-B88F-29ABE74C6D1A}"/>
    <cellStyle name="Separador de milhares 11 33 6" xfId="20483" xr:uid="{00000000-0005-0000-0000-000005500000}"/>
    <cellStyle name="Separador de milhares 11 33 6 2" xfId="51119" xr:uid="{59458E7D-A1A3-46F1-9F12-3966FA619DF7}"/>
    <cellStyle name="Separador de milhares 11 33 7" xfId="51112" xr:uid="{8C88CF98-24AC-4565-AA43-1BABAF8A258B}"/>
    <cellStyle name="Separador de milhares 11 34" xfId="20484" xr:uid="{00000000-0005-0000-0000-000006500000}"/>
    <cellStyle name="Separador de milhares 11 34 2" xfId="20485" xr:uid="{00000000-0005-0000-0000-000007500000}"/>
    <cellStyle name="Separador de milhares 11 34 2 2" xfId="20486" xr:uid="{00000000-0005-0000-0000-000008500000}"/>
    <cellStyle name="Separador de milhares 11 34 2 2 2" xfId="51122" xr:uid="{382492C2-7DB5-4496-9663-92A3DC2AB068}"/>
    <cellStyle name="Separador de milhares 11 34 2 3" xfId="51121" xr:uid="{2662867C-5FB5-4884-9B06-C97E0FD5A6AE}"/>
    <cellStyle name="Separador de milhares 11 34 3" xfId="20487" xr:uid="{00000000-0005-0000-0000-000009500000}"/>
    <cellStyle name="Separador de milhares 11 34 3 2" xfId="20488" xr:uid="{00000000-0005-0000-0000-00000A500000}"/>
    <cellStyle name="Separador de milhares 11 34 3 2 2" xfId="51124" xr:uid="{D44A2090-1317-44E1-8790-FB996833B847}"/>
    <cellStyle name="Separador de milhares 11 34 3 3" xfId="51123" xr:uid="{914CE3DE-3D76-442D-9151-10036740C4B4}"/>
    <cellStyle name="Separador de milhares 11 34 4" xfId="20489" xr:uid="{00000000-0005-0000-0000-00000B500000}"/>
    <cellStyle name="Separador de milhares 11 34 4 2" xfId="51125" xr:uid="{0057F4B5-7A4F-43A4-B217-9710A136BC9F}"/>
    <cellStyle name="Separador de milhares 11 34 5" xfId="20490" xr:uid="{00000000-0005-0000-0000-00000C500000}"/>
    <cellStyle name="Separador de milhares 11 34 5 2" xfId="51126" xr:uid="{396D759B-7781-4AE7-BD7F-67221B2928E3}"/>
    <cellStyle name="Separador de milhares 11 34 6" xfId="20491" xr:uid="{00000000-0005-0000-0000-00000D500000}"/>
    <cellStyle name="Separador de milhares 11 34 6 2" xfId="51127" xr:uid="{0C8127FC-E070-45ED-B10F-744F115185E6}"/>
    <cellStyle name="Separador de milhares 11 34 7" xfId="51120" xr:uid="{4C4B5D0C-1BBF-4C17-908A-A5401D56B73D}"/>
    <cellStyle name="Separador de milhares 11 35" xfId="20492" xr:uid="{00000000-0005-0000-0000-00000E500000}"/>
    <cellStyle name="Separador de milhares 11 35 2" xfId="20493" xr:uid="{00000000-0005-0000-0000-00000F500000}"/>
    <cellStyle name="Separador de milhares 11 35 2 2" xfId="20494" xr:uid="{00000000-0005-0000-0000-000010500000}"/>
    <cellStyle name="Separador de milhares 11 35 2 2 2" xfId="51130" xr:uid="{DBDE7FD3-30D4-4C18-A5CD-8661F6AB0D42}"/>
    <cellStyle name="Separador de milhares 11 35 2 3" xfId="51129" xr:uid="{F6473D37-B0CF-4CC4-BFA7-209B316467A6}"/>
    <cellStyle name="Separador de milhares 11 35 3" xfId="20495" xr:uid="{00000000-0005-0000-0000-000011500000}"/>
    <cellStyle name="Separador de milhares 11 35 3 2" xfId="20496" xr:uid="{00000000-0005-0000-0000-000012500000}"/>
    <cellStyle name="Separador de milhares 11 35 3 2 2" xfId="51132" xr:uid="{D8292FDB-AB98-43C7-B4AF-6E6FCF8155C4}"/>
    <cellStyle name="Separador de milhares 11 35 3 3" xfId="51131" xr:uid="{A7D524DA-85C6-4163-ADF4-E3C05249387D}"/>
    <cellStyle name="Separador de milhares 11 35 4" xfId="20497" xr:uid="{00000000-0005-0000-0000-000013500000}"/>
    <cellStyle name="Separador de milhares 11 35 4 2" xfId="51133" xr:uid="{E01C2A8B-A190-45F3-9BBB-F8E41EE2713E}"/>
    <cellStyle name="Separador de milhares 11 35 5" xfId="20498" xr:uid="{00000000-0005-0000-0000-000014500000}"/>
    <cellStyle name="Separador de milhares 11 35 5 2" xfId="51134" xr:uid="{DA144497-9208-4042-9DB1-B182CFC5E34C}"/>
    <cellStyle name="Separador de milhares 11 35 6" xfId="20499" xr:uid="{00000000-0005-0000-0000-000015500000}"/>
    <cellStyle name="Separador de milhares 11 35 6 2" xfId="51135" xr:uid="{20F7226D-0FAF-443D-AECB-7F8246DB5A36}"/>
    <cellStyle name="Separador de milhares 11 35 7" xfId="51128" xr:uid="{BCFDE73C-DA17-4EBF-9748-3D4BC467A480}"/>
    <cellStyle name="Separador de milhares 11 36" xfId="20500" xr:uid="{00000000-0005-0000-0000-000016500000}"/>
    <cellStyle name="Separador de milhares 11 36 2" xfId="20501" xr:uid="{00000000-0005-0000-0000-000017500000}"/>
    <cellStyle name="Separador de milhares 11 36 2 2" xfId="20502" xr:uid="{00000000-0005-0000-0000-000018500000}"/>
    <cellStyle name="Separador de milhares 11 36 2 2 2" xfId="51138" xr:uid="{D8A3878B-88E2-41AF-8F7C-EFED28089D32}"/>
    <cellStyle name="Separador de milhares 11 36 2 3" xfId="51137" xr:uid="{AD5E073E-BCAF-47DD-8F1D-A48AFB48CE0F}"/>
    <cellStyle name="Separador de milhares 11 36 3" xfId="20503" xr:uid="{00000000-0005-0000-0000-000019500000}"/>
    <cellStyle name="Separador de milhares 11 36 3 2" xfId="20504" xr:uid="{00000000-0005-0000-0000-00001A500000}"/>
    <cellStyle name="Separador de milhares 11 36 3 2 2" xfId="51140" xr:uid="{98E2340F-AE7A-4CE6-967C-F7F51657A9F5}"/>
    <cellStyle name="Separador de milhares 11 36 3 3" xfId="51139" xr:uid="{5F7A2ED5-D626-4C60-82AC-B7E36049F35D}"/>
    <cellStyle name="Separador de milhares 11 36 4" xfId="20505" xr:uid="{00000000-0005-0000-0000-00001B500000}"/>
    <cellStyle name="Separador de milhares 11 36 4 2" xfId="51141" xr:uid="{73EDEED5-D49E-4237-9595-313D702DECF6}"/>
    <cellStyle name="Separador de milhares 11 36 5" xfId="20506" xr:uid="{00000000-0005-0000-0000-00001C500000}"/>
    <cellStyle name="Separador de milhares 11 36 5 2" xfId="51142" xr:uid="{7E15FD75-E13E-4541-8D21-67E881DDEB57}"/>
    <cellStyle name="Separador de milhares 11 36 6" xfId="20507" xr:uid="{00000000-0005-0000-0000-00001D500000}"/>
    <cellStyle name="Separador de milhares 11 36 6 2" xfId="51143" xr:uid="{E9AF5B86-3147-4EF7-97C9-79DF42A04238}"/>
    <cellStyle name="Separador de milhares 11 36 7" xfId="51136" xr:uid="{61CA868E-A5D7-46A6-9C25-E31C884BDDB9}"/>
    <cellStyle name="Separador de milhares 11 37" xfId="20508" xr:uid="{00000000-0005-0000-0000-00001E500000}"/>
    <cellStyle name="Separador de milhares 11 37 2" xfId="20509" xr:uid="{00000000-0005-0000-0000-00001F500000}"/>
    <cellStyle name="Separador de milhares 11 37 2 2" xfId="51145" xr:uid="{9A71F122-0869-4811-ABD4-3579F2554409}"/>
    <cellStyle name="Separador de milhares 11 37 3" xfId="51144" xr:uid="{DED1D360-255A-41D4-963A-879D4C84B986}"/>
    <cellStyle name="Separador de milhares 11 38" xfId="20510" xr:uid="{00000000-0005-0000-0000-000020500000}"/>
    <cellStyle name="Separador de milhares 11 38 2" xfId="20511" xr:uid="{00000000-0005-0000-0000-000021500000}"/>
    <cellStyle name="Separador de milhares 11 38 2 2" xfId="51147" xr:uid="{66805EFF-9409-4FA8-BB89-17F7B89C60DD}"/>
    <cellStyle name="Separador de milhares 11 38 3" xfId="51146" xr:uid="{8F1B78B7-36CD-469F-9D7F-FE31F037B8FA}"/>
    <cellStyle name="Separador de milhares 11 39" xfId="20512" xr:uid="{00000000-0005-0000-0000-000022500000}"/>
    <cellStyle name="Separador de milhares 11 39 2" xfId="20513" xr:uid="{00000000-0005-0000-0000-000023500000}"/>
    <cellStyle name="Separador de milhares 11 39 2 2" xfId="51149" xr:uid="{F7EB8EF4-D0A9-4502-9CA3-8B811B05668A}"/>
    <cellStyle name="Separador de milhares 11 39 3" xfId="51148" xr:uid="{EF8A2739-A4D6-4EE8-BCD7-1E7BEEE64078}"/>
    <cellStyle name="Separador de milhares 11 4" xfId="20514" xr:uid="{00000000-0005-0000-0000-000024500000}"/>
    <cellStyle name="Separador de milhares_x0001_ 11 4" xfId="20515" xr:uid="{00000000-0005-0000-0000-000025500000}"/>
    <cellStyle name="Separador de milhares 11 4 10" xfId="51150" xr:uid="{2925600D-61FC-472F-9A0C-BA7D9C56DAB5}"/>
    <cellStyle name="Separador de milhares_x0001_ 11 4 10" xfId="51151" xr:uid="{CAFD51F7-E542-471D-A996-19683F50DA7F}"/>
    <cellStyle name="Separador de milhares 11 4 2" xfId="20516" xr:uid="{00000000-0005-0000-0000-000026500000}"/>
    <cellStyle name="Separador de milhares_x0001_ 11 4 2" xfId="20517" xr:uid="{00000000-0005-0000-0000-000027500000}"/>
    <cellStyle name="Separador de milhares 11 4 2 2" xfId="20518" xr:uid="{00000000-0005-0000-0000-000028500000}"/>
    <cellStyle name="Separador de milhares_x0001_ 11 4 2 2" xfId="20519" xr:uid="{00000000-0005-0000-0000-000029500000}"/>
    <cellStyle name="Separador de milhares 11 4 2 2 2" xfId="51154" xr:uid="{589DE644-2304-4C8B-BD0F-43946D03AF4F}"/>
    <cellStyle name="Separador de milhares_x0001_ 11 4 2 2 2" xfId="51155" xr:uid="{E42CAEE4-8DF6-44BB-9031-6F3BB15E0380}"/>
    <cellStyle name="Separador de milhares 11 4 2 3" xfId="51152" xr:uid="{33907673-F166-485E-8C99-091031D189A4}"/>
    <cellStyle name="Separador de milhares_x0001_ 11 4 2 3" xfId="51153" xr:uid="{A85BF0E1-F3B1-40D4-BBFF-E758BB5ABA76}"/>
    <cellStyle name="Separador de milhares 11 4 3" xfId="20520" xr:uid="{00000000-0005-0000-0000-00002A500000}"/>
    <cellStyle name="Separador de milhares_x0001_ 11 4 3" xfId="20521" xr:uid="{00000000-0005-0000-0000-00002B500000}"/>
    <cellStyle name="Separador de milhares 11 4 3 2" xfId="20522" xr:uid="{00000000-0005-0000-0000-00002C500000}"/>
    <cellStyle name="Separador de milhares_x0001_ 11 4 3 2" xfId="20523" xr:uid="{00000000-0005-0000-0000-00002D500000}"/>
    <cellStyle name="Separador de milhares 11 4 3 2 2" xfId="51158" xr:uid="{3A8636A7-D167-447B-9D1A-C87122473F74}"/>
    <cellStyle name="Separador de milhares_x0001_ 11 4 3 2 2" xfId="51159" xr:uid="{67F08097-C252-4250-96DD-F1A2313A0BDD}"/>
    <cellStyle name="Separador de milhares 11 4 3 3" xfId="51156" xr:uid="{98708C34-1678-4963-8CC1-3C4E0E194DD5}"/>
    <cellStyle name="Separador de milhares_x0001_ 11 4 3 3" xfId="51157" xr:uid="{285C7ED6-D9C0-453B-A675-64249AFB2717}"/>
    <cellStyle name="Separador de milhares 11 4 4" xfId="20524" xr:uid="{00000000-0005-0000-0000-00002E500000}"/>
    <cellStyle name="Separador de milhares_x0001_ 11 4 4" xfId="20525" xr:uid="{00000000-0005-0000-0000-00002F500000}"/>
    <cellStyle name="Separador de milhares 11 4 4 2" xfId="20526" xr:uid="{00000000-0005-0000-0000-000030500000}"/>
    <cellStyle name="Separador de milhares_x0001_ 11 4 4 2" xfId="20527" xr:uid="{00000000-0005-0000-0000-000031500000}"/>
    <cellStyle name="Separador de milhares 11 4 4 2 2" xfId="51162" xr:uid="{580B7187-CE9A-4555-A609-79B9C7F69BA0}"/>
    <cellStyle name="Separador de milhares_x0001_ 11 4 4 2 2" xfId="51163" xr:uid="{C1A8B51C-182E-49F4-B0C0-563E15BDCA34}"/>
    <cellStyle name="Separador de milhares 11 4 4 3" xfId="51160" xr:uid="{D10A25CF-7D83-4595-83EB-4DD6563A5736}"/>
    <cellStyle name="Separador de milhares_x0001_ 11 4 4 3" xfId="51161" xr:uid="{FC43EE10-94F8-46C3-A054-7CB780A77891}"/>
    <cellStyle name="Separador de milhares 11 4 5" xfId="20528" xr:uid="{00000000-0005-0000-0000-000032500000}"/>
    <cellStyle name="Separador de milhares_x0001_ 11 4 5" xfId="20529" xr:uid="{00000000-0005-0000-0000-000033500000}"/>
    <cellStyle name="Separador de milhares 11 4 5 2" xfId="20530" xr:uid="{00000000-0005-0000-0000-000034500000}"/>
    <cellStyle name="Separador de milhares_x0001_ 11 4 5 2" xfId="20531" xr:uid="{00000000-0005-0000-0000-000035500000}"/>
    <cellStyle name="Separador de milhares 11 4 5 2 2" xfId="51166" xr:uid="{5A55E25D-B3B2-4E5F-B521-881C5C01096B}"/>
    <cellStyle name="Separador de milhares_x0001_ 11 4 5 2 2" xfId="51167" xr:uid="{59B91DF6-A2DC-4A0E-868F-2234E956F171}"/>
    <cellStyle name="Separador de milhares 11 4 5 3" xfId="51164" xr:uid="{017F972F-A024-4C0C-96E5-C5FDF375D072}"/>
    <cellStyle name="Separador de milhares_x0001_ 11 4 5 3" xfId="51165" xr:uid="{F46C52D2-02F3-43BC-A475-99C9A4CCBB9B}"/>
    <cellStyle name="Separador de milhares 11 4 6" xfId="20532" xr:uid="{00000000-0005-0000-0000-000036500000}"/>
    <cellStyle name="Separador de milhares_x0001_ 11 4 6" xfId="20533" xr:uid="{00000000-0005-0000-0000-000037500000}"/>
    <cellStyle name="Separador de milhares 11 4 6 2" xfId="51168" xr:uid="{B310D11F-E172-4869-8100-85978BA9A068}"/>
    <cellStyle name="Separador de milhares_x0001_ 11 4 6 2" xfId="51169" xr:uid="{50349D40-1A0F-40E6-AE94-B68F3D6A154F}"/>
    <cellStyle name="Separador de milhares 11 4 7" xfId="20534" xr:uid="{00000000-0005-0000-0000-000038500000}"/>
    <cellStyle name="Separador de milhares_x0001_ 11 4 7" xfId="20535" xr:uid="{00000000-0005-0000-0000-000039500000}"/>
    <cellStyle name="Separador de milhares 11 4 7 2" xfId="51170" xr:uid="{E84BDF38-A660-49AF-B0B4-677C5F8AA5FE}"/>
    <cellStyle name="Separador de milhares_x0001_ 11 4 7 2" xfId="51171" xr:uid="{1D3B1004-2832-4C24-AA21-5BFA54129D7A}"/>
    <cellStyle name="Separador de milhares 11 4 7 3" xfId="20536" xr:uid="{00000000-0005-0000-0000-00003A500000}"/>
    <cellStyle name="Separador de milhares 11 4 7 3 2" xfId="51172" xr:uid="{1CDE1E47-A77C-4C19-BC95-C2DACBABB4F7}"/>
    <cellStyle name="Separador de milhares 11 4 8" xfId="20537" xr:uid="{00000000-0005-0000-0000-00003B500000}"/>
    <cellStyle name="Separador de milhares_x0001_ 11 4 8" xfId="20538" xr:uid="{00000000-0005-0000-0000-00003C500000}"/>
    <cellStyle name="Separador de milhares 11 4 8 2" xfId="51173" xr:uid="{583094BA-B3F0-4CFB-9D08-923B162B9A30}"/>
    <cellStyle name="Separador de milhares_x0001_ 11 4 8 2" xfId="51174" xr:uid="{422DC581-A540-44DA-AE7F-8E0616E74CC8}"/>
    <cellStyle name="Separador de milhares 11 4 9" xfId="20539" xr:uid="{00000000-0005-0000-0000-00003D500000}"/>
    <cellStyle name="Separador de milhares_x0001_ 11 4 9" xfId="20540" xr:uid="{00000000-0005-0000-0000-00003E500000}"/>
    <cellStyle name="Separador de milhares 11 4 9 2" xfId="51175" xr:uid="{97EB5C87-8A1E-4CB5-8680-EEDC4E626844}"/>
    <cellStyle name="Separador de milhares_x0001_ 11 4 9 2" xfId="51176" xr:uid="{5B2B4027-E8BE-4F87-BE34-3651FAB6BB2D}"/>
    <cellStyle name="Separador de milhares 11 40" xfId="20541" xr:uid="{00000000-0005-0000-0000-00003F500000}"/>
    <cellStyle name="Separador de milhares 11 40 2" xfId="20542" xr:uid="{00000000-0005-0000-0000-000040500000}"/>
    <cellStyle name="Separador de milhares 11 40 2 2" xfId="51178" xr:uid="{3D39D66A-ACBA-424A-A171-F372E00A0487}"/>
    <cellStyle name="Separador de milhares 11 40 3" xfId="51177" xr:uid="{511B0B20-5003-427D-BDF2-69FDF87D6CF0}"/>
    <cellStyle name="Separador de milhares 11 41" xfId="20543" xr:uid="{00000000-0005-0000-0000-000041500000}"/>
    <cellStyle name="Separador de milhares 11 41 2" xfId="51179" xr:uid="{A83B3E7E-58BE-49AE-BD43-F095A4BA1D79}"/>
    <cellStyle name="Separador de milhares 11 42" xfId="20544" xr:uid="{00000000-0005-0000-0000-000042500000}"/>
    <cellStyle name="Separador de milhares 11 42 2" xfId="51180" xr:uid="{07630874-302A-447E-88C8-13DDD8300D74}"/>
    <cellStyle name="Separador de milhares 11 42 3" xfId="20545" xr:uid="{00000000-0005-0000-0000-000043500000}"/>
    <cellStyle name="Separador de milhares 11 42 3 2" xfId="51181" xr:uid="{5E16C9B6-B05D-4888-86D7-FC2DDC3D25EB}"/>
    <cellStyle name="Separador de milhares 11 43" xfId="20546" xr:uid="{00000000-0005-0000-0000-000044500000}"/>
    <cellStyle name="Separador de milhares 11 43 2" xfId="51182" xr:uid="{4E233A16-331F-4974-B982-26E4BE866DCE}"/>
    <cellStyle name="Separador de milhares 11 44" xfId="20547" xr:uid="{00000000-0005-0000-0000-000045500000}"/>
    <cellStyle name="Separador de milhares 11 44 2" xfId="51183" xr:uid="{68630400-2280-47F4-AB9D-078CAD2373E6}"/>
    <cellStyle name="Separador de milhares 11 45" xfId="50827" xr:uid="{F4D76E7D-DF43-4458-8CA7-4AF5D1E6562E}"/>
    <cellStyle name="Separador de milhares 11 5" xfId="20548" xr:uid="{00000000-0005-0000-0000-000046500000}"/>
    <cellStyle name="Separador de milhares_x0001_ 11 5" xfId="20549" xr:uid="{00000000-0005-0000-0000-000047500000}"/>
    <cellStyle name="Separador de milhares 11 5 10" xfId="51184" xr:uid="{F791CEED-B862-4922-AD59-00C4FB8F561A}"/>
    <cellStyle name="Separador de milhares_x0001_ 11 5 10" xfId="51185" xr:uid="{BAC7ABDE-4357-409E-8CAE-110B4EDCD9AE}"/>
    <cellStyle name="Separador de milhares 11 5 2" xfId="20550" xr:uid="{00000000-0005-0000-0000-000048500000}"/>
    <cellStyle name="Separador de milhares_x0001_ 11 5 2" xfId="20551" xr:uid="{00000000-0005-0000-0000-000049500000}"/>
    <cellStyle name="Separador de milhares 11 5 2 2" xfId="20552" xr:uid="{00000000-0005-0000-0000-00004A500000}"/>
    <cellStyle name="Separador de milhares_x0001_ 11 5 2 2" xfId="20553" xr:uid="{00000000-0005-0000-0000-00004B500000}"/>
    <cellStyle name="Separador de milhares 11 5 2 2 2" xfId="51188" xr:uid="{38784A55-74E8-430F-A174-DD313077C281}"/>
    <cellStyle name="Separador de milhares_x0001_ 11 5 2 2 2" xfId="51189" xr:uid="{A9479858-9297-4095-84CC-242988D88516}"/>
    <cellStyle name="Separador de milhares 11 5 2 3" xfId="51186" xr:uid="{184767F6-D9C9-4BAE-B60B-4B78D959697E}"/>
    <cellStyle name="Separador de milhares_x0001_ 11 5 2 3" xfId="51187" xr:uid="{0EB7B691-B8F8-4C41-BD10-8F8F9BC0215C}"/>
    <cellStyle name="Separador de milhares 11 5 3" xfId="20554" xr:uid="{00000000-0005-0000-0000-00004C500000}"/>
    <cellStyle name="Separador de milhares_x0001_ 11 5 3" xfId="20555" xr:uid="{00000000-0005-0000-0000-00004D500000}"/>
    <cellStyle name="Separador de milhares 11 5 3 2" xfId="20556" xr:uid="{00000000-0005-0000-0000-00004E500000}"/>
    <cellStyle name="Separador de milhares_x0001_ 11 5 3 2" xfId="20557" xr:uid="{00000000-0005-0000-0000-00004F500000}"/>
    <cellStyle name="Separador de milhares 11 5 3 2 2" xfId="51192" xr:uid="{741A8FDC-484D-4B4D-A228-1FB975E1C68F}"/>
    <cellStyle name="Separador de milhares_x0001_ 11 5 3 2 2" xfId="51193" xr:uid="{FB0B3979-7F9F-4B0F-972F-3BABA2AC0F8B}"/>
    <cellStyle name="Separador de milhares 11 5 3 3" xfId="51190" xr:uid="{7376B3A9-1602-4F40-833F-AC20510EE11B}"/>
    <cellStyle name="Separador de milhares_x0001_ 11 5 3 3" xfId="51191" xr:uid="{D557B60F-8371-4C4D-9071-80C666B053BF}"/>
    <cellStyle name="Separador de milhares 11 5 4" xfId="20558" xr:uid="{00000000-0005-0000-0000-000050500000}"/>
    <cellStyle name="Separador de milhares_x0001_ 11 5 4" xfId="20559" xr:uid="{00000000-0005-0000-0000-000051500000}"/>
    <cellStyle name="Separador de milhares 11 5 4 2" xfId="20560" xr:uid="{00000000-0005-0000-0000-000052500000}"/>
    <cellStyle name="Separador de milhares_x0001_ 11 5 4 2" xfId="20561" xr:uid="{00000000-0005-0000-0000-000053500000}"/>
    <cellStyle name="Separador de milhares 11 5 4 2 2" xfId="51196" xr:uid="{2AA68522-763E-4A0E-8A9F-A4A8ACC55654}"/>
    <cellStyle name="Separador de milhares_x0001_ 11 5 4 2 2" xfId="51197" xr:uid="{E2853815-42F5-4CA6-93A7-C91A342D03E2}"/>
    <cellStyle name="Separador de milhares 11 5 4 3" xfId="51194" xr:uid="{5C09FC70-16E3-4A82-98C2-D07E5A556CA6}"/>
    <cellStyle name="Separador de milhares_x0001_ 11 5 4 3" xfId="51195" xr:uid="{010D3225-510C-46CF-8606-2EF5DA731DC7}"/>
    <cellStyle name="Separador de milhares 11 5 5" xfId="20562" xr:uid="{00000000-0005-0000-0000-000054500000}"/>
    <cellStyle name="Separador de milhares_x0001_ 11 5 5" xfId="20563" xr:uid="{00000000-0005-0000-0000-000055500000}"/>
    <cellStyle name="Separador de milhares 11 5 5 2" xfId="20564" xr:uid="{00000000-0005-0000-0000-000056500000}"/>
    <cellStyle name="Separador de milhares_x0001_ 11 5 5 2" xfId="20565" xr:uid="{00000000-0005-0000-0000-000057500000}"/>
    <cellStyle name="Separador de milhares 11 5 5 2 2" xfId="51200" xr:uid="{7AD95FC5-FB63-424F-9257-451BD7A5FFED}"/>
    <cellStyle name="Separador de milhares_x0001_ 11 5 5 2 2" xfId="51201" xr:uid="{0B4A1E6A-FDCB-444E-B5A6-C94FD9EF7B9B}"/>
    <cellStyle name="Separador de milhares 11 5 5 3" xfId="51198" xr:uid="{ED4D18B7-F01C-477A-9794-9F8DF07D2443}"/>
    <cellStyle name="Separador de milhares_x0001_ 11 5 5 3" xfId="51199" xr:uid="{E116E1E3-C05B-4450-854D-E654FA4AD723}"/>
    <cellStyle name="Separador de milhares 11 5 6" xfId="20566" xr:uid="{00000000-0005-0000-0000-000058500000}"/>
    <cellStyle name="Separador de milhares_x0001_ 11 5 6" xfId="20567" xr:uid="{00000000-0005-0000-0000-000059500000}"/>
    <cellStyle name="Separador de milhares 11 5 6 2" xfId="51202" xr:uid="{19605E2C-9B50-40CB-8753-224BBC735D59}"/>
    <cellStyle name="Separador de milhares_x0001_ 11 5 6 2" xfId="51203" xr:uid="{453FA11C-8B7D-40A9-BEA6-3E7F9E38C55A}"/>
    <cellStyle name="Separador de milhares 11 5 7" xfId="20568" xr:uid="{00000000-0005-0000-0000-00005A500000}"/>
    <cellStyle name="Separador de milhares_x0001_ 11 5 7" xfId="20569" xr:uid="{00000000-0005-0000-0000-00005B500000}"/>
    <cellStyle name="Separador de milhares 11 5 7 2" xfId="51204" xr:uid="{857533A7-5080-4A0F-9C73-B18A116FD8BB}"/>
    <cellStyle name="Separador de milhares_x0001_ 11 5 7 2" xfId="51205" xr:uid="{8B29B48B-6DA7-40B5-B693-0E97D785C638}"/>
    <cellStyle name="Separador de milhares 11 5 7 3" xfId="20570" xr:uid="{00000000-0005-0000-0000-00005C500000}"/>
    <cellStyle name="Separador de milhares 11 5 7 3 2" xfId="51206" xr:uid="{A91665E8-440A-4D99-A3FB-DE878B9728C6}"/>
    <cellStyle name="Separador de milhares 11 5 8" xfId="20571" xr:uid="{00000000-0005-0000-0000-00005D500000}"/>
    <cellStyle name="Separador de milhares_x0001_ 11 5 8" xfId="20572" xr:uid="{00000000-0005-0000-0000-00005E500000}"/>
    <cellStyle name="Separador de milhares 11 5 8 2" xfId="51207" xr:uid="{C71ED57D-F1E0-424A-8953-861427DFF925}"/>
    <cellStyle name="Separador de milhares_x0001_ 11 5 8 2" xfId="51208" xr:uid="{9D489082-4EB3-4982-ADF9-70A11942D55A}"/>
    <cellStyle name="Separador de milhares 11 5 9" xfId="20573" xr:uid="{00000000-0005-0000-0000-00005F500000}"/>
    <cellStyle name="Separador de milhares_x0001_ 11 5 9" xfId="20574" xr:uid="{00000000-0005-0000-0000-000060500000}"/>
    <cellStyle name="Separador de milhares 11 5 9 2" xfId="51209" xr:uid="{C982410C-5F17-41CC-B286-92F782DD7DF4}"/>
    <cellStyle name="Separador de milhares_x0001_ 11 5 9 2" xfId="51210" xr:uid="{E7414F31-A474-4B73-9894-6C747DF5BFD1}"/>
    <cellStyle name="Separador de milhares 11 6" xfId="20575" xr:uid="{00000000-0005-0000-0000-000061500000}"/>
    <cellStyle name="Separador de milhares_x0001_ 11 6" xfId="20576" xr:uid="{00000000-0005-0000-0000-000062500000}"/>
    <cellStyle name="Separador de milhares 11 6 10" xfId="51211" xr:uid="{90076E8A-DFD2-4BE6-8ED1-08B1EEA09079}"/>
    <cellStyle name="Separador de milhares_x0001_ 11 6 10" xfId="51212" xr:uid="{570F8F15-0CF5-4BD5-A69F-87C6C541F5D2}"/>
    <cellStyle name="Separador de milhares 11 6 2" xfId="20577" xr:uid="{00000000-0005-0000-0000-000063500000}"/>
    <cellStyle name="Separador de milhares_x0001_ 11 6 2" xfId="20578" xr:uid="{00000000-0005-0000-0000-000064500000}"/>
    <cellStyle name="Separador de milhares 11 6 2 2" xfId="20579" xr:uid="{00000000-0005-0000-0000-000065500000}"/>
    <cellStyle name="Separador de milhares_x0001_ 11 6 2 2" xfId="20580" xr:uid="{00000000-0005-0000-0000-000066500000}"/>
    <cellStyle name="Separador de milhares 11 6 2 2 2" xfId="51215" xr:uid="{34CF3E5C-7662-4D3A-A638-45F5562CF75C}"/>
    <cellStyle name="Separador de milhares_x0001_ 11 6 2 2 2" xfId="51216" xr:uid="{F14035B4-7203-41DE-A5FE-CD6539425271}"/>
    <cellStyle name="Separador de milhares 11 6 2 3" xfId="51213" xr:uid="{3884FB46-33BE-43D1-8070-965B415F9103}"/>
    <cellStyle name="Separador de milhares_x0001_ 11 6 2 3" xfId="51214" xr:uid="{882AAE56-7EFF-4E8D-9172-AA48323BE894}"/>
    <cellStyle name="Separador de milhares 11 6 3" xfId="20581" xr:uid="{00000000-0005-0000-0000-000067500000}"/>
    <cellStyle name="Separador de milhares_x0001_ 11 6 3" xfId="20582" xr:uid="{00000000-0005-0000-0000-000068500000}"/>
    <cellStyle name="Separador de milhares 11 6 3 2" xfId="20583" xr:uid="{00000000-0005-0000-0000-000069500000}"/>
    <cellStyle name="Separador de milhares_x0001_ 11 6 3 2" xfId="20584" xr:uid="{00000000-0005-0000-0000-00006A500000}"/>
    <cellStyle name="Separador de milhares 11 6 3 2 2" xfId="51219" xr:uid="{2D8BE2C7-D4BB-438A-8743-4572D206B8D3}"/>
    <cellStyle name="Separador de milhares_x0001_ 11 6 3 2 2" xfId="51220" xr:uid="{4EDDCE2D-6C8F-4FE1-A8C4-749CD9EFCCF0}"/>
    <cellStyle name="Separador de milhares 11 6 3 3" xfId="51217" xr:uid="{76C1548B-9F02-4C28-A74E-572362B349B7}"/>
    <cellStyle name="Separador de milhares_x0001_ 11 6 3 3" xfId="51218" xr:uid="{55519676-38A5-47CE-B329-A996E87A19AB}"/>
    <cellStyle name="Separador de milhares 11 6 4" xfId="20585" xr:uid="{00000000-0005-0000-0000-00006B500000}"/>
    <cellStyle name="Separador de milhares_x0001_ 11 6 4" xfId="20586" xr:uid="{00000000-0005-0000-0000-00006C500000}"/>
    <cellStyle name="Separador de milhares 11 6 4 2" xfId="20587" xr:uid="{00000000-0005-0000-0000-00006D500000}"/>
    <cellStyle name="Separador de milhares_x0001_ 11 6 4 2" xfId="20588" xr:uid="{00000000-0005-0000-0000-00006E500000}"/>
    <cellStyle name="Separador de milhares 11 6 4 2 2" xfId="51223" xr:uid="{258EC17D-E54D-4693-B166-88543EB953F0}"/>
    <cellStyle name="Separador de milhares_x0001_ 11 6 4 2 2" xfId="51224" xr:uid="{ABB42BA8-3EF1-4A25-96AA-B515DBC9B468}"/>
    <cellStyle name="Separador de milhares 11 6 4 3" xfId="51221" xr:uid="{3FA7A8D5-157B-4C08-917C-DA842EB3C89B}"/>
    <cellStyle name="Separador de milhares_x0001_ 11 6 4 3" xfId="51222" xr:uid="{0E94C02B-BDB6-4ECC-A574-96ED8ABFAA2D}"/>
    <cellStyle name="Separador de milhares 11 6 5" xfId="20589" xr:uid="{00000000-0005-0000-0000-00006F500000}"/>
    <cellStyle name="Separador de milhares_x0001_ 11 6 5" xfId="20590" xr:uid="{00000000-0005-0000-0000-000070500000}"/>
    <cellStyle name="Separador de milhares 11 6 5 2" xfId="20591" xr:uid="{00000000-0005-0000-0000-000071500000}"/>
    <cellStyle name="Separador de milhares_x0001_ 11 6 5 2" xfId="20592" xr:uid="{00000000-0005-0000-0000-000072500000}"/>
    <cellStyle name="Separador de milhares 11 6 5 2 2" xfId="51227" xr:uid="{2960403B-9274-4264-9E90-0B90399C7942}"/>
    <cellStyle name="Separador de milhares_x0001_ 11 6 5 2 2" xfId="51228" xr:uid="{8783BD99-C2F5-4C10-8B12-ECC35840F5FC}"/>
    <cellStyle name="Separador de milhares 11 6 5 3" xfId="51225" xr:uid="{C0F93AF9-2C7E-48A9-98D1-475B3A1098CD}"/>
    <cellStyle name="Separador de milhares_x0001_ 11 6 5 3" xfId="51226" xr:uid="{3A1E08DD-FFB8-4A6B-9D93-08358D929B50}"/>
    <cellStyle name="Separador de milhares 11 6 6" xfId="20593" xr:uid="{00000000-0005-0000-0000-000073500000}"/>
    <cellStyle name="Separador de milhares_x0001_ 11 6 6" xfId="20594" xr:uid="{00000000-0005-0000-0000-000074500000}"/>
    <cellStyle name="Separador de milhares 11 6 6 2" xfId="51229" xr:uid="{FBFD91E2-7F2A-4CB3-B3EA-60F45602E096}"/>
    <cellStyle name="Separador de milhares_x0001_ 11 6 6 2" xfId="51230" xr:uid="{84365363-FCBF-42B2-AA45-DBD592ACF9EB}"/>
    <cellStyle name="Separador de milhares 11 6 7" xfId="20595" xr:uid="{00000000-0005-0000-0000-000075500000}"/>
    <cellStyle name="Separador de milhares_x0001_ 11 6 7" xfId="20596" xr:uid="{00000000-0005-0000-0000-000076500000}"/>
    <cellStyle name="Separador de milhares 11 6 7 2" xfId="51231" xr:uid="{893FE92C-243F-4D0A-849D-F15983962D9B}"/>
    <cellStyle name="Separador de milhares_x0001_ 11 6 7 2" xfId="51232" xr:uid="{9F7D270E-32C3-4BFB-B4B8-9351D22612DE}"/>
    <cellStyle name="Separador de milhares 11 6 7 3" xfId="20597" xr:uid="{00000000-0005-0000-0000-000077500000}"/>
    <cellStyle name="Separador de milhares 11 6 7 3 2" xfId="51233" xr:uid="{0D2CDED7-650D-4DF2-96E8-3731716B962F}"/>
    <cellStyle name="Separador de milhares 11 6 8" xfId="20598" xr:uid="{00000000-0005-0000-0000-000078500000}"/>
    <cellStyle name="Separador de milhares_x0001_ 11 6 8" xfId="20599" xr:uid="{00000000-0005-0000-0000-000079500000}"/>
    <cellStyle name="Separador de milhares 11 6 8 2" xfId="51234" xr:uid="{184B0605-0F62-40CF-9D31-A4300B2D0D52}"/>
    <cellStyle name="Separador de milhares_x0001_ 11 6 8 2" xfId="51235" xr:uid="{0FD512F7-6C1C-48A3-8202-601A1DA8A52F}"/>
    <cellStyle name="Separador de milhares 11 6 9" xfId="20600" xr:uid="{00000000-0005-0000-0000-00007A500000}"/>
    <cellStyle name="Separador de milhares_x0001_ 11 6 9" xfId="20601" xr:uid="{00000000-0005-0000-0000-00007B500000}"/>
    <cellStyle name="Separador de milhares 11 6 9 2" xfId="51236" xr:uid="{2E79C243-04BF-4794-B7E4-ADA555D4F15D}"/>
    <cellStyle name="Separador de milhares_x0001_ 11 6 9 2" xfId="51237" xr:uid="{990A790C-EA13-418A-85D2-A10F8620199F}"/>
    <cellStyle name="Separador de milhares 11 7" xfId="20602" xr:uid="{00000000-0005-0000-0000-00007C500000}"/>
    <cellStyle name="Separador de milhares_x0001_ 11 7" xfId="20603" xr:uid="{00000000-0005-0000-0000-00007D500000}"/>
    <cellStyle name="Separador de milhares 11 7 10" xfId="51238" xr:uid="{8DB61F0E-1140-4E2A-BBA4-576E8E715E3D}"/>
    <cellStyle name="Separador de milhares_x0001_ 11 7 10" xfId="51239" xr:uid="{ABDB310E-C245-4A7C-BE17-EDD603F4F9F9}"/>
    <cellStyle name="Separador de milhares 11 7 2" xfId="20604" xr:uid="{00000000-0005-0000-0000-00007E500000}"/>
    <cellStyle name="Separador de milhares_x0001_ 11 7 2" xfId="20605" xr:uid="{00000000-0005-0000-0000-00007F500000}"/>
    <cellStyle name="Separador de milhares 11 7 2 2" xfId="20606" xr:uid="{00000000-0005-0000-0000-000080500000}"/>
    <cellStyle name="Separador de milhares_x0001_ 11 7 2 2" xfId="20607" xr:uid="{00000000-0005-0000-0000-000081500000}"/>
    <cellStyle name="Separador de milhares 11 7 2 2 2" xfId="51242" xr:uid="{8297B98A-D523-49DB-8906-DAB331388F52}"/>
    <cellStyle name="Separador de milhares_x0001_ 11 7 2 2 2" xfId="51243" xr:uid="{08B79B89-C3B5-45B4-A705-F1513149583F}"/>
    <cellStyle name="Separador de milhares 11 7 2 3" xfId="51240" xr:uid="{3CFB7F8A-899B-4E53-9D60-F050FA1FBB7E}"/>
    <cellStyle name="Separador de milhares_x0001_ 11 7 2 3" xfId="51241" xr:uid="{7A6ACF35-8B3C-455E-86E8-D9492E2FD963}"/>
    <cellStyle name="Separador de milhares 11 7 3" xfId="20608" xr:uid="{00000000-0005-0000-0000-000082500000}"/>
    <cellStyle name="Separador de milhares_x0001_ 11 7 3" xfId="20609" xr:uid="{00000000-0005-0000-0000-000083500000}"/>
    <cellStyle name="Separador de milhares 11 7 3 2" xfId="20610" xr:uid="{00000000-0005-0000-0000-000084500000}"/>
    <cellStyle name="Separador de milhares_x0001_ 11 7 3 2" xfId="20611" xr:uid="{00000000-0005-0000-0000-000085500000}"/>
    <cellStyle name="Separador de milhares 11 7 3 2 2" xfId="51246" xr:uid="{B5D8BA1D-523E-446F-9A41-5917850D7D61}"/>
    <cellStyle name="Separador de milhares_x0001_ 11 7 3 2 2" xfId="51247" xr:uid="{557500E2-4B2A-466F-95FF-C55B43BFDBE3}"/>
    <cellStyle name="Separador de milhares 11 7 3 3" xfId="51244" xr:uid="{F8E1F2D8-A31F-43E7-AAD3-C7467019E6E8}"/>
    <cellStyle name="Separador de milhares_x0001_ 11 7 3 3" xfId="51245" xr:uid="{EB96C4FB-7CAF-40CF-8CFA-324F98DE225E}"/>
    <cellStyle name="Separador de milhares 11 7 4" xfId="20612" xr:uid="{00000000-0005-0000-0000-000086500000}"/>
    <cellStyle name="Separador de milhares_x0001_ 11 7 4" xfId="20613" xr:uid="{00000000-0005-0000-0000-000087500000}"/>
    <cellStyle name="Separador de milhares 11 7 4 2" xfId="20614" xr:uid="{00000000-0005-0000-0000-000088500000}"/>
    <cellStyle name="Separador de milhares_x0001_ 11 7 4 2" xfId="20615" xr:uid="{00000000-0005-0000-0000-000089500000}"/>
    <cellStyle name="Separador de milhares 11 7 4 2 2" xfId="51250" xr:uid="{2AEABC8D-10D9-4F36-824C-C63B6E83D368}"/>
    <cellStyle name="Separador de milhares_x0001_ 11 7 4 2 2" xfId="51251" xr:uid="{1DEBC355-CE25-4FF9-B14C-845C3FF9B2E1}"/>
    <cellStyle name="Separador de milhares 11 7 4 3" xfId="51248" xr:uid="{55F70458-70A3-49C6-B496-364A920DA8A0}"/>
    <cellStyle name="Separador de milhares_x0001_ 11 7 4 3" xfId="51249" xr:uid="{C753C05D-7A80-45F6-BE8A-1CFE30095583}"/>
    <cellStyle name="Separador de milhares 11 7 5" xfId="20616" xr:uid="{00000000-0005-0000-0000-00008A500000}"/>
    <cellStyle name="Separador de milhares_x0001_ 11 7 5" xfId="20617" xr:uid="{00000000-0005-0000-0000-00008B500000}"/>
    <cellStyle name="Separador de milhares 11 7 5 2" xfId="20618" xr:uid="{00000000-0005-0000-0000-00008C500000}"/>
    <cellStyle name="Separador de milhares_x0001_ 11 7 5 2" xfId="20619" xr:uid="{00000000-0005-0000-0000-00008D500000}"/>
    <cellStyle name="Separador de milhares 11 7 5 2 2" xfId="51254" xr:uid="{C7BBA38C-43DD-497C-A1E5-E953EEE87512}"/>
    <cellStyle name="Separador de milhares_x0001_ 11 7 5 2 2" xfId="51255" xr:uid="{98E1FE33-6B65-43B9-82B7-62CBBD315938}"/>
    <cellStyle name="Separador de milhares 11 7 5 3" xfId="51252" xr:uid="{839E6995-46B6-48E0-9FA6-7DFB2DFE7B2D}"/>
    <cellStyle name="Separador de milhares_x0001_ 11 7 5 3" xfId="51253" xr:uid="{D77C4096-EF6D-4DB3-A08B-D79E8A74503A}"/>
    <cellStyle name="Separador de milhares 11 7 6" xfId="20620" xr:uid="{00000000-0005-0000-0000-00008E500000}"/>
    <cellStyle name="Separador de milhares_x0001_ 11 7 6" xfId="20621" xr:uid="{00000000-0005-0000-0000-00008F500000}"/>
    <cellStyle name="Separador de milhares 11 7 6 2" xfId="51256" xr:uid="{FD44AC42-8807-4411-94C5-31944A1216E5}"/>
    <cellStyle name="Separador de milhares_x0001_ 11 7 6 2" xfId="51257" xr:uid="{CAEC2BB2-8369-4AA6-9923-FE7D37656BDF}"/>
    <cellStyle name="Separador de milhares 11 7 7" xfId="20622" xr:uid="{00000000-0005-0000-0000-000090500000}"/>
    <cellStyle name="Separador de milhares_x0001_ 11 7 7" xfId="20623" xr:uid="{00000000-0005-0000-0000-000091500000}"/>
    <cellStyle name="Separador de milhares 11 7 7 2" xfId="51258" xr:uid="{DD3ED2A1-B1D7-472A-BA0C-6B7222A74940}"/>
    <cellStyle name="Separador de milhares_x0001_ 11 7 7 2" xfId="51259" xr:uid="{63F91CD0-1DD2-498D-9E43-5EA3DAB704F6}"/>
    <cellStyle name="Separador de milhares 11 7 7 3" xfId="20624" xr:uid="{00000000-0005-0000-0000-000092500000}"/>
    <cellStyle name="Separador de milhares 11 7 7 3 2" xfId="51260" xr:uid="{A2D85BDB-163C-400E-B575-0321007C3CCB}"/>
    <cellStyle name="Separador de milhares 11 7 8" xfId="20625" xr:uid="{00000000-0005-0000-0000-000093500000}"/>
    <cellStyle name="Separador de milhares_x0001_ 11 7 8" xfId="20626" xr:uid="{00000000-0005-0000-0000-000094500000}"/>
    <cellStyle name="Separador de milhares 11 7 8 2" xfId="51261" xr:uid="{71CCEB97-DE50-4A6B-8CB8-D5BF2929003A}"/>
    <cellStyle name="Separador de milhares_x0001_ 11 7 8 2" xfId="51262" xr:uid="{3C5FF24E-F30B-4F13-B7A5-847BACEC271B}"/>
    <cellStyle name="Separador de milhares 11 7 9" xfId="20627" xr:uid="{00000000-0005-0000-0000-000095500000}"/>
    <cellStyle name="Separador de milhares_x0001_ 11 7 9" xfId="20628" xr:uid="{00000000-0005-0000-0000-000096500000}"/>
    <cellStyle name="Separador de milhares 11 7 9 2" xfId="51263" xr:uid="{A367A403-8ECF-47B4-B048-8D1AEFF49211}"/>
    <cellStyle name="Separador de milhares_x0001_ 11 7 9 2" xfId="51264" xr:uid="{0A0F0E4F-7319-4553-BB80-26C7E3E75E25}"/>
    <cellStyle name="Separador de milhares 11 8" xfId="20629" xr:uid="{00000000-0005-0000-0000-000097500000}"/>
    <cellStyle name="Separador de milhares_x0001_ 11 8" xfId="20630" xr:uid="{00000000-0005-0000-0000-000098500000}"/>
    <cellStyle name="Separador de milhares 11 8 10" xfId="51265" xr:uid="{E4AD32DB-7E4D-494D-99F3-509C3671A441}"/>
    <cellStyle name="Separador de milhares_x0001_ 11 8 10" xfId="51266" xr:uid="{AB20E6BC-37A8-44E9-94EC-DD2C838734F6}"/>
    <cellStyle name="Separador de milhares 11 8 2" xfId="20631" xr:uid="{00000000-0005-0000-0000-000099500000}"/>
    <cellStyle name="Separador de milhares_x0001_ 11 8 2" xfId="20632" xr:uid="{00000000-0005-0000-0000-00009A500000}"/>
    <cellStyle name="Separador de milhares 11 8 2 2" xfId="20633" xr:uid="{00000000-0005-0000-0000-00009B500000}"/>
    <cellStyle name="Separador de milhares_x0001_ 11 8 2 2" xfId="20634" xr:uid="{00000000-0005-0000-0000-00009C500000}"/>
    <cellStyle name="Separador de milhares 11 8 2 2 2" xfId="51269" xr:uid="{96E52677-2167-4A6B-84ED-DF0E68EAE7BA}"/>
    <cellStyle name="Separador de milhares_x0001_ 11 8 2 2 2" xfId="51270" xr:uid="{1EBD553F-66E8-4451-B438-F772AE563B44}"/>
    <cellStyle name="Separador de milhares 11 8 2 3" xfId="51267" xr:uid="{068BEBB4-9A27-45E9-88D4-C94915DEC15A}"/>
    <cellStyle name="Separador de milhares_x0001_ 11 8 2 3" xfId="51268" xr:uid="{BCDE53A8-AF2C-492C-8735-A0B919D12E04}"/>
    <cellStyle name="Separador de milhares 11 8 3" xfId="20635" xr:uid="{00000000-0005-0000-0000-00009D500000}"/>
    <cellStyle name="Separador de milhares_x0001_ 11 8 3" xfId="20636" xr:uid="{00000000-0005-0000-0000-00009E500000}"/>
    <cellStyle name="Separador de milhares 11 8 3 2" xfId="20637" xr:uid="{00000000-0005-0000-0000-00009F500000}"/>
    <cellStyle name="Separador de milhares_x0001_ 11 8 3 2" xfId="20638" xr:uid="{00000000-0005-0000-0000-0000A0500000}"/>
    <cellStyle name="Separador de milhares 11 8 3 2 2" xfId="51273" xr:uid="{E529EAF5-D984-43C5-9C55-FBEC8DA5763A}"/>
    <cellStyle name="Separador de milhares_x0001_ 11 8 3 2 2" xfId="51274" xr:uid="{592FDAA9-0E6F-40CA-976B-28CCF6D1C85F}"/>
    <cellStyle name="Separador de milhares 11 8 3 3" xfId="51271" xr:uid="{808D9C8E-8478-4D54-BB91-917F6C983300}"/>
    <cellStyle name="Separador de milhares_x0001_ 11 8 3 3" xfId="51272" xr:uid="{69E0F1F2-96D0-4B9D-8132-DFD4EC235098}"/>
    <cellStyle name="Separador de milhares 11 8 4" xfId="20639" xr:uid="{00000000-0005-0000-0000-0000A1500000}"/>
    <cellStyle name="Separador de milhares_x0001_ 11 8 4" xfId="20640" xr:uid="{00000000-0005-0000-0000-0000A2500000}"/>
    <cellStyle name="Separador de milhares 11 8 4 2" xfId="20641" xr:uid="{00000000-0005-0000-0000-0000A3500000}"/>
    <cellStyle name="Separador de milhares_x0001_ 11 8 4 2" xfId="20642" xr:uid="{00000000-0005-0000-0000-0000A4500000}"/>
    <cellStyle name="Separador de milhares 11 8 4 2 2" xfId="51277" xr:uid="{E7436EF3-5FB2-402B-93B8-295DB0DAFD3C}"/>
    <cellStyle name="Separador de milhares_x0001_ 11 8 4 2 2" xfId="51278" xr:uid="{645A2174-0695-4EF3-A0C3-28B3405507A5}"/>
    <cellStyle name="Separador de milhares 11 8 4 3" xfId="51275" xr:uid="{4C53F72D-3DAE-4F3D-9B7E-4196E1E8BDD8}"/>
    <cellStyle name="Separador de milhares_x0001_ 11 8 4 3" xfId="51276" xr:uid="{24644CC4-D9CB-4357-B273-3366BC65271B}"/>
    <cellStyle name="Separador de milhares 11 8 5" xfId="20643" xr:uid="{00000000-0005-0000-0000-0000A5500000}"/>
    <cellStyle name="Separador de milhares_x0001_ 11 8 5" xfId="20644" xr:uid="{00000000-0005-0000-0000-0000A6500000}"/>
    <cellStyle name="Separador de milhares 11 8 5 2" xfId="20645" xr:uid="{00000000-0005-0000-0000-0000A7500000}"/>
    <cellStyle name="Separador de milhares_x0001_ 11 8 5 2" xfId="20646" xr:uid="{00000000-0005-0000-0000-0000A8500000}"/>
    <cellStyle name="Separador de milhares 11 8 5 2 2" xfId="51281" xr:uid="{5B93EDE8-55FB-4646-8D1F-A7ACEABDB9DD}"/>
    <cellStyle name="Separador de milhares_x0001_ 11 8 5 2 2" xfId="51282" xr:uid="{B261DFEF-D4ED-4794-B634-10C5D7ED5C6B}"/>
    <cellStyle name="Separador de milhares 11 8 5 3" xfId="51279" xr:uid="{C8E66E53-B9AC-4C8B-9E15-AB7053A64DD1}"/>
    <cellStyle name="Separador de milhares_x0001_ 11 8 5 3" xfId="51280" xr:uid="{A6081261-09A4-4DC3-95C5-4E88B598D2E3}"/>
    <cellStyle name="Separador de milhares 11 8 6" xfId="20647" xr:uid="{00000000-0005-0000-0000-0000A9500000}"/>
    <cellStyle name="Separador de milhares_x0001_ 11 8 6" xfId="20648" xr:uid="{00000000-0005-0000-0000-0000AA500000}"/>
    <cellStyle name="Separador de milhares 11 8 6 2" xfId="51283" xr:uid="{FD7BDAFD-2E03-433A-8BCC-5BF39DC37580}"/>
    <cellStyle name="Separador de milhares_x0001_ 11 8 6 2" xfId="51284" xr:uid="{441B0DA7-563B-4133-965C-3B360B6D289E}"/>
    <cellStyle name="Separador de milhares 11 8 7" xfId="20649" xr:uid="{00000000-0005-0000-0000-0000AB500000}"/>
    <cellStyle name="Separador de milhares_x0001_ 11 8 7" xfId="20650" xr:uid="{00000000-0005-0000-0000-0000AC500000}"/>
    <cellStyle name="Separador de milhares 11 8 7 2" xfId="51285" xr:uid="{C9880C59-219D-4448-8338-D1EA51BE9455}"/>
    <cellStyle name="Separador de milhares_x0001_ 11 8 7 2" xfId="51286" xr:uid="{5C01FFB0-9792-4C5B-9DC9-741F888AC780}"/>
    <cellStyle name="Separador de milhares 11 8 7 3" xfId="20651" xr:uid="{00000000-0005-0000-0000-0000AD500000}"/>
    <cellStyle name="Separador de milhares 11 8 7 3 2" xfId="51287" xr:uid="{54A94DBB-5577-42CB-AFC6-591415CE508E}"/>
    <cellStyle name="Separador de milhares 11 8 8" xfId="20652" xr:uid="{00000000-0005-0000-0000-0000AE500000}"/>
    <cellStyle name="Separador de milhares_x0001_ 11 8 8" xfId="20653" xr:uid="{00000000-0005-0000-0000-0000AF500000}"/>
    <cellStyle name="Separador de milhares 11 8 8 2" xfId="51288" xr:uid="{C60296CC-86E4-408D-B798-1DA4B1CD282E}"/>
    <cellStyle name="Separador de milhares_x0001_ 11 8 8 2" xfId="51289" xr:uid="{5A5C80D7-E66E-477F-A348-285811286042}"/>
    <cellStyle name="Separador de milhares 11 8 9" xfId="20654" xr:uid="{00000000-0005-0000-0000-0000B0500000}"/>
    <cellStyle name="Separador de milhares_x0001_ 11 8 9" xfId="20655" xr:uid="{00000000-0005-0000-0000-0000B1500000}"/>
    <cellStyle name="Separador de milhares 11 8 9 2" xfId="51290" xr:uid="{A6CFA0CF-3C33-47A6-9FFA-AAF24046B3CE}"/>
    <cellStyle name="Separador de milhares_x0001_ 11 8 9 2" xfId="51291" xr:uid="{20CAEA12-0167-4C42-A067-99E94AB9220F}"/>
    <cellStyle name="Separador de milhares 11 9" xfId="20656" xr:uid="{00000000-0005-0000-0000-0000B2500000}"/>
    <cellStyle name="Separador de milhares_x0001_ 11 9" xfId="20657" xr:uid="{00000000-0005-0000-0000-0000B3500000}"/>
    <cellStyle name="Separador de milhares 11 9 10" xfId="51292" xr:uid="{20811168-C139-42E7-B43B-BAB6E55405E3}"/>
    <cellStyle name="Separador de milhares_x0001_ 11 9 10" xfId="51293" xr:uid="{3D490AE5-FF58-4B56-8AC0-38583338FEB9}"/>
    <cellStyle name="Separador de milhares 11 9 2" xfId="20658" xr:uid="{00000000-0005-0000-0000-0000B4500000}"/>
    <cellStyle name="Separador de milhares_x0001_ 11 9 2" xfId="20659" xr:uid="{00000000-0005-0000-0000-0000B5500000}"/>
    <cellStyle name="Separador de milhares 11 9 2 2" xfId="20660" xr:uid="{00000000-0005-0000-0000-0000B6500000}"/>
    <cellStyle name="Separador de milhares_x0001_ 11 9 2 2" xfId="20661" xr:uid="{00000000-0005-0000-0000-0000B7500000}"/>
    <cellStyle name="Separador de milhares 11 9 2 2 2" xfId="51296" xr:uid="{3C62E22F-724A-4B18-8C2D-9ADC1228B57D}"/>
    <cellStyle name="Separador de milhares_x0001_ 11 9 2 2 2" xfId="51297" xr:uid="{6B0CEE9D-A53E-4252-82E9-B2BD34ADA6C9}"/>
    <cellStyle name="Separador de milhares 11 9 2 3" xfId="51294" xr:uid="{E7BBE4D6-54FF-461E-B997-267092669150}"/>
    <cellStyle name="Separador de milhares_x0001_ 11 9 2 3" xfId="51295" xr:uid="{6A8F9062-F90D-42EB-B3F0-BB0F130AA3F8}"/>
    <cellStyle name="Separador de milhares 11 9 3" xfId="20662" xr:uid="{00000000-0005-0000-0000-0000B8500000}"/>
    <cellStyle name="Separador de milhares_x0001_ 11 9 3" xfId="20663" xr:uid="{00000000-0005-0000-0000-0000B9500000}"/>
    <cellStyle name="Separador de milhares 11 9 3 2" xfId="20664" xr:uid="{00000000-0005-0000-0000-0000BA500000}"/>
    <cellStyle name="Separador de milhares_x0001_ 11 9 3 2" xfId="20665" xr:uid="{00000000-0005-0000-0000-0000BB500000}"/>
    <cellStyle name="Separador de milhares 11 9 3 2 2" xfId="51300" xr:uid="{E607C670-FF72-4089-AB1F-15EAC7E74456}"/>
    <cellStyle name="Separador de milhares_x0001_ 11 9 3 2 2" xfId="51301" xr:uid="{F2D239FB-3050-430E-A335-CCCFA05A9AB0}"/>
    <cellStyle name="Separador de milhares 11 9 3 3" xfId="51298" xr:uid="{525ED240-F159-4E22-94C5-03A18B4CAA9D}"/>
    <cellStyle name="Separador de milhares_x0001_ 11 9 3 3" xfId="51299" xr:uid="{09A8E389-3E50-4161-82FB-83BD4DBE296E}"/>
    <cellStyle name="Separador de milhares 11 9 4" xfId="20666" xr:uid="{00000000-0005-0000-0000-0000BC500000}"/>
    <cellStyle name="Separador de milhares_x0001_ 11 9 4" xfId="20667" xr:uid="{00000000-0005-0000-0000-0000BD500000}"/>
    <cellStyle name="Separador de milhares 11 9 4 2" xfId="20668" xr:uid="{00000000-0005-0000-0000-0000BE500000}"/>
    <cellStyle name="Separador de milhares_x0001_ 11 9 4 2" xfId="20669" xr:uid="{00000000-0005-0000-0000-0000BF500000}"/>
    <cellStyle name="Separador de milhares 11 9 4 2 2" xfId="51304" xr:uid="{A069D884-571E-453B-AEA4-389AD3C70D5F}"/>
    <cellStyle name="Separador de milhares_x0001_ 11 9 4 2 2" xfId="51305" xr:uid="{CC1C2198-7711-4B6F-B806-2FAE3CA06EC6}"/>
    <cellStyle name="Separador de milhares 11 9 4 3" xfId="51302" xr:uid="{2B0781B5-C35A-4BC0-A0EF-75B59B239808}"/>
    <cellStyle name="Separador de milhares_x0001_ 11 9 4 3" xfId="51303" xr:uid="{7CA719C9-E6E8-4D12-9D23-061484C697AC}"/>
    <cellStyle name="Separador de milhares 11 9 5" xfId="20670" xr:uid="{00000000-0005-0000-0000-0000C0500000}"/>
    <cellStyle name="Separador de milhares_x0001_ 11 9 5" xfId="20671" xr:uid="{00000000-0005-0000-0000-0000C1500000}"/>
    <cellStyle name="Separador de milhares 11 9 5 2" xfId="20672" xr:uid="{00000000-0005-0000-0000-0000C2500000}"/>
    <cellStyle name="Separador de milhares_x0001_ 11 9 5 2" xfId="20673" xr:uid="{00000000-0005-0000-0000-0000C3500000}"/>
    <cellStyle name="Separador de milhares 11 9 5 2 2" xfId="51308" xr:uid="{4FFC7590-7E2D-4E38-AE70-975AB5DC23E5}"/>
    <cellStyle name="Separador de milhares_x0001_ 11 9 5 2 2" xfId="51309" xr:uid="{00D6CEB1-8681-4131-A27B-F9FC59280676}"/>
    <cellStyle name="Separador de milhares 11 9 5 3" xfId="51306" xr:uid="{BAC5E05B-8573-4DD8-BAC2-F0C34918543A}"/>
    <cellStyle name="Separador de milhares_x0001_ 11 9 5 3" xfId="51307" xr:uid="{727E94A0-64C2-4ADF-94D5-37D454A846D7}"/>
    <cellStyle name="Separador de milhares 11 9 6" xfId="20674" xr:uid="{00000000-0005-0000-0000-0000C4500000}"/>
    <cellStyle name="Separador de milhares_x0001_ 11 9 6" xfId="20675" xr:uid="{00000000-0005-0000-0000-0000C5500000}"/>
    <cellStyle name="Separador de milhares 11 9 6 2" xfId="51310" xr:uid="{1AC4BE6D-ED21-49BF-BDDB-01950E897B46}"/>
    <cellStyle name="Separador de milhares_x0001_ 11 9 6 2" xfId="51311" xr:uid="{2E3F5DB8-433D-4A12-A7A7-D2F602DEF478}"/>
    <cellStyle name="Separador de milhares 11 9 7" xfId="20676" xr:uid="{00000000-0005-0000-0000-0000C6500000}"/>
    <cellStyle name="Separador de milhares_x0001_ 11 9 7" xfId="20677" xr:uid="{00000000-0005-0000-0000-0000C7500000}"/>
    <cellStyle name="Separador de milhares 11 9 7 2" xfId="51312" xr:uid="{18FBA842-F93D-4948-B675-2D3DD06CCAE4}"/>
    <cellStyle name="Separador de milhares_x0001_ 11 9 7 2" xfId="51313" xr:uid="{26341BDF-174F-453F-9453-156039D831E2}"/>
    <cellStyle name="Separador de milhares 11 9 7 3" xfId="20678" xr:uid="{00000000-0005-0000-0000-0000C8500000}"/>
    <cellStyle name="Separador de milhares 11 9 7 3 2" xfId="51314" xr:uid="{036F4208-34D3-4EEE-8534-9129E6BD9FFC}"/>
    <cellStyle name="Separador de milhares 11 9 8" xfId="20679" xr:uid="{00000000-0005-0000-0000-0000C9500000}"/>
    <cellStyle name="Separador de milhares_x0001_ 11 9 8" xfId="20680" xr:uid="{00000000-0005-0000-0000-0000CA500000}"/>
    <cellStyle name="Separador de milhares 11 9 8 2" xfId="51315" xr:uid="{A9EF9CB8-F8C2-4D32-BAED-AC0E6B89B1D0}"/>
    <cellStyle name="Separador de milhares_x0001_ 11 9 8 2" xfId="51316" xr:uid="{867BB85C-6501-400B-A86B-C1BE65BE74DC}"/>
    <cellStyle name="Separador de milhares 11 9 9" xfId="20681" xr:uid="{00000000-0005-0000-0000-0000CB500000}"/>
    <cellStyle name="Separador de milhares_x0001_ 11 9 9" xfId="20682" xr:uid="{00000000-0005-0000-0000-0000CC500000}"/>
    <cellStyle name="Separador de milhares 11 9 9 2" xfId="51317" xr:uid="{D37ADC07-7768-403F-ACD3-350F9A815607}"/>
    <cellStyle name="Separador de milhares_x0001_ 11 9 9 2" xfId="51318" xr:uid="{982C37C4-18A6-4A44-9096-816C280CB5EA}"/>
    <cellStyle name="Separador de milhares 12" xfId="20683" xr:uid="{00000000-0005-0000-0000-0000CD500000}"/>
    <cellStyle name="Separador de milhares_x0001_ 12" xfId="20684" xr:uid="{00000000-0005-0000-0000-0000CE500000}"/>
    <cellStyle name="Separador de milhares 12 10" xfId="20685" xr:uid="{00000000-0005-0000-0000-0000CF500000}"/>
    <cellStyle name="Separador de milhares_x0001_ 12 10" xfId="20686" xr:uid="{00000000-0005-0000-0000-0000D0500000}"/>
    <cellStyle name="Separador de milhares 12 10 10" xfId="51321" xr:uid="{187143F8-6BAD-44F6-9931-DE6C89DD282B}"/>
    <cellStyle name="Separador de milhares 12 10 2" xfId="20687" xr:uid="{00000000-0005-0000-0000-0000D1500000}"/>
    <cellStyle name="Separador de milhares_x0001_ 12 10 2" xfId="20688" xr:uid="{00000000-0005-0000-0000-0000D2500000}"/>
    <cellStyle name="Separador de milhares 12 10 2 2" xfId="20689" xr:uid="{00000000-0005-0000-0000-0000D3500000}"/>
    <cellStyle name="Separador de milhares_x0001_ 12 10 2 2" xfId="51324" xr:uid="{1EC8060B-0C14-4ABC-853C-1C26684593AE}"/>
    <cellStyle name="Separador de milhares 12 10 2 2 2" xfId="51325" xr:uid="{8DBEC262-30E1-4352-AC4A-06A59355F713}"/>
    <cellStyle name="Separador de milhares 12 10 2 3" xfId="51323" xr:uid="{33F3B9BD-6E36-447E-97C6-D8A75BB3BEA0}"/>
    <cellStyle name="Separador de milhares 12 10 3" xfId="20690" xr:uid="{00000000-0005-0000-0000-0000D4500000}"/>
    <cellStyle name="Separador de milhares_x0001_ 12 10 3" xfId="51322" xr:uid="{9B6216E4-7599-4A37-9BCD-CFF2215A5F21}"/>
    <cellStyle name="Separador de milhares 12 10 3 2" xfId="20691" xr:uid="{00000000-0005-0000-0000-0000D5500000}"/>
    <cellStyle name="Separador de milhares 12 10 3 2 2" xfId="51327" xr:uid="{8DFD6A29-2B88-4ACA-848A-613AC4F9167D}"/>
    <cellStyle name="Separador de milhares 12 10 3 3" xfId="51326" xr:uid="{67FC5602-8B78-46B4-8C43-5A5B6F216185}"/>
    <cellStyle name="Separador de milhares 12 10 4" xfId="20692" xr:uid="{00000000-0005-0000-0000-0000D6500000}"/>
    <cellStyle name="Separador de milhares 12 10 4 2" xfId="20693" xr:uid="{00000000-0005-0000-0000-0000D7500000}"/>
    <cellStyle name="Separador de milhares 12 10 4 2 2" xfId="51329" xr:uid="{BEE0F0FF-FB8B-453D-9B5E-2FF9D0CFEDA1}"/>
    <cellStyle name="Separador de milhares 12 10 4 3" xfId="51328" xr:uid="{AB84C929-D966-42A8-8679-9E9AB7A58E66}"/>
    <cellStyle name="Separador de milhares 12 10 5" xfId="20694" xr:uid="{00000000-0005-0000-0000-0000D8500000}"/>
    <cellStyle name="Separador de milhares 12 10 5 2" xfId="20695" xr:uid="{00000000-0005-0000-0000-0000D9500000}"/>
    <cellStyle name="Separador de milhares 12 10 5 2 2" xfId="51331" xr:uid="{07C19EEE-6744-4C17-9F30-7565967D5A66}"/>
    <cellStyle name="Separador de milhares 12 10 5 3" xfId="51330" xr:uid="{DFC0CFBF-70DE-4C59-AB12-186007AE7D89}"/>
    <cellStyle name="Separador de milhares 12 10 6" xfId="20696" xr:uid="{00000000-0005-0000-0000-0000DA500000}"/>
    <cellStyle name="Separador de milhares 12 10 6 2" xfId="51332" xr:uid="{0564DFD3-C799-4AA4-92D7-AB3226FD3416}"/>
    <cellStyle name="Separador de milhares 12 10 7" xfId="20697" xr:uid="{00000000-0005-0000-0000-0000DB500000}"/>
    <cellStyle name="Separador de milhares 12 10 7 2" xfId="51333" xr:uid="{B49311C6-5BE3-4569-AE6D-FE271EDFC1E3}"/>
    <cellStyle name="Separador de milhares 12 10 7 3" xfId="20698" xr:uid="{00000000-0005-0000-0000-0000DC500000}"/>
    <cellStyle name="Separador de milhares 12 10 7 3 2" xfId="51334" xr:uid="{5D279231-2830-4ABA-8331-4DD10541E540}"/>
    <cellStyle name="Separador de milhares 12 10 8" xfId="20699" xr:uid="{00000000-0005-0000-0000-0000DD500000}"/>
    <cellStyle name="Separador de milhares 12 10 8 2" xfId="51335" xr:uid="{B3122732-F900-465D-89BF-880EB5A8F9F9}"/>
    <cellStyle name="Separador de milhares 12 10 9" xfId="20700" xr:uid="{00000000-0005-0000-0000-0000DE500000}"/>
    <cellStyle name="Separador de milhares 12 10 9 2" xfId="51336" xr:uid="{9673DCD8-F136-4FA4-A176-07EC4A3F060A}"/>
    <cellStyle name="Separador de milhares 12 11" xfId="20701" xr:uid="{00000000-0005-0000-0000-0000DF500000}"/>
    <cellStyle name="Separador de milhares_x0001_ 12 11" xfId="20702" xr:uid="{00000000-0005-0000-0000-0000E0500000}"/>
    <cellStyle name="Separador de milhares 12 11 2" xfId="20703" xr:uid="{00000000-0005-0000-0000-0000E1500000}"/>
    <cellStyle name="Separador de milhares_x0001_ 12 11 2" xfId="20704" xr:uid="{00000000-0005-0000-0000-0000E2500000}"/>
    <cellStyle name="Separador de milhares 12 11 2 2" xfId="20705" xr:uid="{00000000-0005-0000-0000-0000E3500000}"/>
    <cellStyle name="Separador de milhares_x0001_ 12 11 2 2" xfId="51340" xr:uid="{A959E1F5-EFCB-4FC4-A1D4-206D481BD40E}"/>
    <cellStyle name="Separador de milhares 12 11 2 2 2" xfId="51341" xr:uid="{8160607D-1193-48C4-ADFA-659333949304}"/>
    <cellStyle name="Separador de milhares 12 11 2 3" xfId="51339" xr:uid="{239FA3DC-BD15-4F0A-9CE4-3B2296EA0904}"/>
    <cellStyle name="Separador de milhares 12 11 3" xfId="20706" xr:uid="{00000000-0005-0000-0000-0000E4500000}"/>
    <cellStyle name="Separador de milhares_x0001_ 12 11 3" xfId="51338" xr:uid="{15751C16-2EDA-4D71-A989-F75488C2F514}"/>
    <cellStyle name="Separador de milhares 12 11 3 2" xfId="20707" xr:uid="{00000000-0005-0000-0000-0000E5500000}"/>
    <cellStyle name="Separador de milhares 12 11 3 2 2" xfId="51343" xr:uid="{86CA9EE7-54D8-40D0-B36B-0382941C79A8}"/>
    <cellStyle name="Separador de milhares 12 11 3 3" xfId="51342" xr:uid="{2C659182-6C23-4819-96D7-7361227B1E2B}"/>
    <cellStyle name="Separador de milhares 12 11 4" xfId="20708" xr:uid="{00000000-0005-0000-0000-0000E6500000}"/>
    <cellStyle name="Separador de milhares 12 11 4 2" xfId="20709" xr:uid="{00000000-0005-0000-0000-0000E7500000}"/>
    <cellStyle name="Separador de milhares 12 11 4 2 2" xfId="51345" xr:uid="{5EBC3019-71E3-48D1-BBEA-7C7BBA4A7F32}"/>
    <cellStyle name="Separador de milhares 12 11 4 3" xfId="51344" xr:uid="{961159CD-25D1-442E-BF73-E920C5E50D34}"/>
    <cellStyle name="Separador de milhares 12 11 5" xfId="20710" xr:uid="{00000000-0005-0000-0000-0000E8500000}"/>
    <cellStyle name="Separador de milhares 12 11 5 2" xfId="51346" xr:uid="{F8429E5F-F073-4565-BBEC-E271C04588EE}"/>
    <cellStyle name="Separador de milhares 12 11 6" xfId="20711" xr:uid="{00000000-0005-0000-0000-0000E9500000}"/>
    <cellStyle name="Separador de milhares 12 11 6 2" xfId="51347" xr:uid="{4C400120-63CB-44E3-A9DC-1B6584FD407F}"/>
    <cellStyle name="Separador de milhares 12 11 6 3" xfId="20712" xr:uid="{00000000-0005-0000-0000-0000EA500000}"/>
    <cellStyle name="Separador de milhares 12 11 6 3 2" xfId="51348" xr:uid="{A2B37247-41C1-451E-B9A9-1A6B8F62C794}"/>
    <cellStyle name="Separador de milhares 12 11 7" xfId="20713" xr:uid="{00000000-0005-0000-0000-0000EB500000}"/>
    <cellStyle name="Separador de milhares 12 11 7 2" xfId="51349" xr:uid="{EF85C91F-5744-49A4-BE61-79DF2A5788E2}"/>
    <cellStyle name="Separador de milhares 12 11 8" xfId="20714" xr:uid="{00000000-0005-0000-0000-0000EC500000}"/>
    <cellStyle name="Separador de milhares 12 11 8 2" xfId="51350" xr:uid="{3F6FAD4C-C2A3-477A-8D1A-76B0F94E0C97}"/>
    <cellStyle name="Separador de milhares 12 11 9" xfId="51337" xr:uid="{48B9CFA9-E291-4FDF-9B8B-5289799A86B9}"/>
    <cellStyle name="Separador de milhares 12 12" xfId="20715" xr:uid="{00000000-0005-0000-0000-0000ED500000}"/>
    <cellStyle name="Separador de milhares_x0001_ 12 12" xfId="20716" xr:uid="{00000000-0005-0000-0000-0000EE500000}"/>
    <cellStyle name="Separador de milhares 12 12 2" xfId="20717" xr:uid="{00000000-0005-0000-0000-0000EF500000}"/>
    <cellStyle name="Separador de milhares_x0001_ 12 12 2" xfId="20718" xr:uid="{00000000-0005-0000-0000-0000F0500000}"/>
    <cellStyle name="Separador de milhares 12 12 2 2" xfId="20719" xr:uid="{00000000-0005-0000-0000-0000F1500000}"/>
    <cellStyle name="Separador de milhares_x0001_ 12 12 2 2" xfId="51354" xr:uid="{0C7FBBDB-45CB-4CDE-8301-C1DDAC6C4E15}"/>
    <cellStyle name="Separador de milhares 12 12 2 2 2" xfId="51355" xr:uid="{76DCDF64-7F7F-475A-85B6-32E8DD812ED9}"/>
    <cellStyle name="Separador de milhares 12 12 2 3" xfId="51353" xr:uid="{7E271BBD-F405-427C-B4E9-5D36899393B2}"/>
    <cellStyle name="Separador de milhares 12 12 3" xfId="20720" xr:uid="{00000000-0005-0000-0000-0000F2500000}"/>
    <cellStyle name="Separador de milhares_x0001_ 12 12 3" xfId="51352" xr:uid="{2C74F1E7-2E7D-4A95-8B9B-0844167F37A2}"/>
    <cellStyle name="Separador de milhares 12 12 3 2" xfId="20721" xr:uid="{00000000-0005-0000-0000-0000F3500000}"/>
    <cellStyle name="Separador de milhares 12 12 3 2 2" xfId="51357" xr:uid="{556455B7-23EC-4A08-BD09-77D6203B1FCA}"/>
    <cellStyle name="Separador de milhares 12 12 3 3" xfId="51356" xr:uid="{1892EC2A-C9E6-49CA-9D55-A0E031A76AD4}"/>
    <cellStyle name="Separador de milhares 12 12 4" xfId="20722" xr:uid="{00000000-0005-0000-0000-0000F4500000}"/>
    <cellStyle name="Separador de milhares 12 12 4 2" xfId="20723" xr:uid="{00000000-0005-0000-0000-0000F5500000}"/>
    <cellStyle name="Separador de milhares 12 12 4 2 2" xfId="51359" xr:uid="{6F725556-9C68-4FA6-BD26-BF3A2B46DB15}"/>
    <cellStyle name="Separador de milhares 12 12 4 3" xfId="51358" xr:uid="{896C40A2-3ADE-40D7-AE5D-B6917083480D}"/>
    <cellStyle name="Separador de milhares 12 12 5" xfId="20724" xr:uid="{00000000-0005-0000-0000-0000F6500000}"/>
    <cellStyle name="Separador de milhares 12 12 5 2" xfId="51360" xr:uid="{AB4C764D-813F-41BB-9347-8F4947813244}"/>
    <cellStyle name="Separador de milhares 12 12 6" xfId="20725" xr:uid="{00000000-0005-0000-0000-0000F7500000}"/>
    <cellStyle name="Separador de milhares 12 12 6 2" xfId="51361" xr:uid="{66483136-9C6A-4FE8-B9C5-5444AEBA1514}"/>
    <cellStyle name="Separador de milhares 12 12 6 3" xfId="20726" xr:uid="{00000000-0005-0000-0000-0000F8500000}"/>
    <cellStyle name="Separador de milhares 12 12 6 3 2" xfId="51362" xr:uid="{2A9B7D83-34C9-4BC2-8084-6879698764D6}"/>
    <cellStyle name="Separador de milhares 12 12 7" xfId="20727" xr:uid="{00000000-0005-0000-0000-0000F9500000}"/>
    <cellStyle name="Separador de milhares 12 12 7 2" xfId="51363" xr:uid="{3BE941D2-D016-49EC-AB80-5F80A3AE8E30}"/>
    <cellStyle name="Separador de milhares 12 12 8" xfId="20728" xr:uid="{00000000-0005-0000-0000-0000FA500000}"/>
    <cellStyle name="Separador de milhares 12 12 8 2" xfId="51364" xr:uid="{96B8CF28-B9B6-4741-B786-A8FE6952FC3F}"/>
    <cellStyle name="Separador de milhares 12 12 9" xfId="51351" xr:uid="{8D01B0F5-41C0-4A69-AECD-715CE129F317}"/>
    <cellStyle name="Separador de milhares 12 13" xfId="20729" xr:uid="{00000000-0005-0000-0000-0000FB500000}"/>
    <cellStyle name="Separador de milhares_x0001_ 12 13" xfId="20730" xr:uid="{00000000-0005-0000-0000-0000FC500000}"/>
    <cellStyle name="Separador de milhares 12 13 2" xfId="20731" xr:uid="{00000000-0005-0000-0000-0000FD500000}"/>
    <cellStyle name="Separador de milhares_x0001_ 12 13 2" xfId="20732" xr:uid="{00000000-0005-0000-0000-0000FE500000}"/>
    <cellStyle name="Separador de milhares 12 13 2 2" xfId="20733" xr:uid="{00000000-0005-0000-0000-0000FF500000}"/>
    <cellStyle name="Separador de milhares_x0001_ 12 13 2 2" xfId="51368" xr:uid="{9B914232-D9BD-4979-9C06-E344D00698EA}"/>
    <cellStyle name="Separador de milhares 12 13 2 2 2" xfId="51369" xr:uid="{58DB3EC0-CA13-4D5F-8CAA-5D65A58EAA7D}"/>
    <cellStyle name="Separador de milhares 12 13 2 3" xfId="51367" xr:uid="{92863CB8-5D11-4C22-8782-E1408A85C4DB}"/>
    <cellStyle name="Separador de milhares 12 13 3" xfId="20734" xr:uid="{00000000-0005-0000-0000-000000510000}"/>
    <cellStyle name="Separador de milhares_x0001_ 12 13 3" xfId="51366" xr:uid="{642EE83D-A4D3-450A-8131-BED437E0A4E6}"/>
    <cellStyle name="Separador de milhares 12 13 3 2" xfId="20735" xr:uid="{00000000-0005-0000-0000-000001510000}"/>
    <cellStyle name="Separador de milhares 12 13 3 2 2" xfId="51371" xr:uid="{7132E00B-8BBC-4B44-8430-E0D3F4B32477}"/>
    <cellStyle name="Separador de milhares 12 13 3 3" xfId="51370" xr:uid="{BC3DF760-563E-4B71-876E-2C2730713B2B}"/>
    <cellStyle name="Separador de milhares 12 13 4" xfId="20736" xr:uid="{00000000-0005-0000-0000-000002510000}"/>
    <cellStyle name="Separador de milhares 12 13 4 2" xfId="51372" xr:uid="{1F018F79-DD9C-4470-A5CD-7AF2759B4EF2}"/>
    <cellStyle name="Separador de milhares 12 13 5" xfId="20737" xr:uid="{00000000-0005-0000-0000-000003510000}"/>
    <cellStyle name="Separador de milhares 12 13 5 2" xfId="51373" xr:uid="{BF5AC611-425E-4263-AE9F-42AC575984BE}"/>
    <cellStyle name="Separador de milhares 12 13 5 3" xfId="20738" xr:uid="{00000000-0005-0000-0000-000004510000}"/>
    <cellStyle name="Separador de milhares 12 13 5 3 2" xfId="51374" xr:uid="{F202E3D2-AE36-4BEF-B47E-1FBF6E798BBD}"/>
    <cellStyle name="Separador de milhares 12 13 6" xfId="20739" xr:uid="{00000000-0005-0000-0000-000005510000}"/>
    <cellStyle name="Separador de milhares 12 13 6 2" xfId="51375" xr:uid="{315B0FB1-F029-4CE5-BD20-162F87719ED0}"/>
    <cellStyle name="Separador de milhares 12 13 7" xfId="20740" xr:uid="{00000000-0005-0000-0000-000006510000}"/>
    <cellStyle name="Separador de milhares 12 13 7 2" xfId="51376" xr:uid="{9D52D23A-C79D-425A-96C8-55BD5E696D6D}"/>
    <cellStyle name="Separador de milhares 12 13 8" xfId="51365" xr:uid="{6E520C26-E4B8-48CE-A045-5472C4E0B55C}"/>
    <cellStyle name="Separador de milhares 12 14" xfId="20741" xr:uid="{00000000-0005-0000-0000-000007510000}"/>
    <cellStyle name="Separador de milhares_x0001_ 12 14" xfId="20742" xr:uid="{00000000-0005-0000-0000-000008510000}"/>
    <cellStyle name="Separador de milhares 12 14 2" xfId="20743" xr:uid="{00000000-0005-0000-0000-000009510000}"/>
    <cellStyle name="Separador de milhares_x0001_ 12 14 2" xfId="51378" xr:uid="{BEF61D4D-32FB-48A3-BA3E-D4A424E053D1}"/>
    <cellStyle name="Separador de milhares 12 14 2 2" xfId="20744" xr:uid="{00000000-0005-0000-0000-00000A510000}"/>
    <cellStyle name="Separador de milhares 12 14 2 2 2" xfId="51380" xr:uid="{C1848725-1506-4F6E-A231-F9F6EA5B5E42}"/>
    <cellStyle name="Separador de milhares 12 14 2 3" xfId="51379" xr:uid="{FFFD2519-36A0-42F7-9B91-36D0F9E4D772}"/>
    <cellStyle name="Separador de milhares 12 14 3" xfId="20745" xr:uid="{00000000-0005-0000-0000-00000B510000}"/>
    <cellStyle name="Separador de milhares 12 14 3 2" xfId="20746" xr:uid="{00000000-0005-0000-0000-00000C510000}"/>
    <cellStyle name="Separador de milhares 12 14 3 2 2" xfId="51382" xr:uid="{260F84B1-45B0-4C7E-9F2E-C7D8CB546729}"/>
    <cellStyle name="Separador de milhares 12 14 3 3" xfId="51381" xr:uid="{092827AC-5D9E-426B-93C6-BCA94C439327}"/>
    <cellStyle name="Separador de milhares 12 14 4" xfId="20747" xr:uid="{00000000-0005-0000-0000-00000D510000}"/>
    <cellStyle name="Separador de milhares 12 14 4 2" xfId="51383" xr:uid="{1E74FAE9-CD56-4CAB-8803-D3E1E3FA6210}"/>
    <cellStyle name="Separador de milhares 12 14 5" xfId="20748" xr:uid="{00000000-0005-0000-0000-00000E510000}"/>
    <cellStyle name="Separador de milhares 12 14 5 2" xfId="51384" xr:uid="{6311BEFC-D23A-420F-9290-49651968DEFA}"/>
    <cellStyle name="Separador de milhares 12 14 5 3" xfId="20749" xr:uid="{00000000-0005-0000-0000-00000F510000}"/>
    <cellStyle name="Separador de milhares 12 14 5 3 2" xfId="51385" xr:uid="{F51967B6-47DA-4C89-BB5C-5B7984408E2D}"/>
    <cellStyle name="Separador de milhares 12 14 6" xfId="20750" xr:uid="{00000000-0005-0000-0000-000010510000}"/>
    <cellStyle name="Separador de milhares 12 14 6 2" xfId="51386" xr:uid="{6A5969EA-3480-4A61-8F1D-0C105157777A}"/>
    <cellStyle name="Separador de milhares 12 14 7" xfId="20751" xr:uid="{00000000-0005-0000-0000-000011510000}"/>
    <cellStyle name="Separador de milhares 12 14 7 2" xfId="51387" xr:uid="{BAEBBB11-BE5B-4C27-A4D7-9587EEB22ECE}"/>
    <cellStyle name="Separador de milhares 12 14 8" xfId="51377" xr:uid="{A5BFB4F6-7C9F-4658-8EA9-39FE02F39289}"/>
    <cellStyle name="Separador de milhares 12 15" xfId="20752" xr:uid="{00000000-0005-0000-0000-000012510000}"/>
    <cellStyle name="Separador de milhares_x0001_ 12 15" xfId="20753" xr:uid="{00000000-0005-0000-0000-000013510000}"/>
    <cellStyle name="Separador de milhares 12 15 2" xfId="20754" xr:uid="{00000000-0005-0000-0000-000014510000}"/>
    <cellStyle name="Separador de milhares_x0001_ 12 15 2" xfId="51389" xr:uid="{206F26A3-484A-4672-B9AF-F18E96778E80}"/>
    <cellStyle name="Separador de milhares 12 15 2 2" xfId="20755" xr:uid="{00000000-0005-0000-0000-000015510000}"/>
    <cellStyle name="Separador de milhares 12 15 2 2 2" xfId="51391" xr:uid="{10813F5D-C6EE-4EC6-87BD-D631A95E240B}"/>
    <cellStyle name="Separador de milhares 12 15 2 3" xfId="51390" xr:uid="{C135EF77-56D3-4B74-9AD5-49E829CC069C}"/>
    <cellStyle name="Separador de milhares 12 15 3" xfId="20756" xr:uid="{00000000-0005-0000-0000-000016510000}"/>
    <cellStyle name="Separador de milhares_x0001_ 12 15 3" xfId="20757" xr:uid="{00000000-0005-0000-0000-000017510000}"/>
    <cellStyle name="Separador de milhares 12 15 3 2" xfId="20758" xr:uid="{00000000-0005-0000-0000-000018510000}"/>
    <cellStyle name="Separador de milhares_x0001_ 12 15 3 2" xfId="51393" xr:uid="{5D53EF48-7378-4FB9-8AB2-99485697E643}"/>
    <cellStyle name="Separador de milhares 12 15 3 2 2" xfId="51394" xr:uid="{D0CCDAC0-7EE6-4862-90FE-9B18FE89FD62}"/>
    <cellStyle name="Separador de milhares 12 15 3 3" xfId="51392" xr:uid="{E5B721A7-CCF6-4B46-BE71-0A4FEE8FF8E7}"/>
    <cellStyle name="Separador de milhares 12 15 4" xfId="20759" xr:uid="{00000000-0005-0000-0000-000019510000}"/>
    <cellStyle name="Separador de milhares 12 15 4 2" xfId="51395" xr:uid="{6AEE6F3C-17D0-443B-8FFC-9AB4374A02EE}"/>
    <cellStyle name="Separador de milhares 12 15 5" xfId="20760" xr:uid="{00000000-0005-0000-0000-00001A510000}"/>
    <cellStyle name="Separador de milhares 12 15 5 2" xfId="20761" xr:uid="{00000000-0005-0000-0000-00001B510000}"/>
    <cellStyle name="Separador de milhares 12 15 5 2 2" xfId="51397" xr:uid="{16E7EA13-93A0-4BEB-B2B2-231475B377E0}"/>
    <cellStyle name="Separador de milhares 12 15 5 3" xfId="51396" xr:uid="{94EF9459-09D2-4DC8-AB1A-8ECFAB3DDDAE}"/>
    <cellStyle name="Separador de milhares 12 15 6" xfId="20762" xr:uid="{00000000-0005-0000-0000-00001C510000}"/>
    <cellStyle name="Separador de milhares 12 15 6 2" xfId="51398" xr:uid="{4EB23DD7-6855-4473-A22A-083C2AEF7BAB}"/>
    <cellStyle name="Separador de milhares 12 15 7" xfId="51388" xr:uid="{6EEB1C91-584D-4320-BE56-3359D8E0D5E9}"/>
    <cellStyle name="Separador de milhares 12 16" xfId="20763" xr:uid="{00000000-0005-0000-0000-00001D510000}"/>
    <cellStyle name="Separador de milhares_x0001_ 12 16" xfId="20764" xr:uid="{00000000-0005-0000-0000-00001E510000}"/>
    <cellStyle name="Separador de milhares 12 16 2" xfId="20765" xr:uid="{00000000-0005-0000-0000-00001F510000}"/>
    <cellStyle name="Separador de milhares_x0001_ 12 16 2" xfId="51400" xr:uid="{F8EC3EC4-FD1E-4532-9476-653738A5EB92}"/>
    <cellStyle name="Separador de milhares 12 16 2 2" xfId="20766" xr:uid="{00000000-0005-0000-0000-000020510000}"/>
    <cellStyle name="Separador de milhares 12 16 2 2 2" xfId="51402" xr:uid="{C41EDC98-4FAA-4310-8932-5AF0BC202560}"/>
    <cellStyle name="Separador de milhares 12 16 2 3" xfId="51401" xr:uid="{A71BDD2E-8D6F-4D22-8F14-9592D8295602}"/>
    <cellStyle name="Separador de milhares 12 16 3" xfId="20767" xr:uid="{00000000-0005-0000-0000-000021510000}"/>
    <cellStyle name="Separador de milhares 12 16 3 2" xfId="20768" xr:uid="{00000000-0005-0000-0000-000022510000}"/>
    <cellStyle name="Separador de milhares 12 16 3 2 2" xfId="51404" xr:uid="{38B902E8-25C3-4A6E-AFCB-143188D3057A}"/>
    <cellStyle name="Separador de milhares 12 16 3 3" xfId="51403" xr:uid="{3A6514AD-AC55-49D4-8E5E-1081F743FE58}"/>
    <cellStyle name="Separador de milhares 12 16 4" xfId="20769" xr:uid="{00000000-0005-0000-0000-000023510000}"/>
    <cellStyle name="Separador de milhares 12 16 4 2" xfId="51405" xr:uid="{D161FE5C-2133-43B3-BA83-B35199E6D43B}"/>
    <cellStyle name="Separador de milhares 12 16 5" xfId="20770" xr:uid="{00000000-0005-0000-0000-000024510000}"/>
    <cellStyle name="Separador de milhares 12 16 5 2" xfId="20771" xr:uid="{00000000-0005-0000-0000-000025510000}"/>
    <cellStyle name="Separador de milhares 12 16 5 2 2" xfId="51407" xr:uid="{9F0F4CED-A03D-43EA-B843-CCCD2CDEB0BE}"/>
    <cellStyle name="Separador de milhares 12 16 5 3" xfId="51406" xr:uid="{5E067A55-A56B-4325-A135-CF1CB17792D3}"/>
    <cellStyle name="Separador de milhares 12 16 6" xfId="20772" xr:uid="{00000000-0005-0000-0000-000026510000}"/>
    <cellStyle name="Separador de milhares 12 16 6 2" xfId="51408" xr:uid="{7DF8687E-0953-4FC2-8D3F-8C99169E5312}"/>
    <cellStyle name="Separador de milhares 12 16 7" xfId="51399" xr:uid="{227437B1-BBAA-4E30-81A7-F6DFC7E9E56A}"/>
    <cellStyle name="Separador de milhares 12 17" xfId="20773" xr:uid="{00000000-0005-0000-0000-000027510000}"/>
    <cellStyle name="Separador de milhares_x0001_ 12 17" xfId="20774" xr:uid="{00000000-0005-0000-0000-000028510000}"/>
    <cellStyle name="Separador de milhares 12 17 2" xfId="20775" xr:uid="{00000000-0005-0000-0000-000029510000}"/>
    <cellStyle name="Separador de milhares_x0001_ 12 17 2" xfId="51410" xr:uid="{F9D22D17-8D82-4858-BCE5-EDA1685EE290}"/>
    <cellStyle name="Separador de milhares 12 17 2 2" xfId="20776" xr:uid="{00000000-0005-0000-0000-00002A510000}"/>
    <cellStyle name="Separador de milhares 12 17 2 2 2" xfId="51412" xr:uid="{A54C83CF-5797-4280-92FF-EBB8CD4407E1}"/>
    <cellStyle name="Separador de milhares 12 17 2 3" xfId="51411" xr:uid="{A2DECBE5-CB42-4AB7-88FC-D17CB714E224}"/>
    <cellStyle name="Separador de milhares 12 17 3" xfId="20777" xr:uid="{00000000-0005-0000-0000-00002B510000}"/>
    <cellStyle name="Separador de milhares 12 17 3 2" xfId="20778" xr:uid="{00000000-0005-0000-0000-00002C510000}"/>
    <cellStyle name="Separador de milhares 12 17 3 2 2" xfId="51414" xr:uid="{F05938C4-2C51-48C3-AF11-B9F56ACD36DC}"/>
    <cellStyle name="Separador de milhares 12 17 3 3" xfId="51413" xr:uid="{BCD79959-C0CB-4CCF-B89D-281E7C23AD07}"/>
    <cellStyle name="Separador de milhares 12 17 4" xfId="20779" xr:uid="{00000000-0005-0000-0000-00002D510000}"/>
    <cellStyle name="Separador de milhares 12 17 4 2" xfId="51415" xr:uid="{E8B0BF7B-9504-4BE7-944A-B45D46B58167}"/>
    <cellStyle name="Separador de milhares 12 17 5" xfId="20780" xr:uid="{00000000-0005-0000-0000-00002E510000}"/>
    <cellStyle name="Separador de milhares 12 17 5 2" xfId="20781" xr:uid="{00000000-0005-0000-0000-00002F510000}"/>
    <cellStyle name="Separador de milhares 12 17 5 2 2" xfId="51417" xr:uid="{61369ED2-E29C-417B-A53B-80E2BD19F80C}"/>
    <cellStyle name="Separador de milhares 12 17 5 3" xfId="51416" xr:uid="{543E07FF-94DF-43E1-AB79-93007F4991C5}"/>
    <cellStyle name="Separador de milhares 12 17 6" xfId="20782" xr:uid="{00000000-0005-0000-0000-000030510000}"/>
    <cellStyle name="Separador de milhares 12 17 6 2" xfId="51418" xr:uid="{C07874A6-C633-4D52-B060-8CF52B4AC7ED}"/>
    <cellStyle name="Separador de milhares 12 17 7" xfId="51409" xr:uid="{8C8A34B7-42B5-4F5C-9BE1-054D75DB5042}"/>
    <cellStyle name="Separador de milhares 12 18" xfId="20783" xr:uid="{00000000-0005-0000-0000-000031510000}"/>
    <cellStyle name="Separador de milhares_x0001_ 12 18" xfId="51320" xr:uid="{5AF25D77-ED11-47DE-B2E9-EB41A1147249}"/>
    <cellStyle name="Separador de milhares 12 18 2" xfId="20784" xr:uid="{00000000-0005-0000-0000-000032510000}"/>
    <cellStyle name="Separador de milhares 12 18 2 2" xfId="20785" xr:uid="{00000000-0005-0000-0000-000033510000}"/>
    <cellStyle name="Separador de milhares 12 18 2 2 2" xfId="51421" xr:uid="{4E7575E9-62CA-4C79-8FC8-8E66D68D616C}"/>
    <cellStyle name="Separador de milhares 12 18 2 3" xfId="51420" xr:uid="{DCA3C126-05A4-4FE4-89B0-EB760AB0AAA5}"/>
    <cellStyle name="Separador de milhares 12 18 3" xfId="20786" xr:uid="{00000000-0005-0000-0000-000034510000}"/>
    <cellStyle name="Separador de milhares 12 18 3 2" xfId="20787" xr:uid="{00000000-0005-0000-0000-000035510000}"/>
    <cellStyle name="Separador de milhares 12 18 3 2 2" xfId="51423" xr:uid="{9955965C-8471-49AE-A3C3-561DC517CD3C}"/>
    <cellStyle name="Separador de milhares 12 18 3 3" xfId="51422" xr:uid="{152E1263-D28B-4193-BCA6-B08194DC7204}"/>
    <cellStyle name="Separador de milhares 12 18 4" xfId="20788" xr:uid="{00000000-0005-0000-0000-000036510000}"/>
    <cellStyle name="Separador de milhares 12 18 4 2" xfId="51424" xr:uid="{C17C19AA-C5D0-4CD8-AF94-4F73B7AC4569}"/>
    <cellStyle name="Separador de milhares 12 18 5" xfId="20789" xr:uid="{00000000-0005-0000-0000-000037510000}"/>
    <cellStyle name="Separador de milhares 12 18 5 2" xfId="20790" xr:uid="{00000000-0005-0000-0000-000038510000}"/>
    <cellStyle name="Separador de milhares 12 18 5 2 2" xfId="51426" xr:uid="{CC95E7B6-0308-49AD-B03A-E24D27F9CBC5}"/>
    <cellStyle name="Separador de milhares 12 18 5 3" xfId="51425" xr:uid="{0E7B4C71-6914-4178-AB03-E1DAA8F65E9D}"/>
    <cellStyle name="Separador de milhares 12 18 6" xfId="20791" xr:uid="{00000000-0005-0000-0000-000039510000}"/>
    <cellStyle name="Separador de milhares 12 18 6 2" xfId="51427" xr:uid="{8F02DA37-A7D8-46ED-8C6E-2DE7D610D092}"/>
    <cellStyle name="Separador de milhares 12 18 7" xfId="51419" xr:uid="{28FF8C46-A54C-4815-8FC1-9CB9ACD16B70}"/>
    <cellStyle name="Separador de milhares 12 19" xfId="20792" xr:uid="{00000000-0005-0000-0000-00003A510000}"/>
    <cellStyle name="Separador de milhares 12 19 2" xfId="20793" xr:uid="{00000000-0005-0000-0000-00003B510000}"/>
    <cellStyle name="Separador de milhares 12 19 2 2" xfId="20794" xr:uid="{00000000-0005-0000-0000-00003C510000}"/>
    <cellStyle name="Separador de milhares 12 19 2 2 2" xfId="51430" xr:uid="{4E5B1EF0-39D2-4BF3-809A-DDC1F4A7BA97}"/>
    <cellStyle name="Separador de milhares 12 19 2 3" xfId="51429" xr:uid="{DA0793A0-7758-42E8-8DA6-EA7D148C8F72}"/>
    <cellStyle name="Separador de milhares 12 19 3" xfId="20795" xr:uid="{00000000-0005-0000-0000-00003D510000}"/>
    <cellStyle name="Separador de milhares 12 19 3 2" xfId="20796" xr:uid="{00000000-0005-0000-0000-00003E510000}"/>
    <cellStyle name="Separador de milhares 12 19 3 2 2" xfId="51432" xr:uid="{00814750-4D63-480C-AE1E-54D68EAB766A}"/>
    <cellStyle name="Separador de milhares 12 19 3 3" xfId="51431" xr:uid="{0225D09B-39E7-4792-9FEB-F6587B4C392A}"/>
    <cellStyle name="Separador de milhares 12 19 4" xfId="20797" xr:uid="{00000000-0005-0000-0000-00003F510000}"/>
    <cellStyle name="Separador de milhares 12 19 4 2" xfId="51433" xr:uid="{761269F9-B504-493A-B39C-973801F87A01}"/>
    <cellStyle name="Separador de milhares 12 19 5" xfId="20798" xr:uid="{00000000-0005-0000-0000-000040510000}"/>
    <cellStyle name="Separador de milhares 12 19 5 2" xfId="20799" xr:uid="{00000000-0005-0000-0000-000041510000}"/>
    <cellStyle name="Separador de milhares 12 19 5 2 2" xfId="51435" xr:uid="{EFDA74D1-6CD1-4F22-9A6F-D96F35ED1036}"/>
    <cellStyle name="Separador de milhares 12 19 5 3" xfId="51434" xr:uid="{11443DF2-D57C-4902-A22F-4623CE2952A7}"/>
    <cellStyle name="Separador de milhares 12 19 6" xfId="20800" xr:uid="{00000000-0005-0000-0000-000042510000}"/>
    <cellStyle name="Separador de milhares 12 19 6 2" xfId="51436" xr:uid="{89D1BD13-D1B5-4D6F-B82F-A8C58E9AF2BD}"/>
    <cellStyle name="Separador de milhares 12 19 7" xfId="51428" xr:uid="{9B94A5E4-B74C-4128-84E7-57DDC36D5844}"/>
    <cellStyle name="Separador de milhares 12 2" xfId="20801" xr:uid="{00000000-0005-0000-0000-000043510000}"/>
    <cellStyle name="Separador de milhares_x0001_ 12 2" xfId="20802" xr:uid="{00000000-0005-0000-0000-000044510000}"/>
    <cellStyle name="Separador de milhares 12 2 10" xfId="51437" xr:uid="{BA4CF66A-EC63-4DCE-8591-BFDAE5A6A00C}"/>
    <cellStyle name="Separador de milhares_x0001_ 12 2 10" xfId="51438" xr:uid="{BB81C305-0DE6-4086-9644-EB63B530D13E}"/>
    <cellStyle name="Separador de milhares 12 2 2" xfId="20803" xr:uid="{00000000-0005-0000-0000-000045510000}"/>
    <cellStyle name="Separador de milhares_x0001_ 12 2 2" xfId="20804" xr:uid="{00000000-0005-0000-0000-000046510000}"/>
    <cellStyle name="Separador de milhares 12 2 2 2" xfId="20805" xr:uid="{00000000-0005-0000-0000-000047510000}"/>
    <cellStyle name="Separador de milhares_x0001_ 12 2 2 2" xfId="20806" xr:uid="{00000000-0005-0000-0000-000048510000}"/>
    <cellStyle name="Separador de milhares 12 2 2 2 2" xfId="51441" xr:uid="{FF2C35C5-CB15-4D57-B2DA-03E4F050B50F}"/>
    <cellStyle name="Separador de milhares_x0001_ 12 2 2 2 2" xfId="51442" xr:uid="{1FDDA994-6A58-4297-BF5B-65E0F054B87B}"/>
    <cellStyle name="Separador de milhares 12 2 2 3" xfId="51439" xr:uid="{59F0A50D-2109-4DE6-9F56-37E8E16AF11A}"/>
    <cellStyle name="Separador de milhares_x0001_ 12 2 2 3" xfId="51440" xr:uid="{17C76D4F-B593-4B8D-BFC9-0ED96DCC5D15}"/>
    <cellStyle name="Separador de milhares 12 2 3" xfId="20807" xr:uid="{00000000-0005-0000-0000-000049510000}"/>
    <cellStyle name="Separador de milhares_x0001_ 12 2 3" xfId="20808" xr:uid="{00000000-0005-0000-0000-00004A510000}"/>
    <cellStyle name="Separador de milhares 12 2 3 2" xfId="20809" xr:uid="{00000000-0005-0000-0000-00004B510000}"/>
    <cellStyle name="Separador de milhares_x0001_ 12 2 3 2" xfId="20810" xr:uid="{00000000-0005-0000-0000-00004C510000}"/>
    <cellStyle name="Separador de milhares 12 2 3 2 2" xfId="51445" xr:uid="{C643F7FE-64CB-454B-BE66-141D4EDAD154}"/>
    <cellStyle name="Separador de milhares_x0001_ 12 2 3 2 2" xfId="51446" xr:uid="{925BBBCC-D9F7-4795-B89C-0EF191E42A2B}"/>
    <cellStyle name="Separador de milhares 12 2 3 3" xfId="51443" xr:uid="{FF9641B9-B04D-4FE2-ACDF-82EFC9668773}"/>
    <cellStyle name="Separador de milhares_x0001_ 12 2 3 3" xfId="51444" xr:uid="{755DC8BC-2A29-4A65-9200-59638634D7FC}"/>
    <cellStyle name="Separador de milhares 12 2 4" xfId="20811" xr:uid="{00000000-0005-0000-0000-00004D510000}"/>
    <cellStyle name="Separador de milhares_x0001_ 12 2 4" xfId="20812" xr:uid="{00000000-0005-0000-0000-00004E510000}"/>
    <cellStyle name="Separador de milhares 12 2 4 2" xfId="20813" xr:uid="{00000000-0005-0000-0000-00004F510000}"/>
    <cellStyle name="Separador de milhares_x0001_ 12 2 4 2" xfId="20814" xr:uid="{00000000-0005-0000-0000-000050510000}"/>
    <cellStyle name="Separador de milhares 12 2 4 2 2" xfId="51449" xr:uid="{0CF472C9-0837-48F2-A4CC-B94F1EA653E5}"/>
    <cellStyle name="Separador de milhares_x0001_ 12 2 4 2 2" xfId="51450" xr:uid="{8D6E3855-834C-4DEF-B8CF-C709E287050F}"/>
    <cellStyle name="Separador de milhares 12 2 4 3" xfId="51447" xr:uid="{C7BC40D0-2EE1-4198-8A8F-A98342F08363}"/>
    <cellStyle name="Separador de milhares_x0001_ 12 2 4 3" xfId="51448" xr:uid="{EE4CD47F-FEFE-40DF-BBD0-657D768102EC}"/>
    <cellStyle name="Separador de milhares 12 2 5" xfId="20815" xr:uid="{00000000-0005-0000-0000-000051510000}"/>
    <cellStyle name="Separador de milhares_x0001_ 12 2 5" xfId="20816" xr:uid="{00000000-0005-0000-0000-000052510000}"/>
    <cellStyle name="Separador de milhares 12 2 5 2" xfId="20817" xr:uid="{00000000-0005-0000-0000-000053510000}"/>
    <cellStyle name="Separador de milhares_x0001_ 12 2 5 2" xfId="20818" xr:uid="{00000000-0005-0000-0000-000054510000}"/>
    <cellStyle name="Separador de milhares 12 2 5 2 2" xfId="51453" xr:uid="{112387B9-A87E-4F98-B2D0-17DF0D45F709}"/>
    <cellStyle name="Separador de milhares_x0001_ 12 2 5 2 2" xfId="51454" xr:uid="{6DAB21F3-1727-4499-8B92-10D369D43767}"/>
    <cellStyle name="Separador de milhares 12 2 5 3" xfId="51451" xr:uid="{B5D29532-5C81-4C8C-BA64-1B691F43ADB8}"/>
    <cellStyle name="Separador de milhares_x0001_ 12 2 5 3" xfId="51452" xr:uid="{1A4FC928-5372-44F9-B97E-07123A8760DA}"/>
    <cellStyle name="Separador de milhares 12 2 6" xfId="20819" xr:uid="{00000000-0005-0000-0000-000055510000}"/>
    <cellStyle name="Separador de milhares_x0001_ 12 2 6" xfId="20820" xr:uid="{00000000-0005-0000-0000-000056510000}"/>
    <cellStyle name="Separador de milhares 12 2 6 2" xfId="51455" xr:uid="{354CF23D-6F38-4986-9EFB-8981255F8138}"/>
    <cellStyle name="Separador de milhares_x0001_ 12 2 6 2" xfId="51456" xr:uid="{8152AFBA-8540-4DE2-8D66-6CC17569E8F9}"/>
    <cellStyle name="Separador de milhares 12 2 7" xfId="20821" xr:uid="{00000000-0005-0000-0000-000057510000}"/>
    <cellStyle name="Separador de milhares_x0001_ 12 2 7" xfId="20822" xr:uid="{00000000-0005-0000-0000-000058510000}"/>
    <cellStyle name="Separador de milhares 12 2 7 2" xfId="51457" xr:uid="{3CB33A7A-01C4-4CF4-A33A-3CFF42883140}"/>
    <cellStyle name="Separador de milhares_x0001_ 12 2 7 2" xfId="51458" xr:uid="{5C323A7D-D7EE-4478-A155-D1E4A2FC02E9}"/>
    <cellStyle name="Separador de milhares 12 2 7 3" xfId="20823" xr:uid="{00000000-0005-0000-0000-000059510000}"/>
    <cellStyle name="Separador de milhares 12 2 7 3 2" xfId="51459" xr:uid="{4CE47E07-A507-429F-9419-ABDA958CC2AC}"/>
    <cellStyle name="Separador de milhares 12 2 8" xfId="20824" xr:uid="{00000000-0005-0000-0000-00005A510000}"/>
    <cellStyle name="Separador de milhares_x0001_ 12 2 8" xfId="20825" xr:uid="{00000000-0005-0000-0000-00005B510000}"/>
    <cellStyle name="Separador de milhares 12 2 8 2" xfId="51460" xr:uid="{F85CE0D4-730C-4B25-B137-AC22BB7B93CF}"/>
    <cellStyle name="Separador de milhares_x0001_ 12 2 8 2" xfId="51461" xr:uid="{A82AE18D-D3CC-416B-9338-484E43D81858}"/>
    <cellStyle name="Separador de milhares 12 2 9" xfId="20826" xr:uid="{00000000-0005-0000-0000-00005C510000}"/>
    <cellStyle name="Separador de milhares_x0001_ 12 2 9" xfId="20827" xr:uid="{00000000-0005-0000-0000-00005D510000}"/>
    <cellStyle name="Separador de milhares 12 2 9 2" xfId="51462" xr:uid="{F7038590-7884-45BC-BAD3-8E6E79DEF4AC}"/>
    <cellStyle name="Separador de milhares_x0001_ 12 2 9 2" xfId="51463" xr:uid="{2782F784-A55C-4E66-8D80-3325C9E3FD4D}"/>
    <cellStyle name="Separador de milhares 12 20" xfId="20828" xr:uid="{00000000-0005-0000-0000-00005E510000}"/>
    <cellStyle name="Separador de milhares 12 20 2" xfId="20829" xr:uid="{00000000-0005-0000-0000-00005F510000}"/>
    <cellStyle name="Separador de milhares 12 20 2 2" xfId="20830" xr:uid="{00000000-0005-0000-0000-000060510000}"/>
    <cellStyle name="Separador de milhares 12 20 2 2 2" xfId="51466" xr:uid="{71F6449A-54BE-4FF6-8C3F-59818E115EF0}"/>
    <cellStyle name="Separador de milhares 12 20 2 3" xfId="51465" xr:uid="{40ACD0FD-0EFE-4A95-814A-DE31EB0303B6}"/>
    <cellStyle name="Separador de milhares 12 20 3" xfId="20831" xr:uid="{00000000-0005-0000-0000-000061510000}"/>
    <cellStyle name="Separador de milhares 12 20 3 2" xfId="20832" xr:uid="{00000000-0005-0000-0000-000062510000}"/>
    <cellStyle name="Separador de milhares 12 20 3 2 2" xfId="51468" xr:uid="{ED64949B-D07E-4FDC-894F-231F455B2DDA}"/>
    <cellStyle name="Separador de milhares 12 20 3 3" xfId="51467" xr:uid="{EA61E07D-209C-47C7-8B60-1BF08744A782}"/>
    <cellStyle name="Separador de milhares 12 20 4" xfId="20833" xr:uid="{00000000-0005-0000-0000-000063510000}"/>
    <cellStyle name="Separador de milhares 12 20 4 2" xfId="51469" xr:uid="{99F169D9-BC3B-4A02-A786-B08C937B9C42}"/>
    <cellStyle name="Separador de milhares 12 20 5" xfId="20834" xr:uid="{00000000-0005-0000-0000-000064510000}"/>
    <cellStyle name="Separador de milhares 12 20 5 2" xfId="20835" xr:uid="{00000000-0005-0000-0000-000065510000}"/>
    <cellStyle name="Separador de milhares 12 20 5 2 2" xfId="51471" xr:uid="{F0196DA6-8226-47EE-B7B0-1B7E57FE82C2}"/>
    <cellStyle name="Separador de milhares 12 20 5 3" xfId="51470" xr:uid="{DF0846B2-F388-4CE8-A6F2-256B92F12FCC}"/>
    <cellStyle name="Separador de milhares 12 20 6" xfId="20836" xr:uid="{00000000-0005-0000-0000-000066510000}"/>
    <cellStyle name="Separador de milhares 12 20 6 2" xfId="51472" xr:uid="{46252B14-3079-4689-96A7-2D23F960C8B1}"/>
    <cellStyle name="Separador de milhares 12 20 7" xfId="51464" xr:uid="{01BCF55D-3A64-49D1-BB2A-378D664052DE}"/>
    <cellStyle name="Separador de milhares 12 21" xfId="20837" xr:uid="{00000000-0005-0000-0000-000067510000}"/>
    <cellStyle name="Separador de milhares 12 21 2" xfId="20838" xr:uid="{00000000-0005-0000-0000-000068510000}"/>
    <cellStyle name="Separador de milhares 12 21 2 2" xfId="20839" xr:uid="{00000000-0005-0000-0000-000069510000}"/>
    <cellStyle name="Separador de milhares 12 21 2 2 2" xfId="51475" xr:uid="{246754DC-5904-4F81-A7A6-87FF9ABE7DAD}"/>
    <cellStyle name="Separador de milhares 12 21 2 3" xfId="51474" xr:uid="{4FD66BE2-E9B1-453F-82D5-0E19C6875E80}"/>
    <cellStyle name="Separador de milhares 12 21 3" xfId="20840" xr:uid="{00000000-0005-0000-0000-00006A510000}"/>
    <cellStyle name="Separador de milhares 12 21 3 2" xfId="20841" xr:uid="{00000000-0005-0000-0000-00006B510000}"/>
    <cellStyle name="Separador de milhares 12 21 3 2 2" xfId="51477" xr:uid="{16119484-807F-4015-AA99-48D83CDA8899}"/>
    <cellStyle name="Separador de milhares 12 21 3 3" xfId="51476" xr:uid="{D9ED444A-233E-4D8F-94D5-8504D0B46CD3}"/>
    <cellStyle name="Separador de milhares 12 21 4" xfId="20842" xr:uid="{00000000-0005-0000-0000-00006C510000}"/>
    <cellStyle name="Separador de milhares 12 21 4 2" xfId="51478" xr:uid="{64E54C91-A4C4-4E0C-954B-FEEEF58F75D0}"/>
    <cellStyle name="Separador de milhares 12 21 5" xfId="20843" xr:uid="{00000000-0005-0000-0000-00006D510000}"/>
    <cellStyle name="Separador de milhares 12 21 5 2" xfId="20844" xr:uid="{00000000-0005-0000-0000-00006E510000}"/>
    <cellStyle name="Separador de milhares 12 21 5 2 2" xfId="51480" xr:uid="{E71CEEEC-173B-4D86-B41E-D7214BF75560}"/>
    <cellStyle name="Separador de milhares 12 21 5 3" xfId="51479" xr:uid="{636EAC42-D6B2-4A0C-A345-EAA511CAF1C6}"/>
    <cellStyle name="Separador de milhares 12 21 6" xfId="20845" xr:uid="{00000000-0005-0000-0000-00006F510000}"/>
    <cellStyle name="Separador de milhares 12 21 6 2" xfId="51481" xr:uid="{55711FAE-DCD6-433A-8C6E-B5531671261F}"/>
    <cellStyle name="Separador de milhares 12 21 7" xfId="51473" xr:uid="{95B776E4-E459-4187-9828-8A885F1CE183}"/>
    <cellStyle name="Separador de milhares 12 22" xfId="20846" xr:uid="{00000000-0005-0000-0000-000070510000}"/>
    <cellStyle name="Separador de milhares 12 22 2" xfId="20847" xr:uid="{00000000-0005-0000-0000-000071510000}"/>
    <cellStyle name="Separador de milhares 12 22 2 2" xfId="20848" xr:uid="{00000000-0005-0000-0000-000072510000}"/>
    <cellStyle name="Separador de milhares 12 22 2 2 2" xfId="51484" xr:uid="{68925E01-A7E5-45DA-BAC8-AAB72A27CF2E}"/>
    <cellStyle name="Separador de milhares 12 22 2 3" xfId="51483" xr:uid="{97C11E00-C7BA-47D8-901A-0805FF35813A}"/>
    <cellStyle name="Separador de milhares 12 22 3" xfId="20849" xr:uid="{00000000-0005-0000-0000-000073510000}"/>
    <cellStyle name="Separador de milhares 12 22 3 2" xfId="20850" xr:uid="{00000000-0005-0000-0000-000074510000}"/>
    <cellStyle name="Separador de milhares 12 22 3 2 2" xfId="51486" xr:uid="{37F686CE-18BB-42EF-AE9C-C1A9F95868E4}"/>
    <cellStyle name="Separador de milhares 12 22 3 3" xfId="51485" xr:uid="{FC166452-24D4-4578-AD7B-4417F5F01AE2}"/>
    <cellStyle name="Separador de milhares 12 22 4" xfId="20851" xr:uid="{00000000-0005-0000-0000-000075510000}"/>
    <cellStyle name="Separador de milhares 12 22 4 2" xfId="51487" xr:uid="{B0C1DE6C-9879-40B6-938E-697A2ABE8553}"/>
    <cellStyle name="Separador de milhares 12 22 5" xfId="20852" xr:uid="{00000000-0005-0000-0000-000076510000}"/>
    <cellStyle name="Separador de milhares 12 22 5 2" xfId="20853" xr:uid="{00000000-0005-0000-0000-000077510000}"/>
    <cellStyle name="Separador de milhares 12 22 5 2 2" xfId="51489" xr:uid="{1F9C2905-DDB4-467A-9F3F-137B118A32CB}"/>
    <cellStyle name="Separador de milhares 12 22 5 3" xfId="51488" xr:uid="{03AA7E4D-6F69-4F7B-979B-E8708ACF9AFB}"/>
    <cellStyle name="Separador de milhares 12 22 6" xfId="20854" xr:uid="{00000000-0005-0000-0000-000078510000}"/>
    <cellStyle name="Separador de milhares 12 22 6 2" xfId="51490" xr:uid="{AABC2DD7-D458-42E0-90E2-8A09A17D95AF}"/>
    <cellStyle name="Separador de milhares 12 22 7" xfId="51482" xr:uid="{596FC0BB-FBAD-4EE0-9B9D-6F73256491B0}"/>
    <cellStyle name="Separador de milhares 12 23" xfId="20855" xr:uid="{00000000-0005-0000-0000-000079510000}"/>
    <cellStyle name="Separador de milhares 12 23 2" xfId="20856" xr:uid="{00000000-0005-0000-0000-00007A510000}"/>
    <cellStyle name="Separador de milhares 12 23 2 2" xfId="20857" xr:uid="{00000000-0005-0000-0000-00007B510000}"/>
    <cellStyle name="Separador de milhares 12 23 2 2 2" xfId="51493" xr:uid="{7649CD16-8417-4068-A884-067EDE6AD4E2}"/>
    <cellStyle name="Separador de milhares 12 23 2 3" xfId="51492" xr:uid="{EBA40A0D-AC85-4874-82E0-A3BD5F7CF665}"/>
    <cellStyle name="Separador de milhares 12 23 3" xfId="20858" xr:uid="{00000000-0005-0000-0000-00007C510000}"/>
    <cellStyle name="Separador de milhares 12 23 3 2" xfId="20859" xr:uid="{00000000-0005-0000-0000-00007D510000}"/>
    <cellStyle name="Separador de milhares 12 23 3 2 2" xfId="51495" xr:uid="{F9130D34-2C9F-4081-80CF-69B1FFDD9B09}"/>
    <cellStyle name="Separador de milhares 12 23 3 3" xfId="51494" xr:uid="{01B636E1-A5AE-4BFE-9414-DB8964E10174}"/>
    <cellStyle name="Separador de milhares 12 23 4" xfId="20860" xr:uid="{00000000-0005-0000-0000-00007E510000}"/>
    <cellStyle name="Separador de milhares 12 23 4 2" xfId="51496" xr:uid="{34470C06-AFAB-4CAE-B281-126810AF5198}"/>
    <cellStyle name="Separador de milhares 12 23 5" xfId="20861" xr:uid="{00000000-0005-0000-0000-00007F510000}"/>
    <cellStyle name="Separador de milhares 12 23 5 2" xfId="20862" xr:uid="{00000000-0005-0000-0000-000080510000}"/>
    <cellStyle name="Separador de milhares 12 23 5 2 2" xfId="51498" xr:uid="{678A56EF-FC1E-47B5-890E-98B759A989F3}"/>
    <cellStyle name="Separador de milhares 12 23 5 3" xfId="51497" xr:uid="{04D34EDC-8531-43B2-B1AF-BA2A4EC21D4F}"/>
    <cellStyle name="Separador de milhares 12 23 6" xfId="20863" xr:uid="{00000000-0005-0000-0000-000081510000}"/>
    <cellStyle name="Separador de milhares 12 23 6 2" xfId="51499" xr:uid="{C35C947D-5ABD-4ED1-8E74-A336E50F3BEB}"/>
    <cellStyle name="Separador de milhares 12 23 7" xfId="51491" xr:uid="{970ADB43-D235-40B0-B46C-792F974D8982}"/>
    <cellStyle name="Separador de milhares 12 24" xfId="20864" xr:uid="{00000000-0005-0000-0000-000082510000}"/>
    <cellStyle name="Separador de milhares 12 24 2" xfId="20865" xr:uid="{00000000-0005-0000-0000-000083510000}"/>
    <cellStyle name="Separador de milhares 12 24 2 2" xfId="20866" xr:uid="{00000000-0005-0000-0000-000084510000}"/>
    <cellStyle name="Separador de milhares 12 24 2 2 2" xfId="51502" xr:uid="{F0237200-951B-463D-AA8C-1159E447FB18}"/>
    <cellStyle name="Separador de milhares 12 24 2 3" xfId="51501" xr:uid="{EC8B962E-006F-42B8-AC18-47E92E18E412}"/>
    <cellStyle name="Separador de milhares 12 24 3" xfId="20867" xr:uid="{00000000-0005-0000-0000-000085510000}"/>
    <cellStyle name="Separador de milhares 12 24 3 2" xfId="20868" xr:uid="{00000000-0005-0000-0000-000086510000}"/>
    <cellStyle name="Separador de milhares 12 24 3 2 2" xfId="51504" xr:uid="{8BAD0A5E-985F-40E8-875F-6C3D8C2377A5}"/>
    <cellStyle name="Separador de milhares 12 24 3 3" xfId="51503" xr:uid="{A7B866A3-680C-47EE-8110-230108C3B8E1}"/>
    <cellStyle name="Separador de milhares 12 24 4" xfId="20869" xr:uid="{00000000-0005-0000-0000-000087510000}"/>
    <cellStyle name="Separador de milhares 12 24 4 2" xfId="51505" xr:uid="{39109B18-552B-4F9F-A413-92231D9E5F51}"/>
    <cellStyle name="Separador de milhares 12 24 5" xfId="20870" xr:uid="{00000000-0005-0000-0000-000088510000}"/>
    <cellStyle name="Separador de milhares 12 24 5 2" xfId="20871" xr:uid="{00000000-0005-0000-0000-000089510000}"/>
    <cellStyle name="Separador de milhares 12 24 5 2 2" xfId="51507" xr:uid="{2A22D56F-277A-48E5-B62F-696A70ED14B9}"/>
    <cellStyle name="Separador de milhares 12 24 5 3" xfId="51506" xr:uid="{98C9BA18-8258-4069-82CC-5FE11C0737DE}"/>
    <cellStyle name="Separador de milhares 12 24 6" xfId="20872" xr:uid="{00000000-0005-0000-0000-00008A510000}"/>
    <cellStyle name="Separador de milhares 12 24 6 2" xfId="51508" xr:uid="{86AF5E5A-689C-4144-BB89-B057E69B71A2}"/>
    <cellStyle name="Separador de milhares 12 24 7" xfId="51500" xr:uid="{10FA3118-D051-4AD6-90D6-F1A46763A5B3}"/>
    <cellStyle name="Separador de milhares 12 25" xfId="20873" xr:uid="{00000000-0005-0000-0000-00008B510000}"/>
    <cellStyle name="Separador de milhares 12 25 2" xfId="20874" xr:uid="{00000000-0005-0000-0000-00008C510000}"/>
    <cellStyle name="Separador de milhares 12 25 2 2" xfId="20875" xr:uid="{00000000-0005-0000-0000-00008D510000}"/>
    <cellStyle name="Separador de milhares 12 25 2 2 2" xfId="51511" xr:uid="{28D17172-78A0-41DF-A984-8B4429729802}"/>
    <cellStyle name="Separador de milhares 12 25 2 3" xfId="51510" xr:uid="{AB3557BE-2C6A-44D3-A98E-E03C64E68149}"/>
    <cellStyle name="Separador de milhares 12 25 3" xfId="20876" xr:uid="{00000000-0005-0000-0000-00008E510000}"/>
    <cellStyle name="Separador de milhares 12 25 3 2" xfId="20877" xr:uid="{00000000-0005-0000-0000-00008F510000}"/>
    <cellStyle name="Separador de milhares 12 25 3 2 2" xfId="51513" xr:uid="{DF4024B2-B860-404C-B075-A94ECBE6DE73}"/>
    <cellStyle name="Separador de milhares 12 25 3 3" xfId="51512" xr:uid="{92D24CB8-9B8A-4EB7-BCD7-BE0589C188A4}"/>
    <cellStyle name="Separador de milhares 12 25 4" xfId="20878" xr:uid="{00000000-0005-0000-0000-000090510000}"/>
    <cellStyle name="Separador de milhares 12 25 4 2" xfId="51514" xr:uid="{C99165C3-04EC-48C2-8144-874806298817}"/>
    <cellStyle name="Separador de milhares 12 25 5" xfId="20879" xr:uid="{00000000-0005-0000-0000-000091510000}"/>
    <cellStyle name="Separador de milhares 12 25 5 2" xfId="20880" xr:uid="{00000000-0005-0000-0000-000092510000}"/>
    <cellStyle name="Separador de milhares 12 25 5 2 2" xfId="51516" xr:uid="{C8623751-9D00-4F7E-89EE-5FFFB5110379}"/>
    <cellStyle name="Separador de milhares 12 25 5 3" xfId="51515" xr:uid="{6F2D6502-1BBF-44A2-A4CD-629495229D94}"/>
    <cellStyle name="Separador de milhares 12 25 6" xfId="20881" xr:uid="{00000000-0005-0000-0000-000093510000}"/>
    <cellStyle name="Separador de milhares 12 25 6 2" xfId="51517" xr:uid="{4A5880F6-9087-45E7-8774-FECC216812DC}"/>
    <cellStyle name="Separador de milhares 12 25 7" xfId="51509" xr:uid="{8E100B1D-C57A-4418-A104-050E37F8CE7A}"/>
    <cellStyle name="Separador de milhares 12 26" xfId="20882" xr:uid="{00000000-0005-0000-0000-000094510000}"/>
    <cellStyle name="Separador de milhares 12 26 2" xfId="20883" xr:uid="{00000000-0005-0000-0000-000095510000}"/>
    <cellStyle name="Separador de milhares 12 26 2 2" xfId="20884" xr:uid="{00000000-0005-0000-0000-000096510000}"/>
    <cellStyle name="Separador de milhares 12 26 2 2 2" xfId="51520" xr:uid="{AC77B6C3-433D-40C6-990C-EF1EB47565CE}"/>
    <cellStyle name="Separador de milhares 12 26 2 3" xfId="51519" xr:uid="{67A53BCC-6464-435E-896A-F33EB6E1182A}"/>
    <cellStyle name="Separador de milhares 12 26 3" xfId="20885" xr:uid="{00000000-0005-0000-0000-000097510000}"/>
    <cellStyle name="Separador de milhares 12 26 3 2" xfId="20886" xr:uid="{00000000-0005-0000-0000-000098510000}"/>
    <cellStyle name="Separador de milhares 12 26 3 2 2" xfId="51522" xr:uid="{C042095B-7DA9-4746-AFEF-3F71953B023B}"/>
    <cellStyle name="Separador de milhares 12 26 3 3" xfId="51521" xr:uid="{7983F5B7-6884-4A86-BCE1-E90294C0DCD3}"/>
    <cellStyle name="Separador de milhares 12 26 4" xfId="20887" xr:uid="{00000000-0005-0000-0000-000099510000}"/>
    <cellStyle name="Separador de milhares 12 26 4 2" xfId="51523" xr:uid="{A5D06042-F17F-4A2E-84EF-2DB662D5CFC7}"/>
    <cellStyle name="Separador de milhares 12 26 5" xfId="20888" xr:uid="{00000000-0005-0000-0000-00009A510000}"/>
    <cellStyle name="Separador de milhares 12 26 5 2" xfId="20889" xr:uid="{00000000-0005-0000-0000-00009B510000}"/>
    <cellStyle name="Separador de milhares 12 26 5 2 2" xfId="51525" xr:uid="{F20A209E-77A7-4C46-A8B9-F8006ACCF58F}"/>
    <cellStyle name="Separador de milhares 12 26 5 3" xfId="51524" xr:uid="{BF4E3D9E-E5C9-4152-9556-31DDFE53F0DA}"/>
    <cellStyle name="Separador de milhares 12 26 6" xfId="20890" xr:uid="{00000000-0005-0000-0000-00009C510000}"/>
    <cellStyle name="Separador de milhares 12 26 6 2" xfId="51526" xr:uid="{2EAFB908-883D-42BB-9AF0-34B1B8135125}"/>
    <cellStyle name="Separador de milhares 12 26 7" xfId="51518" xr:uid="{94FAD1BF-43C2-4287-A75B-865299E120BC}"/>
    <cellStyle name="Separador de milhares 12 27" xfId="20891" xr:uid="{00000000-0005-0000-0000-00009D510000}"/>
    <cellStyle name="Separador de milhares 12 27 2" xfId="20892" xr:uid="{00000000-0005-0000-0000-00009E510000}"/>
    <cellStyle name="Separador de milhares 12 27 2 2" xfId="20893" xr:uid="{00000000-0005-0000-0000-00009F510000}"/>
    <cellStyle name="Separador de milhares 12 27 2 2 2" xfId="51529" xr:uid="{D0955EC9-7D2E-48D8-95E6-81182F975B24}"/>
    <cellStyle name="Separador de milhares 12 27 2 3" xfId="51528" xr:uid="{DE8114D0-12BB-4B9F-B16C-CA9CABBF6578}"/>
    <cellStyle name="Separador de milhares 12 27 3" xfId="20894" xr:uid="{00000000-0005-0000-0000-0000A0510000}"/>
    <cellStyle name="Separador de milhares 12 27 3 2" xfId="20895" xr:uid="{00000000-0005-0000-0000-0000A1510000}"/>
    <cellStyle name="Separador de milhares 12 27 3 2 2" xfId="51531" xr:uid="{85B7973B-76F3-4B23-9050-2895035E7BD9}"/>
    <cellStyle name="Separador de milhares 12 27 3 3" xfId="51530" xr:uid="{7F9D593E-147B-413F-B8B2-44615BE12E95}"/>
    <cellStyle name="Separador de milhares 12 27 4" xfId="20896" xr:uid="{00000000-0005-0000-0000-0000A2510000}"/>
    <cellStyle name="Separador de milhares 12 27 4 2" xfId="51532" xr:uid="{6B1E5A92-FF55-4ED3-BD23-B25EEB2C2FD4}"/>
    <cellStyle name="Separador de milhares 12 27 5" xfId="20897" xr:uid="{00000000-0005-0000-0000-0000A3510000}"/>
    <cellStyle name="Separador de milhares 12 27 5 2" xfId="20898" xr:uid="{00000000-0005-0000-0000-0000A4510000}"/>
    <cellStyle name="Separador de milhares 12 27 5 2 2" xfId="51534" xr:uid="{55FF1EBB-6938-4AF8-AB75-7515753895A6}"/>
    <cellStyle name="Separador de milhares 12 27 5 3" xfId="51533" xr:uid="{376DCDDF-44A9-44C6-910B-41F392894B1E}"/>
    <cellStyle name="Separador de milhares 12 27 6" xfId="20899" xr:uid="{00000000-0005-0000-0000-0000A5510000}"/>
    <cellStyle name="Separador de milhares 12 27 6 2" xfId="51535" xr:uid="{9103536F-D0E6-44AE-9C9A-D830C021E152}"/>
    <cellStyle name="Separador de milhares 12 27 7" xfId="51527" xr:uid="{68EF5F35-74FC-4ADB-8339-E9BD71D84F9E}"/>
    <cellStyle name="Separador de milhares 12 28" xfId="20900" xr:uid="{00000000-0005-0000-0000-0000A6510000}"/>
    <cellStyle name="Separador de milhares 12 28 2" xfId="20901" xr:uid="{00000000-0005-0000-0000-0000A7510000}"/>
    <cellStyle name="Separador de milhares 12 28 2 2" xfId="20902" xr:uid="{00000000-0005-0000-0000-0000A8510000}"/>
    <cellStyle name="Separador de milhares 12 28 2 2 2" xfId="51538" xr:uid="{3DFF56DF-3F5C-4999-B46A-BC0E16B490AB}"/>
    <cellStyle name="Separador de milhares 12 28 2 3" xfId="51537" xr:uid="{0497CFCB-53FD-4F82-857B-382F2C7F87D2}"/>
    <cellStyle name="Separador de milhares 12 28 3" xfId="20903" xr:uid="{00000000-0005-0000-0000-0000A9510000}"/>
    <cellStyle name="Separador de milhares 12 28 3 2" xfId="20904" xr:uid="{00000000-0005-0000-0000-0000AA510000}"/>
    <cellStyle name="Separador de milhares 12 28 3 2 2" xfId="51540" xr:uid="{7D4E64C0-EE46-4D9E-8EB1-D58ED0254834}"/>
    <cellStyle name="Separador de milhares 12 28 3 3" xfId="51539" xr:uid="{A72C1F38-0C09-457B-B34E-4724F5F26935}"/>
    <cellStyle name="Separador de milhares 12 28 4" xfId="20905" xr:uid="{00000000-0005-0000-0000-0000AB510000}"/>
    <cellStyle name="Separador de milhares 12 28 4 2" xfId="51541" xr:uid="{F49CA792-5774-4BD0-B3A5-6692E83C5A1D}"/>
    <cellStyle name="Separador de milhares 12 28 5" xfId="20906" xr:uid="{00000000-0005-0000-0000-0000AC510000}"/>
    <cellStyle name="Separador de milhares 12 28 5 2" xfId="20907" xr:uid="{00000000-0005-0000-0000-0000AD510000}"/>
    <cellStyle name="Separador de milhares 12 28 5 2 2" xfId="51543" xr:uid="{2A525281-35ED-48B5-8063-84DC6291EEB9}"/>
    <cellStyle name="Separador de milhares 12 28 5 3" xfId="51542" xr:uid="{0AC03E7E-D4AB-4A9E-AF12-122286F92CA2}"/>
    <cellStyle name="Separador de milhares 12 28 6" xfId="20908" xr:uid="{00000000-0005-0000-0000-0000AE510000}"/>
    <cellStyle name="Separador de milhares 12 28 6 2" xfId="51544" xr:uid="{E483A1DF-FB5A-416C-BA0B-E5A0895B7937}"/>
    <cellStyle name="Separador de milhares 12 28 7" xfId="51536" xr:uid="{992533E3-0D48-487B-9E82-8632016C4632}"/>
    <cellStyle name="Separador de milhares 12 29" xfId="20909" xr:uid="{00000000-0005-0000-0000-0000AF510000}"/>
    <cellStyle name="Separador de milhares 12 29 2" xfId="20910" xr:uid="{00000000-0005-0000-0000-0000B0510000}"/>
    <cellStyle name="Separador de milhares 12 29 2 2" xfId="20911" xr:uid="{00000000-0005-0000-0000-0000B1510000}"/>
    <cellStyle name="Separador de milhares 12 29 2 2 2" xfId="51547" xr:uid="{17991C18-A18F-4842-A949-E67AC40CBED8}"/>
    <cellStyle name="Separador de milhares 12 29 2 3" xfId="51546" xr:uid="{31BBEF25-58B9-414C-B29F-C213F8EC877A}"/>
    <cellStyle name="Separador de milhares 12 29 3" xfId="20912" xr:uid="{00000000-0005-0000-0000-0000B2510000}"/>
    <cellStyle name="Separador de milhares 12 29 3 2" xfId="20913" xr:uid="{00000000-0005-0000-0000-0000B3510000}"/>
    <cellStyle name="Separador de milhares 12 29 3 2 2" xfId="51549" xr:uid="{31173A84-05CE-4774-B5F9-8EE1C9E143F9}"/>
    <cellStyle name="Separador de milhares 12 29 3 3" xfId="51548" xr:uid="{A9CBA21E-2A1E-4B7A-8750-4A51ABA5F1EF}"/>
    <cellStyle name="Separador de milhares 12 29 4" xfId="20914" xr:uid="{00000000-0005-0000-0000-0000B4510000}"/>
    <cellStyle name="Separador de milhares 12 29 4 2" xfId="51550" xr:uid="{C4D22E1F-7E20-4BD9-ADB3-7E93DD172D06}"/>
    <cellStyle name="Separador de milhares 12 29 5" xfId="20915" xr:uid="{00000000-0005-0000-0000-0000B5510000}"/>
    <cellStyle name="Separador de milhares 12 29 5 2" xfId="51551" xr:uid="{B85DEE21-D1C6-437D-88D2-8DCEA28059F6}"/>
    <cellStyle name="Separador de milhares 12 29 6" xfId="20916" xr:uid="{00000000-0005-0000-0000-0000B6510000}"/>
    <cellStyle name="Separador de milhares 12 29 6 2" xfId="51552" xr:uid="{A2D7767F-CC7A-420F-B756-ED1A6BA795D6}"/>
    <cellStyle name="Separador de milhares 12 29 7" xfId="51545" xr:uid="{45149A1B-D777-46EB-90A0-7452B3BF7158}"/>
    <cellStyle name="Separador de milhares 12 3" xfId="20917" xr:uid="{00000000-0005-0000-0000-0000B7510000}"/>
    <cellStyle name="Separador de milhares_x0001_ 12 3" xfId="20918" xr:uid="{00000000-0005-0000-0000-0000B8510000}"/>
    <cellStyle name="Separador de milhares 12 3 10" xfId="51553" xr:uid="{0C4D33AE-8D38-4239-86F8-2B2F4D27ECA6}"/>
    <cellStyle name="Separador de milhares_x0001_ 12 3 10" xfId="51554" xr:uid="{78870070-873A-454A-A58D-6BB915302E54}"/>
    <cellStyle name="Separador de milhares 12 3 2" xfId="20919" xr:uid="{00000000-0005-0000-0000-0000B9510000}"/>
    <cellStyle name="Separador de milhares_x0001_ 12 3 2" xfId="20920" xr:uid="{00000000-0005-0000-0000-0000BA510000}"/>
    <cellStyle name="Separador de milhares 12 3 2 2" xfId="20921" xr:uid="{00000000-0005-0000-0000-0000BB510000}"/>
    <cellStyle name="Separador de milhares_x0001_ 12 3 2 2" xfId="20922" xr:uid="{00000000-0005-0000-0000-0000BC510000}"/>
    <cellStyle name="Separador de milhares 12 3 2 2 2" xfId="51557" xr:uid="{E35090A7-62E2-43DF-B3B9-D9C80ECF8298}"/>
    <cellStyle name="Separador de milhares_x0001_ 12 3 2 2 2" xfId="51558" xr:uid="{C5F9CFF2-706A-4C0B-8F76-299902FC913E}"/>
    <cellStyle name="Separador de milhares 12 3 2 3" xfId="51555" xr:uid="{A57AC7A9-2E90-453F-815F-8D5D3E82A884}"/>
    <cellStyle name="Separador de milhares_x0001_ 12 3 2 3" xfId="51556" xr:uid="{16B4ED7D-975B-4940-B594-F018238CD2CC}"/>
    <cellStyle name="Separador de milhares 12 3 3" xfId="20923" xr:uid="{00000000-0005-0000-0000-0000BD510000}"/>
    <cellStyle name="Separador de milhares_x0001_ 12 3 3" xfId="20924" xr:uid="{00000000-0005-0000-0000-0000BE510000}"/>
    <cellStyle name="Separador de milhares 12 3 3 2" xfId="20925" xr:uid="{00000000-0005-0000-0000-0000BF510000}"/>
    <cellStyle name="Separador de milhares_x0001_ 12 3 3 2" xfId="20926" xr:uid="{00000000-0005-0000-0000-0000C0510000}"/>
    <cellStyle name="Separador de milhares 12 3 3 2 2" xfId="51561" xr:uid="{C7731556-B545-4296-BD1A-E5B929629490}"/>
    <cellStyle name="Separador de milhares_x0001_ 12 3 3 2 2" xfId="51562" xr:uid="{E3A38E85-D772-4904-A43E-09A04EE2EED5}"/>
    <cellStyle name="Separador de milhares 12 3 3 3" xfId="51559" xr:uid="{BEAD5D85-E378-487B-A8D1-5A35566A2CE4}"/>
    <cellStyle name="Separador de milhares_x0001_ 12 3 3 3" xfId="51560" xr:uid="{FFB7FB07-4B06-4ADC-B72F-9199983546EF}"/>
    <cellStyle name="Separador de milhares 12 3 4" xfId="20927" xr:uid="{00000000-0005-0000-0000-0000C1510000}"/>
    <cellStyle name="Separador de milhares_x0001_ 12 3 4" xfId="20928" xr:uid="{00000000-0005-0000-0000-0000C2510000}"/>
    <cellStyle name="Separador de milhares 12 3 4 2" xfId="20929" xr:uid="{00000000-0005-0000-0000-0000C3510000}"/>
    <cellStyle name="Separador de milhares_x0001_ 12 3 4 2" xfId="20930" xr:uid="{00000000-0005-0000-0000-0000C4510000}"/>
    <cellStyle name="Separador de milhares 12 3 4 2 2" xfId="51565" xr:uid="{237F8E19-5845-41C9-B35B-85263306E8F9}"/>
    <cellStyle name="Separador de milhares_x0001_ 12 3 4 2 2" xfId="51566" xr:uid="{415190D7-47A8-4EA0-8223-BF862DDFD615}"/>
    <cellStyle name="Separador de milhares 12 3 4 3" xfId="51563" xr:uid="{14E6942A-F451-4A83-B730-0A4E8FCA5125}"/>
    <cellStyle name="Separador de milhares_x0001_ 12 3 4 3" xfId="51564" xr:uid="{119361D6-F4F7-49C9-91D9-1EA2549BD34A}"/>
    <cellStyle name="Separador de milhares 12 3 5" xfId="20931" xr:uid="{00000000-0005-0000-0000-0000C5510000}"/>
    <cellStyle name="Separador de milhares_x0001_ 12 3 5" xfId="20932" xr:uid="{00000000-0005-0000-0000-0000C6510000}"/>
    <cellStyle name="Separador de milhares 12 3 5 2" xfId="20933" xr:uid="{00000000-0005-0000-0000-0000C7510000}"/>
    <cellStyle name="Separador de milhares_x0001_ 12 3 5 2" xfId="20934" xr:uid="{00000000-0005-0000-0000-0000C8510000}"/>
    <cellStyle name="Separador de milhares 12 3 5 2 2" xfId="51569" xr:uid="{04B1F13D-0B22-432C-BF8E-0A5162A7D281}"/>
    <cellStyle name="Separador de milhares_x0001_ 12 3 5 2 2" xfId="51570" xr:uid="{E8E7ED4F-76CB-4D8B-BA4D-C3750188969E}"/>
    <cellStyle name="Separador de milhares 12 3 5 3" xfId="51567" xr:uid="{9D33781D-DC5F-4A6A-8758-B369BCB4E137}"/>
    <cellStyle name="Separador de milhares_x0001_ 12 3 5 3" xfId="51568" xr:uid="{A1A859D8-189F-4CB5-B89D-03DC8C0F9A0C}"/>
    <cellStyle name="Separador de milhares 12 3 6" xfId="20935" xr:uid="{00000000-0005-0000-0000-0000C9510000}"/>
    <cellStyle name="Separador de milhares_x0001_ 12 3 6" xfId="20936" xr:uid="{00000000-0005-0000-0000-0000CA510000}"/>
    <cellStyle name="Separador de milhares 12 3 6 2" xfId="51571" xr:uid="{E2E4637B-116A-48B9-B4EE-2F5A4D1B7E60}"/>
    <cellStyle name="Separador de milhares_x0001_ 12 3 6 2" xfId="51572" xr:uid="{5161F21B-4582-4076-81A0-887D1CF3FE16}"/>
    <cellStyle name="Separador de milhares 12 3 7" xfId="20937" xr:uid="{00000000-0005-0000-0000-0000CB510000}"/>
    <cellStyle name="Separador de milhares_x0001_ 12 3 7" xfId="20938" xr:uid="{00000000-0005-0000-0000-0000CC510000}"/>
    <cellStyle name="Separador de milhares 12 3 7 2" xfId="51573" xr:uid="{1C2F7F75-71EA-42E4-8AA1-1C38ECF7FF9E}"/>
    <cellStyle name="Separador de milhares_x0001_ 12 3 7 2" xfId="51574" xr:uid="{7E720476-263C-4839-8607-0375E339D03E}"/>
    <cellStyle name="Separador de milhares 12 3 7 3" xfId="20939" xr:uid="{00000000-0005-0000-0000-0000CD510000}"/>
    <cellStyle name="Separador de milhares 12 3 7 3 2" xfId="51575" xr:uid="{99459433-F2A7-4DCC-96C6-5502CE6E508B}"/>
    <cellStyle name="Separador de milhares 12 3 8" xfId="20940" xr:uid="{00000000-0005-0000-0000-0000CE510000}"/>
    <cellStyle name="Separador de milhares_x0001_ 12 3 8" xfId="20941" xr:uid="{00000000-0005-0000-0000-0000CF510000}"/>
    <cellStyle name="Separador de milhares 12 3 8 2" xfId="51576" xr:uid="{9F24597D-82E5-4830-ABFD-8E00C2506E9C}"/>
    <cellStyle name="Separador de milhares_x0001_ 12 3 8 2" xfId="51577" xr:uid="{BE78F5EA-1B46-4D62-BA0D-735FD18ACE39}"/>
    <cellStyle name="Separador de milhares 12 3 9" xfId="20942" xr:uid="{00000000-0005-0000-0000-0000D0510000}"/>
    <cellStyle name="Separador de milhares_x0001_ 12 3 9" xfId="20943" xr:uid="{00000000-0005-0000-0000-0000D1510000}"/>
    <cellStyle name="Separador de milhares 12 3 9 2" xfId="51578" xr:uid="{B6D5DA85-6BC9-489D-8347-C1BBD0A40A90}"/>
    <cellStyle name="Separador de milhares_x0001_ 12 3 9 2" xfId="51579" xr:uid="{3D1D6E7A-3618-443F-9D65-D5742AA3BE6E}"/>
    <cellStyle name="Separador de milhares 12 30" xfId="20944" xr:uid="{00000000-0005-0000-0000-0000D2510000}"/>
    <cellStyle name="Separador de milhares 12 30 2" xfId="20945" xr:uid="{00000000-0005-0000-0000-0000D3510000}"/>
    <cellStyle name="Separador de milhares 12 30 2 2" xfId="20946" xr:uid="{00000000-0005-0000-0000-0000D4510000}"/>
    <cellStyle name="Separador de milhares 12 30 2 2 2" xfId="51582" xr:uid="{8BB68B9F-3FF5-4266-B7C7-32FB1E19536C}"/>
    <cellStyle name="Separador de milhares 12 30 2 3" xfId="51581" xr:uid="{5BFD55CC-A762-4F4B-83A5-B53BCE199657}"/>
    <cellStyle name="Separador de milhares 12 30 3" xfId="20947" xr:uid="{00000000-0005-0000-0000-0000D5510000}"/>
    <cellStyle name="Separador de milhares 12 30 3 2" xfId="20948" xr:uid="{00000000-0005-0000-0000-0000D6510000}"/>
    <cellStyle name="Separador de milhares 12 30 3 2 2" xfId="51584" xr:uid="{C3F114EE-1BF0-4931-9F60-832B395AEF3F}"/>
    <cellStyle name="Separador de milhares 12 30 3 3" xfId="51583" xr:uid="{D99AA25D-26AA-4211-9613-16B3B9612BF9}"/>
    <cellStyle name="Separador de milhares 12 30 4" xfId="20949" xr:uid="{00000000-0005-0000-0000-0000D7510000}"/>
    <cellStyle name="Separador de milhares 12 30 4 2" xfId="51585" xr:uid="{05688C8B-5207-45AA-814E-CE93377D99FF}"/>
    <cellStyle name="Separador de milhares 12 30 5" xfId="20950" xr:uid="{00000000-0005-0000-0000-0000D8510000}"/>
    <cellStyle name="Separador de milhares 12 30 5 2" xfId="51586" xr:uid="{AE4D40FC-338F-41ED-825B-1D53D1C85C39}"/>
    <cellStyle name="Separador de milhares 12 30 6" xfId="20951" xr:uid="{00000000-0005-0000-0000-0000D9510000}"/>
    <cellStyle name="Separador de milhares 12 30 6 2" xfId="51587" xr:uid="{38AA3A78-E39E-44F2-BA80-1138A1BF2318}"/>
    <cellStyle name="Separador de milhares 12 30 7" xfId="51580" xr:uid="{EBEA68CF-D15D-42BB-AB2B-E0367CE5DB6C}"/>
    <cellStyle name="Separador de milhares 12 31" xfId="20952" xr:uid="{00000000-0005-0000-0000-0000DA510000}"/>
    <cellStyle name="Separador de milhares 12 31 2" xfId="20953" xr:uid="{00000000-0005-0000-0000-0000DB510000}"/>
    <cellStyle name="Separador de milhares 12 31 2 2" xfId="20954" xr:uid="{00000000-0005-0000-0000-0000DC510000}"/>
    <cellStyle name="Separador de milhares 12 31 2 2 2" xfId="51590" xr:uid="{214C3214-8933-4A46-A683-B70CE8C49493}"/>
    <cellStyle name="Separador de milhares 12 31 2 3" xfId="51589" xr:uid="{FD890303-A1DD-4DC3-B596-2631BBFC9FF6}"/>
    <cellStyle name="Separador de milhares 12 31 3" xfId="20955" xr:uid="{00000000-0005-0000-0000-0000DD510000}"/>
    <cellStyle name="Separador de milhares 12 31 3 2" xfId="20956" xr:uid="{00000000-0005-0000-0000-0000DE510000}"/>
    <cellStyle name="Separador de milhares 12 31 3 2 2" xfId="51592" xr:uid="{5D51CD9E-B01A-431F-8B12-0AA42250BE79}"/>
    <cellStyle name="Separador de milhares 12 31 3 3" xfId="51591" xr:uid="{48F49F07-BA62-4369-A4BC-333A37345989}"/>
    <cellStyle name="Separador de milhares 12 31 4" xfId="20957" xr:uid="{00000000-0005-0000-0000-0000DF510000}"/>
    <cellStyle name="Separador de milhares 12 31 4 2" xfId="51593" xr:uid="{8F4974D1-22C1-4C8E-97C9-EF718E24D1FA}"/>
    <cellStyle name="Separador de milhares 12 31 5" xfId="20958" xr:uid="{00000000-0005-0000-0000-0000E0510000}"/>
    <cellStyle name="Separador de milhares 12 31 5 2" xfId="51594" xr:uid="{922AE25D-A74C-4A95-8F01-5DAFD206BD26}"/>
    <cellStyle name="Separador de milhares 12 31 6" xfId="20959" xr:uid="{00000000-0005-0000-0000-0000E1510000}"/>
    <cellStyle name="Separador de milhares 12 31 6 2" xfId="51595" xr:uid="{72D3627B-16BC-4627-9693-820570F95306}"/>
    <cellStyle name="Separador de milhares 12 31 7" xfId="51588" xr:uid="{07CC3BC0-6C7C-46B0-AA53-F9FEA67023C1}"/>
    <cellStyle name="Separador de milhares 12 32" xfId="20960" xr:uid="{00000000-0005-0000-0000-0000E2510000}"/>
    <cellStyle name="Separador de milhares 12 32 2" xfId="20961" xr:uid="{00000000-0005-0000-0000-0000E3510000}"/>
    <cellStyle name="Separador de milhares 12 32 2 2" xfId="20962" xr:uid="{00000000-0005-0000-0000-0000E4510000}"/>
    <cellStyle name="Separador de milhares 12 32 2 2 2" xfId="51598" xr:uid="{1BDAA012-A211-468E-802C-45C4E294D91C}"/>
    <cellStyle name="Separador de milhares 12 32 2 3" xfId="51597" xr:uid="{BCA7AC5F-8A05-4B39-ABF7-544E767A1D12}"/>
    <cellStyle name="Separador de milhares 12 32 3" xfId="20963" xr:uid="{00000000-0005-0000-0000-0000E5510000}"/>
    <cellStyle name="Separador de milhares 12 32 3 2" xfId="20964" xr:uid="{00000000-0005-0000-0000-0000E6510000}"/>
    <cellStyle name="Separador de milhares 12 32 3 2 2" xfId="51600" xr:uid="{5319C2DC-17B0-4932-9E55-76E0A740537B}"/>
    <cellStyle name="Separador de milhares 12 32 3 3" xfId="51599" xr:uid="{065368D7-33ED-4C1F-87D9-AF81720A6EE4}"/>
    <cellStyle name="Separador de milhares 12 32 4" xfId="20965" xr:uid="{00000000-0005-0000-0000-0000E7510000}"/>
    <cellStyle name="Separador de milhares 12 32 4 2" xfId="51601" xr:uid="{6A61441E-AE4D-4D0C-88A8-60E764B1DB52}"/>
    <cellStyle name="Separador de milhares 12 32 5" xfId="20966" xr:uid="{00000000-0005-0000-0000-0000E8510000}"/>
    <cellStyle name="Separador de milhares 12 32 5 2" xfId="51602" xr:uid="{4A2FF9A6-7062-443C-9B5A-5C0EDAD3344E}"/>
    <cellStyle name="Separador de milhares 12 32 6" xfId="20967" xr:uid="{00000000-0005-0000-0000-0000E9510000}"/>
    <cellStyle name="Separador de milhares 12 32 6 2" xfId="51603" xr:uid="{6E06D7DE-D407-4DDC-99AE-C3E1CAFEF4A6}"/>
    <cellStyle name="Separador de milhares 12 32 7" xfId="51596" xr:uid="{4AFF4EC4-907C-491F-AD26-6CD0D9EEF52F}"/>
    <cellStyle name="Separador de milhares 12 33" xfId="20968" xr:uid="{00000000-0005-0000-0000-0000EA510000}"/>
    <cellStyle name="Separador de milhares 12 33 2" xfId="20969" xr:uid="{00000000-0005-0000-0000-0000EB510000}"/>
    <cellStyle name="Separador de milhares 12 33 2 2" xfId="20970" xr:uid="{00000000-0005-0000-0000-0000EC510000}"/>
    <cellStyle name="Separador de milhares 12 33 2 2 2" xfId="51606" xr:uid="{09A57F5B-0C3C-4B47-AF06-F5E68295E4C0}"/>
    <cellStyle name="Separador de milhares 12 33 2 3" xfId="51605" xr:uid="{91B842A1-FD2B-4484-B8EF-D163F11AFBEE}"/>
    <cellStyle name="Separador de milhares 12 33 3" xfId="20971" xr:uid="{00000000-0005-0000-0000-0000ED510000}"/>
    <cellStyle name="Separador de milhares 12 33 3 2" xfId="20972" xr:uid="{00000000-0005-0000-0000-0000EE510000}"/>
    <cellStyle name="Separador de milhares 12 33 3 2 2" xfId="51608" xr:uid="{649CFB8C-A4DA-439A-971C-5304526F9758}"/>
    <cellStyle name="Separador de milhares 12 33 3 3" xfId="51607" xr:uid="{E45E818D-0304-428E-A178-46B0F3E5E098}"/>
    <cellStyle name="Separador de milhares 12 33 4" xfId="20973" xr:uid="{00000000-0005-0000-0000-0000EF510000}"/>
    <cellStyle name="Separador de milhares 12 33 4 2" xfId="51609" xr:uid="{1FC09C12-DE76-47E1-8FE2-ABA5A2FBC368}"/>
    <cellStyle name="Separador de milhares 12 33 5" xfId="20974" xr:uid="{00000000-0005-0000-0000-0000F0510000}"/>
    <cellStyle name="Separador de milhares 12 33 5 2" xfId="51610" xr:uid="{C946AC53-88D6-4CD8-8A26-AEA016B3EC04}"/>
    <cellStyle name="Separador de milhares 12 33 6" xfId="20975" xr:uid="{00000000-0005-0000-0000-0000F1510000}"/>
    <cellStyle name="Separador de milhares 12 33 6 2" xfId="51611" xr:uid="{347CF53B-51C7-4575-A5AD-364BC57FA030}"/>
    <cellStyle name="Separador de milhares 12 33 7" xfId="51604" xr:uid="{09B09397-3BBC-4445-800F-77D329AAE7B9}"/>
    <cellStyle name="Separador de milhares 12 34" xfId="20976" xr:uid="{00000000-0005-0000-0000-0000F2510000}"/>
    <cellStyle name="Separador de milhares 12 34 2" xfId="20977" xr:uid="{00000000-0005-0000-0000-0000F3510000}"/>
    <cellStyle name="Separador de milhares 12 34 2 2" xfId="20978" xr:uid="{00000000-0005-0000-0000-0000F4510000}"/>
    <cellStyle name="Separador de milhares 12 34 2 2 2" xfId="51614" xr:uid="{DDCBAFBE-1818-4384-AD8F-07588707EC28}"/>
    <cellStyle name="Separador de milhares 12 34 2 3" xfId="51613" xr:uid="{E1AFDD22-5487-4FA0-A1E9-5B1C3E329A25}"/>
    <cellStyle name="Separador de milhares 12 34 3" xfId="20979" xr:uid="{00000000-0005-0000-0000-0000F5510000}"/>
    <cellStyle name="Separador de milhares 12 34 3 2" xfId="20980" xr:uid="{00000000-0005-0000-0000-0000F6510000}"/>
    <cellStyle name="Separador de milhares 12 34 3 2 2" xfId="51616" xr:uid="{252D9B8B-0B18-429C-94EC-7E1AFC29886C}"/>
    <cellStyle name="Separador de milhares 12 34 3 3" xfId="51615" xr:uid="{A8293BF8-55A7-407A-B282-0B2799C68226}"/>
    <cellStyle name="Separador de milhares 12 34 4" xfId="20981" xr:uid="{00000000-0005-0000-0000-0000F7510000}"/>
    <cellStyle name="Separador de milhares 12 34 4 2" xfId="51617" xr:uid="{EDE869E3-13AE-45DD-979F-363EEF65036E}"/>
    <cellStyle name="Separador de milhares 12 34 5" xfId="20982" xr:uid="{00000000-0005-0000-0000-0000F8510000}"/>
    <cellStyle name="Separador de milhares 12 34 5 2" xfId="51618" xr:uid="{EA4540EA-E758-422B-8B9F-546C381CC415}"/>
    <cellStyle name="Separador de milhares 12 34 6" xfId="20983" xr:uid="{00000000-0005-0000-0000-0000F9510000}"/>
    <cellStyle name="Separador de milhares 12 34 6 2" xfId="51619" xr:uid="{42381F9C-264F-4461-BF5F-36C5C3884014}"/>
    <cellStyle name="Separador de milhares 12 34 7" xfId="51612" xr:uid="{AAA3856C-D780-42DE-A557-D478C4F2D53D}"/>
    <cellStyle name="Separador de milhares 12 35" xfId="20984" xr:uid="{00000000-0005-0000-0000-0000FA510000}"/>
    <cellStyle name="Separador de milhares 12 35 2" xfId="20985" xr:uid="{00000000-0005-0000-0000-0000FB510000}"/>
    <cellStyle name="Separador de milhares 12 35 2 2" xfId="20986" xr:uid="{00000000-0005-0000-0000-0000FC510000}"/>
    <cellStyle name="Separador de milhares 12 35 2 2 2" xfId="51622" xr:uid="{69646CF8-35D5-40CB-BD6A-226CC94555E4}"/>
    <cellStyle name="Separador de milhares 12 35 2 3" xfId="51621" xr:uid="{F07AC69E-8D7F-4EFE-805A-672E9E1998C7}"/>
    <cellStyle name="Separador de milhares 12 35 3" xfId="20987" xr:uid="{00000000-0005-0000-0000-0000FD510000}"/>
    <cellStyle name="Separador de milhares 12 35 3 2" xfId="20988" xr:uid="{00000000-0005-0000-0000-0000FE510000}"/>
    <cellStyle name="Separador de milhares 12 35 3 2 2" xfId="51624" xr:uid="{D6752D3B-BA70-4828-9741-57D972FFD4E7}"/>
    <cellStyle name="Separador de milhares 12 35 3 3" xfId="51623" xr:uid="{4208F293-C762-423B-BAF3-A20FE4312FF5}"/>
    <cellStyle name="Separador de milhares 12 35 4" xfId="20989" xr:uid="{00000000-0005-0000-0000-0000FF510000}"/>
    <cellStyle name="Separador de milhares 12 35 4 2" xfId="51625" xr:uid="{EF83FD89-C338-406C-9DDF-C0783BF50D4F}"/>
    <cellStyle name="Separador de milhares 12 35 5" xfId="20990" xr:uid="{00000000-0005-0000-0000-000000520000}"/>
    <cellStyle name="Separador de milhares 12 35 5 2" xfId="51626" xr:uid="{7B852048-C55F-4D9B-B63A-835828DD94CB}"/>
    <cellStyle name="Separador de milhares 12 35 6" xfId="20991" xr:uid="{00000000-0005-0000-0000-000001520000}"/>
    <cellStyle name="Separador de milhares 12 35 6 2" xfId="51627" xr:uid="{1159A71D-93AD-4EC5-BD9B-770A364222AD}"/>
    <cellStyle name="Separador de milhares 12 35 7" xfId="51620" xr:uid="{8179AD9D-21DD-44BC-91AA-CE7B08CCB85A}"/>
    <cellStyle name="Separador de milhares 12 36" xfId="20992" xr:uid="{00000000-0005-0000-0000-000002520000}"/>
    <cellStyle name="Separador de milhares 12 36 2" xfId="20993" xr:uid="{00000000-0005-0000-0000-000003520000}"/>
    <cellStyle name="Separador de milhares 12 36 2 2" xfId="20994" xr:uid="{00000000-0005-0000-0000-000004520000}"/>
    <cellStyle name="Separador de milhares 12 36 2 2 2" xfId="51630" xr:uid="{0F886529-CCB4-4A93-AA91-C86D4BF5E070}"/>
    <cellStyle name="Separador de milhares 12 36 2 3" xfId="51629" xr:uid="{53362CEC-B820-47BD-9D7C-82DDB9583C05}"/>
    <cellStyle name="Separador de milhares 12 36 3" xfId="20995" xr:uid="{00000000-0005-0000-0000-000005520000}"/>
    <cellStyle name="Separador de milhares 12 36 3 2" xfId="20996" xr:uid="{00000000-0005-0000-0000-000006520000}"/>
    <cellStyle name="Separador de milhares 12 36 3 2 2" xfId="51632" xr:uid="{42AEF6EE-E8ED-46E8-BD4F-0961B0545577}"/>
    <cellStyle name="Separador de milhares 12 36 3 3" xfId="51631" xr:uid="{ED3990CB-DBE5-490E-AFB4-BB6561AA84E9}"/>
    <cellStyle name="Separador de milhares 12 36 4" xfId="20997" xr:uid="{00000000-0005-0000-0000-000007520000}"/>
    <cellStyle name="Separador de milhares 12 36 4 2" xfId="51633" xr:uid="{A47A2A0A-F4D8-4F81-BDB9-65BA12BC90D9}"/>
    <cellStyle name="Separador de milhares 12 36 5" xfId="20998" xr:uid="{00000000-0005-0000-0000-000008520000}"/>
    <cellStyle name="Separador de milhares 12 36 5 2" xfId="51634" xr:uid="{6022C2D8-5E11-4D3D-B83D-B011548E8084}"/>
    <cellStyle name="Separador de milhares 12 36 6" xfId="20999" xr:uid="{00000000-0005-0000-0000-000009520000}"/>
    <cellStyle name="Separador de milhares 12 36 6 2" xfId="51635" xr:uid="{A132038E-00D6-4282-966B-FB93B77634DB}"/>
    <cellStyle name="Separador de milhares 12 36 7" xfId="51628" xr:uid="{3D822B87-BA85-4220-A067-08232915543C}"/>
    <cellStyle name="Separador de milhares 12 37" xfId="21000" xr:uid="{00000000-0005-0000-0000-00000A520000}"/>
    <cellStyle name="Separador de milhares 12 37 2" xfId="21001" xr:uid="{00000000-0005-0000-0000-00000B520000}"/>
    <cellStyle name="Separador de milhares 12 37 2 2" xfId="51637" xr:uid="{43E79557-89DD-4161-B3A4-22997E700B99}"/>
    <cellStyle name="Separador de milhares 12 37 3" xfId="51636" xr:uid="{DDE925AB-AE3A-499F-BF4E-997794F03A43}"/>
    <cellStyle name="Separador de milhares 12 38" xfId="21002" xr:uid="{00000000-0005-0000-0000-00000C520000}"/>
    <cellStyle name="Separador de milhares 12 38 2" xfId="21003" xr:uid="{00000000-0005-0000-0000-00000D520000}"/>
    <cellStyle name="Separador de milhares 12 38 2 2" xfId="51639" xr:uid="{E8FAE11A-2E8C-49E7-8481-9DCE0B4A3748}"/>
    <cellStyle name="Separador de milhares 12 38 3" xfId="51638" xr:uid="{A70068AF-5970-4BD9-B173-3CCC822C0E73}"/>
    <cellStyle name="Separador de milhares 12 39" xfId="21004" xr:uid="{00000000-0005-0000-0000-00000E520000}"/>
    <cellStyle name="Separador de milhares 12 39 2" xfId="21005" xr:uid="{00000000-0005-0000-0000-00000F520000}"/>
    <cellStyle name="Separador de milhares 12 39 2 2" xfId="51641" xr:uid="{1A9C23C3-436B-414A-9B6C-49927D91BEAA}"/>
    <cellStyle name="Separador de milhares 12 39 3" xfId="51640" xr:uid="{18096626-9399-4A88-B4C1-1B24AEF02E6E}"/>
    <cellStyle name="Separador de milhares 12 4" xfId="21006" xr:uid="{00000000-0005-0000-0000-000010520000}"/>
    <cellStyle name="Separador de milhares_x0001_ 12 4" xfId="21007" xr:uid="{00000000-0005-0000-0000-000011520000}"/>
    <cellStyle name="Separador de milhares 12 4 10" xfId="51642" xr:uid="{C096EE6C-28B9-4AFD-B1D7-DBE40F1AFB80}"/>
    <cellStyle name="Separador de milhares_x0001_ 12 4 10" xfId="51643" xr:uid="{BA55420F-E617-49A1-A573-88EC0E1ABA59}"/>
    <cellStyle name="Separador de milhares 12 4 2" xfId="21008" xr:uid="{00000000-0005-0000-0000-000012520000}"/>
    <cellStyle name="Separador de milhares_x0001_ 12 4 2" xfId="21009" xr:uid="{00000000-0005-0000-0000-000013520000}"/>
    <cellStyle name="Separador de milhares 12 4 2 2" xfId="21010" xr:uid="{00000000-0005-0000-0000-000014520000}"/>
    <cellStyle name="Separador de milhares_x0001_ 12 4 2 2" xfId="21011" xr:uid="{00000000-0005-0000-0000-000015520000}"/>
    <cellStyle name="Separador de milhares 12 4 2 2 2" xfId="51646" xr:uid="{0E2258BB-BCA9-472F-938D-3A3FEA1BFC84}"/>
    <cellStyle name="Separador de milhares_x0001_ 12 4 2 2 2" xfId="51647" xr:uid="{F1C57D60-81CE-4F90-8DC1-E05FCD57436D}"/>
    <cellStyle name="Separador de milhares 12 4 2 3" xfId="51644" xr:uid="{B6EFA17F-A8A7-4CA5-AAA7-1EEB6F78A159}"/>
    <cellStyle name="Separador de milhares_x0001_ 12 4 2 3" xfId="51645" xr:uid="{68DE03B8-4C6B-490A-9A11-1137F1C971B2}"/>
    <cellStyle name="Separador de milhares 12 4 3" xfId="21012" xr:uid="{00000000-0005-0000-0000-000016520000}"/>
    <cellStyle name="Separador de milhares_x0001_ 12 4 3" xfId="21013" xr:uid="{00000000-0005-0000-0000-000017520000}"/>
    <cellStyle name="Separador de milhares 12 4 3 2" xfId="21014" xr:uid="{00000000-0005-0000-0000-000018520000}"/>
    <cellStyle name="Separador de milhares_x0001_ 12 4 3 2" xfId="21015" xr:uid="{00000000-0005-0000-0000-000019520000}"/>
    <cellStyle name="Separador de milhares 12 4 3 2 2" xfId="51650" xr:uid="{129CC114-DDB6-450D-906F-F2C8CFB4FD3B}"/>
    <cellStyle name="Separador de milhares_x0001_ 12 4 3 2 2" xfId="51651" xr:uid="{BD2625C9-F39D-41C0-AEA4-31B5DE4F37F2}"/>
    <cellStyle name="Separador de milhares 12 4 3 3" xfId="51648" xr:uid="{F4E17A3F-64E5-4DBD-8781-8CE9C681EBA8}"/>
    <cellStyle name="Separador de milhares_x0001_ 12 4 3 3" xfId="51649" xr:uid="{FE261366-3BAF-49C1-8F08-7A93F452CB9E}"/>
    <cellStyle name="Separador de milhares 12 4 4" xfId="21016" xr:uid="{00000000-0005-0000-0000-00001A520000}"/>
    <cellStyle name="Separador de milhares_x0001_ 12 4 4" xfId="21017" xr:uid="{00000000-0005-0000-0000-00001B520000}"/>
    <cellStyle name="Separador de milhares 12 4 4 2" xfId="21018" xr:uid="{00000000-0005-0000-0000-00001C520000}"/>
    <cellStyle name="Separador de milhares_x0001_ 12 4 4 2" xfId="21019" xr:uid="{00000000-0005-0000-0000-00001D520000}"/>
    <cellStyle name="Separador de milhares 12 4 4 2 2" xfId="51654" xr:uid="{010D3B5B-886A-42BA-AD9C-098323D30C11}"/>
    <cellStyle name="Separador de milhares_x0001_ 12 4 4 2 2" xfId="51655" xr:uid="{AE9A5B38-B788-44D9-A09B-9ABCA86C8D25}"/>
    <cellStyle name="Separador de milhares 12 4 4 3" xfId="51652" xr:uid="{ED4EF57E-15B9-4E95-AEEC-4D7750B92BCE}"/>
    <cellStyle name="Separador de milhares_x0001_ 12 4 4 3" xfId="51653" xr:uid="{C1639EAB-24E7-413C-8B8D-FDF072B679F0}"/>
    <cellStyle name="Separador de milhares 12 4 5" xfId="21020" xr:uid="{00000000-0005-0000-0000-00001E520000}"/>
    <cellStyle name="Separador de milhares_x0001_ 12 4 5" xfId="21021" xr:uid="{00000000-0005-0000-0000-00001F520000}"/>
    <cellStyle name="Separador de milhares 12 4 5 2" xfId="21022" xr:uid="{00000000-0005-0000-0000-000020520000}"/>
    <cellStyle name="Separador de milhares_x0001_ 12 4 5 2" xfId="21023" xr:uid="{00000000-0005-0000-0000-000021520000}"/>
    <cellStyle name="Separador de milhares 12 4 5 2 2" xfId="51658" xr:uid="{F6EDA7C0-F0B5-4ACB-B05E-6C84127C2EF1}"/>
    <cellStyle name="Separador de milhares_x0001_ 12 4 5 2 2" xfId="51659" xr:uid="{82FD6CB5-7A1D-4BEB-93AA-6E62C2DAA108}"/>
    <cellStyle name="Separador de milhares 12 4 5 3" xfId="51656" xr:uid="{88D984A6-F5AF-43E7-A9A8-32251B8FBCEB}"/>
    <cellStyle name="Separador de milhares_x0001_ 12 4 5 3" xfId="51657" xr:uid="{40D56E6E-8C80-493A-A85E-C2E7C0AAE660}"/>
    <cellStyle name="Separador de milhares 12 4 6" xfId="21024" xr:uid="{00000000-0005-0000-0000-000022520000}"/>
    <cellStyle name="Separador de milhares_x0001_ 12 4 6" xfId="21025" xr:uid="{00000000-0005-0000-0000-000023520000}"/>
    <cellStyle name="Separador de milhares 12 4 6 2" xfId="51660" xr:uid="{EBF821BD-144F-4F35-B797-FA2123E5ED89}"/>
    <cellStyle name="Separador de milhares_x0001_ 12 4 6 2" xfId="51661" xr:uid="{4E00ABDD-3354-4683-87D7-6F530CBE3B7B}"/>
    <cellStyle name="Separador de milhares 12 4 7" xfId="21026" xr:uid="{00000000-0005-0000-0000-000024520000}"/>
    <cellStyle name="Separador de milhares_x0001_ 12 4 7" xfId="21027" xr:uid="{00000000-0005-0000-0000-000025520000}"/>
    <cellStyle name="Separador de milhares 12 4 7 2" xfId="51662" xr:uid="{0B8BEF08-B0FB-4F51-9744-FD897B77A300}"/>
    <cellStyle name="Separador de milhares_x0001_ 12 4 7 2" xfId="51663" xr:uid="{B71C61F6-52D2-409A-AE08-470762AD54F4}"/>
    <cellStyle name="Separador de milhares 12 4 7 3" xfId="21028" xr:uid="{00000000-0005-0000-0000-000026520000}"/>
    <cellStyle name="Separador de milhares 12 4 7 3 2" xfId="51664" xr:uid="{FFD6BF52-A99F-4AF4-9B06-84C05FD81099}"/>
    <cellStyle name="Separador de milhares 12 4 8" xfId="21029" xr:uid="{00000000-0005-0000-0000-000027520000}"/>
    <cellStyle name="Separador de milhares_x0001_ 12 4 8" xfId="21030" xr:uid="{00000000-0005-0000-0000-000028520000}"/>
    <cellStyle name="Separador de milhares 12 4 8 2" xfId="51665" xr:uid="{6BC4A3A1-15FD-4DA9-A025-16403CF1B756}"/>
    <cellStyle name="Separador de milhares_x0001_ 12 4 8 2" xfId="51666" xr:uid="{9110D4A5-B9D5-42D5-8145-D9A3EC8547ED}"/>
    <cellStyle name="Separador de milhares 12 4 9" xfId="21031" xr:uid="{00000000-0005-0000-0000-000029520000}"/>
    <cellStyle name="Separador de milhares_x0001_ 12 4 9" xfId="21032" xr:uid="{00000000-0005-0000-0000-00002A520000}"/>
    <cellStyle name="Separador de milhares 12 4 9 2" xfId="51667" xr:uid="{922726ED-DBC4-4280-95EB-6D198309EB6B}"/>
    <cellStyle name="Separador de milhares_x0001_ 12 4 9 2" xfId="51668" xr:uid="{5842A5EF-CF7D-4629-9D20-844DBF3124AB}"/>
    <cellStyle name="Separador de milhares 12 40" xfId="21033" xr:uid="{00000000-0005-0000-0000-00002B520000}"/>
    <cellStyle name="Separador de milhares 12 40 2" xfId="21034" xr:uid="{00000000-0005-0000-0000-00002C520000}"/>
    <cellStyle name="Separador de milhares 12 40 2 2" xfId="51670" xr:uid="{5CB9425B-2A2F-4927-B881-4ED62B6CAC76}"/>
    <cellStyle name="Separador de milhares 12 40 3" xfId="51669" xr:uid="{E1126AFA-9550-4D5C-8973-383536348E4B}"/>
    <cellStyle name="Separador de milhares 12 41" xfId="21035" xr:uid="{00000000-0005-0000-0000-00002D520000}"/>
    <cellStyle name="Separador de milhares 12 41 2" xfId="51671" xr:uid="{698062C0-87BA-4BB8-A6CC-CB14799EED7C}"/>
    <cellStyle name="Separador de milhares 12 42" xfId="21036" xr:uid="{00000000-0005-0000-0000-00002E520000}"/>
    <cellStyle name="Separador de milhares 12 42 2" xfId="51672" xr:uid="{65D2A0C2-2FA8-46A8-8F75-3DD8A79FE79F}"/>
    <cellStyle name="Separador de milhares 12 42 3" xfId="21037" xr:uid="{00000000-0005-0000-0000-00002F520000}"/>
    <cellStyle name="Separador de milhares 12 42 3 2" xfId="51673" xr:uid="{99A31CA8-604E-4112-BD51-C838B49483CF}"/>
    <cellStyle name="Separador de milhares 12 43" xfId="21038" xr:uid="{00000000-0005-0000-0000-000030520000}"/>
    <cellStyle name="Separador de milhares 12 43 2" xfId="51674" xr:uid="{0C6336A6-566C-4A36-8965-7535E4F1AF58}"/>
    <cellStyle name="Separador de milhares 12 44" xfId="21039" xr:uid="{00000000-0005-0000-0000-000031520000}"/>
    <cellStyle name="Separador de milhares 12 44 2" xfId="51675" xr:uid="{4C42B7AE-AEED-4BD4-8CFE-E666C21F8EF3}"/>
    <cellStyle name="Separador de milhares 12 45" xfId="51319" xr:uid="{49B36DE9-83E4-4CE4-B513-3419B02971F9}"/>
    <cellStyle name="Separador de milhares 12 5" xfId="21040" xr:uid="{00000000-0005-0000-0000-000032520000}"/>
    <cellStyle name="Separador de milhares_x0001_ 12 5" xfId="21041" xr:uid="{00000000-0005-0000-0000-000033520000}"/>
    <cellStyle name="Separador de milhares 12 5 10" xfId="51676" xr:uid="{B9C33640-EAFF-4133-864E-98CBDFF0D4F9}"/>
    <cellStyle name="Separador de milhares_x0001_ 12 5 10" xfId="51677" xr:uid="{06D067C0-6BEC-4DB6-AABE-46A13E3414E7}"/>
    <cellStyle name="Separador de milhares 12 5 2" xfId="21042" xr:uid="{00000000-0005-0000-0000-000034520000}"/>
    <cellStyle name="Separador de milhares_x0001_ 12 5 2" xfId="21043" xr:uid="{00000000-0005-0000-0000-000035520000}"/>
    <cellStyle name="Separador de milhares 12 5 2 2" xfId="21044" xr:uid="{00000000-0005-0000-0000-000036520000}"/>
    <cellStyle name="Separador de milhares_x0001_ 12 5 2 2" xfId="21045" xr:uid="{00000000-0005-0000-0000-000037520000}"/>
    <cellStyle name="Separador de milhares 12 5 2 2 2" xfId="51680" xr:uid="{034112E5-2F9A-4ADD-B384-725EE2C81E5E}"/>
    <cellStyle name="Separador de milhares_x0001_ 12 5 2 2 2" xfId="51681" xr:uid="{83B05C7C-2F46-4324-9D70-1A10B05ECC10}"/>
    <cellStyle name="Separador de milhares 12 5 2 3" xfId="51678" xr:uid="{84DB6182-B00B-4322-83EC-2B9529160AFB}"/>
    <cellStyle name="Separador de milhares_x0001_ 12 5 2 3" xfId="51679" xr:uid="{E312EE29-B9CE-4775-B637-85BE0A15DD0D}"/>
    <cellStyle name="Separador de milhares 12 5 3" xfId="21046" xr:uid="{00000000-0005-0000-0000-000038520000}"/>
    <cellStyle name="Separador de milhares_x0001_ 12 5 3" xfId="21047" xr:uid="{00000000-0005-0000-0000-000039520000}"/>
    <cellStyle name="Separador de milhares 12 5 3 2" xfId="21048" xr:uid="{00000000-0005-0000-0000-00003A520000}"/>
    <cellStyle name="Separador de milhares_x0001_ 12 5 3 2" xfId="21049" xr:uid="{00000000-0005-0000-0000-00003B520000}"/>
    <cellStyle name="Separador de milhares 12 5 3 2 2" xfId="51684" xr:uid="{8E2F6735-0D7D-4C66-9B2A-213D7A37C8E4}"/>
    <cellStyle name="Separador de milhares_x0001_ 12 5 3 2 2" xfId="51685" xr:uid="{DF67C811-BDBE-45FB-9D77-4FA01BEAB90C}"/>
    <cellStyle name="Separador de milhares 12 5 3 3" xfId="51682" xr:uid="{3307EDAA-DDF5-4B59-B949-02F5873664B3}"/>
    <cellStyle name="Separador de milhares_x0001_ 12 5 3 3" xfId="51683" xr:uid="{F11F3F0A-A44E-476E-A8A9-041A24782311}"/>
    <cellStyle name="Separador de milhares 12 5 4" xfId="21050" xr:uid="{00000000-0005-0000-0000-00003C520000}"/>
    <cellStyle name="Separador de milhares_x0001_ 12 5 4" xfId="21051" xr:uid="{00000000-0005-0000-0000-00003D520000}"/>
    <cellStyle name="Separador de milhares 12 5 4 2" xfId="21052" xr:uid="{00000000-0005-0000-0000-00003E520000}"/>
    <cellStyle name="Separador de milhares_x0001_ 12 5 4 2" xfId="21053" xr:uid="{00000000-0005-0000-0000-00003F520000}"/>
    <cellStyle name="Separador de milhares 12 5 4 2 2" xfId="51688" xr:uid="{EB13DEAA-F68B-4F94-AA3F-D6731E9F7580}"/>
    <cellStyle name="Separador de milhares_x0001_ 12 5 4 2 2" xfId="51689" xr:uid="{F15C4DA1-C303-4768-89E3-BBDBCB2F5D47}"/>
    <cellStyle name="Separador de milhares 12 5 4 3" xfId="51686" xr:uid="{65E544A4-76DE-48E9-9EA8-0F52210EB215}"/>
    <cellStyle name="Separador de milhares_x0001_ 12 5 4 3" xfId="51687" xr:uid="{8B038028-FFB1-4FAD-BA03-5179C0B400E2}"/>
    <cellStyle name="Separador de milhares 12 5 5" xfId="21054" xr:uid="{00000000-0005-0000-0000-000040520000}"/>
    <cellStyle name="Separador de milhares_x0001_ 12 5 5" xfId="21055" xr:uid="{00000000-0005-0000-0000-000041520000}"/>
    <cellStyle name="Separador de milhares 12 5 5 2" xfId="21056" xr:uid="{00000000-0005-0000-0000-000042520000}"/>
    <cellStyle name="Separador de milhares_x0001_ 12 5 5 2" xfId="21057" xr:uid="{00000000-0005-0000-0000-000043520000}"/>
    <cellStyle name="Separador de milhares 12 5 5 2 2" xfId="51692" xr:uid="{D19173A3-D944-41AB-A4BE-0921F8648A20}"/>
    <cellStyle name="Separador de milhares_x0001_ 12 5 5 2 2" xfId="51693" xr:uid="{8EE52B51-6526-4B5F-B678-D01110116B47}"/>
    <cellStyle name="Separador de milhares 12 5 5 3" xfId="51690" xr:uid="{5EA60FD2-C0F7-4764-B498-73BAECC7CF90}"/>
    <cellStyle name="Separador de milhares_x0001_ 12 5 5 3" xfId="51691" xr:uid="{C7F8F6D9-F179-4932-85DD-C8DD265A1F12}"/>
    <cellStyle name="Separador de milhares 12 5 6" xfId="21058" xr:uid="{00000000-0005-0000-0000-000044520000}"/>
    <cellStyle name="Separador de milhares_x0001_ 12 5 6" xfId="21059" xr:uid="{00000000-0005-0000-0000-000045520000}"/>
    <cellStyle name="Separador de milhares 12 5 6 2" xfId="51694" xr:uid="{0AC63B37-FCFF-40F7-83C3-7D5EFAD7ADD6}"/>
    <cellStyle name="Separador de milhares_x0001_ 12 5 6 2" xfId="51695" xr:uid="{B9602673-039F-45D8-A298-D04960A55218}"/>
    <cellStyle name="Separador de milhares 12 5 7" xfId="21060" xr:uid="{00000000-0005-0000-0000-000046520000}"/>
    <cellStyle name="Separador de milhares_x0001_ 12 5 7" xfId="21061" xr:uid="{00000000-0005-0000-0000-000047520000}"/>
    <cellStyle name="Separador de milhares 12 5 7 2" xfId="51696" xr:uid="{77244826-6F25-4B3F-8B6A-C2609705FF2B}"/>
    <cellStyle name="Separador de milhares_x0001_ 12 5 7 2" xfId="51697" xr:uid="{82F2DB31-BC3A-4F42-91F8-7211DDC56632}"/>
    <cellStyle name="Separador de milhares 12 5 7 3" xfId="21062" xr:uid="{00000000-0005-0000-0000-000048520000}"/>
    <cellStyle name="Separador de milhares 12 5 7 3 2" xfId="51698" xr:uid="{527F5080-02FE-4994-801F-A3D74D4A1540}"/>
    <cellStyle name="Separador de milhares 12 5 8" xfId="21063" xr:uid="{00000000-0005-0000-0000-000049520000}"/>
    <cellStyle name="Separador de milhares_x0001_ 12 5 8" xfId="21064" xr:uid="{00000000-0005-0000-0000-00004A520000}"/>
    <cellStyle name="Separador de milhares 12 5 8 2" xfId="51699" xr:uid="{01015032-847C-4FF1-92BF-3B5D2E4461BA}"/>
    <cellStyle name="Separador de milhares_x0001_ 12 5 8 2" xfId="51700" xr:uid="{7ABE4F31-F820-46B2-B5CA-353A30C51F63}"/>
    <cellStyle name="Separador de milhares 12 5 9" xfId="21065" xr:uid="{00000000-0005-0000-0000-00004B520000}"/>
    <cellStyle name="Separador de milhares_x0001_ 12 5 9" xfId="21066" xr:uid="{00000000-0005-0000-0000-00004C520000}"/>
    <cellStyle name="Separador de milhares 12 5 9 2" xfId="51701" xr:uid="{E04915C8-99CD-4319-B603-3170B6B58ADE}"/>
    <cellStyle name="Separador de milhares_x0001_ 12 5 9 2" xfId="51702" xr:uid="{9E7FC9C5-57D9-43CE-A5F8-4F869571CF8A}"/>
    <cellStyle name="Separador de milhares 12 6" xfId="21067" xr:uid="{00000000-0005-0000-0000-00004D520000}"/>
    <cellStyle name="Separador de milhares_x0001_ 12 6" xfId="21068" xr:uid="{00000000-0005-0000-0000-00004E520000}"/>
    <cellStyle name="Separador de milhares 12 6 10" xfId="51703" xr:uid="{A86759DE-3F6B-4986-A67E-E0FFC3B922BF}"/>
    <cellStyle name="Separador de milhares_x0001_ 12 6 10" xfId="51704" xr:uid="{116638CD-5EFF-4FA3-AE09-36FF8CED1195}"/>
    <cellStyle name="Separador de milhares 12 6 2" xfId="21069" xr:uid="{00000000-0005-0000-0000-00004F520000}"/>
    <cellStyle name="Separador de milhares_x0001_ 12 6 2" xfId="21070" xr:uid="{00000000-0005-0000-0000-000050520000}"/>
    <cellStyle name="Separador de milhares 12 6 2 2" xfId="21071" xr:uid="{00000000-0005-0000-0000-000051520000}"/>
    <cellStyle name="Separador de milhares_x0001_ 12 6 2 2" xfId="21072" xr:uid="{00000000-0005-0000-0000-000052520000}"/>
    <cellStyle name="Separador de milhares 12 6 2 2 2" xfId="51707" xr:uid="{5A299818-BD5D-4CE2-8849-77CF7AEE3666}"/>
    <cellStyle name="Separador de milhares_x0001_ 12 6 2 2 2" xfId="51708" xr:uid="{376B6A74-18CB-4EA8-901A-D5F5FC7AD185}"/>
    <cellStyle name="Separador de milhares 12 6 2 3" xfId="51705" xr:uid="{A356F113-1935-42EF-97BD-089AAB1E37E5}"/>
    <cellStyle name="Separador de milhares_x0001_ 12 6 2 3" xfId="51706" xr:uid="{414B7DF6-DECB-4C61-89B5-D42EC4972D15}"/>
    <cellStyle name="Separador de milhares 12 6 3" xfId="21073" xr:uid="{00000000-0005-0000-0000-000053520000}"/>
    <cellStyle name="Separador de milhares_x0001_ 12 6 3" xfId="21074" xr:uid="{00000000-0005-0000-0000-000054520000}"/>
    <cellStyle name="Separador de milhares 12 6 3 2" xfId="21075" xr:uid="{00000000-0005-0000-0000-000055520000}"/>
    <cellStyle name="Separador de milhares_x0001_ 12 6 3 2" xfId="21076" xr:uid="{00000000-0005-0000-0000-000056520000}"/>
    <cellStyle name="Separador de milhares 12 6 3 2 2" xfId="51711" xr:uid="{463A8DCB-3B68-4450-9B42-C3C5F3109B94}"/>
    <cellStyle name="Separador de milhares_x0001_ 12 6 3 2 2" xfId="51712" xr:uid="{698A4278-5CCD-4249-A6C3-E7DEA6B51A2A}"/>
    <cellStyle name="Separador de milhares 12 6 3 3" xfId="51709" xr:uid="{6DAB74D8-853C-41A9-BCCF-D2E9CEF7782C}"/>
    <cellStyle name="Separador de milhares_x0001_ 12 6 3 3" xfId="51710" xr:uid="{5E504BB2-E1C2-4EF6-AA84-FCF167541F46}"/>
    <cellStyle name="Separador de milhares 12 6 4" xfId="21077" xr:uid="{00000000-0005-0000-0000-000057520000}"/>
    <cellStyle name="Separador de milhares_x0001_ 12 6 4" xfId="21078" xr:uid="{00000000-0005-0000-0000-000058520000}"/>
    <cellStyle name="Separador de milhares 12 6 4 2" xfId="21079" xr:uid="{00000000-0005-0000-0000-000059520000}"/>
    <cellStyle name="Separador de milhares_x0001_ 12 6 4 2" xfId="21080" xr:uid="{00000000-0005-0000-0000-00005A520000}"/>
    <cellStyle name="Separador de milhares 12 6 4 2 2" xfId="51715" xr:uid="{48915CF5-B587-4C74-90F5-D38ECC451C7A}"/>
    <cellStyle name="Separador de milhares_x0001_ 12 6 4 2 2" xfId="51716" xr:uid="{90519E72-04DA-4D66-9B81-0DB0E1EEA185}"/>
    <cellStyle name="Separador de milhares 12 6 4 3" xfId="51713" xr:uid="{E073F8DD-8DE2-42BD-866E-B40CBD1A954F}"/>
    <cellStyle name="Separador de milhares_x0001_ 12 6 4 3" xfId="51714" xr:uid="{D1F1BE16-1CF2-4656-927B-A69839F99E22}"/>
    <cellStyle name="Separador de milhares 12 6 5" xfId="21081" xr:uid="{00000000-0005-0000-0000-00005B520000}"/>
    <cellStyle name="Separador de milhares_x0001_ 12 6 5" xfId="21082" xr:uid="{00000000-0005-0000-0000-00005C520000}"/>
    <cellStyle name="Separador de milhares 12 6 5 2" xfId="21083" xr:uid="{00000000-0005-0000-0000-00005D520000}"/>
    <cellStyle name="Separador de milhares_x0001_ 12 6 5 2" xfId="21084" xr:uid="{00000000-0005-0000-0000-00005E520000}"/>
    <cellStyle name="Separador de milhares 12 6 5 2 2" xfId="51719" xr:uid="{647B01D2-B37D-4244-A69B-5F9F46FD089C}"/>
    <cellStyle name="Separador de milhares_x0001_ 12 6 5 2 2" xfId="51720" xr:uid="{501D6F7B-B265-415C-B189-2415E1895106}"/>
    <cellStyle name="Separador de milhares 12 6 5 3" xfId="51717" xr:uid="{B8C13203-81E0-4932-A97C-6825383E8A14}"/>
    <cellStyle name="Separador de milhares_x0001_ 12 6 5 3" xfId="51718" xr:uid="{0FCF7E25-75E1-4CE7-AE06-7BE7F4464D91}"/>
    <cellStyle name="Separador de milhares 12 6 6" xfId="21085" xr:uid="{00000000-0005-0000-0000-00005F520000}"/>
    <cellStyle name="Separador de milhares_x0001_ 12 6 6" xfId="21086" xr:uid="{00000000-0005-0000-0000-000060520000}"/>
    <cellStyle name="Separador de milhares 12 6 6 2" xfId="51721" xr:uid="{2D22DD43-B8F9-4AF7-B3C5-4776C189A3CA}"/>
    <cellStyle name="Separador de milhares_x0001_ 12 6 6 2" xfId="51722" xr:uid="{B5A4A51C-31C6-4CC2-BA8E-A48735B94861}"/>
    <cellStyle name="Separador de milhares 12 6 7" xfId="21087" xr:uid="{00000000-0005-0000-0000-000061520000}"/>
    <cellStyle name="Separador de milhares_x0001_ 12 6 7" xfId="21088" xr:uid="{00000000-0005-0000-0000-000062520000}"/>
    <cellStyle name="Separador de milhares 12 6 7 2" xfId="51723" xr:uid="{6D14833F-531E-4D35-A14C-AFB67DD3B362}"/>
    <cellStyle name="Separador de milhares_x0001_ 12 6 7 2" xfId="51724" xr:uid="{655ED0C5-0B19-486C-ACEE-E2674151C28A}"/>
    <cellStyle name="Separador de milhares 12 6 7 3" xfId="21089" xr:uid="{00000000-0005-0000-0000-000063520000}"/>
    <cellStyle name="Separador de milhares 12 6 7 3 2" xfId="51725" xr:uid="{7F42A284-1AC2-455C-BA2C-2A10A10F063D}"/>
    <cellStyle name="Separador de milhares 12 6 8" xfId="21090" xr:uid="{00000000-0005-0000-0000-000064520000}"/>
    <cellStyle name="Separador de milhares_x0001_ 12 6 8" xfId="21091" xr:uid="{00000000-0005-0000-0000-000065520000}"/>
    <cellStyle name="Separador de milhares 12 6 8 2" xfId="51726" xr:uid="{1F5FDD0F-5BF5-49C4-8AE3-D155E864C20C}"/>
    <cellStyle name="Separador de milhares_x0001_ 12 6 8 2" xfId="51727" xr:uid="{F666F748-CE11-4B98-8F26-FFE7E6CD3C09}"/>
    <cellStyle name="Separador de milhares 12 6 9" xfId="21092" xr:uid="{00000000-0005-0000-0000-000066520000}"/>
    <cellStyle name="Separador de milhares_x0001_ 12 6 9" xfId="21093" xr:uid="{00000000-0005-0000-0000-000067520000}"/>
    <cellStyle name="Separador de milhares 12 6 9 2" xfId="51728" xr:uid="{DAB9801C-AEEF-4917-82E2-23AE620CED06}"/>
    <cellStyle name="Separador de milhares_x0001_ 12 6 9 2" xfId="51729" xr:uid="{82748DD9-6163-4912-98C4-2C74AC384A67}"/>
    <cellStyle name="Separador de milhares 12 7" xfId="21094" xr:uid="{00000000-0005-0000-0000-000068520000}"/>
    <cellStyle name="Separador de milhares_x0001_ 12 7" xfId="21095" xr:uid="{00000000-0005-0000-0000-000069520000}"/>
    <cellStyle name="Separador de milhares 12 7 10" xfId="51730" xr:uid="{FBF45906-8037-4DA3-B79A-E6993F73271D}"/>
    <cellStyle name="Separador de milhares_x0001_ 12 7 10" xfId="51731" xr:uid="{947AB174-397F-4FA3-AC9E-7D1559232759}"/>
    <cellStyle name="Separador de milhares 12 7 2" xfId="21096" xr:uid="{00000000-0005-0000-0000-00006A520000}"/>
    <cellStyle name="Separador de milhares_x0001_ 12 7 2" xfId="21097" xr:uid="{00000000-0005-0000-0000-00006B520000}"/>
    <cellStyle name="Separador de milhares 12 7 2 2" xfId="21098" xr:uid="{00000000-0005-0000-0000-00006C520000}"/>
    <cellStyle name="Separador de milhares_x0001_ 12 7 2 2" xfId="21099" xr:uid="{00000000-0005-0000-0000-00006D520000}"/>
    <cellStyle name="Separador de milhares 12 7 2 2 2" xfId="51734" xr:uid="{DCD09C9E-DC44-46BE-99CD-381B7405E9DF}"/>
    <cellStyle name="Separador de milhares_x0001_ 12 7 2 2 2" xfId="51735" xr:uid="{A338D0EE-A415-4CC1-AFE3-D3ADAE246D88}"/>
    <cellStyle name="Separador de milhares 12 7 2 3" xfId="51732" xr:uid="{0627006D-6AD0-41B3-851C-D3F7220A8409}"/>
    <cellStyle name="Separador de milhares_x0001_ 12 7 2 3" xfId="51733" xr:uid="{72502F9F-E284-47F0-8A5A-88AB8D968BA2}"/>
    <cellStyle name="Separador de milhares 12 7 3" xfId="21100" xr:uid="{00000000-0005-0000-0000-00006E520000}"/>
    <cellStyle name="Separador de milhares_x0001_ 12 7 3" xfId="21101" xr:uid="{00000000-0005-0000-0000-00006F520000}"/>
    <cellStyle name="Separador de milhares 12 7 3 2" xfId="21102" xr:uid="{00000000-0005-0000-0000-000070520000}"/>
    <cellStyle name="Separador de milhares_x0001_ 12 7 3 2" xfId="21103" xr:uid="{00000000-0005-0000-0000-000071520000}"/>
    <cellStyle name="Separador de milhares 12 7 3 2 2" xfId="51738" xr:uid="{D3C3A672-6A23-42F9-8CCF-2F6DE03EB145}"/>
    <cellStyle name="Separador de milhares_x0001_ 12 7 3 2 2" xfId="51739" xr:uid="{5055F8A7-F906-4104-9815-E16933D09B11}"/>
    <cellStyle name="Separador de milhares 12 7 3 3" xfId="51736" xr:uid="{8CF9FA22-7C0C-4951-889D-F23FF851AE95}"/>
    <cellStyle name="Separador de milhares_x0001_ 12 7 3 3" xfId="51737" xr:uid="{94F0B1F6-DC03-4AD9-BBD7-976C5104B82A}"/>
    <cellStyle name="Separador de milhares 12 7 4" xfId="21104" xr:uid="{00000000-0005-0000-0000-000072520000}"/>
    <cellStyle name="Separador de milhares_x0001_ 12 7 4" xfId="21105" xr:uid="{00000000-0005-0000-0000-000073520000}"/>
    <cellStyle name="Separador de milhares 12 7 4 2" xfId="21106" xr:uid="{00000000-0005-0000-0000-000074520000}"/>
    <cellStyle name="Separador de milhares_x0001_ 12 7 4 2" xfId="21107" xr:uid="{00000000-0005-0000-0000-000075520000}"/>
    <cellStyle name="Separador de milhares 12 7 4 2 2" xfId="51742" xr:uid="{72E72104-4FB4-4F50-A762-9A6991F7D8A8}"/>
    <cellStyle name="Separador de milhares_x0001_ 12 7 4 2 2" xfId="51743" xr:uid="{15D1C6E3-6E6C-490E-9083-C28CB01EAB8A}"/>
    <cellStyle name="Separador de milhares 12 7 4 3" xfId="51740" xr:uid="{B48F2C7F-50B1-47BA-BF1D-B6EAF0685355}"/>
    <cellStyle name="Separador de milhares_x0001_ 12 7 4 3" xfId="51741" xr:uid="{D281F4F2-8634-4F7A-8EB8-CB461832534D}"/>
    <cellStyle name="Separador de milhares 12 7 5" xfId="21108" xr:uid="{00000000-0005-0000-0000-000076520000}"/>
    <cellStyle name="Separador de milhares_x0001_ 12 7 5" xfId="21109" xr:uid="{00000000-0005-0000-0000-000077520000}"/>
    <cellStyle name="Separador de milhares 12 7 5 2" xfId="21110" xr:uid="{00000000-0005-0000-0000-000078520000}"/>
    <cellStyle name="Separador de milhares_x0001_ 12 7 5 2" xfId="21111" xr:uid="{00000000-0005-0000-0000-000079520000}"/>
    <cellStyle name="Separador de milhares 12 7 5 2 2" xfId="51746" xr:uid="{9890B09A-BCE8-4E31-9D75-FA593C1AC37B}"/>
    <cellStyle name="Separador de milhares_x0001_ 12 7 5 2 2" xfId="51747" xr:uid="{77B38440-A8C9-42B7-B889-D3785129E975}"/>
    <cellStyle name="Separador de milhares 12 7 5 3" xfId="51744" xr:uid="{6AB1CEFA-A5BC-4802-A108-4168053132AB}"/>
    <cellStyle name="Separador de milhares_x0001_ 12 7 5 3" xfId="51745" xr:uid="{D623EDD0-F529-4FA3-83BC-FA65D643F3CF}"/>
    <cellStyle name="Separador de milhares 12 7 6" xfId="21112" xr:uid="{00000000-0005-0000-0000-00007A520000}"/>
    <cellStyle name="Separador de milhares_x0001_ 12 7 6" xfId="21113" xr:uid="{00000000-0005-0000-0000-00007B520000}"/>
    <cellStyle name="Separador de milhares 12 7 6 2" xfId="51748" xr:uid="{C5D64FD5-E04D-49C5-89F1-335CE974955C}"/>
    <cellStyle name="Separador de milhares_x0001_ 12 7 6 2" xfId="51749" xr:uid="{8057DB7C-BD27-49CA-B8CE-D1B17CC253A7}"/>
    <cellStyle name="Separador de milhares 12 7 7" xfId="21114" xr:uid="{00000000-0005-0000-0000-00007C520000}"/>
    <cellStyle name="Separador de milhares_x0001_ 12 7 7" xfId="21115" xr:uid="{00000000-0005-0000-0000-00007D520000}"/>
    <cellStyle name="Separador de milhares 12 7 7 2" xfId="51750" xr:uid="{5EF69475-84BD-4BF9-B104-4FB0E13A9850}"/>
    <cellStyle name="Separador de milhares_x0001_ 12 7 7 2" xfId="51751" xr:uid="{3AAAEEE5-2FAF-4F8C-8E9D-DFF576DD5E17}"/>
    <cellStyle name="Separador de milhares 12 7 7 3" xfId="21116" xr:uid="{00000000-0005-0000-0000-00007E520000}"/>
    <cellStyle name="Separador de milhares 12 7 7 3 2" xfId="51752" xr:uid="{4EAF7404-FAE7-4A92-8B67-8E4A6593556E}"/>
    <cellStyle name="Separador de milhares 12 7 8" xfId="21117" xr:uid="{00000000-0005-0000-0000-00007F520000}"/>
    <cellStyle name="Separador de milhares_x0001_ 12 7 8" xfId="21118" xr:uid="{00000000-0005-0000-0000-000080520000}"/>
    <cellStyle name="Separador de milhares 12 7 8 2" xfId="51753" xr:uid="{92386012-58DA-4403-81ED-F98246EF9692}"/>
    <cellStyle name="Separador de milhares_x0001_ 12 7 8 2" xfId="51754" xr:uid="{69719864-366F-4BFD-880A-0AF26975B5DE}"/>
    <cellStyle name="Separador de milhares 12 7 9" xfId="21119" xr:uid="{00000000-0005-0000-0000-000081520000}"/>
    <cellStyle name="Separador de milhares_x0001_ 12 7 9" xfId="21120" xr:uid="{00000000-0005-0000-0000-000082520000}"/>
    <cellStyle name="Separador de milhares 12 7 9 2" xfId="51755" xr:uid="{810414C3-6CF0-45D3-98FC-A48EF0959261}"/>
    <cellStyle name="Separador de milhares_x0001_ 12 7 9 2" xfId="51756" xr:uid="{2DC4014D-AE67-4CDD-B719-86B091D59879}"/>
    <cellStyle name="Separador de milhares 12 8" xfId="21121" xr:uid="{00000000-0005-0000-0000-000083520000}"/>
    <cellStyle name="Separador de milhares_x0001_ 12 8" xfId="21122" xr:uid="{00000000-0005-0000-0000-000084520000}"/>
    <cellStyle name="Separador de milhares 12 8 10" xfId="51757" xr:uid="{FA1A65F1-40BA-4DFF-B5F7-AF226037BA1A}"/>
    <cellStyle name="Separador de milhares_x0001_ 12 8 10" xfId="51758" xr:uid="{1F198DD0-B66B-4D27-95E3-BC109D6AB9C4}"/>
    <cellStyle name="Separador de milhares 12 8 2" xfId="21123" xr:uid="{00000000-0005-0000-0000-000085520000}"/>
    <cellStyle name="Separador de milhares_x0001_ 12 8 2" xfId="21124" xr:uid="{00000000-0005-0000-0000-000086520000}"/>
    <cellStyle name="Separador de milhares 12 8 2 2" xfId="21125" xr:uid="{00000000-0005-0000-0000-000087520000}"/>
    <cellStyle name="Separador de milhares_x0001_ 12 8 2 2" xfId="21126" xr:uid="{00000000-0005-0000-0000-000088520000}"/>
    <cellStyle name="Separador de milhares 12 8 2 2 2" xfId="51761" xr:uid="{F9E1EDCB-EF2C-4FD3-A648-D377307DB622}"/>
    <cellStyle name="Separador de milhares_x0001_ 12 8 2 2 2" xfId="51762" xr:uid="{CDC1CB42-9F72-4258-8F88-9E2C16583488}"/>
    <cellStyle name="Separador de milhares 12 8 2 3" xfId="51759" xr:uid="{3E6F9A3E-83AF-4B58-9499-86A20EF1F66C}"/>
    <cellStyle name="Separador de milhares_x0001_ 12 8 2 3" xfId="51760" xr:uid="{2B0A55A8-8D71-4572-A410-2204B09963AD}"/>
    <cellStyle name="Separador de milhares 12 8 3" xfId="21127" xr:uid="{00000000-0005-0000-0000-000089520000}"/>
    <cellStyle name="Separador de milhares_x0001_ 12 8 3" xfId="21128" xr:uid="{00000000-0005-0000-0000-00008A520000}"/>
    <cellStyle name="Separador de milhares 12 8 3 2" xfId="21129" xr:uid="{00000000-0005-0000-0000-00008B520000}"/>
    <cellStyle name="Separador de milhares_x0001_ 12 8 3 2" xfId="21130" xr:uid="{00000000-0005-0000-0000-00008C520000}"/>
    <cellStyle name="Separador de milhares 12 8 3 2 2" xfId="51765" xr:uid="{4CEC3549-D033-4175-8CDC-5FDFE86C97E1}"/>
    <cellStyle name="Separador de milhares_x0001_ 12 8 3 2 2" xfId="51766" xr:uid="{6098CEC7-F52C-4D58-BFC9-C42798A29ACF}"/>
    <cellStyle name="Separador de milhares 12 8 3 3" xfId="51763" xr:uid="{38E90D16-0BE7-4F2E-BD86-E87DE13E1AEE}"/>
    <cellStyle name="Separador de milhares_x0001_ 12 8 3 3" xfId="51764" xr:uid="{0D76F97C-C60B-48EC-B266-D7CA886B8415}"/>
    <cellStyle name="Separador de milhares 12 8 4" xfId="21131" xr:uid="{00000000-0005-0000-0000-00008D520000}"/>
    <cellStyle name="Separador de milhares_x0001_ 12 8 4" xfId="21132" xr:uid="{00000000-0005-0000-0000-00008E520000}"/>
    <cellStyle name="Separador de milhares 12 8 4 2" xfId="21133" xr:uid="{00000000-0005-0000-0000-00008F520000}"/>
    <cellStyle name="Separador de milhares_x0001_ 12 8 4 2" xfId="21134" xr:uid="{00000000-0005-0000-0000-000090520000}"/>
    <cellStyle name="Separador de milhares 12 8 4 2 2" xfId="51769" xr:uid="{36C0B9DF-F358-452A-A72F-66899B7C521D}"/>
    <cellStyle name="Separador de milhares_x0001_ 12 8 4 2 2" xfId="51770" xr:uid="{6DA61AD8-103B-485A-B2DB-82AC30EEE5DB}"/>
    <cellStyle name="Separador de milhares 12 8 4 3" xfId="51767" xr:uid="{9216911E-BEA8-4052-982D-1A3C4BC655EE}"/>
    <cellStyle name="Separador de milhares_x0001_ 12 8 4 3" xfId="51768" xr:uid="{7FE77577-DB72-4AAD-AE23-197E164591AA}"/>
    <cellStyle name="Separador de milhares 12 8 5" xfId="21135" xr:uid="{00000000-0005-0000-0000-000091520000}"/>
    <cellStyle name="Separador de milhares_x0001_ 12 8 5" xfId="21136" xr:uid="{00000000-0005-0000-0000-000092520000}"/>
    <cellStyle name="Separador de milhares 12 8 5 2" xfId="21137" xr:uid="{00000000-0005-0000-0000-000093520000}"/>
    <cellStyle name="Separador de milhares_x0001_ 12 8 5 2" xfId="21138" xr:uid="{00000000-0005-0000-0000-000094520000}"/>
    <cellStyle name="Separador de milhares 12 8 5 2 2" xfId="51773" xr:uid="{47B3F912-880A-458C-85B8-9A94883F6381}"/>
    <cellStyle name="Separador de milhares_x0001_ 12 8 5 2 2" xfId="51774" xr:uid="{4649A3E1-42C6-4503-A618-653F39E3B958}"/>
    <cellStyle name="Separador de milhares 12 8 5 3" xfId="51771" xr:uid="{6AFE52D0-8180-4A23-9C58-479AC9953805}"/>
    <cellStyle name="Separador de milhares_x0001_ 12 8 5 3" xfId="51772" xr:uid="{A98FE09D-25A6-4FAE-A22A-CA6DFADA92FC}"/>
    <cellStyle name="Separador de milhares 12 8 6" xfId="21139" xr:uid="{00000000-0005-0000-0000-000095520000}"/>
    <cellStyle name="Separador de milhares_x0001_ 12 8 6" xfId="21140" xr:uid="{00000000-0005-0000-0000-000096520000}"/>
    <cellStyle name="Separador de milhares 12 8 6 2" xfId="51775" xr:uid="{496622F8-AAC9-453A-9519-A014FA6FBFE5}"/>
    <cellStyle name="Separador de milhares_x0001_ 12 8 6 2" xfId="51776" xr:uid="{56102575-190B-4541-BB48-1EE0EF7F2E1B}"/>
    <cellStyle name="Separador de milhares 12 8 7" xfId="21141" xr:uid="{00000000-0005-0000-0000-000097520000}"/>
    <cellStyle name="Separador de milhares_x0001_ 12 8 7" xfId="21142" xr:uid="{00000000-0005-0000-0000-000098520000}"/>
    <cellStyle name="Separador de milhares 12 8 7 2" xfId="51777" xr:uid="{9B8CD98B-E657-4A36-9B78-392C6EA67786}"/>
    <cellStyle name="Separador de milhares_x0001_ 12 8 7 2" xfId="51778" xr:uid="{43E50E4B-2F5F-46D0-A798-DC880BE8E4CF}"/>
    <cellStyle name="Separador de milhares 12 8 7 3" xfId="21143" xr:uid="{00000000-0005-0000-0000-000099520000}"/>
    <cellStyle name="Separador de milhares 12 8 7 3 2" xfId="51779" xr:uid="{62C04BF9-75BF-4353-8DA3-9A1301D1F707}"/>
    <cellStyle name="Separador de milhares 12 8 8" xfId="21144" xr:uid="{00000000-0005-0000-0000-00009A520000}"/>
    <cellStyle name="Separador de milhares_x0001_ 12 8 8" xfId="21145" xr:uid="{00000000-0005-0000-0000-00009B520000}"/>
    <cellStyle name="Separador de milhares 12 8 8 2" xfId="51780" xr:uid="{7E506C62-B71E-47F3-A205-DF44A2DF3D97}"/>
    <cellStyle name="Separador de milhares_x0001_ 12 8 8 2" xfId="51781" xr:uid="{E1661A54-E953-4447-BF3D-D2155C4C3CDB}"/>
    <cellStyle name="Separador de milhares 12 8 9" xfId="21146" xr:uid="{00000000-0005-0000-0000-00009C520000}"/>
    <cellStyle name="Separador de milhares_x0001_ 12 8 9" xfId="21147" xr:uid="{00000000-0005-0000-0000-00009D520000}"/>
    <cellStyle name="Separador de milhares 12 8 9 2" xfId="51782" xr:uid="{9A87323E-5599-48D3-B134-862EC642159C}"/>
    <cellStyle name="Separador de milhares_x0001_ 12 8 9 2" xfId="51783" xr:uid="{755216AF-BAAA-4B44-9024-25918DFE542C}"/>
    <cellStyle name="Separador de milhares 12 9" xfId="21148" xr:uid="{00000000-0005-0000-0000-00009E520000}"/>
    <cellStyle name="Separador de milhares_x0001_ 12 9" xfId="21149" xr:uid="{00000000-0005-0000-0000-00009F520000}"/>
    <cellStyle name="Separador de milhares 12 9 10" xfId="51784" xr:uid="{ED7E8EF5-8825-49B3-A9D3-1E2F518DFA07}"/>
    <cellStyle name="Separador de milhares_x0001_ 12 9 10" xfId="51785" xr:uid="{99BB8BB1-5313-4826-9BF2-973F378874D1}"/>
    <cellStyle name="Separador de milhares 12 9 2" xfId="21150" xr:uid="{00000000-0005-0000-0000-0000A0520000}"/>
    <cellStyle name="Separador de milhares_x0001_ 12 9 2" xfId="21151" xr:uid="{00000000-0005-0000-0000-0000A1520000}"/>
    <cellStyle name="Separador de milhares 12 9 2 2" xfId="21152" xr:uid="{00000000-0005-0000-0000-0000A2520000}"/>
    <cellStyle name="Separador de milhares_x0001_ 12 9 2 2" xfId="21153" xr:uid="{00000000-0005-0000-0000-0000A3520000}"/>
    <cellStyle name="Separador de milhares 12 9 2 2 2" xfId="51788" xr:uid="{F09364C3-D39A-4542-8120-B8CE90BE502F}"/>
    <cellStyle name="Separador de milhares_x0001_ 12 9 2 2 2" xfId="51789" xr:uid="{EC0B11ED-4FCB-4965-9B58-49CEC6B64F86}"/>
    <cellStyle name="Separador de milhares 12 9 2 3" xfId="51786" xr:uid="{65021F84-1B9E-4740-8313-972352D90042}"/>
    <cellStyle name="Separador de milhares_x0001_ 12 9 2 3" xfId="51787" xr:uid="{E7F70B87-3EA5-4337-A6F1-9E79A146EC29}"/>
    <cellStyle name="Separador de milhares 12 9 3" xfId="21154" xr:uid="{00000000-0005-0000-0000-0000A4520000}"/>
    <cellStyle name="Separador de milhares_x0001_ 12 9 3" xfId="21155" xr:uid="{00000000-0005-0000-0000-0000A5520000}"/>
    <cellStyle name="Separador de milhares 12 9 3 2" xfId="21156" xr:uid="{00000000-0005-0000-0000-0000A6520000}"/>
    <cellStyle name="Separador de milhares_x0001_ 12 9 3 2" xfId="21157" xr:uid="{00000000-0005-0000-0000-0000A7520000}"/>
    <cellStyle name="Separador de milhares 12 9 3 2 2" xfId="51792" xr:uid="{01544A7B-0588-4AC7-B380-BF61B44C49EF}"/>
    <cellStyle name="Separador de milhares_x0001_ 12 9 3 2 2" xfId="51793" xr:uid="{17CF4A2F-DB18-4E32-AA5E-39B5DF93CFBE}"/>
    <cellStyle name="Separador de milhares 12 9 3 3" xfId="51790" xr:uid="{84063F40-0E0D-4B00-B1CD-49BDD5BA58AB}"/>
    <cellStyle name="Separador de milhares_x0001_ 12 9 3 3" xfId="51791" xr:uid="{20FCB37A-6989-46D9-B5D4-BCED6AB49877}"/>
    <cellStyle name="Separador de milhares 12 9 4" xfId="21158" xr:uid="{00000000-0005-0000-0000-0000A8520000}"/>
    <cellStyle name="Separador de milhares_x0001_ 12 9 4" xfId="21159" xr:uid="{00000000-0005-0000-0000-0000A9520000}"/>
    <cellStyle name="Separador de milhares 12 9 4 2" xfId="21160" xr:uid="{00000000-0005-0000-0000-0000AA520000}"/>
    <cellStyle name="Separador de milhares_x0001_ 12 9 4 2" xfId="21161" xr:uid="{00000000-0005-0000-0000-0000AB520000}"/>
    <cellStyle name="Separador de milhares 12 9 4 2 2" xfId="51796" xr:uid="{5D5CCC14-0E23-4820-86FC-790347EAE735}"/>
    <cellStyle name="Separador de milhares_x0001_ 12 9 4 2 2" xfId="51797" xr:uid="{9039DC3B-290F-4C48-82E4-C279A9A114F2}"/>
    <cellStyle name="Separador de milhares 12 9 4 3" xfId="51794" xr:uid="{EA679D20-8048-44D5-B5C6-89970AF99D53}"/>
    <cellStyle name="Separador de milhares_x0001_ 12 9 4 3" xfId="51795" xr:uid="{13F3F241-0123-4C95-9A85-9B048FD4A53D}"/>
    <cellStyle name="Separador de milhares 12 9 5" xfId="21162" xr:uid="{00000000-0005-0000-0000-0000AC520000}"/>
    <cellStyle name="Separador de milhares_x0001_ 12 9 5" xfId="21163" xr:uid="{00000000-0005-0000-0000-0000AD520000}"/>
    <cellStyle name="Separador de milhares 12 9 5 2" xfId="21164" xr:uid="{00000000-0005-0000-0000-0000AE520000}"/>
    <cellStyle name="Separador de milhares_x0001_ 12 9 5 2" xfId="21165" xr:uid="{00000000-0005-0000-0000-0000AF520000}"/>
    <cellStyle name="Separador de milhares 12 9 5 2 2" xfId="51800" xr:uid="{42655D79-6727-475F-BE27-B23A2BEEFAB9}"/>
    <cellStyle name="Separador de milhares_x0001_ 12 9 5 2 2" xfId="51801" xr:uid="{B3261BF0-8307-459F-AD8B-8057713C0B29}"/>
    <cellStyle name="Separador de milhares 12 9 5 3" xfId="51798" xr:uid="{7D946E99-AD5E-42D2-B9EA-5C991433061A}"/>
    <cellStyle name="Separador de milhares_x0001_ 12 9 5 3" xfId="51799" xr:uid="{64842858-1BDC-4275-849B-43BDE9F2F196}"/>
    <cellStyle name="Separador de milhares 12 9 6" xfId="21166" xr:uid="{00000000-0005-0000-0000-0000B0520000}"/>
    <cellStyle name="Separador de milhares_x0001_ 12 9 6" xfId="21167" xr:uid="{00000000-0005-0000-0000-0000B1520000}"/>
    <cellStyle name="Separador de milhares 12 9 6 2" xfId="51802" xr:uid="{0617E900-9277-4CF0-B0D7-D227B6B83583}"/>
    <cellStyle name="Separador de milhares_x0001_ 12 9 6 2" xfId="51803" xr:uid="{DE13E8E9-9D9A-4DDA-8C46-54BC0FD861DE}"/>
    <cellStyle name="Separador de milhares 12 9 7" xfId="21168" xr:uid="{00000000-0005-0000-0000-0000B2520000}"/>
    <cellStyle name="Separador de milhares_x0001_ 12 9 7" xfId="21169" xr:uid="{00000000-0005-0000-0000-0000B3520000}"/>
    <cellStyle name="Separador de milhares 12 9 7 2" xfId="51804" xr:uid="{79EFB7AD-B53C-44DF-9468-B98089FB21A8}"/>
    <cellStyle name="Separador de milhares_x0001_ 12 9 7 2" xfId="51805" xr:uid="{14DF0232-9CBF-4D3C-B9AE-A5417EA10734}"/>
    <cellStyle name="Separador de milhares 12 9 7 3" xfId="21170" xr:uid="{00000000-0005-0000-0000-0000B4520000}"/>
    <cellStyle name="Separador de milhares 12 9 7 3 2" xfId="51806" xr:uid="{B2BC9EC3-31DE-4A69-9527-28A0DCB2EAD1}"/>
    <cellStyle name="Separador de milhares 12 9 8" xfId="21171" xr:uid="{00000000-0005-0000-0000-0000B5520000}"/>
    <cellStyle name="Separador de milhares_x0001_ 12 9 8" xfId="21172" xr:uid="{00000000-0005-0000-0000-0000B6520000}"/>
    <cellStyle name="Separador de milhares 12 9 8 2" xfId="51807" xr:uid="{BA003438-8C24-4097-9449-E068AEBF7BE1}"/>
    <cellStyle name="Separador de milhares_x0001_ 12 9 8 2" xfId="51808" xr:uid="{D4BAF192-5F5B-4083-B328-1B9FCFFF6CC0}"/>
    <cellStyle name="Separador de milhares 12 9 9" xfId="21173" xr:uid="{00000000-0005-0000-0000-0000B7520000}"/>
    <cellStyle name="Separador de milhares_x0001_ 12 9 9" xfId="21174" xr:uid="{00000000-0005-0000-0000-0000B8520000}"/>
    <cellStyle name="Separador de milhares 12 9 9 2" xfId="51809" xr:uid="{852731AC-E41E-4A48-BCC9-E61D09D41688}"/>
    <cellStyle name="Separador de milhares_x0001_ 12 9 9 2" xfId="51810" xr:uid="{33689C2C-12A3-43BB-89CE-3BD3C1AE2D84}"/>
    <cellStyle name="Separador de milhares 13" xfId="21175" xr:uid="{00000000-0005-0000-0000-0000B9520000}"/>
    <cellStyle name="Separador de milhares_x0001_ 13" xfId="21176" xr:uid="{00000000-0005-0000-0000-0000BA520000}"/>
    <cellStyle name="Separador de milhares 13 10" xfId="21177" xr:uid="{00000000-0005-0000-0000-0000BB520000}"/>
    <cellStyle name="Separador de milhares_x0001_ 13 10" xfId="51812" xr:uid="{D80AC190-51F0-4CB8-A171-5EEDF79F2283}"/>
    <cellStyle name="Separador de milhares 13 10 2" xfId="21178" xr:uid="{00000000-0005-0000-0000-0000BC520000}"/>
    <cellStyle name="Separador de milhares 13 10 2 2" xfId="21179" xr:uid="{00000000-0005-0000-0000-0000BD520000}"/>
    <cellStyle name="Separador de milhares 13 10 2 2 2" xfId="51815" xr:uid="{549D29F8-7153-4CF7-B1B1-D7D764E38161}"/>
    <cellStyle name="Separador de milhares 13 10 2 3" xfId="51814" xr:uid="{565CCD95-28D7-4D86-A8A1-F96C76013257}"/>
    <cellStyle name="Separador de milhares 13 10 3" xfId="21180" xr:uid="{00000000-0005-0000-0000-0000BE520000}"/>
    <cellStyle name="Separador de milhares 13 10 3 2" xfId="21181" xr:uid="{00000000-0005-0000-0000-0000BF520000}"/>
    <cellStyle name="Separador de milhares 13 10 3 2 2" xfId="51817" xr:uid="{46EED821-272F-46F5-B68E-EDF9EA6C8DC5}"/>
    <cellStyle name="Separador de milhares 13 10 3 3" xfId="51816" xr:uid="{84387B63-97B0-4DCD-9DEB-A8710609C507}"/>
    <cellStyle name="Separador de milhares 13 10 4" xfId="21182" xr:uid="{00000000-0005-0000-0000-0000C0520000}"/>
    <cellStyle name="Separador de milhares 13 10 4 2" xfId="51818" xr:uid="{A143F7B8-B1FF-40F2-8CB5-6C067CAC5848}"/>
    <cellStyle name="Separador de milhares 13 10 5" xfId="21183" xr:uid="{00000000-0005-0000-0000-0000C1520000}"/>
    <cellStyle name="Separador de milhares 13 10 5 2" xfId="51819" xr:uid="{7ECE8E95-3039-4AA6-B107-7B9AEDE9FDFA}"/>
    <cellStyle name="Separador de milhares 13 10 6" xfId="21184" xr:uid="{00000000-0005-0000-0000-0000C2520000}"/>
    <cellStyle name="Separador de milhares 13 10 6 2" xfId="51820" xr:uid="{DB04ED62-5199-4250-B90C-B45378DE17FD}"/>
    <cellStyle name="Separador de milhares 13 10 7" xfId="51813" xr:uid="{F1AE3800-A201-4976-9D7F-16AF010F7485}"/>
    <cellStyle name="Separador de milhares 13 11" xfId="21185" xr:uid="{00000000-0005-0000-0000-0000C3520000}"/>
    <cellStyle name="Separador de milhares 13 11 2" xfId="21186" xr:uid="{00000000-0005-0000-0000-0000C4520000}"/>
    <cellStyle name="Separador de milhares 13 11 2 2" xfId="51822" xr:uid="{88BC775B-B651-44A1-B50B-8C5E648A7AAF}"/>
    <cellStyle name="Separador de milhares 13 11 3" xfId="51821" xr:uid="{34BBC8C1-8DDF-4D5B-B3CF-085FBC9A06C7}"/>
    <cellStyle name="Separador de milhares 13 12" xfId="21187" xr:uid="{00000000-0005-0000-0000-0000C5520000}"/>
    <cellStyle name="Separador de milhares 13 12 2" xfId="21188" xr:uid="{00000000-0005-0000-0000-0000C6520000}"/>
    <cellStyle name="Separador de milhares 13 12 2 2" xfId="51824" xr:uid="{3726015A-6A13-490C-A347-32DA129526D1}"/>
    <cellStyle name="Separador de milhares 13 12 3" xfId="51823" xr:uid="{6F70A5AD-9B01-4887-82C1-42958AED8F3D}"/>
    <cellStyle name="Separador de milhares 13 13" xfId="21189" xr:uid="{00000000-0005-0000-0000-0000C7520000}"/>
    <cellStyle name="Separador de milhares 13 13 2" xfId="21190" xr:uid="{00000000-0005-0000-0000-0000C8520000}"/>
    <cellStyle name="Separador de milhares 13 13 2 2" xfId="51826" xr:uid="{54F9AF70-367D-4569-84D0-1B9C4AF441E5}"/>
    <cellStyle name="Separador de milhares 13 13 3" xfId="51825" xr:uid="{758E1CB7-9786-43BC-AA6F-B390D46E7DDF}"/>
    <cellStyle name="Separador de milhares 13 14" xfId="21191" xr:uid="{00000000-0005-0000-0000-0000C9520000}"/>
    <cellStyle name="Separador de milhares 13 14 2" xfId="21192" xr:uid="{00000000-0005-0000-0000-0000CA520000}"/>
    <cellStyle name="Separador de milhares 13 14 2 2" xfId="51828" xr:uid="{93730D46-AE45-4D14-8851-21D9C08F1718}"/>
    <cellStyle name="Separador de milhares 13 14 3" xfId="51827" xr:uid="{80966674-4148-49EE-9E3A-54C25C898B55}"/>
    <cellStyle name="Separador de milhares 13 15" xfId="21193" xr:uid="{00000000-0005-0000-0000-0000CB520000}"/>
    <cellStyle name="Separador de milhares 13 15 2" xfId="51829" xr:uid="{67B513A6-ADA0-4DDD-A732-25F9AA4409D6}"/>
    <cellStyle name="Separador de milhares 13 16" xfId="21194" xr:uid="{00000000-0005-0000-0000-0000CC520000}"/>
    <cellStyle name="Separador de milhares 13 16 2" xfId="51830" xr:uid="{A30EEABD-7DF5-4497-9DCD-07F24CCF681A}"/>
    <cellStyle name="Separador de milhares 13 16 3" xfId="21195" xr:uid="{00000000-0005-0000-0000-0000CD520000}"/>
    <cellStyle name="Separador de milhares 13 16 3 2" xfId="51831" xr:uid="{9FF7DB40-BAF6-499C-A9FE-9B06C6A53ADC}"/>
    <cellStyle name="Separador de milhares 13 17" xfId="21196" xr:uid="{00000000-0005-0000-0000-0000CE520000}"/>
    <cellStyle name="Separador de milhares 13 17 2" xfId="51832" xr:uid="{666229A7-9344-4215-B363-E6220AE22E4F}"/>
    <cellStyle name="Separador de milhares 13 18" xfId="21197" xr:uid="{00000000-0005-0000-0000-0000CF520000}"/>
    <cellStyle name="Separador de milhares 13 18 2" xfId="51833" xr:uid="{2495638F-8686-41BD-A6A2-8AC0689C8CAB}"/>
    <cellStyle name="Separador de milhares 13 19" xfId="51811" xr:uid="{E8D91288-70A8-4C31-938F-E379DF6ADA31}"/>
    <cellStyle name="Separador de milhares 13 2" xfId="21198" xr:uid="{00000000-0005-0000-0000-0000D0520000}"/>
    <cellStyle name="Separador de milhares_x0001_ 13 2" xfId="21199" xr:uid="{00000000-0005-0000-0000-0000D1520000}"/>
    <cellStyle name="Separador de milhares 13 2 10" xfId="51834" xr:uid="{393F64AF-5325-4CC9-BF26-0F09AEBE77C9}"/>
    <cellStyle name="Separador de milhares 13 2 2" xfId="21200" xr:uid="{00000000-0005-0000-0000-0000D2520000}"/>
    <cellStyle name="Separador de milhares_x0001_ 13 2 2" xfId="21201" xr:uid="{00000000-0005-0000-0000-0000D3520000}"/>
    <cellStyle name="Separador de milhares 13 2 2 2" xfId="21202" xr:uid="{00000000-0005-0000-0000-0000D4520000}"/>
    <cellStyle name="Separador de milhares_x0001_ 13 2 2 2" xfId="51837" xr:uid="{B1BE696F-58A6-43C2-B42F-2451001F2B79}"/>
    <cellStyle name="Separador de milhares 13 2 2 2 2" xfId="51838" xr:uid="{4604C288-E34A-4380-B51D-5D3ACDF821E2}"/>
    <cellStyle name="Separador de milhares 13 2 2 3" xfId="51836" xr:uid="{E745F2E4-E8A0-494C-9F10-1D2F4E580419}"/>
    <cellStyle name="Separador de milhares 13 2 3" xfId="21203" xr:uid="{00000000-0005-0000-0000-0000D5520000}"/>
    <cellStyle name="Separador de milhares_x0001_ 13 2 3" xfId="51835" xr:uid="{24F4FBE0-FCB5-4FE5-8F1A-BC6A9516FD41}"/>
    <cellStyle name="Separador de milhares 13 2 3 2" xfId="21204" xr:uid="{00000000-0005-0000-0000-0000D6520000}"/>
    <cellStyle name="Separador de milhares 13 2 3 2 2" xfId="51840" xr:uid="{CB82DF3F-109F-4559-AC65-A81949F10E94}"/>
    <cellStyle name="Separador de milhares 13 2 3 3" xfId="51839" xr:uid="{82BC16FD-4F99-4FED-98F2-77F49794257E}"/>
    <cellStyle name="Separador de milhares 13 2 4" xfId="21205" xr:uid="{00000000-0005-0000-0000-0000D7520000}"/>
    <cellStyle name="Separador de milhares 13 2 4 2" xfId="21206" xr:uid="{00000000-0005-0000-0000-0000D8520000}"/>
    <cellStyle name="Separador de milhares 13 2 4 2 2" xfId="51842" xr:uid="{BD2D1FAD-602A-48E0-B46A-9CF9793DD185}"/>
    <cellStyle name="Separador de milhares 13 2 4 3" xfId="51841" xr:uid="{971BF764-914D-48FD-873A-7D39E67E5D85}"/>
    <cellStyle name="Separador de milhares 13 2 5" xfId="21207" xr:uid="{00000000-0005-0000-0000-0000D9520000}"/>
    <cellStyle name="Separador de milhares 13 2 5 2" xfId="21208" xr:uid="{00000000-0005-0000-0000-0000DA520000}"/>
    <cellStyle name="Separador de milhares 13 2 5 2 2" xfId="51844" xr:uid="{8DD857A6-5829-4093-A321-85988EA2BD8F}"/>
    <cellStyle name="Separador de milhares 13 2 5 3" xfId="51843" xr:uid="{ED3387E1-94ED-4298-B89D-37557320F86D}"/>
    <cellStyle name="Separador de milhares 13 2 6" xfId="21209" xr:uid="{00000000-0005-0000-0000-0000DB520000}"/>
    <cellStyle name="Separador de milhares 13 2 6 2" xfId="51845" xr:uid="{8D46A782-8A15-4E8E-BDAF-F1A7257354C7}"/>
    <cellStyle name="Separador de milhares 13 2 7" xfId="21210" xr:uid="{00000000-0005-0000-0000-0000DC520000}"/>
    <cellStyle name="Separador de milhares 13 2 7 2" xfId="51846" xr:uid="{71F9ED86-8776-4300-A616-33E7E48F9285}"/>
    <cellStyle name="Separador de milhares 13 2 7 3" xfId="21211" xr:uid="{00000000-0005-0000-0000-0000DD520000}"/>
    <cellStyle name="Separador de milhares 13 2 7 3 2" xfId="51847" xr:uid="{42C67D43-8FC9-475D-989C-12B0C4C37678}"/>
    <cellStyle name="Separador de milhares 13 2 8" xfId="21212" xr:uid="{00000000-0005-0000-0000-0000DE520000}"/>
    <cellStyle name="Separador de milhares 13 2 8 2" xfId="51848" xr:uid="{2767C0CA-D1C7-43C4-B3DC-3C9FB85697DC}"/>
    <cellStyle name="Separador de milhares 13 2 9" xfId="21213" xr:uid="{00000000-0005-0000-0000-0000DF520000}"/>
    <cellStyle name="Separador de milhares 13 2 9 2" xfId="51849" xr:uid="{FCE2CFF4-F20F-46C1-9BB2-A38413E0AA62}"/>
    <cellStyle name="Separador de milhares 13 3" xfId="21214" xr:uid="{00000000-0005-0000-0000-0000E0520000}"/>
    <cellStyle name="Separador de milhares_x0001_ 13 3" xfId="21215" xr:uid="{00000000-0005-0000-0000-0000E1520000}"/>
    <cellStyle name="Separador de milhares 13 3 2" xfId="21216" xr:uid="{00000000-0005-0000-0000-0000E2520000}"/>
    <cellStyle name="Separador de milhares_x0001_ 13 3 2" xfId="21217" xr:uid="{00000000-0005-0000-0000-0000E3520000}"/>
    <cellStyle name="Separador de milhares 13 3 2 2" xfId="21218" xr:uid="{00000000-0005-0000-0000-0000E4520000}"/>
    <cellStyle name="Separador de milhares_x0001_ 13 3 2 2" xfId="51853" xr:uid="{66982E7D-8AA8-4A55-A7D6-B471D4B8DD5F}"/>
    <cellStyle name="Separador de milhares 13 3 2 2 2" xfId="51854" xr:uid="{3952FE3B-3C42-45AA-99C9-29344BE9BC49}"/>
    <cellStyle name="Separador de milhares 13 3 2 3" xfId="51852" xr:uid="{27BF769F-E316-4E01-856E-C217A9688120}"/>
    <cellStyle name="Separador de milhares 13 3 3" xfId="21219" xr:uid="{00000000-0005-0000-0000-0000E5520000}"/>
    <cellStyle name="Separador de milhares_x0001_ 13 3 3" xfId="51851" xr:uid="{0BD27092-2D3D-49FF-A031-94AE84D2FC4E}"/>
    <cellStyle name="Separador de milhares 13 3 3 2" xfId="21220" xr:uid="{00000000-0005-0000-0000-0000E6520000}"/>
    <cellStyle name="Separador de milhares 13 3 3 2 2" xfId="51856" xr:uid="{100ED465-365D-43A6-8DEA-16BD7E9B8AC9}"/>
    <cellStyle name="Separador de milhares 13 3 3 3" xfId="51855" xr:uid="{BB06D27A-662E-466B-A995-875899B97882}"/>
    <cellStyle name="Separador de milhares 13 3 4" xfId="21221" xr:uid="{00000000-0005-0000-0000-0000E7520000}"/>
    <cellStyle name="Separador de milhares 13 3 4 2" xfId="21222" xr:uid="{00000000-0005-0000-0000-0000E8520000}"/>
    <cellStyle name="Separador de milhares 13 3 4 2 2" xfId="51858" xr:uid="{FFC92FC2-8001-4DD0-B0DC-688BF5B7A6CF}"/>
    <cellStyle name="Separador de milhares 13 3 4 3" xfId="51857" xr:uid="{47AA1168-6B0E-4257-AD47-3AA625710548}"/>
    <cellStyle name="Separador de milhares 13 3 5" xfId="21223" xr:uid="{00000000-0005-0000-0000-0000E9520000}"/>
    <cellStyle name="Separador de milhares 13 3 5 2" xfId="51859" xr:uid="{CB8D1627-1228-43D0-8DD3-A99856DC784F}"/>
    <cellStyle name="Separador de milhares 13 3 6" xfId="21224" xr:uid="{00000000-0005-0000-0000-0000EA520000}"/>
    <cellStyle name="Separador de milhares 13 3 6 2" xfId="51860" xr:uid="{5799686C-1E0C-482E-961C-ACAFC3BB07C1}"/>
    <cellStyle name="Separador de milhares 13 3 7" xfId="21225" xr:uid="{00000000-0005-0000-0000-0000EB520000}"/>
    <cellStyle name="Separador de milhares 13 3 7 2" xfId="51861" xr:uid="{931E92F7-0D2D-4A02-8A1D-9601C2D18ACA}"/>
    <cellStyle name="Separador de milhares 13 3 8" xfId="21226" xr:uid="{00000000-0005-0000-0000-0000EC520000}"/>
    <cellStyle name="Separador de milhares 13 3 8 2" xfId="51862" xr:uid="{ECF37006-98E6-4AA2-A51F-9F96AB587F9F}"/>
    <cellStyle name="Separador de milhares 13 3 9" xfId="51850" xr:uid="{E409A094-5725-453A-BFB1-E9F980239B27}"/>
    <cellStyle name="Separador de milhares 13 4" xfId="21227" xr:uid="{00000000-0005-0000-0000-0000ED520000}"/>
    <cellStyle name="Separador de milhares_x0001_ 13 4" xfId="21228" xr:uid="{00000000-0005-0000-0000-0000EE520000}"/>
    <cellStyle name="Separador de milhares 13 4 2" xfId="21229" xr:uid="{00000000-0005-0000-0000-0000EF520000}"/>
    <cellStyle name="Separador de milhares_x0001_ 13 4 2" xfId="21230" xr:uid="{00000000-0005-0000-0000-0000F0520000}"/>
    <cellStyle name="Separador de milhares 13 4 2 2" xfId="21231" xr:uid="{00000000-0005-0000-0000-0000F1520000}"/>
    <cellStyle name="Separador de milhares_x0001_ 13 4 2 2" xfId="51866" xr:uid="{5DA78F57-4B58-4302-8A3B-8833AFC8A540}"/>
    <cellStyle name="Separador de milhares 13 4 2 2 2" xfId="51867" xr:uid="{1574A7B9-3FEC-4893-88BA-42F813808AEF}"/>
    <cellStyle name="Separador de milhares 13 4 2 3" xfId="51865" xr:uid="{B963F82F-A857-4709-BE10-E2958E832DFE}"/>
    <cellStyle name="Separador de milhares 13 4 3" xfId="21232" xr:uid="{00000000-0005-0000-0000-0000F2520000}"/>
    <cellStyle name="Separador de milhares_x0001_ 13 4 3" xfId="51864" xr:uid="{3ACD3354-F25C-48C3-ACB0-7E1C2B6FEB3C}"/>
    <cellStyle name="Separador de milhares 13 4 3 2" xfId="21233" xr:uid="{00000000-0005-0000-0000-0000F3520000}"/>
    <cellStyle name="Separador de milhares 13 4 3 2 2" xfId="51869" xr:uid="{1B3A6C99-B51E-4EC3-9E22-1B49B6A3EA64}"/>
    <cellStyle name="Separador de milhares 13 4 3 3" xfId="51868" xr:uid="{D2A800E4-32A7-4D2D-9978-733EEF96CD69}"/>
    <cellStyle name="Separador de milhares 13 4 4" xfId="21234" xr:uid="{00000000-0005-0000-0000-0000F4520000}"/>
    <cellStyle name="Separador de milhares 13 4 4 2" xfId="21235" xr:uid="{00000000-0005-0000-0000-0000F5520000}"/>
    <cellStyle name="Separador de milhares 13 4 4 2 2" xfId="51871" xr:uid="{F7BC71E1-29BF-433C-8FE3-AB0AA737899A}"/>
    <cellStyle name="Separador de milhares 13 4 4 3" xfId="51870" xr:uid="{1A17C98B-D930-4CB6-B65D-45F2EAC5153B}"/>
    <cellStyle name="Separador de milhares 13 4 5" xfId="21236" xr:uid="{00000000-0005-0000-0000-0000F6520000}"/>
    <cellStyle name="Separador de milhares 13 4 5 2" xfId="51872" xr:uid="{A558F08B-BB30-4007-BA7F-A1B87344257F}"/>
    <cellStyle name="Separador de milhares 13 4 6" xfId="21237" xr:uid="{00000000-0005-0000-0000-0000F7520000}"/>
    <cellStyle name="Separador de milhares 13 4 6 2" xfId="51873" xr:uid="{5327E2DA-A470-48FB-A8FA-BC7ED81E0EAF}"/>
    <cellStyle name="Separador de milhares 13 4 7" xfId="21238" xr:uid="{00000000-0005-0000-0000-0000F8520000}"/>
    <cellStyle name="Separador de milhares 13 4 7 2" xfId="51874" xr:uid="{83B39340-84A9-4848-87C3-4CC9948632B8}"/>
    <cellStyle name="Separador de milhares 13 4 8" xfId="21239" xr:uid="{00000000-0005-0000-0000-0000F9520000}"/>
    <cellStyle name="Separador de milhares 13 4 8 2" xfId="51875" xr:uid="{26AD9C43-B68E-4D8C-8159-8DB456AB729E}"/>
    <cellStyle name="Separador de milhares 13 4 9" xfId="51863" xr:uid="{4AA0DD11-5A45-4213-8548-A15A6EEB3CFA}"/>
    <cellStyle name="Separador de milhares 13 5" xfId="21240" xr:uid="{00000000-0005-0000-0000-0000FA520000}"/>
    <cellStyle name="Separador de milhares_x0001_ 13 5" xfId="21241" xr:uid="{00000000-0005-0000-0000-0000FB520000}"/>
    <cellStyle name="Separador de milhares 13 5 2" xfId="21242" xr:uid="{00000000-0005-0000-0000-0000FC520000}"/>
    <cellStyle name="Separador de milhares_x0001_ 13 5 2" xfId="21243" xr:uid="{00000000-0005-0000-0000-0000FD520000}"/>
    <cellStyle name="Separador de milhares 13 5 2 2" xfId="21244" xr:uid="{00000000-0005-0000-0000-0000FE520000}"/>
    <cellStyle name="Separador de milhares_x0001_ 13 5 2 2" xfId="51879" xr:uid="{A03A7AE1-2DAC-46C0-9FA6-BB663056D01D}"/>
    <cellStyle name="Separador de milhares 13 5 2 2 2" xfId="51880" xr:uid="{E36C6568-598B-4810-BC92-532B0C170AB0}"/>
    <cellStyle name="Separador de milhares 13 5 2 3" xfId="51878" xr:uid="{C034526D-E3BE-4E76-A0A1-83445C8D143B}"/>
    <cellStyle name="Separador de milhares 13 5 3" xfId="21245" xr:uid="{00000000-0005-0000-0000-0000FF520000}"/>
    <cellStyle name="Separador de milhares_x0001_ 13 5 3" xfId="51877" xr:uid="{00BF2847-DE53-45C1-B2A7-A1BAC9BFB7BA}"/>
    <cellStyle name="Separador de milhares 13 5 3 2" xfId="21246" xr:uid="{00000000-0005-0000-0000-000000530000}"/>
    <cellStyle name="Separador de milhares 13 5 3 2 2" xfId="51882" xr:uid="{0A357313-731E-45B2-A4A8-374A6AE3A973}"/>
    <cellStyle name="Separador de milhares 13 5 3 3" xfId="51881" xr:uid="{D80FA18A-F33C-45B1-89ED-FCE8C732F574}"/>
    <cellStyle name="Separador de milhares 13 5 4" xfId="21247" xr:uid="{00000000-0005-0000-0000-000001530000}"/>
    <cellStyle name="Separador de milhares 13 5 4 2" xfId="51883" xr:uid="{05649C81-1281-465A-A9F6-9D75F149568F}"/>
    <cellStyle name="Separador de milhares 13 5 5" xfId="21248" xr:uid="{00000000-0005-0000-0000-000002530000}"/>
    <cellStyle name="Separador de milhares 13 5 5 2" xfId="51884" xr:uid="{715E32FC-815A-4ABA-8DAB-A24B494EAF02}"/>
    <cellStyle name="Separador de milhares 13 5 6" xfId="21249" xr:uid="{00000000-0005-0000-0000-000003530000}"/>
    <cellStyle name="Separador de milhares 13 5 6 2" xfId="51885" xr:uid="{CAD96516-0713-4F3F-8689-16E4111E9F93}"/>
    <cellStyle name="Separador de milhares 13 5 7" xfId="21250" xr:uid="{00000000-0005-0000-0000-000004530000}"/>
    <cellStyle name="Separador de milhares 13 5 7 2" xfId="51886" xr:uid="{90929959-1437-4547-968A-73FAF386625C}"/>
    <cellStyle name="Separador de milhares 13 5 8" xfId="51876" xr:uid="{D3A20B64-F0F8-4DCD-8F52-0FD2EDBC7059}"/>
    <cellStyle name="Separador de milhares 13 6" xfId="21251" xr:uid="{00000000-0005-0000-0000-000005530000}"/>
    <cellStyle name="Separador de milhares_x0001_ 13 6" xfId="21252" xr:uid="{00000000-0005-0000-0000-000006530000}"/>
    <cellStyle name="Separador de milhares 13 6 2" xfId="21253" xr:uid="{00000000-0005-0000-0000-000007530000}"/>
    <cellStyle name="Separador de milhares_x0001_ 13 6 2" xfId="51888" xr:uid="{A0D66DAE-AABB-450C-9E16-FAF10A194830}"/>
    <cellStyle name="Separador de milhares 13 6 2 2" xfId="21254" xr:uid="{00000000-0005-0000-0000-000008530000}"/>
    <cellStyle name="Separador de milhares 13 6 2 2 2" xfId="51890" xr:uid="{5C056C2D-8B40-47D3-B7FE-013B00F79336}"/>
    <cellStyle name="Separador de milhares 13 6 2 3" xfId="51889" xr:uid="{1B9D77DE-5522-4856-8932-D7E08297C638}"/>
    <cellStyle name="Separador de milhares 13 6 3" xfId="21255" xr:uid="{00000000-0005-0000-0000-000009530000}"/>
    <cellStyle name="Separador de milhares 13 6 3 2" xfId="21256" xr:uid="{00000000-0005-0000-0000-00000A530000}"/>
    <cellStyle name="Separador de milhares 13 6 3 2 2" xfId="51892" xr:uid="{97F62A25-2B77-4E36-8F6F-C9A8A2744538}"/>
    <cellStyle name="Separador de milhares 13 6 3 3" xfId="51891" xr:uid="{6A4C5DD3-7B54-45F6-8B66-74072C408A37}"/>
    <cellStyle name="Separador de milhares 13 6 4" xfId="21257" xr:uid="{00000000-0005-0000-0000-00000B530000}"/>
    <cellStyle name="Separador de milhares 13 6 4 2" xfId="51893" xr:uid="{BE3BB3CA-CCC1-47FA-BBC5-6A3B6576E9AF}"/>
    <cellStyle name="Separador de milhares 13 6 5" xfId="21258" xr:uid="{00000000-0005-0000-0000-00000C530000}"/>
    <cellStyle name="Separador de milhares 13 6 5 2" xfId="51894" xr:uid="{5D60F1F4-C36E-4683-81A1-4D393407B6D4}"/>
    <cellStyle name="Separador de milhares 13 6 6" xfId="21259" xr:uid="{00000000-0005-0000-0000-00000D530000}"/>
    <cellStyle name="Separador de milhares 13 6 6 2" xfId="51895" xr:uid="{6D59B111-2FD6-4A63-826B-A61597BB646F}"/>
    <cellStyle name="Separador de milhares 13 6 7" xfId="21260" xr:uid="{00000000-0005-0000-0000-00000E530000}"/>
    <cellStyle name="Separador de milhares 13 6 7 2" xfId="51896" xr:uid="{09A45849-5FD4-4DBF-894D-24FDDF148E0C}"/>
    <cellStyle name="Separador de milhares 13 6 8" xfId="51887" xr:uid="{745ED6B6-1A80-45D2-8372-871489912212}"/>
    <cellStyle name="Separador de milhares 13 7" xfId="21261" xr:uid="{00000000-0005-0000-0000-00000F530000}"/>
    <cellStyle name="Separador de milhares_x0001_ 13 7" xfId="21262" xr:uid="{00000000-0005-0000-0000-000010530000}"/>
    <cellStyle name="Separador de milhares 13 7 2" xfId="21263" xr:uid="{00000000-0005-0000-0000-000011530000}"/>
    <cellStyle name="Separador de milhares_x0001_ 13 7 2" xfId="51898" xr:uid="{E99534C4-7907-4A17-8826-B4B8991614CF}"/>
    <cellStyle name="Separador de milhares 13 7 2 2" xfId="21264" xr:uid="{00000000-0005-0000-0000-000012530000}"/>
    <cellStyle name="Separador de milhares 13 7 2 2 2" xfId="51900" xr:uid="{13EA15FC-6E44-4C04-9700-95AD34292B60}"/>
    <cellStyle name="Separador de milhares 13 7 2 3" xfId="51899" xr:uid="{BEA2D087-11A3-45D6-8D3E-702F7401839E}"/>
    <cellStyle name="Separador de milhares 13 7 3" xfId="21265" xr:uid="{00000000-0005-0000-0000-000013530000}"/>
    <cellStyle name="Separador de milhares 13 7 3 2" xfId="21266" xr:uid="{00000000-0005-0000-0000-000014530000}"/>
    <cellStyle name="Separador de milhares 13 7 3 2 2" xfId="51902" xr:uid="{66DB11BF-73B6-41FC-909D-334B6C2F2A45}"/>
    <cellStyle name="Separador de milhares 13 7 3 3" xfId="51901" xr:uid="{AE8B00EB-BF17-4792-9037-97BA009693A7}"/>
    <cellStyle name="Separador de milhares 13 7 4" xfId="21267" xr:uid="{00000000-0005-0000-0000-000015530000}"/>
    <cellStyle name="Separador de milhares 13 7 4 2" xfId="51903" xr:uid="{34D46CC9-0F0A-4357-8ABE-6F7BB23AFDFE}"/>
    <cellStyle name="Separador de milhares 13 7 5" xfId="21268" xr:uid="{00000000-0005-0000-0000-000016530000}"/>
    <cellStyle name="Separador de milhares 13 7 5 2" xfId="51904" xr:uid="{0E0D12AA-3837-486D-9DEA-66BD4210E2B8}"/>
    <cellStyle name="Separador de milhares 13 7 6" xfId="21269" xr:uid="{00000000-0005-0000-0000-000017530000}"/>
    <cellStyle name="Separador de milhares 13 7 6 2" xfId="51905" xr:uid="{19E971F0-C0BA-433D-BCBD-629B09F88BED}"/>
    <cellStyle name="Separador de milhares 13 7 7" xfId="51897" xr:uid="{7079B41B-FDAC-4A5F-A76C-8735D30E8ADF}"/>
    <cellStyle name="Separador de milhares 13 8" xfId="21270" xr:uid="{00000000-0005-0000-0000-000018530000}"/>
    <cellStyle name="Separador de milhares_x0001_ 13 8" xfId="21271" xr:uid="{00000000-0005-0000-0000-000019530000}"/>
    <cellStyle name="Separador de milhares 13 8 2" xfId="21272" xr:uid="{00000000-0005-0000-0000-00001A530000}"/>
    <cellStyle name="Separador de milhares_x0001_ 13 8 2" xfId="51907" xr:uid="{9CCCA4D7-21EC-4FE7-8BDB-B1336C7D93B9}"/>
    <cellStyle name="Separador de milhares 13 8 2 2" xfId="21273" xr:uid="{00000000-0005-0000-0000-00001B530000}"/>
    <cellStyle name="Separador de milhares 13 8 2 2 2" xfId="51909" xr:uid="{44D8FC10-760B-489D-8C00-3A8B6A4F4C51}"/>
    <cellStyle name="Separador de milhares 13 8 2 3" xfId="51908" xr:uid="{03BD4C48-55F7-46DE-9228-EE1E2DAF2203}"/>
    <cellStyle name="Separador de milhares 13 8 3" xfId="21274" xr:uid="{00000000-0005-0000-0000-00001C530000}"/>
    <cellStyle name="Separador de milhares 13 8 3 2" xfId="21275" xr:uid="{00000000-0005-0000-0000-00001D530000}"/>
    <cellStyle name="Separador de milhares 13 8 3 2 2" xfId="51911" xr:uid="{96DEA061-BD74-4D53-9638-D353443AA9B2}"/>
    <cellStyle name="Separador de milhares 13 8 3 3" xfId="51910" xr:uid="{49ABB33A-82F8-4781-9D7C-A543B7091FDC}"/>
    <cellStyle name="Separador de milhares 13 8 4" xfId="21276" xr:uid="{00000000-0005-0000-0000-00001E530000}"/>
    <cellStyle name="Separador de milhares 13 8 4 2" xfId="51912" xr:uid="{FE80DCAC-9D6A-4706-A176-C721EC53D90B}"/>
    <cellStyle name="Separador de milhares 13 8 5" xfId="21277" xr:uid="{00000000-0005-0000-0000-00001F530000}"/>
    <cellStyle name="Separador de milhares 13 8 5 2" xfId="51913" xr:uid="{9B5F2F8E-AB88-4870-A9AD-5DCE8DD4B9BE}"/>
    <cellStyle name="Separador de milhares 13 8 6" xfId="21278" xr:uid="{00000000-0005-0000-0000-000020530000}"/>
    <cellStyle name="Separador de milhares 13 8 6 2" xfId="51914" xr:uid="{9917D5F7-A667-4450-BAE9-B0CEBC493857}"/>
    <cellStyle name="Separador de milhares 13 8 7" xfId="51906" xr:uid="{9D7DF12F-ECBE-4FF3-9E51-0A9BC1E73A6B}"/>
    <cellStyle name="Separador de milhares 13 9" xfId="21279" xr:uid="{00000000-0005-0000-0000-000021530000}"/>
    <cellStyle name="Separador de milhares_x0001_ 13 9" xfId="21280" xr:uid="{00000000-0005-0000-0000-000022530000}"/>
    <cellStyle name="Separador de milhares 13 9 2" xfId="21281" xr:uid="{00000000-0005-0000-0000-000023530000}"/>
    <cellStyle name="Separador de milhares_x0001_ 13 9 2" xfId="51916" xr:uid="{A944895E-76C3-493C-A162-DC8630112070}"/>
    <cellStyle name="Separador de milhares 13 9 2 2" xfId="21282" xr:uid="{00000000-0005-0000-0000-000024530000}"/>
    <cellStyle name="Separador de milhares 13 9 2 2 2" xfId="51918" xr:uid="{F093B2CF-FEAD-4A6C-B15B-0615501CA4D9}"/>
    <cellStyle name="Separador de milhares 13 9 2 3" xfId="51917" xr:uid="{756E7DA9-E3ED-4E78-86DD-D1E906985AAE}"/>
    <cellStyle name="Separador de milhares 13 9 3" xfId="21283" xr:uid="{00000000-0005-0000-0000-000025530000}"/>
    <cellStyle name="Separador de milhares 13 9 3 2" xfId="21284" xr:uid="{00000000-0005-0000-0000-000026530000}"/>
    <cellStyle name="Separador de milhares 13 9 3 2 2" xfId="51920" xr:uid="{6D45CB41-9717-430E-9742-EF8394465CC6}"/>
    <cellStyle name="Separador de milhares 13 9 3 3" xfId="51919" xr:uid="{6BC8600F-57B1-450F-A0F9-F544317392D5}"/>
    <cellStyle name="Separador de milhares 13 9 4" xfId="21285" xr:uid="{00000000-0005-0000-0000-000027530000}"/>
    <cellStyle name="Separador de milhares 13 9 4 2" xfId="51921" xr:uid="{FE019141-9DB8-44D4-BE4A-8E8380477D6A}"/>
    <cellStyle name="Separador de milhares 13 9 5" xfId="21286" xr:uid="{00000000-0005-0000-0000-000028530000}"/>
    <cellStyle name="Separador de milhares 13 9 5 2" xfId="51922" xr:uid="{90AB7A7A-F721-437F-8B05-8617A88DFE30}"/>
    <cellStyle name="Separador de milhares 13 9 6" xfId="21287" xr:uid="{00000000-0005-0000-0000-000029530000}"/>
    <cellStyle name="Separador de milhares 13 9 6 2" xfId="51923" xr:uid="{1A666485-33FA-410C-8B81-BF688ECECD79}"/>
    <cellStyle name="Separador de milhares 13 9 7" xfId="51915" xr:uid="{E84D55BD-95F2-4626-9D41-EDEE7B61B7F9}"/>
    <cellStyle name="Separador de milhares 14" xfId="21288" xr:uid="{00000000-0005-0000-0000-00002A530000}"/>
    <cellStyle name="Separador de milhares_x0001_ 14" xfId="21289" xr:uid="{00000000-0005-0000-0000-00002B530000}"/>
    <cellStyle name="Separador de milhares 14 10" xfId="21290" xr:uid="{00000000-0005-0000-0000-00002C530000}"/>
    <cellStyle name="Separador de milhares_x0001_ 14 10" xfId="51925" xr:uid="{19882BE1-14C5-4AF1-945D-7D2A9955AB2A}"/>
    <cellStyle name="Separador de milhares 14 10 2" xfId="21291" xr:uid="{00000000-0005-0000-0000-00002D530000}"/>
    <cellStyle name="Separador de milhares 14 10 2 2" xfId="51927" xr:uid="{7C8D78E2-E018-4DC9-909D-F5380628640E}"/>
    <cellStyle name="Separador de milhares 14 10 3" xfId="51926" xr:uid="{3EABD80E-C753-4CE7-806F-9AFFB0D1677B}"/>
    <cellStyle name="Separador de milhares 14 11" xfId="21292" xr:uid="{00000000-0005-0000-0000-00002E530000}"/>
    <cellStyle name="Separador de milhares 14 11 2" xfId="21293" xr:uid="{00000000-0005-0000-0000-00002F530000}"/>
    <cellStyle name="Separador de milhares 14 11 2 2" xfId="51929" xr:uid="{262A447F-754F-4914-A461-697A263D062F}"/>
    <cellStyle name="Separador de milhares 14 11 3" xfId="51928" xr:uid="{7FD60FA7-AF8A-4428-B379-C18E35A83CC4}"/>
    <cellStyle name="Separador de milhares 14 12" xfId="21294" xr:uid="{00000000-0005-0000-0000-000030530000}"/>
    <cellStyle name="Separador de milhares 14 12 2" xfId="21295" xr:uid="{00000000-0005-0000-0000-000031530000}"/>
    <cellStyle name="Separador de milhares 14 12 2 2" xfId="51931" xr:uid="{F1F27787-BB3B-4FE5-917E-E4AB52A005A3}"/>
    <cellStyle name="Separador de milhares 14 12 3" xfId="51930" xr:uid="{DC1927F0-E998-44E1-BE72-1630ACC87CD9}"/>
    <cellStyle name="Separador de milhares 14 13" xfId="21296" xr:uid="{00000000-0005-0000-0000-000032530000}"/>
    <cellStyle name="Separador de milhares 14 13 2" xfId="21297" xr:uid="{00000000-0005-0000-0000-000033530000}"/>
    <cellStyle name="Separador de milhares 14 13 2 2" xfId="51933" xr:uid="{D2291BFC-997E-4D10-B95D-583228C180D5}"/>
    <cellStyle name="Separador de milhares 14 13 3" xfId="51932" xr:uid="{358CAF5B-84E8-41BC-B60C-495593BC06AF}"/>
    <cellStyle name="Separador de milhares 14 14" xfId="21298" xr:uid="{00000000-0005-0000-0000-000034530000}"/>
    <cellStyle name="Separador de milhares 14 14 2" xfId="51934" xr:uid="{4C9FAD0D-CFC8-4EFC-A0A8-D7EE97D2626E}"/>
    <cellStyle name="Separador de milhares 14 15" xfId="21299" xr:uid="{00000000-0005-0000-0000-000035530000}"/>
    <cellStyle name="Separador de milhares 14 15 2" xfId="51935" xr:uid="{812420C6-0161-4C8C-86E5-C3F8D69985B8}"/>
    <cellStyle name="Separador de milhares 14 15 3" xfId="21300" xr:uid="{00000000-0005-0000-0000-000036530000}"/>
    <cellStyle name="Separador de milhares 14 15 3 2" xfId="51936" xr:uid="{8BFA0D28-C10B-41D8-BF7A-016B709571A4}"/>
    <cellStyle name="Separador de milhares 14 16" xfId="21301" xr:uid="{00000000-0005-0000-0000-000037530000}"/>
    <cellStyle name="Separador de milhares 14 16 2" xfId="51937" xr:uid="{B9F834B1-C491-45C8-8FF8-F317F9781929}"/>
    <cellStyle name="Separador de milhares 14 17" xfId="21302" xr:uid="{00000000-0005-0000-0000-000038530000}"/>
    <cellStyle name="Separador de milhares 14 17 2" xfId="51938" xr:uid="{5BAD4AC1-FE7C-49D0-AFB2-B6CC661458EE}"/>
    <cellStyle name="Separador de milhares 14 18" xfId="51924" xr:uid="{A708D2E9-B04F-45DF-BE0A-E9CC111316F4}"/>
    <cellStyle name="Separador de milhares 14 2" xfId="21303" xr:uid="{00000000-0005-0000-0000-000039530000}"/>
    <cellStyle name="Separador de milhares_x0001_ 14 2" xfId="21304" xr:uid="{00000000-0005-0000-0000-00003A530000}"/>
    <cellStyle name="Separador de milhares 14 2 10" xfId="51939" xr:uid="{63A33C06-6B1A-46FF-A1D9-CCE18FF74A72}"/>
    <cellStyle name="Separador de milhares 14 2 2" xfId="21305" xr:uid="{00000000-0005-0000-0000-00003B530000}"/>
    <cellStyle name="Separador de milhares_x0001_ 14 2 2" xfId="21306" xr:uid="{00000000-0005-0000-0000-00003C530000}"/>
    <cellStyle name="Separador de milhares 14 2 2 2" xfId="21307" xr:uid="{00000000-0005-0000-0000-00003D530000}"/>
    <cellStyle name="Separador de milhares_x0001_ 14 2 2 2" xfId="51942" xr:uid="{341CF5F6-8D73-48CC-B75E-DE77ACF19690}"/>
    <cellStyle name="Separador de milhares 14 2 2 2 2" xfId="51943" xr:uid="{312C9FA5-D751-449C-8D08-AFDC4CD7E776}"/>
    <cellStyle name="Separador de milhares 14 2 2 3" xfId="51941" xr:uid="{6A7FD037-C498-4828-B1BB-EFDD0E34B000}"/>
    <cellStyle name="Separador de milhares 14 2 3" xfId="21308" xr:uid="{00000000-0005-0000-0000-00003E530000}"/>
    <cellStyle name="Separador de milhares_x0001_ 14 2 3" xfId="51940" xr:uid="{CB377C3D-6C53-4691-B72A-D2EB79845BF0}"/>
    <cellStyle name="Separador de milhares 14 2 3 2" xfId="21309" xr:uid="{00000000-0005-0000-0000-00003F530000}"/>
    <cellStyle name="Separador de milhares 14 2 3 2 2" xfId="51945" xr:uid="{C3F11065-2F74-4B4B-9C3A-8BF59A62BFD9}"/>
    <cellStyle name="Separador de milhares 14 2 3 3" xfId="51944" xr:uid="{07B74F68-EB81-4993-8CAF-B2720F764896}"/>
    <cellStyle name="Separador de milhares 14 2 4" xfId="21310" xr:uid="{00000000-0005-0000-0000-000040530000}"/>
    <cellStyle name="Separador de milhares 14 2 4 2" xfId="21311" xr:uid="{00000000-0005-0000-0000-000041530000}"/>
    <cellStyle name="Separador de milhares 14 2 4 2 2" xfId="51947" xr:uid="{F848207F-AC04-4D24-B73B-F2B4D1AFA6EE}"/>
    <cellStyle name="Separador de milhares 14 2 4 3" xfId="51946" xr:uid="{868E33B0-15D2-477B-9ECB-AF44481C8C06}"/>
    <cellStyle name="Separador de milhares 14 2 5" xfId="21312" xr:uid="{00000000-0005-0000-0000-000042530000}"/>
    <cellStyle name="Separador de milhares 14 2 5 2" xfId="21313" xr:uid="{00000000-0005-0000-0000-000043530000}"/>
    <cellStyle name="Separador de milhares 14 2 5 2 2" xfId="51949" xr:uid="{F32643D2-8519-42DE-834A-3224FA67DE79}"/>
    <cellStyle name="Separador de milhares 14 2 5 3" xfId="51948" xr:uid="{27BAC670-C994-4E3E-8403-0039818BB41A}"/>
    <cellStyle name="Separador de milhares 14 2 6" xfId="21314" xr:uid="{00000000-0005-0000-0000-000044530000}"/>
    <cellStyle name="Separador de milhares 14 2 6 2" xfId="51950" xr:uid="{F8E55144-90E5-4A28-979F-661572D3B822}"/>
    <cellStyle name="Separador de milhares 14 2 7" xfId="21315" xr:uid="{00000000-0005-0000-0000-000045530000}"/>
    <cellStyle name="Separador de milhares 14 2 7 2" xfId="51951" xr:uid="{6FD4FFE8-A188-4909-8EA3-14BC41B755CE}"/>
    <cellStyle name="Separador de milhares 14 2 7 3" xfId="21316" xr:uid="{00000000-0005-0000-0000-000046530000}"/>
    <cellStyle name="Separador de milhares 14 2 7 3 2" xfId="51952" xr:uid="{6A5119C0-3492-4C06-8722-20A1894EE455}"/>
    <cellStyle name="Separador de milhares 14 2 8" xfId="21317" xr:uid="{00000000-0005-0000-0000-000047530000}"/>
    <cellStyle name="Separador de milhares 14 2 8 2" xfId="51953" xr:uid="{3BA00E0F-0787-4DD0-90EE-0433D64B00A8}"/>
    <cellStyle name="Separador de milhares 14 2 9" xfId="21318" xr:uid="{00000000-0005-0000-0000-000048530000}"/>
    <cellStyle name="Separador de milhares 14 2 9 2" xfId="51954" xr:uid="{220852B5-293A-46A5-887D-D1C6762FA03B}"/>
    <cellStyle name="Separador de milhares 14 3" xfId="21319" xr:uid="{00000000-0005-0000-0000-000049530000}"/>
    <cellStyle name="Separador de milhares_x0001_ 14 3" xfId="21320" xr:uid="{00000000-0005-0000-0000-00004A530000}"/>
    <cellStyle name="Separador de milhares 14 3 2" xfId="21321" xr:uid="{00000000-0005-0000-0000-00004B530000}"/>
    <cellStyle name="Separador de milhares_x0001_ 14 3 2" xfId="21322" xr:uid="{00000000-0005-0000-0000-00004C530000}"/>
    <cellStyle name="Separador de milhares 14 3 2 2" xfId="21323" xr:uid="{00000000-0005-0000-0000-00004D530000}"/>
    <cellStyle name="Separador de milhares_x0001_ 14 3 2 2" xfId="51958" xr:uid="{B4335442-B182-4251-B20E-AFA23F22114D}"/>
    <cellStyle name="Separador de milhares 14 3 2 2 2" xfId="51959" xr:uid="{4366CA0D-24E5-4734-AEDB-7BCBA205CA4F}"/>
    <cellStyle name="Separador de milhares 14 3 2 3" xfId="51957" xr:uid="{CF09F27E-ABD9-44C8-A73F-FD67A8E5721C}"/>
    <cellStyle name="Separador de milhares 14 3 3" xfId="21324" xr:uid="{00000000-0005-0000-0000-00004E530000}"/>
    <cellStyle name="Separador de milhares_x0001_ 14 3 3" xfId="51956" xr:uid="{C2267521-643F-4BB9-BF7F-4F64ED3CCC9B}"/>
    <cellStyle name="Separador de milhares 14 3 3 2" xfId="21325" xr:uid="{00000000-0005-0000-0000-00004F530000}"/>
    <cellStyle name="Separador de milhares 14 3 3 2 2" xfId="51961" xr:uid="{763993C2-B3DA-486A-90D1-3AA9F4954298}"/>
    <cellStyle name="Separador de milhares 14 3 3 3" xfId="51960" xr:uid="{68749516-6CF3-4710-BCB8-2E795C719541}"/>
    <cellStyle name="Separador de milhares 14 3 4" xfId="21326" xr:uid="{00000000-0005-0000-0000-000050530000}"/>
    <cellStyle name="Separador de milhares 14 3 4 2" xfId="21327" xr:uid="{00000000-0005-0000-0000-000051530000}"/>
    <cellStyle name="Separador de milhares 14 3 4 2 2" xfId="51963" xr:uid="{C75E7895-03E2-4E7B-A6CA-E5921E905D0E}"/>
    <cellStyle name="Separador de milhares 14 3 4 3" xfId="51962" xr:uid="{1EC25CC9-5F4D-46C7-9A8A-6CB210D27722}"/>
    <cellStyle name="Separador de milhares 14 3 5" xfId="21328" xr:uid="{00000000-0005-0000-0000-000052530000}"/>
    <cellStyle name="Separador de milhares 14 3 5 2" xfId="51964" xr:uid="{B86CD604-5AAF-4E45-B026-5E32EA73A551}"/>
    <cellStyle name="Separador de milhares 14 3 6" xfId="21329" xr:uid="{00000000-0005-0000-0000-000053530000}"/>
    <cellStyle name="Separador de milhares 14 3 6 2" xfId="51965" xr:uid="{DF24BE8A-2128-498D-B41E-B3EBAA9D35AD}"/>
    <cellStyle name="Separador de milhares 14 3 7" xfId="21330" xr:uid="{00000000-0005-0000-0000-000054530000}"/>
    <cellStyle name="Separador de milhares 14 3 7 2" xfId="51966" xr:uid="{A8A5EDDC-5129-40A2-91BE-394282F42B3C}"/>
    <cellStyle name="Separador de milhares 14 3 8" xfId="21331" xr:uid="{00000000-0005-0000-0000-000055530000}"/>
    <cellStyle name="Separador de milhares 14 3 8 2" xfId="51967" xr:uid="{60612DC1-38CC-4A8B-ACB6-1536E6630592}"/>
    <cellStyle name="Separador de milhares 14 3 9" xfId="51955" xr:uid="{8A88C5AC-4730-49B8-BBE8-EA7AAEB6517B}"/>
    <cellStyle name="Separador de milhares 14 4" xfId="21332" xr:uid="{00000000-0005-0000-0000-000056530000}"/>
    <cellStyle name="Separador de milhares_x0001_ 14 4" xfId="21333" xr:uid="{00000000-0005-0000-0000-000057530000}"/>
    <cellStyle name="Separador de milhares 14 4 2" xfId="21334" xr:uid="{00000000-0005-0000-0000-000058530000}"/>
    <cellStyle name="Separador de milhares_x0001_ 14 4 2" xfId="21335" xr:uid="{00000000-0005-0000-0000-000059530000}"/>
    <cellStyle name="Separador de milhares 14 4 2 2" xfId="21336" xr:uid="{00000000-0005-0000-0000-00005A530000}"/>
    <cellStyle name="Separador de milhares_x0001_ 14 4 2 2" xfId="51971" xr:uid="{0AEA0830-FF42-4DF3-9D07-78A6231728BA}"/>
    <cellStyle name="Separador de milhares 14 4 2 2 2" xfId="51972" xr:uid="{B39CE926-EA33-45C1-A574-37827B8CBA44}"/>
    <cellStyle name="Separador de milhares 14 4 2 3" xfId="51970" xr:uid="{2E370265-84A6-4633-B46A-4133EB919F79}"/>
    <cellStyle name="Separador de milhares 14 4 3" xfId="21337" xr:uid="{00000000-0005-0000-0000-00005B530000}"/>
    <cellStyle name="Separador de milhares_x0001_ 14 4 3" xfId="51969" xr:uid="{8733AEB3-85F5-4F41-A0D3-0D7BD6349C5C}"/>
    <cellStyle name="Separador de milhares 14 4 3 2" xfId="21338" xr:uid="{00000000-0005-0000-0000-00005C530000}"/>
    <cellStyle name="Separador de milhares 14 4 3 2 2" xfId="51974" xr:uid="{12EEEE48-47C0-4B03-8845-1A8D3B5BEA81}"/>
    <cellStyle name="Separador de milhares 14 4 3 3" xfId="51973" xr:uid="{1F5416F7-6A9C-475E-9F16-53EF9BF379EE}"/>
    <cellStyle name="Separador de milhares 14 4 4" xfId="21339" xr:uid="{00000000-0005-0000-0000-00005D530000}"/>
    <cellStyle name="Separador de milhares 14 4 4 2" xfId="21340" xr:uid="{00000000-0005-0000-0000-00005E530000}"/>
    <cellStyle name="Separador de milhares 14 4 4 2 2" xfId="51976" xr:uid="{0D700F60-DFD6-4DE4-B9FD-74100AAA16BD}"/>
    <cellStyle name="Separador de milhares 14 4 4 3" xfId="51975" xr:uid="{921133DD-E924-415C-8EE4-0A62CF6BF7E1}"/>
    <cellStyle name="Separador de milhares 14 4 5" xfId="21341" xr:uid="{00000000-0005-0000-0000-00005F530000}"/>
    <cellStyle name="Separador de milhares 14 4 5 2" xfId="51977" xr:uid="{B2CE5164-CAD8-43B2-9C43-999B1967A431}"/>
    <cellStyle name="Separador de milhares 14 4 6" xfId="21342" xr:uid="{00000000-0005-0000-0000-000060530000}"/>
    <cellStyle name="Separador de milhares 14 4 6 2" xfId="51978" xr:uid="{32F6E410-F560-499B-A298-F5569EA4F507}"/>
    <cellStyle name="Separador de milhares 14 4 7" xfId="21343" xr:uid="{00000000-0005-0000-0000-000061530000}"/>
    <cellStyle name="Separador de milhares 14 4 7 2" xfId="51979" xr:uid="{49EB95A6-41E7-4AFF-AE70-8F105452A6FC}"/>
    <cellStyle name="Separador de milhares 14 4 8" xfId="21344" xr:uid="{00000000-0005-0000-0000-000062530000}"/>
    <cellStyle name="Separador de milhares 14 4 8 2" xfId="51980" xr:uid="{B87E0FF8-64FB-4EDB-9304-957A99C56F6E}"/>
    <cellStyle name="Separador de milhares 14 4 9" xfId="51968" xr:uid="{11482A98-8A26-48A3-9B20-7638B95909D9}"/>
    <cellStyle name="Separador de milhares 14 5" xfId="21345" xr:uid="{00000000-0005-0000-0000-000063530000}"/>
    <cellStyle name="Separador de milhares_x0001_ 14 5" xfId="21346" xr:uid="{00000000-0005-0000-0000-000064530000}"/>
    <cellStyle name="Separador de milhares 14 5 2" xfId="21347" xr:uid="{00000000-0005-0000-0000-000065530000}"/>
    <cellStyle name="Separador de milhares_x0001_ 14 5 2" xfId="21348" xr:uid="{00000000-0005-0000-0000-000066530000}"/>
    <cellStyle name="Separador de milhares 14 5 2 2" xfId="21349" xr:uid="{00000000-0005-0000-0000-000067530000}"/>
    <cellStyle name="Separador de milhares_x0001_ 14 5 2 2" xfId="51984" xr:uid="{1AA10963-834F-48E8-B745-3EA4751DDCFB}"/>
    <cellStyle name="Separador de milhares 14 5 2 2 2" xfId="51985" xr:uid="{FAC9A2E1-C4D5-4915-8D5E-3461525081DC}"/>
    <cellStyle name="Separador de milhares 14 5 2 3" xfId="51983" xr:uid="{228ADE14-D1F1-403A-B6C7-0ECE6805F0C8}"/>
    <cellStyle name="Separador de milhares 14 5 3" xfId="21350" xr:uid="{00000000-0005-0000-0000-000068530000}"/>
    <cellStyle name="Separador de milhares_x0001_ 14 5 3" xfId="51982" xr:uid="{F444F0E0-D1A2-483D-B804-9B8FA0D2A51C}"/>
    <cellStyle name="Separador de milhares 14 5 3 2" xfId="21351" xr:uid="{00000000-0005-0000-0000-000069530000}"/>
    <cellStyle name="Separador de milhares 14 5 3 2 2" xfId="51987" xr:uid="{FBED894A-35EE-43E6-B6F4-27AFA26C38A9}"/>
    <cellStyle name="Separador de milhares 14 5 3 3" xfId="51986" xr:uid="{D7D6BA44-714D-40EB-B91A-7412F89B502F}"/>
    <cellStyle name="Separador de milhares 14 5 4" xfId="21352" xr:uid="{00000000-0005-0000-0000-00006A530000}"/>
    <cellStyle name="Separador de milhares 14 5 4 2" xfId="51988" xr:uid="{BFB2CE47-DC55-4914-AAE6-F9A4403685C7}"/>
    <cellStyle name="Separador de milhares 14 5 5" xfId="21353" xr:uid="{00000000-0005-0000-0000-00006B530000}"/>
    <cellStyle name="Separador de milhares 14 5 5 2" xfId="51989" xr:uid="{7D59B030-A4A5-4192-A12B-B283D54664F2}"/>
    <cellStyle name="Separador de milhares 14 5 6" xfId="21354" xr:uid="{00000000-0005-0000-0000-00006C530000}"/>
    <cellStyle name="Separador de milhares 14 5 6 2" xfId="51990" xr:uid="{713AEA13-4A96-424D-BE99-F62FC63BCD2D}"/>
    <cellStyle name="Separador de milhares 14 5 7" xfId="21355" xr:uid="{00000000-0005-0000-0000-00006D530000}"/>
    <cellStyle name="Separador de milhares 14 5 7 2" xfId="51991" xr:uid="{F43089A3-01BA-4411-B465-2BA5B4A2981D}"/>
    <cellStyle name="Separador de milhares 14 5 8" xfId="51981" xr:uid="{39216013-490B-491F-A8B9-894E5630B503}"/>
    <cellStyle name="Separador de milhares 14 6" xfId="21356" xr:uid="{00000000-0005-0000-0000-00006E530000}"/>
    <cellStyle name="Separador de milhares_x0001_ 14 6" xfId="21357" xr:uid="{00000000-0005-0000-0000-00006F530000}"/>
    <cellStyle name="Separador de milhares 14 6 2" xfId="21358" xr:uid="{00000000-0005-0000-0000-000070530000}"/>
    <cellStyle name="Separador de milhares_x0001_ 14 6 2" xfId="51993" xr:uid="{E527691F-0F7B-4683-A398-9F9EE525CFB4}"/>
    <cellStyle name="Separador de milhares 14 6 2 2" xfId="21359" xr:uid="{00000000-0005-0000-0000-000071530000}"/>
    <cellStyle name="Separador de milhares 14 6 2 2 2" xfId="51995" xr:uid="{8ABE2A33-747B-4732-A83F-64DAA507A717}"/>
    <cellStyle name="Separador de milhares 14 6 2 3" xfId="51994" xr:uid="{FC1CE6F9-81B2-49F2-BDE2-549B7888DBA4}"/>
    <cellStyle name="Separador de milhares 14 6 3" xfId="21360" xr:uid="{00000000-0005-0000-0000-000072530000}"/>
    <cellStyle name="Separador de milhares 14 6 3 2" xfId="21361" xr:uid="{00000000-0005-0000-0000-000073530000}"/>
    <cellStyle name="Separador de milhares 14 6 3 2 2" xfId="51997" xr:uid="{1F3D5D2A-F7FC-4201-8EAB-C38B9769E16B}"/>
    <cellStyle name="Separador de milhares 14 6 3 3" xfId="51996" xr:uid="{AAB7DF55-7976-415A-8F64-23D7A266C65C}"/>
    <cellStyle name="Separador de milhares 14 6 4" xfId="21362" xr:uid="{00000000-0005-0000-0000-000074530000}"/>
    <cellStyle name="Separador de milhares 14 6 4 2" xfId="51998" xr:uid="{4F0FF578-A793-4EC6-A7F1-35802F67B954}"/>
    <cellStyle name="Separador de milhares 14 6 5" xfId="21363" xr:uid="{00000000-0005-0000-0000-000075530000}"/>
    <cellStyle name="Separador de milhares 14 6 5 2" xfId="51999" xr:uid="{52127AE7-3953-41D3-A781-489EBF3F09F7}"/>
    <cellStyle name="Separador de milhares 14 6 6" xfId="21364" xr:uid="{00000000-0005-0000-0000-000076530000}"/>
    <cellStyle name="Separador de milhares 14 6 6 2" xfId="52000" xr:uid="{95049D0D-6AB6-4E27-AAEE-67DA1324F87D}"/>
    <cellStyle name="Separador de milhares 14 6 7" xfId="21365" xr:uid="{00000000-0005-0000-0000-000077530000}"/>
    <cellStyle name="Separador de milhares 14 6 7 2" xfId="52001" xr:uid="{7F51736F-B84F-4D27-A1ED-7C468C6A6501}"/>
    <cellStyle name="Separador de milhares 14 6 8" xfId="51992" xr:uid="{AFFE3E34-7D14-4573-9BB3-453D1F9E3C40}"/>
    <cellStyle name="Separador de milhares 14 7" xfId="21366" xr:uid="{00000000-0005-0000-0000-000078530000}"/>
    <cellStyle name="Separador de milhares_x0001_ 14 7" xfId="21367" xr:uid="{00000000-0005-0000-0000-000079530000}"/>
    <cellStyle name="Separador de milhares 14 7 2" xfId="21368" xr:uid="{00000000-0005-0000-0000-00007A530000}"/>
    <cellStyle name="Separador de milhares_x0001_ 14 7 2" xfId="52003" xr:uid="{1AB3E8D8-90EB-4364-AD30-60376A080C81}"/>
    <cellStyle name="Separador de milhares 14 7 2 2" xfId="21369" xr:uid="{00000000-0005-0000-0000-00007B530000}"/>
    <cellStyle name="Separador de milhares 14 7 2 2 2" xfId="52005" xr:uid="{DE2E16BF-2047-4A35-BF69-7414F2637D9B}"/>
    <cellStyle name="Separador de milhares 14 7 2 3" xfId="52004" xr:uid="{FD5BDB26-7F76-403D-8F54-349B509A2FD1}"/>
    <cellStyle name="Separador de milhares 14 7 3" xfId="21370" xr:uid="{00000000-0005-0000-0000-00007C530000}"/>
    <cellStyle name="Separador de milhares 14 7 3 2" xfId="21371" xr:uid="{00000000-0005-0000-0000-00007D530000}"/>
    <cellStyle name="Separador de milhares 14 7 3 2 2" xfId="52007" xr:uid="{045D94BA-4F6E-4CF7-80CE-7231D0964568}"/>
    <cellStyle name="Separador de milhares 14 7 3 3" xfId="52006" xr:uid="{E48EFF0A-50D8-4931-9B68-5E25F2E657D5}"/>
    <cellStyle name="Separador de milhares 14 7 4" xfId="21372" xr:uid="{00000000-0005-0000-0000-00007E530000}"/>
    <cellStyle name="Separador de milhares 14 7 4 2" xfId="52008" xr:uid="{D77A4DDD-8E6F-4B09-9CEB-463465285AB3}"/>
    <cellStyle name="Separador de milhares 14 7 5" xfId="21373" xr:uid="{00000000-0005-0000-0000-00007F530000}"/>
    <cellStyle name="Separador de milhares 14 7 5 2" xfId="52009" xr:uid="{7EDFAC58-6189-4B64-A754-9E51B96F9967}"/>
    <cellStyle name="Separador de milhares 14 7 6" xfId="21374" xr:uid="{00000000-0005-0000-0000-000080530000}"/>
    <cellStyle name="Separador de milhares 14 7 6 2" xfId="52010" xr:uid="{3B245FA8-AFBD-45B3-8D6B-E3CC285F8F89}"/>
    <cellStyle name="Separador de milhares 14 7 7" xfId="52002" xr:uid="{D83A99AF-1002-484C-A139-B0AD778E0D20}"/>
    <cellStyle name="Separador de milhares 14 8" xfId="21375" xr:uid="{00000000-0005-0000-0000-000081530000}"/>
    <cellStyle name="Separador de milhares_x0001_ 14 8" xfId="21376" xr:uid="{00000000-0005-0000-0000-000082530000}"/>
    <cellStyle name="Separador de milhares 14 8 2" xfId="21377" xr:uid="{00000000-0005-0000-0000-000083530000}"/>
    <cellStyle name="Separador de milhares_x0001_ 14 8 2" xfId="52012" xr:uid="{D8DABBB9-C08E-4A4B-9D1F-E3BB561AE12A}"/>
    <cellStyle name="Separador de milhares 14 8 2 2" xfId="21378" xr:uid="{00000000-0005-0000-0000-000084530000}"/>
    <cellStyle name="Separador de milhares 14 8 2 2 2" xfId="52014" xr:uid="{766DD753-A004-40E9-8DCC-4916A82AB435}"/>
    <cellStyle name="Separador de milhares 14 8 2 3" xfId="52013" xr:uid="{DE905616-7D42-48DE-BACA-158799C8099C}"/>
    <cellStyle name="Separador de milhares 14 8 3" xfId="21379" xr:uid="{00000000-0005-0000-0000-000085530000}"/>
    <cellStyle name="Separador de milhares 14 8 3 2" xfId="21380" xr:uid="{00000000-0005-0000-0000-000086530000}"/>
    <cellStyle name="Separador de milhares 14 8 3 2 2" xfId="52016" xr:uid="{E89800FA-D37F-41CB-8239-79E2B190E07E}"/>
    <cellStyle name="Separador de milhares 14 8 3 3" xfId="52015" xr:uid="{E5229E8F-9770-415F-9261-3CD1112D9F89}"/>
    <cellStyle name="Separador de milhares 14 8 4" xfId="21381" xr:uid="{00000000-0005-0000-0000-000087530000}"/>
    <cellStyle name="Separador de milhares 14 8 4 2" xfId="52017" xr:uid="{8213A374-95F9-4FA3-8130-1BC68274FDE7}"/>
    <cellStyle name="Separador de milhares 14 8 5" xfId="21382" xr:uid="{00000000-0005-0000-0000-000088530000}"/>
    <cellStyle name="Separador de milhares 14 8 5 2" xfId="52018" xr:uid="{72AC2D3F-3ADA-4555-AE97-12EDED6D9995}"/>
    <cellStyle name="Separador de milhares 14 8 6" xfId="21383" xr:uid="{00000000-0005-0000-0000-000089530000}"/>
    <cellStyle name="Separador de milhares 14 8 6 2" xfId="52019" xr:uid="{D8345A31-279B-4D9A-AE76-543D1A03EBB8}"/>
    <cellStyle name="Separador de milhares 14 8 7" xfId="52011" xr:uid="{B4E18C9E-67E4-4D2F-B8ED-694538157CD9}"/>
    <cellStyle name="Separador de milhares 14 9" xfId="21384" xr:uid="{00000000-0005-0000-0000-00008A530000}"/>
    <cellStyle name="Separador de milhares_x0001_ 14 9" xfId="21385" xr:uid="{00000000-0005-0000-0000-00008B530000}"/>
    <cellStyle name="Separador de milhares 14 9 2" xfId="21386" xr:uid="{00000000-0005-0000-0000-00008C530000}"/>
    <cellStyle name="Separador de milhares_x0001_ 14 9 2" xfId="52021" xr:uid="{6C066960-0377-48FE-AC16-6132C057DD01}"/>
    <cellStyle name="Separador de milhares 14 9 2 2" xfId="21387" xr:uid="{00000000-0005-0000-0000-00008D530000}"/>
    <cellStyle name="Separador de milhares 14 9 2 2 2" xfId="52023" xr:uid="{74BE55A4-3D09-4813-B777-36AED408BDC6}"/>
    <cellStyle name="Separador de milhares 14 9 2 3" xfId="52022" xr:uid="{59B8516A-AE0B-4B86-B744-46B4EB3C7242}"/>
    <cellStyle name="Separador de milhares 14 9 3" xfId="21388" xr:uid="{00000000-0005-0000-0000-00008E530000}"/>
    <cellStyle name="Separador de milhares 14 9 3 2" xfId="21389" xr:uid="{00000000-0005-0000-0000-00008F530000}"/>
    <cellStyle name="Separador de milhares 14 9 3 2 2" xfId="52025" xr:uid="{AE58FA36-C820-4DC1-942B-B5A42129864C}"/>
    <cellStyle name="Separador de milhares 14 9 3 3" xfId="52024" xr:uid="{725F9C79-BA30-4ECD-B4B2-D1BAF6420172}"/>
    <cellStyle name="Separador de milhares 14 9 4" xfId="21390" xr:uid="{00000000-0005-0000-0000-000090530000}"/>
    <cellStyle name="Separador de milhares 14 9 4 2" xfId="52026" xr:uid="{2352D53C-BFF5-4EC1-8692-E180BC32DD8A}"/>
    <cellStyle name="Separador de milhares 14 9 5" xfId="21391" xr:uid="{00000000-0005-0000-0000-000091530000}"/>
    <cellStyle name="Separador de milhares 14 9 5 2" xfId="52027" xr:uid="{F83BA912-0095-4380-A8BE-C662A5235737}"/>
    <cellStyle name="Separador de milhares 14 9 6" xfId="21392" xr:uid="{00000000-0005-0000-0000-000092530000}"/>
    <cellStyle name="Separador de milhares 14 9 6 2" xfId="52028" xr:uid="{E70DE0AE-C56D-49E7-9A56-40A01E8C46E9}"/>
    <cellStyle name="Separador de milhares 14 9 7" xfId="52020" xr:uid="{1555CB16-88F0-4035-913B-309D1E621ABF}"/>
    <cellStyle name="Separador de milhares 15" xfId="21393" xr:uid="{00000000-0005-0000-0000-000093530000}"/>
    <cellStyle name="Separador de milhares_x0001_ 15" xfId="21394" xr:uid="{00000000-0005-0000-0000-000094530000}"/>
    <cellStyle name="Separador de milhares 15 10" xfId="21395" xr:uid="{00000000-0005-0000-0000-000095530000}"/>
    <cellStyle name="Separador de milhares_x0001_ 15 10" xfId="52030" xr:uid="{5463C13C-BBA1-4FD2-B0BF-E9A4B5813544}"/>
    <cellStyle name="Separador de milhares 15 10 2" xfId="21396" xr:uid="{00000000-0005-0000-0000-000096530000}"/>
    <cellStyle name="Separador de milhares 15 10 2 2" xfId="52032" xr:uid="{E8037161-4A10-4AC9-A629-CA82DD13B3E4}"/>
    <cellStyle name="Separador de milhares 15 10 3" xfId="52031" xr:uid="{1EAE568A-354C-4830-B63E-C65FD17FFBD2}"/>
    <cellStyle name="Separador de milhares 15 11" xfId="21397" xr:uid="{00000000-0005-0000-0000-000097530000}"/>
    <cellStyle name="Separador de milhares 15 11 2" xfId="21398" xr:uid="{00000000-0005-0000-0000-000098530000}"/>
    <cellStyle name="Separador de milhares 15 11 2 2" xfId="52034" xr:uid="{5A590E18-BADD-4431-AD92-061CF5CDD907}"/>
    <cellStyle name="Separador de milhares 15 11 3" xfId="52033" xr:uid="{00DBEC3F-0181-4064-B6E2-E1162173D559}"/>
    <cellStyle name="Separador de milhares 15 12" xfId="21399" xr:uid="{00000000-0005-0000-0000-000099530000}"/>
    <cellStyle name="Separador de milhares 15 12 2" xfId="21400" xr:uid="{00000000-0005-0000-0000-00009A530000}"/>
    <cellStyle name="Separador de milhares 15 12 2 2" xfId="52036" xr:uid="{74B0C3A6-9F33-47B1-949B-ACF7A430D5B3}"/>
    <cellStyle name="Separador de milhares 15 12 3" xfId="52035" xr:uid="{AA33ED45-6045-40AE-9AFB-78CC9014998B}"/>
    <cellStyle name="Separador de milhares 15 13" xfId="21401" xr:uid="{00000000-0005-0000-0000-00009B530000}"/>
    <cellStyle name="Separador de milhares 15 13 2" xfId="52037" xr:uid="{1DDE98D0-3C98-46D4-91B7-7CB185DD85D5}"/>
    <cellStyle name="Separador de milhares 15 14" xfId="21402" xr:uid="{00000000-0005-0000-0000-00009C530000}"/>
    <cellStyle name="Separador de milhares 15 14 2" xfId="52038" xr:uid="{B25005A9-1E61-43D6-A0AF-93BBD8980719}"/>
    <cellStyle name="Separador de milhares 15 14 3" xfId="21403" xr:uid="{00000000-0005-0000-0000-00009D530000}"/>
    <cellStyle name="Separador de milhares 15 14 3 2" xfId="52039" xr:uid="{20FD71B8-5E23-40EF-8EAB-5D3A1C7224E7}"/>
    <cellStyle name="Separador de milhares 15 15" xfId="21404" xr:uid="{00000000-0005-0000-0000-00009E530000}"/>
    <cellStyle name="Separador de milhares 15 15 2" xfId="52040" xr:uid="{91D808E7-7C02-4AB0-965A-586BA7B55366}"/>
    <cellStyle name="Separador de milhares 15 16" xfId="21405" xr:uid="{00000000-0005-0000-0000-00009F530000}"/>
    <cellStyle name="Separador de milhares 15 16 2" xfId="52041" xr:uid="{2EFA4B67-0A46-4CEC-86AA-CA6FFCE51AF9}"/>
    <cellStyle name="Separador de milhares 15 17" xfId="52029" xr:uid="{A55FC739-F858-4350-A176-7BB79AC6E348}"/>
    <cellStyle name="Separador de milhares 15 2" xfId="21406" xr:uid="{00000000-0005-0000-0000-0000A0530000}"/>
    <cellStyle name="Separador de milhares_x0001_ 15 2" xfId="21407" xr:uid="{00000000-0005-0000-0000-0000A1530000}"/>
    <cellStyle name="Separador de milhares 15 2 10" xfId="52042" xr:uid="{75F5B8BD-9336-48F3-BABB-1D1A13FE8AF8}"/>
    <cellStyle name="Separador de milhares 15 2 2" xfId="21408" xr:uid="{00000000-0005-0000-0000-0000A2530000}"/>
    <cellStyle name="Separador de milhares_x0001_ 15 2 2" xfId="21409" xr:uid="{00000000-0005-0000-0000-0000A3530000}"/>
    <cellStyle name="Separador de milhares 15 2 2 2" xfId="21410" xr:uid="{00000000-0005-0000-0000-0000A4530000}"/>
    <cellStyle name="Separador de milhares_x0001_ 15 2 2 2" xfId="52045" xr:uid="{650895E4-F51D-4501-99C7-2CF873A0E1B2}"/>
    <cellStyle name="Separador de milhares 15 2 2 2 2" xfId="52046" xr:uid="{0663F7BE-71FE-47DD-9846-D930168298EC}"/>
    <cellStyle name="Separador de milhares 15 2 2 3" xfId="52044" xr:uid="{13836DC7-E823-4F78-A6C3-12194049DD3B}"/>
    <cellStyle name="Separador de milhares 15 2 3" xfId="21411" xr:uid="{00000000-0005-0000-0000-0000A5530000}"/>
    <cellStyle name="Separador de milhares_x0001_ 15 2 3" xfId="52043" xr:uid="{D5C5023B-2F30-4F51-8945-87A99B268EE3}"/>
    <cellStyle name="Separador de milhares 15 2 3 2" xfId="21412" xr:uid="{00000000-0005-0000-0000-0000A6530000}"/>
    <cellStyle name="Separador de milhares 15 2 3 2 2" xfId="52048" xr:uid="{3E5344A2-6E8D-483D-B54D-80E743A67A33}"/>
    <cellStyle name="Separador de milhares 15 2 3 3" xfId="52047" xr:uid="{65DDE228-4551-4CAD-90C6-6A2106EF8652}"/>
    <cellStyle name="Separador de milhares 15 2 4" xfId="21413" xr:uid="{00000000-0005-0000-0000-0000A7530000}"/>
    <cellStyle name="Separador de milhares 15 2 4 2" xfId="21414" xr:uid="{00000000-0005-0000-0000-0000A8530000}"/>
    <cellStyle name="Separador de milhares 15 2 4 2 2" xfId="52050" xr:uid="{1C25D464-3CF0-4393-B603-8DE6B17EB1DA}"/>
    <cellStyle name="Separador de milhares 15 2 4 3" xfId="52049" xr:uid="{2D5C10B8-37FE-4ECA-A07D-2C4F1E9FEEDA}"/>
    <cellStyle name="Separador de milhares 15 2 5" xfId="21415" xr:uid="{00000000-0005-0000-0000-0000A9530000}"/>
    <cellStyle name="Separador de milhares 15 2 5 2" xfId="21416" xr:uid="{00000000-0005-0000-0000-0000AA530000}"/>
    <cellStyle name="Separador de milhares 15 2 5 2 2" xfId="52052" xr:uid="{B9BFDE44-81AB-4AD3-9622-49F44240CB32}"/>
    <cellStyle name="Separador de milhares 15 2 5 3" xfId="52051" xr:uid="{A1FF47B8-B277-4478-A1AB-C49854DE77E6}"/>
    <cellStyle name="Separador de milhares 15 2 6" xfId="21417" xr:uid="{00000000-0005-0000-0000-0000AB530000}"/>
    <cellStyle name="Separador de milhares 15 2 6 2" xfId="52053" xr:uid="{E7AC1A32-F749-4142-B059-0DE28FE63485}"/>
    <cellStyle name="Separador de milhares 15 2 7" xfId="21418" xr:uid="{00000000-0005-0000-0000-0000AC530000}"/>
    <cellStyle name="Separador de milhares 15 2 7 2" xfId="52054" xr:uid="{F3B52C39-2E68-4226-9AA2-F8FA6CF9B945}"/>
    <cellStyle name="Separador de milhares 15 2 7 3" xfId="21419" xr:uid="{00000000-0005-0000-0000-0000AD530000}"/>
    <cellStyle name="Separador de milhares 15 2 7 3 2" xfId="52055" xr:uid="{B96C8381-06AF-469A-96E9-35F2C2089C24}"/>
    <cellStyle name="Separador de milhares 15 2 8" xfId="21420" xr:uid="{00000000-0005-0000-0000-0000AE530000}"/>
    <cellStyle name="Separador de milhares 15 2 8 2" xfId="52056" xr:uid="{CADD3F8A-3EC5-477B-B99A-4C959B04023E}"/>
    <cellStyle name="Separador de milhares 15 2 9" xfId="21421" xr:uid="{00000000-0005-0000-0000-0000AF530000}"/>
    <cellStyle name="Separador de milhares 15 2 9 2" xfId="52057" xr:uid="{A2E0B788-AA80-4AD4-A5F1-4A5E6EFA1C4B}"/>
    <cellStyle name="Separador de milhares 15 3" xfId="21422" xr:uid="{00000000-0005-0000-0000-0000B0530000}"/>
    <cellStyle name="Separador de milhares_x0001_ 15 3" xfId="21423" xr:uid="{00000000-0005-0000-0000-0000B1530000}"/>
    <cellStyle name="Separador de milhares 15 3 2" xfId="21424" xr:uid="{00000000-0005-0000-0000-0000B2530000}"/>
    <cellStyle name="Separador de milhares_x0001_ 15 3 2" xfId="21425" xr:uid="{00000000-0005-0000-0000-0000B3530000}"/>
    <cellStyle name="Separador de milhares 15 3 2 2" xfId="21426" xr:uid="{00000000-0005-0000-0000-0000B4530000}"/>
    <cellStyle name="Separador de milhares_x0001_ 15 3 2 2" xfId="52061" xr:uid="{464EDE0C-6DF8-4266-A236-192CF28D7F81}"/>
    <cellStyle name="Separador de milhares 15 3 2 2 2" xfId="52062" xr:uid="{C57CAFC5-B250-42B4-A493-AEC76589BFD8}"/>
    <cellStyle name="Separador de milhares 15 3 2 3" xfId="52060" xr:uid="{0D69BF85-77CB-4797-B01D-527DC07C621D}"/>
    <cellStyle name="Separador de milhares 15 3 3" xfId="21427" xr:uid="{00000000-0005-0000-0000-0000B5530000}"/>
    <cellStyle name="Separador de milhares_x0001_ 15 3 3" xfId="52059" xr:uid="{75A31DD3-EB9A-4698-975B-4EAEF25D3508}"/>
    <cellStyle name="Separador de milhares 15 3 3 2" xfId="21428" xr:uid="{00000000-0005-0000-0000-0000B6530000}"/>
    <cellStyle name="Separador de milhares 15 3 3 2 2" xfId="52064" xr:uid="{7A3BF008-FAA4-47C8-B465-5C7E084F722A}"/>
    <cellStyle name="Separador de milhares 15 3 3 3" xfId="52063" xr:uid="{CB2D7735-E51B-4C14-92A5-1DB02C877F23}"/>
    <cellStyle name="Separador de milhares 15 3 4" xfId="21429" xr:uid="{00000000-0005-0000-0000-0000B7530000}"/>
    <cellStyle name="Separador de milhares 15 3 4 2" xfId="21430" xr:uid="{00000000-0005-0000-0000-0000B8530000}"/>
    <cellStyle name="Separador de milhares 15 3 4 2 2" xfId="52066" xr:uid="{D7289701-8772-4BD7-B904-46E90985FA31}"/>
    <cellStyle name="Separador de milhares 15 3 4 3" xfId="52065" xr:uid="{3BDC8E8E-9753-4D49-B018-A86394CAC22A}"/>
    <cellStyle name="Separador de milhares 15 3 5" xfId="21431" xr:uid="{00000000-0005-0000-0000-0000B9530000}"/>
    <cellStyle name="Separador de milhares 15 3 5 2" xfId="52067" xr:uid="{D4F18DCA-5AFD-4CE5-810E-83C08B5B1B99}"/>
    <cellStyle name="Separador de milhares 15 3 6" xfId="21432" xr:uid="{00000000-0005-0000-0000-0000BA530000}"/>
    <cellStyle name="Separador de milhares 15 3 6 2" xfId="52068" xr:uid="{17F07089-F2A5-4A5E-9F49-3B8A24B91E77}"/>
    <cellStyle name="Separador de milhares 15 3 7" xfId="21433" xr:uid="{00000000-0005-0000-0000-0000BB530000}"/>
    <cellStyle name="Separador de milhares 15 3 7 2" xfId="52069" xr:uid="{8CBF322A-F458-4ADA-B9B7-55BD6DBFA69A}"/>
    <cellStyle name="Separador de milhares 15 3 8" xfId="21434" xr:uid="{00000000-0005-0000-0000-0000BC530000}"/>
    <cellStyle name="Separador de milhares 15 3 8 2" xfId="52070" xr:uid="{FC2D48F9-E1C3-4EC2-94F7-E7A7C2E45708}"/>
    <cellStyle name="Separador de milhares 15 3 9" xfId="52058" xr:uid="{3FD4D168-083A-4FC9-B0E1-07AF83F1623B}"/>
    <cellStyle name="Separador de milhares 15 4" xfId="21435" xr:uid="{00000000-0005-0000-0000-0000BD530000}"/>
    <cellStyle name="Separador de milhares_x0001_ 15 4" xfId="21436" xr:uid="{00000000-0005-0000-0000-0000BE530000}"/>
    <cellStyle name="Separador de milhares 15 4 2" xfId="21437" xr:uid="{00000000-0005-0000-0000-0000BF530000}"/>
    <cellStyle name="Separador de milhares_x0001_ 15 4 2" xfId="21438" xr:uid="{00000000-0005-0000-0000-0000C0530000}"/>
    <cellStyle name="Separador de milhares 15 4 2 2" xfId="21439" xr:uid="{00000000-0005-0000-0000-0000C1530000}"/>
    <cellStyle name="Separador de milhares_x0001_ 15 4 2 2" xfId="52074" xr:uid="{F48914B3-8E96-45B2-B662-A0BD8ECD2A79}"/>
    <cellStyle name="Separador de milhares 15 4 2 2 2" xfId="52075" xr:uid="{222064A6-EF9D-4ECB-BE78-9EBFCB3BF19A}"/>
    <cellStyle name="Separador de milhares 15 4 2 3" xfId="52073" xr:uid="{A6DCDC1A-6EBE-4194-A2E9-540EC2B48009}"/>
    <cellStyle name="Separador de milhares 15 4 3" xfId="21440" xr:uid="{00000000-0005-0000-0000-0000C2530000}"/>
    <cellStyle name="Separador de milhares_x0001_ 15 4 3" xfId="52072" xr:uid="{D89601A9-27AC-4516-901C-D0CD39DFADD1}"/>
    <cellStyle name="Separador de milhares 15 4 3 2" xfId="21441" xr:uid="{00000000-0005-0000-0000-0000C3530000}"/>
    <cellStyle name="Separador de milhares 15 4 3 2 2" xfId="52077" xr:uid="{8E7D168D-1664-46BE-B76E-2F4FCBF882F8}"/>
    <cellStyle name="Separador de milhares 15 4 3 3" xfId="52076" xr:uid="{1ABE5EEC-BF52-4E96-9E55-EC575A544471}"/>
    <cellStyle name="Separador de milhares 15 4 4" xfId="21442" xr:uid="{00000000-0005-0000-0000-0000C4530000}"/>
    <cellStyle name="Separador de milhares 15 4 4 2" xfId="21443" xr:uid="{00000000-0005-0000-0000-0000C5530000}"/>
    <cellStyle name="Separador de milhares 15 4 4 2 2" xfId="52079" xr:uid="{FE5453A4-C756-42B6-9B9F-C577FDE60647}"/>
    <cellStyle name="Separador de milhares 15 4 4 3" xfId="52078" xr:uid="{249ABF92-EE33-4B91-A492-38F4CB138E27}"/>
    <cellStyle name="Separador de milhares 15 4 5" xfId="21444" xr:uid="{00000000-0005-0000-0000-0000C6530000}"/>
    <cellStyle name="Separador de milhares 15 4 5 2" xfId="52080" xr:uid="{8DCF0774-39B6-4621-8E3E-3181912BE133}"/>
    <cellStyle name="Separador de milhares 15 4 6" xfId="21445" xr:uid="{00000000-0005-0000-0000-0000C7530000}"/>
    <cellStyle name="Separador de milhares 15 4 6 2" xfId="52081" xr:uid="{E9FBFED3-C628-4056-8D5E-74F1AF1880D2}"/>
    <cellStyle name="Separador de milhares 15 4 7" xfId="21446" xr:uid="{00000000-0005-0000-0000-0000C8530000}"/>
    <cellStyle name="Separador de milhares 15 4 7 2" xfId="52082" xr:uid="{AAA932E5-32EB-4C1E-8C0E-22919544AEA9}"/>
    <cellStyle name="Separador de milhares 15 4 8" xfId="21447" xr:uid="{00000000-0005-0000-0000-0000C9530000}"/>
    <cellStyle name="Separador de milhares 15 4 8 2" xfId="52083" xr:uid="{3C32EB47-E630-4917-91CE-340DD0D6D1CB}"/>
    <cellStyle name="Separador de milhares 15 4 9" xfId="52071" xr:uid="{1569C2D7-F689-479D-8227-A1C61DF38182}"/>
    <cellStyle name="Separador de milhares 15 5" xfId="21448" xr:uid="{00000000-0005-0000-0000-0000CA530000}"/>
    <cellStyle name="Separador de milhares_x0001_ 15 5" xfId="21449" xr:uid="{00000000-0005-0000-0000-0000CB530000}"/>
    <cellStyle name="Separador de milhares 15 5 2" xfId="21450" xr:uid="{00000000-0005-0000-0000-0000CC530000}"/>
    <cellStyle name="Separador de milhares_x0001_ 15 5 2" xfId="21451" xr:uid="{00000000-0005-0000-0000-0000CD530000}"/>
    <cellStyle name="Separador de milhares 15 5 2 2" xfId="21452" xr:uid="{00000000-0005-0000-0000-0000CE530000}"/>
    <cellStyle name="Separador de milhares_x0001_ 15 5 2 2" xfId="52087" xr:uid="{D86F06C2-E277-42E5-A55F-93DF4443A301}"/>
    <cellStyle name="Separador de milhares 15 5 2 2 2" xfId="52088" xr:uid="{E9DA6A77-E715-42F2-A71C-02B0DFFFA7A8}"/>
    <cellStyle name="Separador de milhares 15 5 2 3" xfId="52086" xr:uid="{2706B3DA-0DE8-486D-97E3-831B70F7DF6A}"/>
    <cellStyle name="Separador de milhares 15 5 3" xfId="21453" xr:uid="{00000000-0005-0000-0000-0000CF530000}"/>
    <cellStyle name="Separador de milhares_x0001_ 15 5 3" xfId="52085" xr:uid="{E07D1813-5ECA-4F9A-BA73-0C64359A4482}"/>
    <cellStyle name="Separador de milhares 15 5 3 2" xfId="21454" xr:uid="{00000000-0005-0000-0000-0000D0530000}"/>
    <cellStyle name="Separador de milhares 15 5 3 2 2" xfId="52090" xr:uid="{46A34E08-A741-4BA8-9FCF-03172181B548}"/>
    <cellStyle name="Separador de milhares 15 5 3 3" xfId="52089" xr:uid="{A4B58C48-967E-4AD0-B796-D07051423EBB}"/>
    <cellStyle name="Separador de milhares 15 5 4" xfId="21455" xr:uid="{00000000-0005-0000-0000-0000D1530000}"/>
    <cellStyle name="Separador de milhares 15 5 4 2" xfId="52091" xr:uid="{8C83086D-5D20-4D95-9A9B-02B57A3FE83D}"/>
    <cellStyle name="Separador de milhares 15 5 5" xfId="21456" xr:uid="{00000000-0005-0000-0000-0000D2530000}"/>
    <cellStyle name="Separador de milhares 15 5 5 2" xfId="52092" xr:uid="{91F6D549-30AC-4F58-8A5B-4DA674C8934B}"/>
    <cellStyle name="Separador de milhares 15 5 6" xfId="21457" xr:uid="{00000000-0005-0000-0000-0000D3530000}"/>
    <cellStyle name="Separador de milhares 15 5 6 2" xfId="52093" xr:uid="{0CCC71E7-23FF-4029-A742-EB5D4A1CED99}"/>
    <cellStyle name="Separador de milhares 15 5 7" xfId="21458" xr:uid="{00000000-0005-0000-0000-0000D4530000}"/>
    <cellStyle name="Separador de milhares 15 5 7 2" xfId="52094" xr:uid="{5527E396-0DCA-4E25-863A-377C5EDDB872}"/>
    <cellStyle name="Separador de milhares 15 5 8" xfId="52084" xr:uid="{4D2C2926-BEE5-465E-A78D-74F28AF4A638}"/>
    <cellStyle name="Separador de milhares 15 6" xfId="21459" xr:uid="{00000000-0005-0000-0000-0000D5530000}"/>
    <cellStyle name="Separador de milhares_x0001_ 15 6" xfId="21460" xr:uid="{00000000-0005-0000-0000-0000D6530000}"/>
    <cellStyle name="Separador de milhares 15 6 2" xfId="21461" xr:uid="{00000000-0005-0000-0000-0000D7530000}"/>
    <cellStyle name="Separador de milhares_x0001_ 15 6 2" xfId="52096" xr:uid="{0EFF6A4B-4D5C-4540-B830-721F96CC9383}"/>
    <cellStyle name="Separador de milhares 15 6 2 2" xfId="21462" xr:uid="{00000000-0005-0000-0000-0000D8530000}"/>
    <cellStyle name="Separador de milhares 15 6 2 2 2" xfId="52098" xr:uid="{6A298E45-E7CC-4449-BAAA-448212A1BEFB}"/>
    <cellStyle name="Separador de milhares 15 6 2 3" xfId="52097" xr:uid="{F70905AA-65CC-4D1A-9F2B-A5B9043A31C6}"/>
    <cellStyle name="Separador de milhares 15 6 3" xfId="21463" xr:uid="{00000000-0005-0000-0000-0000D9530000}"/>
    <cellStyle name="Separador de milhares 15 6 3 2" xfId="21464" xr:uid="{00000000-0005-0000-0000-0000DA530000}"/>
    <cellStyle name="Separador de milhares 15 6 3 2 2" xfId="52100" xr:uid="{6C991AC8-17E6-4D76-B040-01F815154089}"/>
    <cellStyle name="Separador de milhares 15 6 3 3" xfId="52099" xr:uid="{BC4149E8-31C8-4BE7-A7D8-80CDF4F026BB}"/>
    <cellStyle name="Separador de milhares 15 6 4" xfId="21465" xr:uid="{00000000-0005-0000-0000-0000DB530000}"/>
    <cellStyle name="Separador de milhares 15 6 4 2" xfId="52101" xr:uid="{9014702C-ED24-4B02-95E0-8822B97760E3}"/>
    <cellStyle name="Separador de milhares 15 6 5" xfId="21466" xr:uid="{00000000-0005-0000-0000-0000DC530000}"/>
    <cellStyle name="Separador de milhares 15 6 5 2" xfId="52102" xr:uid="{C798F4F8-5D24-4810-A27C-27A0CDB55D90}"/>
    <cellStyle name="Separador de milhares 15 6 6" xfId="21467" xr:uid="{00000000-0005-0000-0000-0000DD530000}"/>
    <cellStyle name="Separador de milhares 15 6 6 2" xfId="52103" xr:uid="{E618A785-BF69-45E6-B57C-0B101276B514}"/>
    <cellStyle name="Separador de milhares 15 6 7" xfId="21468" xr:uid="{00000000-0005-0000-0000-0000DE530000}"/>
    <cellStyle name="Separador de milhares 15 6 7 2" xfId="52104" xr:uid="{3C827842-AAC8-490E-9AAE-36DFDC7B27C9}"/>
    <cellStyle name="Separador de milhares 15 6 8" xfId="52095" xr:uid="{F819FA81-E3EA-4F1E-AEAF-1B30A36BD04D}"/>
    <cellStyle name="Separador de milhares 15 7" xfId="21469" xr:uid="{00000000-0005-0000-0000-0000DF530000}"/>
    <cellStyle name="Separador de milhares_x0001_ 15 7" xfId="21470" xr:uid="{00000000-0005-0000-0000-0000E0530000}"/>
    <cellStyle name="Separador de milhares 15 7 2" xfId="21471" xr:uid="{00000000-0005-0000-0000-0000E1530000}"/>
    <cellStyle name="Separador de milhares_x0001_ 15 7 2" xfId="52106" xr:uid="{E03A7F35-2DA3-4526-B457-5B0C0ACCF178}"/>
    <cellStyle name="Separador de milhares 15 7 2 2" xfId="21472" xr:uid="{00000000-0005-0000-0000-0000E2530000}"/>
    <cellStyle name="Separador de milhares 15 7 2 2 2" xfId="52108" xr:uid="{6BC37E87-EAEC-41B4-81A1-42CC3C161914}"/>
    <cellStyle name="Separador de milhares 15 7 2 3" xfId="52107" xr:uid="{E3F45568-3A46-422F-B16B-11616D53D64A}"/>
    <cellStyle name="Separador de milhares 15 7 3" xfId="21473" xr:uid="{00000000-0005-0000-0000-0000E3530000}"/>
    <cellStyle name="Separador de milhares_x0001_ 15 7 3" xfId="21474" xr:uid="{00000000-0005-0000-0000-0000E4530000}"/>
    <cellStyle name="Separador de milhares 15 7 3 2" xfId="21475" xr:uid="{00000000-0005-0000-0000-0000E5530000}"/>
    <cellStyle name="Separador de milhares_x0001_ 15 7 3 2" xfId="52110" xr:uid="{86572472-AF89-458A-8677-4492B5DEE383}"/>
    <cellStyle name="Separador de milhares 15 7 3 2 2" xfId="52111" xr:uid="{518AFCA9-677C-42EA-B8AC-D521763DBC11}"/>
    <cellStyle name="Separador de milhares 15 7 3 3" xfId="52109" xr:uid="{9BFC26D4-8160-412E-BE7A-D4A62B04A04B}"/>
    <cellStyle name="Separador de milhares 15 7 4" xfId="21476" xr:uid="{00000000-0005-0000-0000-0000E6530000}"/>
    <cellStyle name="Separador de milhares 15 7 4 2" xfId="52112" xr:uid="{6D74E6B0-2F9E-450C-948E-AD95CEFF2B69}"/>
    <cellStyle name="Separador de milhares 15 7 5" xfId="21477" xr:uid="{00000000-0005-0000-0000-0000E7530000}"/>
    <cellStyle name="Separador de milhares 15 7 5 2" xfId="52113" xr:uid="{C4245612-8B8D-47DA-927F-C3DDB54A5676}"/>
    <cellStyle name="Separador de milhares 15 7 6" xfId="21478" xr:uid="{00000000-0005-0000-0000-0000E8530000}"/>
    <cellStyle name="Separador de milhares 15 7 6 2" xfId="52114" xr:uid="{228F679B-05E3-4EB6-85AE-B29E874E87BE}"/>
    <cellStyle name="Separador de milhares 15 7 7" xfId="52105" xr:uid="{C81CDCB3-5F98-4537-AB71-5B6A7BB02800}"/>
    <cellStyle name="Separador de milhares 15 8" xfId="21479" xr:uid="{00000000-0005-0000-0000-0000E9530000}"/>
    <cellStyle name="Separador de milhares_x0001_ 15 8" xfId="21480" xr:uid="{00000000-0005-0000-0000-0000EA530000}"/>
    <cellStyle name="Separador de milhares 15 8 2" xfId="21481" xr:uid="{00000000-0005-0000-0000-0000EB530000}"/>
    <cellStyle name="Separador de milhares_x0001_ 15 8 2" xfId="52116" xr:uid="{5CB925B7-AE4E-4624-BD1B-1F521E585450}"/>
    <cellStyle name="Separador de milhares 15 8 2 2" xfId="21482" xr:uid="{00000000-0005-0000-0000-0000EC530000}"/>
    <cellStyle name="Separador de milhares 15 8 2 2 2" xfId="52118" xr:uid="{47F43147-0E11-468B-A454-29ED4ACEE1B3}"/>
    <cellStyle name="Separador de milhares 15 8 2 3" xfId="52117" xr:uid="{BE9B8FF8-7C30-4B33-8B29-0E9294870821}"/>
    <cellStyle name="Separador de milhares 15 8 3" xfId="21483" xr:uid="{00000000-0005-0000-0000-0000ED530000}"/>
    <cellStyle name="Separador de milhares 15 8 3 2" xfId="21484" xr:uid="{00000000-0005-0000-0000-0000EE530000}"/>
    <cellStyle name="Separador de milhares 15 8 3 2 2" xfId="52120" xr:uid="{DB5BE2CC-227C-4672-B115-33B44FD5722B}"/>
    <cellStyle name="Separador de milhares 15 8 3 3" xfId="52119" xr:uid="{AE25802F-2FBE-43D1-997E-572A7882EA16}"/>
    <cellStyle name="Separador de milhares 15 8 4" xfId="21485" xr:uid="{00000000-0005-0000-0000-0000EF530000}"/>
    <cellStyle name="Separador de milhares 15 8 4 2" xfId="52121" xr:uid="{9143EDA7-A646-4451-B6B8-6A0EB0EA9D85}"/>
    <cellStyle name="Separador de milhares 15 8 5" xfId="21486" xr:uid="{00000000-0005-0000-0000-0000F0530000}"/>
    <cellStyle name="Separador de milhares 15 8 5 2" xfId="52122" xr:uid="{BEEE90DC-51CA-4A46-8766-480858738438}"/>
    <cellStyle name="Separador de milhares 15 8 6" xfId="21487" xr:uid="{00000000-0005-0000-0000-0000F1530000}"/>
    <cellStyle name="Separador de milhares 15 8 6 2" xfId="52123" xr:uid="{8B723621-40D5-4824-A026-EB3BE15F8F4E}"/>
    <cellStyle name="Separador de milhares 15 8 7" xfId="52115" xr:uid="{BECFDF41-112F-4CAC-824B-12D06BCF5F27}"/>
    <cellStyle name="Separador de milhares 15 9" xfId="21488" xr:uid="{00000000-0005-0000-0000-0000F2530000}"/>
    <cellStyle name="Separador de milhares_x0001_ 15 9" xfId="21489" xr:uid="{00000000-0005-0000-0000-0000F3530000}"/>
    <cellStyle name="Separador de milhares 15 9 2" xfId="21490" xr:uid="{00000000-0005-0000-0000-0000F4530000}"/>
    <cellStyle name="Separador de milhares_x0001_ 15 9 2" xfId="52125" xr:uid="{9430FD04-596A-40EF-98FE-770064F343A9}"/>
    <cellStyle name="Separador de milhares 15 9 2 2" xfId="52126" xr:uid="{4A64A542-359B-40AD-95B8-FE048B675FF3}"/>
    <cellStyle name="Separador de milhares 15 9 3" xfId="52124" xr:uid="{FD673FFE-108A-49E8-AE9C-2A593C3D2A8D}"/>
    <cellStyle name="Separador de milhares 16" xfId="21491" xr:uid="{00000000-0005-0000-0000-0000F5530000}"/>
    <cellStyle name="Separador de milhares_x0001_ 16" xfId="21492" xr:uid="{00000000-0005-0000-0000-0000F6530000}"/>
    <cellStyle name="Separador de milhares 16 10" xfId="21493" xr:uid="{00000000-0005-0000-0000-0000F7530000}"/>
    <cellStyle name="Separador de milhares_x0001_ 16 10" xfId="52128" xr:uid="{0D7638BC-4749-4D44-A023-66059F5D9153}"/>
    <cellStyle name="Separador de milhares 16 10 2" xfId="21494" xr:uid="{00000000-0005-0000-0000-0000F8530000}"/>
    <cellStyle name="Separador de milhares 16 10 2 2" xfId="21495" xr:uid="{00000000-0005-0000-0000-0000F9530000}"/>
    <cellStyle name="Separador de milhares 16 10 2 2 2" xfId="52131" xr:uid="{E4F3AA2D-BFD9-4CAB-9609-F3652E9E78AD}"/>
    <cellStyle name="Separador de milhares 16 10 2 3" xfId="52130" xr:uid="{602C5152-D565-4D41-AFBD-F5FBEE548814}"/>
    <cellStyle name="Separador de milhares 16 10 3" xfId="21496" xr:uid="{00000000-0005-0000-0000-0000FA530000}"/>
    <cellStyle name="Separador de milhares 16 10 3 2" xfId="21497" xr:uid="{00000000-0005-0000-0000-0000FB530000}"/>
    <cellStyle name="Separador de milhares 16 10 3 2 2" xfId="52133" xr:uid="{AE009E0B-525B-4305-8356-1BD64D20FD18}"/>
    <cellStyle name="Separador de milhares 16 10 3 3" xfId="52132" xr:uid="{AF598BC3-AF9F-465C-9FA3-F7DA120AD400}"/>
    <cellStyle name="Separador de milhares 16 10 4" xfId="21498" xr:uid="{00000000-0005-0000-0000-0000FC530000}"/>
    <cellStyle name="Separador de milhares 16 10 4 2" xfId="52134" xr:uid="{3FC0E15E-5EE7-4390-BF95-013450108DD8}"/>
    <cellStyle name="Separador de milhares 16 10 5" xfId="21499" xr:uid="{00000000-0005-0000-0000-0000FD530000}"/>
    <cellStyle name="Separador de milhares 16 10 5 2" xfId="52135" xr:uid="{446446F1-815E-45CE-ACF9-E5A0DC4C6B1B}"/>
    <cellStyle name="Separador de milhares 16 10 6" xfId="21500" xr:uid="{00000000-0005-0000-0000-0000FE530000}"/>
    <cellStyle name="Separador de milhares 16 10 6 2" xfId="52136" xr:uid="{DCF94388-7CBC-4E05-930A-22C703F05357}"/>
    <cellStyle name="Separador de milhares 16 10 7" xfId="52129" xr:uid="{7361F3A8-BA3A-4EE5-90C1-EEF5B9BE1846}"/>
    <cellStyle name="Separador de milhares 16 11" xfId="21501" xr:uid="{00000000-0005-0000-0000-0000FF530000}"/>
    <cellStyle name="Separador de milhares 16 11 2" xfId="21502" xr:uid="{00000000-0005-0000-0000-000000540000}"/>
    <cellStyle name="Separador de milhares 16 11 2 2" xfId="21503" xr:uid="{00000000-0005-0000-0000-000001540000}"/>
    <cellStyle name="Separador de milhares 16 11 2 2 2" xfId="52139" xr:uid="{BDB37F09-3FEF-41D2-B666-E80B2DBBCF7A}"/>
    <cellStyle name="Separador de milhares 16 11 2 3" xfId="52138" xr:uid="{D41AA7EA-999E-4A0B-8326-F19BEEDFCB77}"/>
    <cellStyle name="Separador de milhares 16 11 3" xfId="21504" xr:uid="{00000000-0005-0000-0000-000002540000}"/>
    <cellStyle name="Separador de milhares 16 11 3 2" xfId="21505" xr:uid="{00000000-0005-0000-0000-000003540000}"/>
    <cellStyle name="Separador de milhares 16 11 3 2 2" xfId="52141" xr:uid="{DD19FAA1-7F6B-41EF-9383-9A52F37B0507}"/>
    <cellStyle name="Separador de milhares 16 11 3 3" xfId="52140" xr:uid="{535C887D-F51C-4A20-90B5-0D982460E0F6}"/>
    <cellStyle name="Separador de milhares 16 11 4" xfId="21506" xr:uid="{00000000-0005-0000-0000-000004540000}"/>
    <cellStyle name="Separador de milhares 16 11 4 2" xfId="52142" xr:uid="{9B479C74-0693-4948-AFC5-C0DA6F607D43}"/>
    <cellStyle name="Separador de milhares 16 11 5" xfId="21507" xr:uid="{00000000-0005-0000-0000-000005540000}"/>
    <cellStyle name="Separador de milhares 16 11 5 2" xfId="52143" xr:uid="{16D0477B-2D2F-4E59-8441-CAE5365450DA}"/>
    <cellStyle name="Separador de milhares 16 11 6" xfId="21508" xr:uid="{00000000-0005-0000-0000-000006540000}"/>
    <cellStyle name="Separador de milhares 16 11 6 2" xfId="52144" xr:uid="{CC9444B6-054F-4484-9670-4A9DCFAB2DCE}"/>
    <cellStyle name="Separador de milhares 16 11 7" xfId="52137" xr:uid="{E418D7CE-3200-4066-AAE0-8826FEDFBCD7}"/>
    <cellStyle name="Separador de milhares 16 12" xfId="21509" xr:uid="{00000000-0005-0000-0000-000007540000}"/>
    <cellStyle name="Separador de milhares 16 12 2" xfId="21510" xr:uid="{00000000-0005-0000-0000-000008540000}"/>
    <cellStyle name="Separador de milhares 16 12 2 2" xfId="21511" xr:uid="{00000000-0005-0000-0000-000009540000}"/>
    <cellStyle name="Separador de milhares 16 12 2 2 2" xfId="52147" xr:uid="{AEAAEE5F-5505-4108-A5E1-55AC21A5A9BB}"/>
    <cellStyle name="Separador de milhares 16 12 2 3" xfId="52146" xr:uid="{917C2B48-80E4-4562-AE27-63883AB7540F}"/>
    <cellStyle name="Separador de milhares 16 12 3" xfId="21512" xr:uid="{00000000-0005-0000-0000-00000A540000}"/>
    <cellStyle name="Separador de milhares 16 12 3 2" xfId="21513" xr:uid="{00000000-0005-0000-0000-00000B540000}"/>
    <cellStyle name="Separador de milhares 16 12 3 2 2" xfId="52149" xr:uid="{8E21FF66-F6BB-4045-A99A-A3AFC3C2B10C}"/>
    <cellStyle name="Separador de milhares 16 12 3 3" xfId="52148" xr:uid="{C1B8BBAC-D71E-47F8-A4EF-E00E51546F66}"/>
    <cellStyle name="Separador de milhares 16 12 4" xfId="21514" xr:uid="{00000000-0005-0000-0000-00000C540000}"/>
    <cellStyle name="Separador de milhares 16 12 4 2" xfId="52150" xr:uid="{2D532F86-BBA7-4BC6-8542-5A97EF5F00EB}"/>
    <cellStyle name="Separador de milhares 16 12 5" xfId="21515" xr:uid="{00000000-0005-0000-0000-00000D540000}"/>
    <cellStyle name="Separador de milhares 16 12 5 2" xfId="52151" xr:uid="{67C56C47-D8DD-43A4-ADF4-A8B85A787404}"/>
    <cellStyle name="Separador de milhares 16 12 6" xfId="21516" xr:uid="{00000000-0005-0000-0000-00000E540000}"/>
    <cellStyle name="Separador de milhares 16 12 6 2" xfId="52152" xr:uid="{2EACC4D9-2BEC-4347-AE5D-463E6AE213DC}"/>
    <cellStyle name="Separador de milhares 16 12 7" xfId="52145" xr:uid="{483E9DB5-5FC0-440F-BE85-2BE303FEF9FE}"/>
    <cellStyle name="Separador de milhares 16 13" xfId="21517" xr:uid="{00000000-0005-0000-0000-00000F540000}"/>
    <cellStyle name="Separador de milhares 16 13 2" xfId="21518" xr:uid="{00000000-0005-0000-0000-000010540000}"/>
    <cellStyle name="Separador de milhares 16 13 2 2" xfId="21519" xr:uid="{00000000-0005-0000-0000-000011540000}"/>
    <cellStyle name="Separador de milhares 16 13 2 2 2" xfId="52155" xr:uid="{475031C3-2458-4470-A9DE-3FB4156D6806}"/>
    <cellStyle name="Separador de milhares 16 13 2 3" xfId="52154" xr:uid="{75655E17-1924-4F22-875B-368A32EF2B0F}"/>
    <cellStyle name="Separador de milhares 16 13 3" xfId="21520" xr:uid="{00000000-0005-0000-0000-000012540000}"/>
    <cellStyle name="Separador de milhares 16 13 3 2" xfId="21521" xr:uid="{00000000-0005-0000-0000-000013540000}"/>
    <cellStyle name="Separador de milhares 16 13 3 2 2" xfId="52157" xr:uid="{BA32575D-17D4-471B-B43E-46C1AAE63DB6}"/>
    <cellStyle name="Separador de milhares 16 13 3 3" xfId="52156" xr:uid="{106CB269-815D-46F5-BB8D-7F7125B225EA}"/>
    <cellStyle name="Separador de milhares 16 13 4" xfId="21522" xr:uid="{00000000-0005-0000-0000-000014540000}"/>
    <cellStyle name="Separador de milhares 16 13 4 2" xfId="52158" xr:uid="{023FE063-7736-4AA0-963E-5D3AF68A4ED9}"/>
    <cellStyle name="Separador de milhares 16 13 5" xfId="21523" xr:uid="{00000000-0005-0000-0000-000015540000}"/>
    <cellStyle name="Separador de milhares 16 13 5 2" xfId="52159" xr:uid="{7079DA28-E22F-4441-AFD6-DB71336B1D16}"/>
    <cellStyle name="Separador de milhares 16 13 6" xfId="21524" xr:uid="{00000000-0005-0000-0000-000016540000}"/>
    <cellStyle name="Separador de milhares 16 13 6 2" xfId="52160" xr:uid="{C0C6A654-1F52-4EDE-848E-89C8BE089926}"/>
    <cellStyle name="Separador de milhares 16 13 7" xfId="52153" xr:uid="{EA36F5B3-47F9-49C9-B63B-DDE6AAD9E396}"/>
    <cellStyle name="Separador de milhares 16 14" xfId="21525" xr:uid="{00000000-0005-0000-0000-000017540000}"/>
    <cellStyle name="Separador de milhares 16 14 2" xfId="21526" xr:uid="{00000000-0005-0000-0000-000018540000}"/>
    <cellStyle name="Separador de milhares 16 14 2 2" xfId="21527" xr:uid="{00000000-0005-0000-0000-000019540000}"/>
    <cellStyle name="Separador de milhares 16 14 2 2 2" xfId="52163" xr:uid="{E954B7A7-E1D8-4BF5-9FE8-D728A675EABB}"/>
    <cellStyle name="Separador de milhares 16 14 2 3" xfId="52162" xr:uid="{5CFD8793-6D3C-4029-9F66-790382165DD9}"/>
    <cellStyle name="Separador de milhares 16 14 3" xfId="21528" xr:uid="{00000000-0005-0000-0000-00001A540000}"/>
    <cellStyle name="Separador de milhares 16 14 3 2" xfId="21529" xr:uid="{00000000-0005-0000-0000-00001B540000}"/>
    <cellStyle name="Separador de milhares 16 14 3 2 2" xfId="52165" xr:uid="{139FAEFF-8A4F-4511-8B89-F8875699A73B}"/>
    <cellStyle name="Separador de milhares 16 14 3 3" xfId="52164" xr:uid="{7DF33B87-4CA6-4775-87F6-19215061A829}"/>
    <cellStyle name="Separador de milhares 16 14 4" xfId="21530" xr:uid="{00000000-0005-0000-0000-00001C540000}"/>
    <cellStyle name="Separador de milhares 16 14 4 2" xfId="52166" xr:uid="{7A6EDAF2-0667-49AC-BF31-842F71E691E9}"/>
    <cellStyle name="Separador de milhares 16 14 5" xfId="21531" xr:uid="{00000000-0005-0000-0000-00001D540000}"/>
    <cellStyle name="Separador de milhares 16 14 5 2" xfId="52167" xr:uid="{94BBA224-81B9-4834-B949-D4BA9F19A17C}"/>
    <cellStyle name="Separador de milhares 16 14 6" xfId="21532" xr:uid="{00000000-0005-0000-0000-00001E540000}"/>
    <cellStyle name="Separador de milhares 16 14 6 2" xfId="52168" xr:uid="{F0F5D1FB-FF35-4E1A-97F3-4BDAF99A8CBA}"/>
    <cellStyle name="Separador de milhares 16 14 7" xfId="52161" xr:uid="{7F4204EA-C114-4B1E-953B-18A2F8FB8B2C}"/>
    <cellStyle name="Separador de milhares 16 15" xfId="21533" xr:uid="{00000000-0005-0000-0000-00001F540000}"/>
    <cellStyle name="Separador de milhares 16 15 2" xfId="21534" xr:uid="{00000000-0005-0000-0000-000020540000}"/>
    <cellStyle name="Separador de milhares 16 15 2 2" xfId="21535" xr:uid="{00000000-0005-0000-0000-000021540000}"/>
    <cellStyle name="Separador de milhares 16 15 2 2 2" xfId="52171" xr:uid="{BCE6FDD6-3422-4CCA-9D75-0AA6345DA1BC}"/>
    <cellStyle name="Separador de milhares 16 15 2 3" xfId="52170" xr:uid="{01363565-3766-4539-A65A-3F2F36E55ECF}"/>
    <cellStyle name="Separador de milhares 16 15 3" xfId="21536" xr:uid="{00000000-0005-0000-0000-000022540000}"/>
    <cellStyle name="Separador de milhares 16 15 3 2" xfId="21537" xr:uid="{00000000-0005-0000-0000-000023540000}"/>
    <cellStyle name="Separador de milhares 16 15 3 2 2" xfId="52173" xr:uid="{E0D3B535-232E-4EFA-95EE-41A2B74A9DF2}"/>
    <cellStyle name="Separador de milhares 16 15 3 3" xfId="52172" xr:uid="{9A42F485-6D93-41A3-AC31-BD8CA8C81CC2}"/>
    <cellStyle name="Separador de milhares 16 15 4" xfId="21538" xr:uid="{00000000-0005-0000-0000-000024540000}"/>
    <cellStyle name="Separador de milhares 16 15 4 2" xfId="52174" xr:uid="{31109535-25A9-4D4E-9900-8DE3D5B45F7A}"/>
    <cellStyle name="Separador de milhares 16 15 5" xfId="21539" xr:uid="{00000000-0005-0000-0000-000025540000}"/>
    <cellStyle name="Separador de milhares 16 15 5 2" xfId="52175" xr:uid="{742401DF-78D5-4E34-9E14-B3DED378A765}"/>
    <cellStyle name="Separador de milhares 16 15 6" xfId="21540" xr:uid="{00000000-0005-0000-0000-000026540000}"/>
    <cellStyle name="Separador de milhares 16 15 6 2" xfId="52176" xr:uid="{4DC3EF71-6F99-455A-B8C2-19D3CEDB7E65}"/>
    <cellStyle name="Separador de milhares 16 15 7" xfId="52169" xr:uid="{97DE1C7E-19E3-4E76-A800-3F0CD5E57808}"/>
    <cellStyle name="Separador de milhares 16 16" xfId="21541" xr:uid="{00000000-0005-0000-0000-000027540000}"/>
    <cellStyle name="Separador de milhares 16 16 2" xfId="21542" xr:uid="{00000000-0005-0000-0000-000028540000}"/>
    <cellStyle name="Separador de milhares 16 16 2 2" xfId="52178" xr:uid="{37154001-EA25-4EC1-A931-82FF41EE6530}"/>
    <cellStyle name="Separador de milhares 16 16 3" xfId="52177" xr:uid="{2DAEA407-278E-460D-AB12-0D21DB62E567}"/>
    <cellStyle name="Separador de milhares 16 17" xfId="21543" xr:uid="{00000000-0005-0000-0000-000029540000}"/>
    <cellStyle name="Separador de milhares 16 17 2" xfId="21544" xr:uid="{00000000-0005-0000-0000-00002A540000}"/>
    <cellStyle name="Separador de milhares 16 17 2 2" xfId="52180" xr:uid="{B3B3EE59-52F5-4024-8E79-BE083ADCCB75}"/>
    <cellStyle name="Separador de milhares 16 17 3" xfId="52179" xr:uid="{AC19C01C-5019-424F-BAC2-41CF0370B878}"/>
    <cellStyle name="Separador de milhares 16 18" xfId="21545" xr:uid="{00000000-0005-0000-0000-00002B540000}"/>
    <cellStyle name="Separador de milhares 16 18 2" xfId="21546" xr:uid="{00000000-0005-0000-0000-00002C540000}"/>
    <cellStyle name="Separador de milhares 16 18 2 2" xfId="52182" xr:uid="{3867F01F-20FA-4A4D-BED7-BD7AE2FFAE74}"/>
    <cellStyle name="Separador de milhares 16 18 3" xfId="52181" xr:uid="{7F630869-368F-49B4-B08C-69DC1D160188}"/>
    <cellStyle name="Separador de milhares 16 19" xfId="21547" xr:uid="{00000000-0005-0000-0000-00002D540000}"/>
    <cellStyle name="Separador de milhares 16 19 2" xfId="21548" xr:uid="{00000000-0005-0000-0000-00002E540000}"/>
    <cellStyle name="Separador de milhares 16 19 2 2" xfId="52184" xr:uid="{7D19F026-3493-41F9-968B-FF05BE5D3D29}"/>
    <cellStyle name="Separador de milhares 16 19 3" xfId="52183" xr:uid="{86EC9DA4-CDDC-4AD7-B3E7-EBF870A4A2EA}"/>
    <cellStyle name="Separador de milhares 16 2" xfId="21549" xr:uid="{00000000-0005-0000-0000-00002F540000}"/>
    <cellStyle name="Separador de milhares_x0001_ 16 2" xfId="21550" xr:uid="{00000000-0005-0000-0000-000030540000}"/>
    <cellStyle name="Separador de milhares 16 2 10" xfId="21551" xr:uid="{00000000-0005-0000-0000-000031540000}"/>
    <cellStyle name="Separador de milhares 16 2 10 2" xfId="52187" xr:uid="{F84A7B9B-7FDA-43DF-BCDB-48C3A417E735}"/>
    <cellStyle name="Separador de milhares 16 2 11" xfId="52185" xr:uid="{FE7F79B7-BA1E-438D-B2BB-9146A5D3C50B}"/>
    <cellStyle name="Separador de milhares 16 2 2" xfId="21552" xr:uid="{00000000-0005-0000-0000-000032540000}"/>
    <cellStyle name="Separador de milhares_x0001_ 16 2 2" xfId="21553" xr:uid="{00000000-0005-0000-0000-000033540000}"/>
    <cellStyle name="Separador de milhares 16 2 2 2" xfId="21554" xr:uid="{00000000-0005-0000-0000-000034540000}"/>
    <cellStyle name="Separador de milhares_x0001_ 16 2 2 2" xfId="52189" xr:uid="{B64093EB-631B-4916-923D-A79860359423}"/>
    <cellStyle name="Separador de milhares 16 2 2 2 2" xfId="21555" xr:uid="{00000000-0005-0000-0000-000035540000}"/>
    <cellStyle name="Separador de milhares 16 2 2 2 2 2" xfId="52191" xr:uid="{80C07949-EB34-4C08-B071-4CCA673DC015}"/>
    <cellStyle name="Separador de milhares 16 2 2 2 3" xfId="52190" xr:uid="{9C7ADF8B-FA5D-41D9-B1C3-2699E5CEAC39}"/>
    <cellStyle name="Separador de milhares 16 2 2 3" xfId="21556" xr:uid="{00000000-0005-0000-0000-000036540000}"/>
    <cellStyle name="Separador de milhares 16 2 2 3 2" xfId="21557" xr:uid="{00000000-0005-0000-0000-000037540000}"/>
    <cellStyle name="Separador de milhares 16 2 2 3 2 2" xfId="52193" xr:uid="{0777E31F-EA27-41FA-BE23-693C8AC63B69}"/>
    <cellStyle name="Separador de milhares 16 2 2 3 3" xfId="52192" xr:uid="{C01A4C97-29ED-4A81-94D1-B94E3057E9EA}"/>
    <cellStyle name="Separador de milhares 16 2 2 4" xfId="21558" xr:uid="{00000000-0005-0000-0000-000038540000}"/>
    <cellStyle name="Separador de milhares 16 2 2 4 2" xfId="52194" xr:uid="{0A50028B-AE29-4B4E-BCC1-AECD2D02D6BA}"/>
    <cellStyle name="Separador de milhares 16 2 2 5" xfId="21559" xr:uid="{00000000-0005-0000-0000-000039540000}"/>
    <cellStyle name="Separador de milhares 16 2 2 5 2" xfId="52195" xr:uid="{1D6AEFAE-C2AD-4E03-94F1-C8E18A66BEFE}"/>
    <cellStyle name="Separador de milhares 16 2 2 6" xfId="21560" xr:uid="{00000000-0005-0000-0000-00003A540000}"/>
    <cellStyle name="Separador de milhares 16 2 2 6 2" xfId="52196" xr:uid="{1DBAB2C2-875E-481C-B413-A343B8E14700}"/>
    <cellStyle name="Separador de milhares 16 2 2 7" xfId="52188" xr:uid="{5E4B1BBC-4EFC-4A35-996B-874A0D1C6F6D}"/>
    <cellStyle name="Separador de milhares 16 2 3" xfId="21561" xr:uid="{00000000-0005-0000-0000-00003B540000}"/>
    <cellStyle name="Separador de milhares_x0001_ 16 2 3" xfId="52186" xr:uid="{0204C9F9-8927-43A6-B5BF-37AF39212EF5}"/>
    <cellStyle name="Separador de milhares 16 2 3 2" xfId="21562" xr:uid="{00000000-0005-0000-0000-00003C540000}"/>
    <cellStyle name="Separador de milhares 16 2 3 2 2" xfId="52198" xr:uid="{0A6505FE-48F3-4045-B9DF-AC4B190DE78F}"/>
    <cellStyle name="Separador de milhares 16 2 3 3" xfId="52197" xr:uid="{C6110EB0-5C9F-4CDF-B4D5-70E633DFDC2E}"/>
    <cellStyle name="Separador de milhares 16 2 4" xfId="21563" xr:uid="{00000000-0005-0000-0000-00003D540000}"/>
    <cellStyle name="Separador de milhares 16 2 4 2" xfId="21564" xr:uid="{00000000-0005-0000-0000-00003E540000}"/>
    <cellStyle name="Separador de milhares 16 2 4 2 2" xfId="52200" xr:uid="{0A4732CC-C54A-4066-83FC-3FF1F76FA6DB}"/>
    <cellStyle name="Separador de milhares 16 2 4 3" xfId="52199" xr:uid="{2E23432D-CC5B-4C4D-BC1C-DD35CB8F92B7}"/>
    <cellStyle name="Separador de milhares 16 2 5" xfId="21565" xr:uid="{00000000-0005-0000-0000-00003F540000}"/>
    <cellStyle name="Separador de milhares 16 2 5 2" xfId="21566" xr:uid="{00000000-0005-0000-0000-000040540000}"/>
    <cellStyle name="Separador de milhares 16 2 5 2 2" xfId="52202" xr:uid="{F33C7C07-4117-4073-8439-3C4363A48A3E}"/>
    <cellStyle name="Separador de milhares 16 2 5 3" xfId="52201" xr:uid="{61FCB4CF-603B-4A01-BABF-836B90B754FD}"/>
    <cellStyle name="Separador de milhares 16 2 6" xfId="21567" xr:uid="{00000000-0005-0000-0000-000041540000}"/>
    <cellStyle name="Separador de milhares 16 2 6 2" xfId="21568" xr:uid="{00000000-0005-0000-0000-000042540000}"/>
    <cellStyle name="Separador de milhares 16 2 6 2 2" xfId="52204" xr:uid="{D5F29149-4E88-4A43-B9BC-747DDDC9CEE2}"/>
    <cellStyle name="Separador de milhares 16 2 6 3" xfId="52203" xr:uid="{E1D6495D-1FBA-4AAB-96B1-80C22E27A6C3}"/>
    <cellStyle name="Separador de milhares 16 2 7" xfId="21569" xr:uid="{00000000-0005-0000-0000-000043540000}"/>
    <cellStyle name="Separador de milhares 16 2 7 2" xfId="52205" xr:uid="{75C2E530-D652-46EC-95F8-E65CEEAB3205}"/>
    <cellStyle name="Separador de milhares 16 2 8" xfId="21570" xr:uid="{00000000-0005-0000-0000-000044540000}"/>
    <cellStyle name="Separador de milhares 16 2 8 2" xfId="52206" xr:uid="{228093B2-87DB-4BF8-8897-D7A221622D5B}"/>
    <cellStyle name="Separador de milhares 16 2 8 3" xfId="21571" xr:uid="{00000000-0005-0000-0000-000045540000}"/>
    <cellStyle name="Separador de milhares 16 2 8 3 2" xfId="52207" xr:uid="{04D550B0-E3F9-4DCE-B0EB-906DB8C2303F}"/>
    <cellStyle name="Separador de milhares 16 2 9" xfId="21572" xr:uid="{00000000-0005-0000-0000-000046540000}"/>
    <cellStyle name="Separador de milhares 16 2 9 2" xfId="52208" xr:uid="{C614C0A2-E7BC-4091-983F-00CC120CED38}"/>
    <cellStyle name="Separador de milhares 16 20" xfId="21573" xr:uid="{00000000-0005-0000-0000-000047540000}"/>
    <cellStyle name="Separador de milhares 16 20 2" xfId="52209" xr:uid="{1E7E7919-6CB1-4A49-A99C-C8A36CF402E1}"/>
    <cellStyle name="Separador de milhares 16 21" xfId="21574" xr:uid="{00000000-0005-0000-0000-000048540000}"/>
    <cellStyle name="Separador de milhares 16 21 2" xfId="52210" xr:uid="{C8C3205E-BC29-4BED-959E-8051D8706C11}"/>
    <cellStyle name="Separador de milhares 16 21 3" xfId="21575" xr:uid="{00000000-0005-0000-0000-000049540000}"/>
    <cellStyle name="Separador de milhares 16 21 3 2" xfId="52211" xr:uid="{EA28D0BD-F6C5-444A-BF44-013C5F54957E}"/>
    <cellStyle name="Separador de milhares 16 22" xfId="21576" xr:uid="{00000000-0005-0000-0000-00004A540000}"/>
    <cellStyle name="Separador de milhares 16 22 2" xfId="52212" xr:uid="{817C611E-B2CE-4E43-9574-2DBA2DF200D5}"/>
    <cellStyle name="Separador de milhares 16 23" xfId="21577" xr:uid="{00000000-0005-0000-0000-00004B540000}"/>
    <cellStyle name="Separador de milhares 16 23 2" xfId="52213" xr:uid="{36BDC7CA-A9A6-40BD-877A-BEFE10276619}"/>
    <cellStyle name="Separador de milhares 16 24" xfId="52127" xr:uid="{55A90D3B-CC5B-4829-99F5-84F5D944572E}"/>
    <cellStyle name="Separador de milhares 16 3" xfId="21578" xr:uid="{00000000-0005-0000-0000-00004C540000}"/>
    <cellStyle name="Separador de milhares_x0001_ 16 3" xfId="21579" xr:uid="{00000000-0005-0000-0000-00004D540000}"/>
    <cellStyle name="Separador de milhares 16 3 10" xfId="52214" xr:uid="{DC6CA033-9756-49EB-8969-1065BB2EEDCA}"/>
    <cellStyle name="Separador de milhares 16 3 2" xfId="21580" xr:uid="{00000000-0005-0000-0000-00004E540000}"/>
    <cellStyle name="Separador de milhares_x0001_ 16 3 2" xfId="21581" xr:uid="{00000000-0005-0000-0000-00004F540000}"/>
    <cellStyle name="Separador de milhares 16 3 2 2" xfId="21582" xr:uid="{00000000-0005-0000-0000-000050540000}"/>
    <cellStyle name="Separador de milhares_x0001_ 16 3 2 2" xfId="52217" xr:uid="{187A46E5-7007-45B7-8647-EDF8EA541684}"/>
    <cellStyle name="Separador de milhares 16 3 2 2 2" xfId="21583" xr:uid="{00000000-0005-0000-0000-000051540000}"/>
    <cellStyle name="Separador de milhares 16 3 2 2 2 2" xfId="52219" xr:uid="{15688D0B-E463-4557-A1F2-FE005BDE0EF9}"/>
    <cellStyle name="Separador de milhares 16 3 2 2 3" xfId="52218" xr:uid="{7A9C0240-62F2-4B71-8227-0C6088A42335}"/>
    <cellStyle name="Separador de milhares 16 3 2 3" xfId="21584" xr:uid="{00000000-0005-0000-0000-000052540000}"/>
    <cellStyle name="Separador de milhares 16 3 2 3 2" xfId="21585" xr:uid="{00000000-0005-0000-0000-000053540000}"/>
    <cellStyle name="Separador de milhares 16 3 2 3 2 2" xfId="52221" xr:uid="{AB99F9E4-3192-4DE7-8524-49A9B4882FFD}"/>
    <cellStyle name="Separador de milhares 16 3 2 3 3" xfId="52220" xr:uid="{B036D640-EA6C-4B07-9C3E-537E1486099C}"/>
    <cellStyle name="Separador de milhares 16 3 2 4" xfId="21586" xr:uid="{00000000-0005-0000-0000-000054540000}"/>
    <cellStyle name="Separador de milhares 16 3 2 4 2" xfId="52222" xr:uid="{088E446A-7C87-4BBF-AC94-BA62E7061CF4}"/>
    <cellStyle name="Separador de milhares 16 3 2 5" xfId="21587" xr:uid="{00000000-0005-0000-0000-000055540000}"/>
    <cellStyle name="Separador de milhares 16 3 2 5 2" xfId="52223" xr:uid="{C424CEB4-DACF-419C-9D48-46E5B855693B}"/>
    <cellStyle name="Separador de milhares 16 3 2 6" xfId="21588" xr:uid="{00000000-0005-0000-0000-000056540000}"/>
    <cellStyle name="Separador de milhares 16 3 2 6 2" xfId="52224" xr:uid="{23F6BFA9-4B80-49F8-AF0C-A0B861163E09}"/>
    <cellStyle name="Separador de milhares 16 3 2 7" xfId="52216" xr:uid="{A151349E-DC65-4BF7-BEA6-FFB665E800E5}"/>
    <cellStyle name="Separador de milhares 16 3 3" xfId="21589" xr:uid="{00000000-0005-0000-0000-000057540000}"/>
    <cellStyle name="Separador de milhares_x0001_ 16 3 3" xfId="52215" xr:uid="{9ED681DF-E268-4CCD-9F85-5AC9609BB3BA}"/>
    <cellStyle name="Separador de milhares 16 3 3 2" xfId="21590" xr:uid="{00000000-0005-0000-0000-000058540000}"/>
    <cellStyle name="Separador de milhares 16 3 3 2 2" xfId="52226" xr:uid="{9BB3024D-32C4-49AC-9CAE-207DED8E7E00}"/>
    <cellStyle name="Separador de milhares 16 3 3 3" xfId="52225" xr:uid="{5C9869A7-7D37-4431-9533-B289F18D8F51}"/>
    <cellStyle name="Separador de milhares 16 3 4" xfId="21591" xr:uid="{00000000-0005-0000-0000-000059540000}"/>
    <cellStyle name="Separador de milhares 16 3 4 2" xfId="21592" xr:uid="{00000000-0005-0000-0000-00005A540000}"/>
    <cellStyle name="Separador de milhares 16 3 4 2 2" xfId="52228" xr:uid="{BF7E053D-9CCE-4553-ADC5-10C1BC1F0742}"/>
    <cellStyle name="Separador de milhares 16 3 4 3" xfId="52227" xr:uid="{96EA8626-FC52-403D-8608-4AEFF6FA0E84}"/>
    <cellStyle name="Separador de milhares 16 3 5" xfId="21593" xr:uid="{00000000-0005-0000-0000-00005B540000}"/>
    <cellStyle name="Separador de milhares 16 3 5 2" xfId="21594" xr:uid="{00000000-0005-0000-0000-00005C540000}"/>
    <cellStyle name="Separador de milhares 16 3 5 2 2" xfId="52230" xr:uid="{7B326C85-D7A5-49DE-B546-AC450A7E2D4A}"/>
    <cellStyle name="Separador de milhares 16 3 5 3" xfId="52229" xr:uid="{81BF0EBC-63B3-4B91-83BE-FFC153094CF8}"/>
    <cellStyle name="Separador de milhares 16 3 6" xfId="21595" xr:uid="{00000000-0005-0000-0000-00005D540000}"/>
    <cellStyle name="Separador de milhares 16 3 6 2" xfId="52231" xr:uid="{4B520FDB-4735-413C-BE6F-17C516B085E9}"/>
    <cellStyle name="Separador de milhares 16 3 7" xfId="21596" xr:uid="{00000000-0005-0000-0000-00005E540000}"/>
    <cellStyle name="Separador de milhares 16 3 7 2" xfId="52232" xr:uid="{E710D4BE-EDA0-49A4-85A6-C13B8C8EF3DB}"/>
    <cellStyle name="Separador de milhares 16 3 7 3" xfId="21597" xr:uid="{00000000-0005-0000-0000-00005F540000}"/>
    <cellStyle name="Separador de milhares 16 3 7 3 2" xfId="52233" xr:uid="{82A4DA81-E70C-4816-BB90-D34EF854BDF7}"/>
    <cellStyle name="Separador de milhares 16 3 8" xfId="21598" xr:uid="{00000000-0005-0000-0000-000060540000}"/>
    <cellStyle name="Separador de milhares 16 3 8 2" xfId="52234" xr:uid="{8C2555CD-98C6-42B4-81FC-F9EB9701A1CE}"/>
    <cellStyle name="Separador de milhares 16 3 9" xfId="21599" xr:uid="{00000000-0005-0000-0000-000061540000}"/>
    <cellStyle name="Separador de milhares 16 3 9 2" xfId="52235" xr:uid="{B0F63ADE-89AA-4319-B791-A2E1FD3544B3}"/>
    <cellStyle name="Separador de milhares 16 4" xfId="21600" xr:uid="{00000000-0005-0000-0000-000062540000}"/>
    <cellStyle name="Separador de milhares_x0001_ 16 4" xfId="21601" xr:uid="{00000000-0005-0000-0000-000063540000}"/>
    <cellStyle name="Separador de milhares 16 4 10" xfId="52236" xr:uid="{E70B5929-DEC0-43C8-B9F3-57067A942BC3}"/>
    <cellStyle name="Separador de milhares 16 4 2" xfId="21602" xr:uid="{00000000-0005-0000-0000-000064540000}"/>
    <cellStyle name="Separador de milhares_x0001_ 16 4 2" xfId="21603" xr:uid="{00000000-0005-0000-0000-000065540000}"/>
    <cellStyle name="Separador de milhares 16 4 2 2" xfId="21604" xr:uid="{00000000-0005-0000-0000-000066540000}"/>
    <cellStyle name="Separador de milhares_x0001_ 16 4 2 2" xfId="52239" xr:uid="{D20370DB-EC42-4844-A818-277325C64BFF}"/>
    <cellStyle name="Separador de milhares 16 4 2 2 2" xfId="21605" xr:uid="{00000000-0005-0000-0000-000067540000}"/>
    <cellStyle name="Separador de milhares 16 4 2 2 2 2" xfId="52241" xr:uid="{462476FF-874A-4824-91FF-A8A50CA86014}"/>
    <cellStyle name="Separador de milhares 16 4 2 2 3" xfId="52240" xr:uid="{8CD8F4D7-210F-4441-B7A1-04A374780B23}"/>
    <cellStyle name="Separador de milhares 16 4 2 3" xfId="21606" xr:uid="{00000000-0005-0000-0000-000068540000}"/>
    <cellStyle name="Separador de milhares 16 4 2 3 2" xfId="21607" xr:uid="{00000000-0005-0000-0000-000069540000}"/>
    <cellStyle name="Separador de milhares 16 4 2 3 2 2" xfId="52243" xr:uid="{C501DACA-E77B-475E-8FCF-1AB8EB787194}"/>
    <cellStyle name="Separador de milhares 16 4 2 3 3" xfId="52242" xr:uid="{50038247-5270-46D1-8447-7D215143F7BF}"/>
    <cellStyle name="Separador de milhares 16 4 2 4" xfId="21608" xr:uid="{00000000-0005-0000-0000-00006A540000}"/>
    <cellStyle name="Separador de milhares 16 4 2 4 2" xfId="52244" xr:uid="{56BFBFE0-919E-4581-8EAB-03478F24D7E7}"/>
    <cellStyle name="Separador de milhares 16 4 2 5" xfId="21609" xr:uid="{00000000-0005-0000-0000-00006B540000}"/>
    <cellStyle name="Separador de milhares 16 4 2 5 2" xfId="52245" xr:uid="{31F5628D-D91A-49FE-BF27-9865A457B42A}"/>
    <cellStyle name="Separador de milhares 16 4 2 6" xfId="21610" xr:uid="{00000000-0005-0000-0000-00006C540000}"/>
    <cellStyle name="Separador de milhares 16 4 2 6 2" xfId="52246" xr:uid="{74236570-6990-4A02-8DE6-6D5B482CAB3A}"/>
    <cellStyle name="Separador de milhares 16 4 2 7" xfId="52238" xr:uid="{F218EA21-8AB4-4082-A538-9362A3CABB98}"/>
    <cellStyle name="Separador de milhares 16 4 3" xfId="21611" xr:uid="{00000000-0005-0000-0000-00006D540000}"/>
    <cellStyle name="Separador de milhares_x0001_ 16 4 3" xfId="52237" xr:uid="{0D37EBD8-98E5-426E-A3E7-B7A65A85EDF3}"/>
    <cellStyle name="Separador de milhares 16 4 3 2" xfId="21612" xr:uid="{00000000-0005-0000-0000-00006E540000}"/>
    <cellStyle name="Separador de milhares 16 4 3 2 2" xfId="52248" xr:uid="{C2E5EDE1-4C2D-4B08-9104-A05F2A8B2DAF}"/>
    <cellStyle name="Separador de milhares 16 4 3 3" xfId="52247" xr:uid="{E59DF07B-4067-4A9E-BC5A-686D2F3B8155}"/>
    <cellStyle name="Separador de milhares 16 4 4" xfId="21613" xr:uid="{00000000-0005-0000-0000-00006F540000}"/>
    <cellStyle name="Separador de milhares 16 4 4 2" xfId="21614" xr:uid="{00000000-0005-0000-0000-000070540000}"/>
    <cellStyle name="Separador de milhares 16 4 4 2 2" xfId="52250" xr:uid="{AE1E47C5-7096-4231-97A7-25CCB352F03C}"/>
    <cellStyle name="Separador de milhares 16 4 4 3" xfId="52249" xr:uid="{D775B5CC-AB16-4A47-8AE7-719A726C1FCE}"/>
    <cellStyle name="Separador de milhares 16 4 5" xfId="21615" xr:uid="{00000000-0005-0000-0000-000071540000}"/>
    <cellStyle name="Separador de milhares 16 4 5 2" xfId="21616" xr:uid="{00000000-0005-0000-0000-000072540000}"/>
    <cellStyle name="Separador de milhares 16 4 5 2 2" xfId="52252" xr:uid="{56188F4F-4A7A-437D-844D-665873D5BD47}"/>
    <cellStyle name="Separador de milhares 16 4 5 3" xfId="52251" xr:uid="{90F51DC1-51A4-4969-80CF-452E9D8EAC3D}"/>
    <cellStyle name="Separador de milhares 16 4 6" xfId="21617" xr:uid="{00000000-0005-0000-0000-000073540000}"/>
    <cellStyle name="Separador de milhares 16 4 6 2" xfId="52253" xr:uid="{305B918B-F49E-4BD9-B30F-2354057172F0}"/>
    <cellStyle name="Separador de milhares 16 4 7" xfId="21618" xr:uid="{00000000-0005-0000-0000-000074540000}"/>
    <cellStyle name="Separador de milhares 16 4 7 2" xfId="52254" xr:uid="{8788DCC6-89D1-434A-87A9-A19EB955A19A}"/>
    <cellStyle name="Separador de milhares 16 4 7 3" xfId="21619" xr:uid="{00000000-0005-0000-0000-000075540000}"/>
    <cellStyle name="Separador de milhares 16 4 7 3 2" xfId="52255" xr:uid="{4525FAC5-847B-4606-83D4-C81BFC22740D}"/>
    <cellStyle name="Separador de milhares 16 4 8" xfId="21620" xr:uid="{00000000-0005-0000-0000-000076540000}"/>
    <cellStyle name="Separador de milhares 16 4 8 2" xfId="52256" xr:uid="{C006FEA8-DB4A-4F31-A148-775D8930309E}"/>
    <cellStyle name="Separador de milhares 16 4 9" xfId="21621" xr:uid="{00000000-0005-0000-0000-000077540000}"/>
    <cellStyle name="Separador de milhares 16 4 9 2" xfId="52257" xr:uid="{FC631E78-47B4-4CDD-97DC-E36E85E7ACF6}"/>
    <cellStyle name="Separador de milhares 16 5" xfId="21622" xr:uid="{00000000-0005-0000-0000-000078540000}"/>
    <cellStyle name="Separador de milhares_x0001_ 16 5" xfId="21623" xr:uid="{00000000-0005-0000-0000-000079540000}"/>
    <cellStyle name="Separador de milhares 16 5 2" xfId="21624" xr:uid="{00000000-0005-0000-0000-00007A540000}"/>
    <cellStyle name="Separador de milhares_x0001_ 16 5 2" xfId="21625" xr:uid="{00000000-0005-0000-0000-00007B540000}"/>
    <cellStyle name="Separador de milhares 16 5 2 2" xfId="21626" xr:uid="{00000000-0005-0000-0000-00007C540000}"/>
    <cellStyle name="Separador de milhares_x0001_ 16 5 2 2" xfId="52261" xr:uid="{CB81098D-C6BB-452F-B06C-5F82442C1DC3}"/>
    <cellStyle name="Separador de milhares 16 5 2 2 2" xfId="21627" xr:uid="{00000000-0005-0000-0000-00007D540000}"/>
    <cellStyle name="Separador de milhares 16 5 2 2 2 2" xfId="52263" xr:uid="{5B16ED30-931F-4E67-AF24-5C21E8D78F84}"/>
    <cellStyle name="Separador de milhares 16 5 2 2 3" xfId="52262" xr:uid="{1C142ACB-6AD6-4161-865F-20AEFDD5402C}"/>
    <cellStyle name="Separador de milhares 16 5 2 3" xfId="21628" xr:uid="{00000000-0005-0000-0000-00007E540000}"/>
    <cellStyle name="Separador de milhares 16 5 2 3 2" xfId="21629" xr:uid="{00000000-0005-0000-0000-00007F540000}"/>
    <cellStyle name="Separador de milhares 16 5 2 3 2 2" xfId="52265" xr:uid="{BD205F36-E036-4481-8A0C-DA322C157D38}"/>
    <cellStyle name="Separador de milhares 16 5 2 3 3" xfId="52264" xr:uid="{F8392003-AFC0-45E6-8EC2-177405BC1D84}"/>
    <cellStyle name="Separador de milhares 16 5 2 4" xfId="21630" xr:uid="{00000000-0005-0000-0000-000080540000}"/>
    <cellStyle name="Separador de milhares 16 5 2 4 2" xfId="52266" xr:uid="{23599625-2F9C-4E07-82C4-56E40AB56E09}"/>
    <cellStyle name="Separador de milhares 16 5 2 5" xfId="21631" xr:uid="{00000000-0005-0000-0000-000081540000}"/>
    <cellStyle name="Separador de milhares 16 5 2 5 2" xfId="52267" xr:uid="{F4B8D1D4-F9F8-466A-9269-487A559FFA47}"/>
    <cellStyle name="Separador de milhares 16 5 2 6" xfId="21632" xr:uid="{00000000-0005-0000-0000-000082540000}"/>
    <cellStyle name="Separador de milhares 16 5 2 6 2" xfId="52268" xr:uid="{6B1B522D-047D-4810-97F3-C37ACF290536}"/>
    <cellStyle name="Separador de milhares 16 5 2 7" xfId="52260" xr:uid="{B9F72B4E-6D44-4500-8087-D32F31E753A2}"/>
    <cellStyle name="Separador de milhares 16 5 3" xfId="21633" xr:uid="{00000000-0005-0000-0000-000083540000}"/>
    <cellStyle name="Separador de milhares_x0001_ 16 5 3" xfId="52259" xr:uid="{C18BFF64-95C8-478F-9A39-03EDEE92F653}"/>
    <cellStyle name="Separador de milhares 16 5 3 2" xfId="21634" xr:uid="{00000000-0005-0000-0000-000084540000}"/>
    <cellStyle name="Separador de milhares 16 5 3 2 2" xfId="52270" xr:uid="{AB6BDAA3-2D63-4AAF-A266-F818E1CDC5DE}"/>
    <cellStyle name="Separador de milhares 16 5 3 3" xfId="52269" xr:uid="{2073293B-8234-4D03-B28B-85100E81E70C}"/>
    <cellStyle name="Separador de milhares 16 5 4" xfId="21635" xr:uid="{00000000-0005-0000-0000-000085540000}"/>
    <cellStyle name="Separador de milhares 16 5 4 2" xfId="21636" xr:uid="{00000000-0005-0000-0000-000086540000}"/>
    <cellStyle name="Separador de milhares 16 5 4 2 2" xfId="52272" xr:uid="{02C3106C-0A96-405B-B22A-8E1BC5946A4D}"/>
    <cellStyle name="Separador de milhares 16 5 4 3" xfId="52271" xr:uid="{979AF2BE-910A-4983-8219-8B90CB6CD217}"/>
    <cellStyle name="Separador de milhares 16 5 5" xfId="21637" xr:uid="{00000000-0005-0000-0000-000087540000}"/>
    <cellStyle name="Separador de milhares 16 5 5 2" xfId="52273" xr:uid="{328A3387-4DC1-4634-8B15-944C7DD7A5A7}"/>
    <cellStyle name="Separador de milhares 16 5 6" xfId="21638" xr:uid="{00000000-0005-0000-0000-000088540000}"/>
    <cellStyle name="Separador de milhares 16 5 6 2" xfId="52274" xr:uid="{CEBD3BFC-7C6A-467A-AB27-EDEEBB79BA27}"/>
    <cellStyle name="Separador de milhares 16 5 6 3" xfId="21639" xr:uid="{00000000-0005-0000-0000-000089540000}"/>
    <cellStyle name="Separador de milhares 16 5 6 3 2" xfId="52275" xr:uid="{548C61A2-ED5D-4A50-911F-6DDC2D8DBBD6}"/>
    <cellStyle name="Separador de milhares 16 5 7" xfId="21640" xr:uid="{00000000-0005-0000-0000-00008A540000}"/>
    <cellStyle name="Separador de milhares 16 5 7 2" xfId="52276" xr:uid="{A5CC0AC5-8769-42D4-B2B7-65BCFBF6F1C7}"/>
    <cellStyle name="Separador de milhares 16 5 8" xfId="21641" xr:uid="{00000000-0005-0000-0000-00008B540000}"/>
    <cellStyle name="Separador de milhares 16 5 8 2" xfId="52277" xr:uid="{D76192ED-C901-47BE-8FED-605C17BCABA1}"/>
    <cellStyle name="Separador de milhares 16 5 9" xfId="52258" xr:uid="{7C428CE2-2913-422A-A321-64614BED9647}"/>
    <cellStyle name="Separador de milhares 16 6" xfId="21642" xr:uid="{00000000-0005-0000-0000-00008C540000}"/>
    <cellStyle name="Separador de milhares_x0001_ 16 6" xfId="21643" xr:uid="{00000000-0005-0000-0000-00008D540000}"/>
    <cellStyle name="Separador de milhares 16 6 2" xfId="21644" xr:uid="{00000000-0005-0000-0000-00008E540000}"/>
    <cellStyle name="Separador de milhares_x0001_ 16 6 2" xfId="52279" xr:uid="{89F027C7-3FEE-45D8-9816-FB6304A236F8}"/>
    <cellStyle name="Separador de milhares 16 6 2 2" xfId="21645" xr:uid="{00000000-0005-0000-0000-00008F540000}"/>
    <cellStyle name="Separador de milhares 16 6 2 2 2" xfId="21646" xr:uid="{00000000-0005-0000-0000-000090540000}"/>
    <cellStyle name="Separador de milhares 16 6 2 2 2 2" xfId="52282" xr:uid="{AA5A3B1F-ED4D-4650-B62F-20B654677567}"/>
    <cellStyle name="Separador de milhares 16 6 2 2 3" xfId="52281" xr:uid="{CB9EFA30-35F0-403C-8D13-F6857107C879}"/>
    <cellStyle name="Separador de milhares 16 6 2 3" xfId="21647" xr:uid="{00000000-0005-0000-0000-000091540000}"/>
    <cellStyle name="Separador de milhares 16 6 2 3 2" xfId="21648" xr:uid="{00000000-0005-0000-0000-000092540000}"/>
    <cellStyle name="Separador de milhares 16 6 2 3 2 2" xfId="52284" xr:uid="{555397A9-329D-4E4B-AE12-41AAEE618D33}"/>
    <cellStyle name="Separador de milhares 16 6 2 3 3" xfId="52283" xr:uid="{45F57F1F-776C-49AE-A2B5-F74ACAEF851C}"/>
    <cellStyle name="Separador de milhares 16 6 2 4" xfId="21649" xr:uid="{00000000-0005-0000-0000-000093540000}"/>
    <cellStyle name="Separador de milhares 16 6 2 4 2" xfId="52285" xr:uid="{45ADED23-17A7-428A-8D6E-333E836FC435}"/>
    <cellStyle name="Separador de milhares 16 6 2 5" xfId="21650" xr:uid="{00000000-0005-0000-0000-000094540000}"/>
    <cellStyle name="Separador de milhares 16 6 2 5 2" xfId="52286" xr:uid="{B6BA076B-C402-4FF6-8400-34E06F0C2980}"/>
    <cellStyle name="Separador de milhares 16 6 2 6" xfId="21651" xr:uid="{00000000-0005-0000-0000-000095540000}"/>
    <cellStyle name="Separador de milhares 16 6 2 6 2" xfId="52287" xr:uid="{4BB5DBBF-F56B-48D5-96EE-76A91208B082}"/>
    <cellStyle name="Separador de milhares 16 6 2 7" xfId="52280" xr:uid="{AB21E2CA-AFF1-4955-84FD-FC7F5A141410}"/>
    <cellStyle name="Separador de milhares 16 6 3" xfId="21652" xr:uid="{00000000-0005-0000-0000-000096540000}"/>
    <cellStyle name="Separador de milhares 16 6 3 2" xfId="21653" xr:uid="{00000000-0005-0000-0000-000097540000}"/>
    <cellStyle name="Separador de milhares 16 6 3 2 2" xfId="52289" xr:uid="{F306049E-D10A-44A3-9950-31E7D9247216}"/>
    <cellStyle name="Separador de milhares 16 6 3 3" xfId="52288" xr:uid="{C46786BF-BF9D-4EAB-AD68-365489E91A96}"/>
    <cellStyle name="Separador de milhares 16 6 4" xfId="21654" xr:uid="{00000000-0005-0000-0000-000098540000}"/>
    <cellStyle name="Separador de milhares 16 6 4 2" xfId="21655" xr:uid="{00000000-0005-0000-0000-000099540000}"/>
    <cellStyle name="Separador de milhares 16 6 4 2 2" xfId="52291" xr:uid="{BE50E90B-A04B-4EFF-B159-1E61BD0BCBEE}"/>
    <cellStyle name="Separador de milhares 16 6 4 3" xfId="52290" xr:uid="{218B9D8E-1342-44F3-994B-488F1363E029}"/>
    <cellStyle name="Separador de milhares 16 6 5" xfId="21656" xr:uid="{00000000-0005-0000-0000-00009A540000}"/>
    <cellStyle name="Separador de milhares 16 6 5 2" xfId="52292" xr:uid="{406D4199-6B87-4BFA-98A1-0F7FAAA21A71}"/>
    <cellStyle name="Separador de milhares 16 6 6" xfId="21657" xr:uid="{00000000-0005-0000-0000-00009B540000}"/>
    <cellStyle name="Separador de milhares 16 6 6 2" xfId="52293" xr:uid="{F95FB6F5-CADF-45D6-B36C-32CA4749AED0}"/>
    <cellStyle name="Separador de milhares 16 6 6 3" xfId="21658" xr:uid="{00000000-0005-0000-0000-00009C540000}"/>
    <cellStyle name="Separador de milhares 16 6 6 3 2" xfId="52294" xr:uid="{52875BD2-72AB-4A71-A3D3-359AAAC1E60C}"/>
    <cellStyle name="Separador de milhares 16 6 7" xfId="21659" xr:uid="{00000000-0005-0000-0000-00009D540000}"/>
    <cellStyle name="Separador de milhares 16 6 7 2" xfId="52295" xr:uid="{1F7F00D3-E789-4BD6-A3C4-0206720CB71D}"/>
    <cellStyle name="Separador de milhares 16 6 8" xfId="21660" xr:uid="{00000000-0005-0000-0000-00009E540000}"/>
    <cellStyle name="Separador de milhares 16 6 8 2" xfId="52296" xr:uid="{412EB7A7-6E5D-4427-A7E7-6A31403846FC}"/>
    <cellStyle name="Separador de milhares 16 6 9" xfId="52278" xr:uid="{DC4C06A5-6375-4FB3-89BA-37778E12A38C}"/>
    <cellStyle name="Separador de milhares 16 7" xfId="21661" xr:uid="{00000000-0005-0000-0000-00009F540000}"/>
    <cellStyle name="Separador de milhares_x0001_ 16 7" xfId="21662" xr:uid="{00000000-0005-0000-0000-0000A0540000}"/>
    <cellStyle name="Separador de milhares 16 7 2" xfId="21663" xr:uid="{00000000-0005-0000-0000-0000A1540000}"/>
    <cellStyle name="Separador de milhares_x0001_ 16 7 2" xfId="52298" xr:uid="{1238964E-ACFA-4035-892D-084D0007C564}"/>
    <cellStyle name="Separador de milhares 16 7 2 2" xfId="21664" xr:uid="{00000000-0005-0000-0000-0000A2540000}"/>
    <cellStyle name="Separador de milhares 16 7 2 2 2" xfId="21665" xr:uid="{00000000-0005-0000-0000-0000A3540000}"/>
    <cellStyle name="Separador de milhares 16 7 2 2 2 2" xfId="52301" xr:uid="{33257642-B081-454C-9E89-A5C74B806BFA}"/>
    <cellStyle name="Separador de milhares 16 7 2 2 3" xfId="52300" xr:uid="{D750008A-BE46-491D-8BE1-F21E9B0E548C}"/>
    <cellStyle name="Separador de milhares 16 7 2 3" xfId="21666" xr:uid="{00000000-0005-0000-0000-0000A4540000}"/>
    <cellStyle name="Separador de milhares 16 7 2 3 2" xfId="21667" xr:uid="{00000000-0005-0000-0000-0000A5540000}"/>
    <cellStyle name="Separador de milhares 16 7 2 3 2 2" xfId="52303" xr:uid="{D9853E66-AEB6-4799-93AB-0ED3109EEA3D}"/>
    <cellStyle name="Separador de milhares 16 7 2 3 3" xfId="52302" xr:uid="{1DC15855-AFC1-43C0-AA16-F1EDEE081740}"/>
    <cellStyle name="Separador de milhares 16 7 2 4" xfId="21668" xr:uid="{00000000-0005-0000-0000-0000A6540000}"/>
    <cellStyle name="Separador de milhares 16 7 2 4 2" xfId="52304" xr:uid="{56B71CE2-2A42-4910-B828-EB85760FDF98}"/>
    <cellStyle name="Separador de milhares 16 7 2 5" xfId="21669" xr:uid="{00000000-0005-0000-0000-0000A7540000}"/>
    <cellStyle name="Separador de milhares 16 7 2 5 2" xfId="52305" xr:uid="{C7F2ECD1-ECA5-43FF-8013-C077D145F2FB}"/>
    <cellStyle name="Separador de milhares 16 7 2 6" xfId="21670" xr:uid="{00000000-0005-0000-0000-0000A8540000}"/>
    <cellStyle name="Separador de milhares 16 7 2 6 2" xfId="52306" xr:uid="{A670D72D-5702-4E8E-A389-C5034F6A6310}"/>
    <cellStyle name="Separador de milhares 16 7 2 7" xfId="52299" xr:uid="{957F003B-3BE2-4702-9A83-B77E63C8F939}"/>
    <cellStyle name="Separador de milhares 16 7 3" xfId="21671" xr:uid="{00000000-0005-0000-0000-0000A9540000}"/>
    <cellStyle name="Separador de milhares 16 7 3 2" xfId="21672" xr:uid="{00000000-0005-0000-0000-0000AA540000}"/>
    <cellStyle name="Separador de milhares 16 7 3 2 2" xfId="52308" xr:uid="{404B8C62-4B7E-4501-951F-C153E3E6EEB0}"/>
    <cellStyle name="Separador de milhares 16 7 3 3" xfId="52307" xr:uid="{7F00D4B0-7682-4CA3-806E-B0496CA1BD9C}"/>
    <cellStyle name="Separador de milhares 16 7 4" xfId="21673" xr:uid="{00000000-0005-0000-0000-0000AB540000}"/>
    <cellStyle name="Separador de milhares 16 7 4 2" xfId="21674" xr:uid="{00000000-0005-0000-0000-0000AC540000}"/>
    <cellStyle name="Separador de milhares 16 7 4 2 2" xfId="52310" xr:uid="{7D178206-D78A-485B-B4F3-59ABE4DAE7B9}"/>
    <cellStyle name="Separador de milhares 16 7 4 3" xfId="52309" xr:uid="{3AE811FB-F599-475E-9BA2-1B65EEFF79C1}"/>
    <cellStyle name="Separador de milhares 16 7 5" xfId="21675" xr:uid="{00000000-0005-0000-0000-0000AD540000}"/>
    <cellStyle name="Separador de milhares 16 7 5 2" xfId="52311" xr:uid="{68D43756-E27C-4638-AC63-CDED0666B9AB}"/>
    <cellStyle name="Separador de milhares 16 7 6" xfId="21676" xr:uid="{00000000-0005-0000-0000-0000AE540000}"/>
    <cellStyle name="Separador de milhares 16 7 6 2" xfId="21677" xr:uid="{00000000-0005-0000-0000-0000AF540000}"/>
    <cellStyle name="Separador de milhares 16 7 6 2 2" xfId="52313" xr:uid="{42057497-4669-4C3B-B029-B18DF2D11F16}"/>
    <cellStyle name="Separador de milhares 16 7 6 3" xfId="52312" xr:uid="{975D29F2-482D-4E9A-97C6-54D0754DEC9C}"/>
    <cellStyle name="Separador de milhares 16 7 7" xfId="21678" xr:uid="{00000000-0005-0000-0000-0000B0540000}"/>
    <cellStyle name="Separador de milhares 16 7 7 2" xfId="52314" xr:uid="{22234F00-9387-4A69-81EC-B2BF0DB76F62}"/>
    <cellStyle name="Separador de milhares 16 7 8" xfId="52297" xr:uid="{3343AC98-7257-4ED5-80CD-1875ABF38AFC}"/>
    <cellStyle name="Separador de milhares 16 8" xfId="21679" xr:uid="{00000000-0005-0000-0000-0000B1540000}"/>
    <cellStyle name="Separador de milhares_x0001_ 16 8" xfId="21680" xr:uid="{00000000-0005-0000-0000-0000B2540000}"/>
    <cellStyle name="Separador de milhares 16 8 2" xfId="21681" xr:uid="{00000000-0005-0000-0000-0000B3540000}"/>
    <cellStyle name="Separador de milhares_x0001_ 16 8 2" xfId="52316" xr:uid="{750CE3B1-9F62-4A9E-AD1E-F1AE5F7A5B44}"/>
    <cellStyle name="Separador de milhares 16 8 2 2" xfId="21682" xr:uid="{00000000-0005-0000-0000-0000B4540000}"/>
    <cellStyle name="Separador de milhares 16 8 2 2 2" xfId="21683" xr:uid="{00000000-0005-0000-0000-0000B5540000}"/>
    <cellStyle name="Separador de milhares 16 8 2 2 2 2" xfId="52319" xr:uid="{6CF4F8D3-5213-4CC2-BD1F-6A0F1AC298AA}"/>
    <cellStyle name="Separador de milhares 16 8 2 2 3" xfId="52318" xr:uid="{FA7EA865-3BA6-4FC5-9F12-7F726665CF8B}"/>
    <cellStyle name="Separador de milhares 16 8 2 3" xfId="21684" xr:uid="{00000000-0005-0000-0000-0000B6540000}"/>
    <cellStyle name="Separador de milhares 16 8 2 3 2" xfId="21685" xr:uid="{00000000-0005-0000-0000-0000B7540000}"/>
    <cellStyle name="Separador de milhares 16 8 2 3 2 2" xfId="52321" xr:uid="{8C51372F-A267-4818-8880-ECD835B2EA8D}"/>
    <cellStyle name="Separador de milhares 16 8 2 3 3" xfId="52320" xr:uid="{2C158409-3FAC-467C-B4E9-B20905F8A60E}"/>
    <cellStyle name="Separador de milhares 16 8 2 4" xfId="21686" xr:uid="{00000000-0005-0000-0000-0000B8540000}"/>
    <cellStyle name="Separador de milhares 16 8 2 4 2" xfId="52322" xr:uid="{0524ABA7-1938-4734-8DFA-E6240DDF1A07}"/>
    <cellStyle name="Separador de milhares 16 8 2 5" xfId="21687" xr:uid="{00000000-0005-0000-0000-0000B9540000}"/>
    <cellStyle name="Separador de milhares 16 8 2 5 2" xfId="52323" xr:uid="{D74242A6-8EED-4F32-81DE-A622D452B9B2}"/>
    <cellStyle name="Separador de milhares 16 8 2 6" xfId="21688" xr:uid="{00000000-0005-0000-0000-0000BA540000}"/>
    <cellStyle name="Separador de milhares 16 8 2 6 2" xfId="52324" xr:uid="{12AB4336-8835-4EE8-82D8-A75F163DE292}"/>
    <cellStyle name="Separador de milhares 16 8 2 7" xfId="52317" xr:uid="{3D2264F2-95BF-4FF0-B529-458614D0610C}"/>
    <cellStyle name="Separador de milhares 16 8 3" xfId="21689" xr:uid="{00000000-0005-0000-0000-0000BB540000}"/>
    <cellStyle name="Separador de milhares 16 8 3 2" xfId="21690" xr:uid="{00000000-0005-0000-0000-0000BC540000}"/>
    <cellStyle name="Separador de milhares 16 8 3 2 2" xfId="52326" xr:uid="{AD7CBD2D-62AF-4F0D-BF78-D747ADF52091}"/>
    <cellStyle name="Separador de milhares 16 8 3 3" xfId="52325" xr:uid="{D3D292D6-C503-4F1A-BDA9-E8F6FDA75A8A}"/>
    <cellStyle name="Separador de milhares 16 8 4" xfId="21691" xr:uid="{00000000-0005-0000-0000-0000BD540000}"/>
    <cellStyle name="Separador de milhares 16 8 4 2" xfId="21692" xr:uid="{00000000-0005-0000-0000-0000BE540000}"/>
    <cellStyle name="Separador de milhares 16 8 4 2 2" xfId="52328" xr:uid="{0318AFCE-A4A3-4003-B855-9E36068F28C6}"/>
    <cellStyle name="Separador de milhares 16 8 4 3" xfId="52327" xr:uid="{E1F0DA87-2509-4FAC-9B57-79B9B80864D5}"/>
    <cellStyle name="Separador de milhares 16 8 5" xfId="21693" xr:uid="{00000000-0005-0000-0000-0000BF540000}"/>
    <cellStyle name="Separador de milhares 16 8 5 2" xfId="52329" xr:uid="{453E2B54-F2B5-40B9-8AE9-821D4FE992F1}"/>
    <cellStyle name="Separador de milhares 16 8 6" xfId="21694" xr:uid="{00000000-0005-0000-0000-0000C0540000}"/>
    <cellStyle name="Separador de milhares 16 8 6 2" xfId="21695" xr:uid="{00000000-0005-0000-0000-0000C1540000}"/>
    <cellStyle name="Separador de milhares 16 8 6 2 2" xfId="52331" xr:uid="{8BD88701-8010-42F7-B5F4-95B18F00D99E}"/>
    <cellStyle name="Separador de milhares 16 8 6 3" xfId="52330" xr:uid="{CBB3C58E-F929-4BB7-81BC-0DD25A959121}"/>
    <cellStyle name="Separador de milhares 16 8 7" xfId="21696" xr:uid="{00000000-0005-0000-0000-0000C2540000}"/>
    <cellStyle name="Separador de milhares 16 8 7 2" xfId="52332" xr:uid="{6A17D237-405E-4A42-90F3-03E5FAEA2EB3}"/>
    <cellStyle name="Separador de milhares 16 8 8" xfId="52315" xr:uid="{F2BE1995-52C5-4B6E-95CB-951145E507A1}"/>
    <cellStyle name="Separador de milhares 16 9" xfId="21697" xr:uid="{00000000-0005-0000-0000-0000C3540000}"/>
    <cellStyle name="Separador de milhares_x0001_ 16 9" xfId="21698" xr:uid="{00000000-0005-0000-0000-0000C4540000}"/>
    <cellStyle name="Separador de milhares 16 9 2" xfId="21699" xr:uid="{00000000-0005-0000-0000-0000C5540000}"/>
    <cellStyle name="Separador de milhares_x0001_ 16 9 2" xfId="52334" xr:uid="{E7BDBE41-28EF-4886-95F2-017896267996}"/>
    <cellStyle name="Separador de milhares 16 9 2 2" xfId="21700" xr:uid="{00000000-0005-0000-0000-0000C6540000}"/>
    <cellStyle name="Separador de milhares 16 9 2 2 2" xfId="52336" xr:uid="{77585E0E-3C99-4E3F-B1C0-8A6D8CACE63F}"/>
    <cellStyle name="Separador de milhares 16 9 2 3" xfId="52335" xr:uid="{F5FFE1A9-0BA3-4CF4-8881-264EEA8D0F4C}"/>
    <cellStyle name="Separador de milhares 16 9 3" xfId="21701" xr:uid="{00000000-0005-0000-0000-0000C7540000}"/>
    <cellStyle name="Separador de milhares 16 9 3 2" xfId="21702" xr:uid="{00000000-0005-0000-0000-0000C8540000}"/>
    <cellStyle name="Separador de milhares 16 9 3 2 2" xfId="52338" xr:uid="{4617DD40-63E4-4F9D-AEF9-49232ADC9D5D}"/>
    <cellStyle name="Separador de milhares 16 9 3 3" xfId="52337" xr:uid="{FF1D8415-2748-4E43-AD58-9215E98F0F3C}"/>
    <cellStyle name="Separador de milhares 16 9 4" xfId="21703" xr:uid="{00000000-0005-0000-0000-0000C9540000}"/>
    <cellStyle name="Separador de milhares 16 9 4 2" xfId="52339" xr:uid="{EC175A2B-9B7A-4F57-BDC8-11B49340A7BF}"/>
    <cellStyle name="Separador de milhares 16 9 5" xfId="21704" xr:uid="{00000000-0005-0000-0000-0000CA540000}"/>
    <cellStyle name="Separador de milhares 16 9 5 2" xfId="21705" xr:uid="{00000000-0005-0000-0000-0000CB540000}"/>
    <cellStyle name="Separador de milhares 16 9 5 2 2" xfId="52341" xr:uid="{B209A6F7-75F8-48A4-8AAD-85D95226DA4C}"/>
    <cellStyle name="Separador de milhares 16 9 5 3" xfId="52340" xr:uid="{BCBD48C8-0FD6-4C37-A0A9-14BF5C4084E1}"/>
    <cellStyle name="Separador de milhares 16 9 6" xfId="21706" xr:uid="{00000000-0005-0000-0000-0000CC540000}"/>
    <cellStyle name="Separador de milhares 16 9 6 2" xfId="52342" xr:uid="{FC77EFEF-D6B5-420F-83BD-B8BFE2E76639}"/>
    <cellStyle name="Separador de milhares 16 9 7" xfId="52333" xr:uid="{1E62767D-5E5C-4DC2-B313-CB53181E3766}"/>
    <cellStyle name="Separador de milhares 17" xfId="21707" xr:uid="{00000000-0005-0000-0000-0000CD540000}"/>
    <cellStyle name="Separador de milhares_x0001_ 17" xfId="21708" xr:uid="{00000000-0005-0000-0000-0000CE540000}"/>
    <cellStyle name="Separador de milhares 17 10" xfId="21709" xr:uid="{00000000-0005-0000-0000-0000CF540000}"/>
    <cellStyle name="Separador de milhares_x0001_ 17 10" xfId="52344" xr:uid="{593F2C6B-A3BA-4DD7-8355-039CF26046E8}"/>
    <cellStyle name="Separador de milhares 17 10 2" xfId="21710" xr:uid="{00000000-0005-0000-0000-0000D0540000}"/>
    <cellStyle name="Separador de milhares 17 10 2 2" xfId="21711" xr:uid="{00000000-0005-0000-0000-0000D1540000}"/>
    <cellStyle name="Separador de milhares 17 10 2 2 2" xfId="52347" xr:uid="{15C81440-ACDD-4AFF-8B1A-54FA1ACE11C9}"/>
    <cellStyle name="Separador de milhares 17 10 2 3" xfId="52346" xr:uid="{260BCD7E-361B-4A0E-A18D-81ECF6E041A5}"/>
    <cellStyle name="Separador de milhares 17 10 3" xfId="21712" xr:uid="{00000000-0005-0000-0000-0000D2540000}"/>
    <cellStyle name="Separador de milhares 17 10 3 2" xfId="21713" xr:uid="{00000000-0005-0000-0000-0000D3540000}"/>
    <cellStyle name="Separador de milhares 17 10 3 2 2" xfId="52349" xr:uid="{DDC266D6-5386-4D5A-8034-F63AB04C16A6}"/>
    <cellStyle name="Separador de milhares 17 10 3 3" xfId="52348" xr:uid="{A077905C-5DCD-4FDE-B890-8216B10AC67A}"/>
    <cellStyle name="Separador de milhares 17 10 4" xfId="21714" xr:uid="{00000000-0005-0000-0000-0000D4540000}"/>
    <cellStyle name="Separador de milhares 17 10 4 2" xfId="52350" xr:uid="{EB1B7EE9-DF10-429C-8EF8-F7FAA667A799}"/>
    <cellStyle name="Separador de milhares 17 10 5" xfId="21715" xr:uid="{00000000-0005-0000-0000-0000D5540000}"/>
    <cellStyle name="Separador de milhares 17 10 5 2" xfId="52351" xr:uid="{C15BD011-65E5-44F8-A0C0-CC32783734F9}"/>
    <cellStyle name="Separador de milhares 17 10 6" xfId="21716" xr:uid="{00000000-0005-0000-0000-0000D6540000}"/>
    <cellStyle name="Separador de milhares 17 10 6 2" xfId="52352" xr:uid="{9503E66F-D964-4557-9D2A-32D1270BB57D}"/>
    <cellStyle name="Separador de milhares 17 10 7" xfId="52345" xr:uid="{C19D1FDC-DD30-419F-A389-E7D99A99BE39}"/>
    <cellStyle name="Separador de milhares 17 11" xfId="21717" xr:uid="{00000000-0005-0000-0000-0000D7540000}"/>
    <cellStyle name="Separador de milhares 17 11 2" xfId="21718" xr:uid="{00000000-0005-0000-0000-0000D8540000}"/>
    <cellStyle name="Separador de milhares 17 11 2 2" xfId="21719" xr:uid="{00000000-0005-0000-0000-0000D9540000}"/>
    <cellStyle name="Separador de milhares 17 11 2 2 2" xfId="52355" xr:uid="{97C39310-6EF8-4F53-A4BD-86668C011F2D}"/>
    <cellStyle name="Separador de milhares 17 11 2 3" xfId="52354" xr:uid="{DCC1687C-473E-4E77-BFD0-10B9F9CB46D8}"/>
    <cellStyle name="Separador de milhares 17 11 3" xfId="21720" xr:uid="{00000000-0005-0000-0000-0000DA540000}"/>
    <cellStyle name="Separador de milhares 17 11 3 2" xfId="21721" xr:uid="{00000000-0005-0000-0000-0000DB540000}"/>
    <cellStyle name="Separador de milhares 17 11 3 2 2" xfId="52357" xr:uid="{3C4EEA3D-C438-4AEA-ABB1-5BF1000409E8}"/>
    <cellStyle name="Separador de milhares 17 11 3 3" xfId="52356" xr:uid="{5D0AEB85-E456-416E-BEA9-1DFFD0861ABD}"/>
    <cellStyle name="Separador de milhares 17 11 4" xfId="21722" xr:uid="{00000000-0005-0000-0000-0000DC540000}"/>
    <cellStyle name="Separador de milhares 17 11 4 2" xfId="52358" xr:uid="{1F995413-C5FD-4618-9275-0367EDE0AED6}"/>
    <cellStyle name="Separador de milhares 17 11 5" xfId="21723" xr:uid="{00000000-0005-0000-0000-0000DD540000}"/>
    <cellStyle name="Separador de milhares 17 11 5 2" xfId="52359" xr:uid="{5F58F1C9-B061-499F-B38B-9FB3631F324F}"/>
    <cellStyle name="Separador de milhares 17 11 6" xfId="21724" xr:uid="{00000000-0005-0000-0000-0000DE540000}"/>
    <cellStyle name="Separador de milhares 17 11 6 2" xfId="52360" xr:uid="{23F4AFDC-EABB-4D67-B6A0-CBBAA0897230}"/>
    <cellStyle name="Separador de milhares 17 11 7" xfId="52353" xr:uid="{48C63E0E-DB67-4CB4-8A45-D57F27B07C6C}"/>
    <cellStyle name="Separador de milhares 17 12" xfId="21725" xr:uid="{00000000-0005-0000-0000-0000DF540000}"/>
    <cellStyle name="Separador de milhares 17 12 2" xfId="21726" xr:uid="{00000000-0005-0000-0000-0000E0540000}"/>
    <cellStyle name="Separador de milhares 17 12 2 2" xfId="21727" xr:uid="{00000000-0005-0000-0000-0000E1540000}"/>
    <cellStyle name="Separador de milhares 17 12 2 2 2" xfId="52363" xr:uid="{D2EBF437-DF06-4C71-8588-CB2F7D8E22EA}"/>
    <cellStyle name="Separador de milhares 17 12 2 3" xfId="52362" xr:uid="{F9B3089F-4F15-4208-AD32-E9AC2B364B2D}"/>
    <cellStyle name="Separador de milhares 17 12 3" xfId="21728" xr:uid="{00000000-0005-0000-0000-0000E2540000}"/>
    <cellStyle name="Separador de milhares 17 12 3 2" xfId="21729" xr:uid="{00000000-0005-0000-0000-0000E3540000}"/>
    <cellStyle name="Separador de milhares 17 12 3 2 2" xfId="52365" xr:uid="{77BAFE66-9B64-4634-8D67-E013618EE655}"/>
    <cellStyle name="Separador de milhares 17 12 3 3" xfId="52364" xr:uid="{6A300F76-D19C-4A01-8B48-6F108E7C4F67}"/>
    <cellStyle name="Separador de milhares 17 12 4" xfId="21730" xr:uid="{00000000-0005-0000-0000-0000E4540000}"/>
    <cellStyle name="Separador de milhares 17 12 4 2" xfId="52366" xr:uid="{D4CBED85-2282-460E-B6BB-A360EBFFD5D2}"/>
    <cellStyle name="Separador de milhares 17 12 5" xfId="21731" xr:uid="{00000000-0005-0000-0000-0000E5540000}"/>
    <cellStyle name="Separador de milhares 17 12 5 2" xfId="52367" xr:uid="{F6E42417-2ABE-4E06-8EB9-39CBD2B06D5E}"/>
    <cellStyle name="Separador de milhares 17 12 6" xfId="21732" xr:uid="{00000000-0005-0000-0000-0000E6540000}"/>
    <cellStyle name="Separador de milhares 17 12 6 2" xfId="52368" xr:uid="{B37ABDF6-CE8C-4059-9281-59AF81577693}"/>
    <cellStyle name="Separador de milhares 17 12 7" xfId="52361" xr:uid="{5DF375E2-E829-4DD6-B1B0-72A492B68BE1}"/>
    <cellStyle name="Separador de milhares 17 13" xfId="21733" xr:uid="{00000000-0005-0000-0000-0000E7540000}"/>
    <cellStyle name="Separador de milhares 17 13 2" xfId="21734" xr:uid="{00000000-0005-0000-0000-0000E8540000}"/>
    <cellStyle name="Separador de milhares 17 13 2 2" xfId="21735" xr:uid="{00000000-0005-0000-0000-0000E9540000}"/>
    <cellStyle name="Separador de milhares 17 13 2 2 2" xfId="52371" xr:uid="{62F22A34-4ADD-4586-A9D0-A29FA893F306}"/>
    <cellStyle name="Separador de milhares 17 13 2 3" xfId="52370" xr:uid="{8D67CBB4-93CD-4AD7-B966-485CB2E0FAB6}"/>
    <cellStyle name="Separador de milhares 17 13 3" xfId="21736" xr:uid="{00000000-0005-0000-0000-0000EA540000}"/>
    <cellStyle name="Separador de milhares 17 13 3 2" xfId="21737" xr:uid="{00000000-0005-0000-0000-0000EB540000}"/>
    <cellStyle name="Separador de milhares 17 13 3 2 2" xfId="52373" xr:uid="{F2B59AC0-79D6-4B36-82A2-540765F23437}"/>
    <cellStyle name="Separador de milhares 17 13 3 3" xfId="52372" xr:uid="{35050665-BD25-4617-9E1B-F3BA1823050C}"/>
    <cellStyle name="Separador de milhares 17 13 4" xfId="21738" xr:uid="{00000000-0005-0000-0000-0000EC540000}"/>
    <cellStyle name="Separador de milhares 17 13 4 2" xfId="52374" xr:uid="{97BAFBC3-8680-4845-AFDA-6C5A9FF34D9C}"/>
    <cellStyle name="Separador de milhares 17 13 5" xfId="21739" xr:uid="{00000000-0005-0000-0000-0000ED540000}"/>
    <cellStyle name="Separador de milhares 17 13 5 2" xfId="52375" xr:uid="{58A74517-6E3D-40DC-912E-9EED2C10651E}"/>
    <cellStyle name="Separador de milhares 17 13 6" xfId="21740" xr:uid="{00000000-0005-0000-0000-0000EE540000}"/>
    <cellStyle name="Separador de milhares 17 13 6 2" xfId="52376" xr:uid="{ECE758BF-8A45-46B2-AA67-E7A005080329}"/>
    <cellStyle name="Separador de milhares 17 13 7" xfId="52369" xr:uid="{56206320-902D-4924-8864-E2B03D7F9222}"/>
    <cellStyle name="Separador de milhares 17 14" xfId="21741" xr:uid="{00000000-0005-0000-0000-0000EF540000}"/>
    <cellStyle name="Separador de milhares 17 14 2" xfId="21742" xr:uid="{00000000-0005-0000-0000-0000F0540000}"/>
    <cellStyle name="Separador de milhares 17 14 2 2" xfId="21743" xr:uid="{00000000-0005-0000-0000-0000F1540000}"/>
    <cellStyle name="Separador de milhares 17 14 2 2 2" xfId="52379" xr:uid="{D04EA828-2F83-4E11-9D34-4B7FF98A13F3}"/>
    <cellStyle name="Separador de milhares 17 14 2 3" xfId="52378" xr:uid="{150B03F5-5652-4B10-8DF4-DA8D634A0A1A}"/>
    <cellStyle name="Separador de milhares 17 14 3" xfId="21744" xr:uid="{00000000-0005-0000-0000-0000F2540000}"/>
    <cellStyle name="Separador de milhares 17 14 3 2" xfId="21745" xr:uid="{00000000-0005-0000-0000-0000F3540000}"/>
    <cellStyle name="Separador de milhares 17 14 3 2 2" xfId="52381" xr:uid="{B5C06392-88BD-41FF-9DFD-F1E238EEE066}"/>
    <cellStyle name="Separador de milhares 17 14 3 3" xfId="52380" xr:uid="{5FADAD67-B8C5-43F0-91DF-C356B250D39D}"/>
    <cellStyle name="Separador de milhares 17 14 4" xfId="21746" xr:uid="{00000000-0005-0000-0000-0000F4540000}"/>
    <cellStyle name="Separador de milhares 17 14 4 2" xfId="52382" xr:uid="{8D285049-4D69-4CD4-801A-3EC699724D3B}"/>
    <cellStyle name="Separador de milhares 17 14 5" xfId="21747" xr:uid="{00000000-0005-0000-0000-0000F5540000}"/>
    <cellStyle name="Separador de milhares 17 14 5 2" xfId="52383" xr:uid="{9607F8E5-A2A3-4B75-B61D-9AE50C7E0109}"/>
    <cellStyle name="Separador de milhares 17 14 6" xfId="21748" xr:uid="{00000000-0005-0000-0000-0000F6540000}"/>
    <cellStyle name="Separador de milhares 17 14 6 2" xfId="52384" xr:uid="{0E016FAC-9A67-4584-94B1-E3BC584E7787}"/>
    <cellStyle name="Separador de milhares 17 14 7" xfId="52377" xr:uid="{22EFB683-4A8E-452A-92F9-3298D36F64AA}"/>
    <cellStyle name="Separador de milhares 17 15" xfId="21749" xr:uid="{00000000-0005-0000-0000-0000F7540000}"/>
    <cellStyle name="Separador de milhares 17 15 2" xfId="21750" xr:uid="{00000000-0005-0000-0000-0000F8540000}"/>
    <cellStyle name="Separador de milhares 17 15 2 2" xfId="52386" xr:uid="{64CAF0D5-3D5C-4D88-9602-657A2BB8EF44}"/>
    <cellStyle name="Separador de milhares 17 15 3" xfId="52385" xr:uid="{6E4F1BE7-737C-4077-A8EC-82D5612F74B9}"/>
    <cellStyle name="Separador de milhares 17 16" xfId="21751" xr:uid="{00000000-0005-0000-0000-0000F9540000}"/>
    <cellStyle name="Separador de milhares 17 16 2" xfId="21752" xr:uid="{00000000-0005-0000-0000-0000FA540000}"/>
    <cellStyle name="Separador de milhares 17 16 2 2" xfId="52388" xr:uid="{50B512FB-57C9-4233-BA1B-D9A975C60187}"/>
    <cellStyle name="Separador de milhares 17 16 3" xfId="52387" xr:uid="{C2143783-3CD2-494E-A2C0-8D8AB10AAF1E}"/>
    <cellStyle name="Separador de milhares 17 17" xfId="21753" xr:uid="{00000000-0005-0000-0000-0000FB540000}"/>
    <cellStyle name="Separador de milhares 17 17 2" xfId="21754" xr:uid="{00000000-0005-0000-0000-0000FC540000}"/>
    <cellStyle name="Separador de milhares 17 17 2 2" xfId="52390" xr:uid="{647B709D-70DB-437F-86AE-98882E17EB27}"/>
    <cellStyle name="Separador de milhares 17 17 3" xfId="52389" xr:uid="{0F3A99D7-FF02-4B3E-8F0C-E787195ACFE4}"/>
    <cellStyle name="Separador de milhares 17 18" xfId="21755" xr:uid="{00000000-0005-0000-0000-0000FD540000}"/>
    <cellStyle name="Separador de milhares 17 18 2" xfId="21756" xr:uid="{00000000-0005-0000-0000-0000FE540000}"/>
    <cellStyle name="Separador de milhares 17 18 2 2" xfId="52392" xr:uid="{99AE972B-DFB2-4E08-A547-940258D11A12}"/>
    <cellStyle name="Separador de milhares 17 18 3" xfId="52391" xr:uid="{0F58FB34-E0A5-4484-A84A-68085972D168}"/>
    <cellStyle name="Separador de milhares 17 19" xfId="21757" xr:uid="{00000000-0005-0000-0000-0000FF540000}"/>
    <cellStyle name="Separador de milhares 17 19 2" xfId="52393" xr:uid="{D2D97037-1705-4481-8414-26B02DD417DB}"/>
    <cellStyle name="Separador de milhares 17 2" xfId="21758" xr:uid="{00000000-0005-0000-0000-000000550000}"/>
    <cellStyle name="Separador de milhares_x0001_ 17 2" xfId="21759" xr:uid="{00000000-0005-0000-0000-000001550000}"/>
    <cellStyle name="Separador de milhares 17 2 10" xfId="21760" xr:uid="{00000000-0005-0000-0000-000002550000}"/>
    <cellStyle name="Separador de milhares 17 2 10 2" xfId="52396" xr:uid="{39EEE6F3-1ED0-47FB-A703-309A01336DF6}"/>
    <cellStyle name="Separador de milhares 17 2 11" xfId="52394" xr:uid="{10C56AB4-EA29-4B1C-B008-D3CADE30864C}"/>
    <cellStyle name="Separador de milhares 17 2 2" xfId="21761" xr:uid="{00000000-0005-0000-0000-000003550000}"/>
    <cellStyle name="Separador de milhares_x0001_ 17 2 2" xfId="21762" xr:uid="{00000000-0005-0000-0000-000004550000}"/>
    <cellStyle name="Separador de milhares 17 2 2 2" xfId="21763" xr:uid="{00000000-0005-0000-0000-000005550000}"/>
    <cellStyle name="Separador de milhares_x0001_ 17 2 2 2" xfId="52398" xr:uid="{7601EBCA-D738-429F-8090-6D52DBF78AEC}"/>
    <cellStyle name="Separador de milhares 17 2 2 2 2" xfId="21764" xr:uid="{00000000-0005-0000-0000-000006550000}"/>
    <cellStyle name="Separador de milhares 17 2 2 2 2 2" xfId="52400" xr:uid="{8DB399CA-A313-40CB-9685-DDB62946FC3B}"/>
    <cellStyle name="Separador de milhares 17 2 2 2 3" xfId="52399" xr:uid="{36AE6120-A0B2-4E94-88BD-A387D727E281}"/>
    <cellStyle name="Separador de milhares 17 2 2 3" xfId="21765" xr:uid="{00000000-0005-0000-0000-000007550000}"/>
    <cellStyle name="Separador de milhares 17 2 2 3 2" xfId="21766" xr:uid="{00000000-0005-0000-0000-000008550000}"/>
    <cellStyle name="Separador de milhares 17 2 2 3 2 2" xfId="52402" xr:uid="{FC8242AD-CE11-4E10-AC65-996C325876F0}"/>
    <cellStyle name="Separador de milhares 17 2 2 3 3" xfId="52401" xr:uid="{199D8290-9581-4A50-9301-B2EBF2727124}"/>
    <cellStyle name="Separador de milhares 17 2 2 4" xfId="21767" xr:uid="{00000000-0005-0000-0000-000009550000}"/>
    <cellStyle name="Separador de milhares 17 2 2 4 2" xfId="52403" xr:uid="{A2A97310-F99B-4B4F-9B7E-7EC8FF90D733}"/>
    <cellStyle name="Separador de milhares 17 2 2 5" xfId="21768" xr:uid="{00000000-0005-0000-0000-00000A550000}"/>
    <cellStyle name="Separador de milhares 17 2 2 5 2" xfId="52404" xr:uid="{80754CB0-7297-4A3D-A810-7E87916B19CD}"/>
    <cellStyle name="Separador de milhares 17 2 2 6" xfId="21769" xr:uid="{00000000-0005-0000-0000-00000B550000}"/>
    <cellStyle name="Separador de milhares 17 2 2 6 2" xfId="52405" xr:uid="{425E83C4-54E6-43FB-9FA0-41FFE641A124}"/>
    <cellStyle name="Separador de milhares 17 2 2 7" xfId="52397" xr:uid="{DE804A30-2277-43BE-9C83-65953EF3EEC4}"/>
    <cellStyle name="Separador de milhares 17 2 3" xfId="21770" xr:uid="{00000000-0005-0000-0000-00000C550000}"/>
    <cellStyle name="Separador de milhares_x0001_ 17 2 3" xfId="52395" xr:uid="{E5ED388D-1264-48AC-8DA2-89E977A84DDB}"/>
    <cellStyle name="Separador de milhares 17 2 3 2" xfId="21771" xr:uid="{00000000-0005-0000-0000-00000D550000}"/>
    <cellStyle name="Separador de milhares 17 2 3 2 2" xfId="52407" xr:uid="{547C1853-62A1-4C5A-A20F-FECBA907A9A6}"/>
    <cellStyle name="Separador de milhares 17 2 3 3" xfId="52406" xr:uid="{70B37CAD-A40C-4296-88FA-B8345D927044}"/>
    <cellStyle name="Separador de milhares 17 2 4" xfId="21772" xr:uid="{00000000-0005-0000-0000-00000E550000}"/>
    <cellStyle name="Separador de milhares 17 2 4 2" xfId="21773" xr:uid="{00000000-0005-0000-0000-00000F550000}"/>
    <cellStyle name="Separador de milhares 17 2 4 2 2" xfId="52409" xr:uid="{367FB9E2-155C-4063-AC59-314F1034B4D9}"/>
    <cellStyle name="Separador de milhares 17 2 4 3" xfId="52408" xr:uid="{69517B0A-CE86-4ACA-B91D-18C1D5D10894}"/>
    <cellStyle name="Separador de milhares 17 2 5" xfId="21774" xr:uid="{00000000-0005-0000-0000-000010550000}"/>
    <cellStyle name="Separador de milhares 17 2 5 2" xfId="21775" xr:uid="{00000000-0005-0000-0000-000011550000}"/>
    <cellStyle name="Separador de milhares 17 2 5 2 2" xfId="52411" xr:uid="{B361FD1D-3062-4D2C-BD25-7474799286C2}"/>
    <cellStyle name="Separador de milhares 17 2 5 3" xfId="52410" xr:uid="{30044469-6465-4CE8-8394-CDA8BE0B2CF2}"/>
    <cellStyle name="Separador de milhares 17 2 6" xfId="21776" xr:uid="{00000000-0005-0000-0000-000012550000}"/>
    <cellStyle name="Separador de milhares 17 2 6 2" xfId="21777" xr:uid="{00000000-0005-0000-0000-000013550000}"/>
    <cellStyle name="Separador de milhares 17 2 6 2 2" xfId="52413" xr:uid="{A8C656E0-7C02-4C6D-932C-9B6BDF0C196F}"/>
    <cellStyle name="Separador de milhares 17 2 6 3" xfId="52412" xr:uid="{E441276C-B9F3-415C-B774-3D93B2CC55E7}"/>
    <cellStyle name="Separador de milhares 17 2 7" xfId="21778" xr:uid="{00000000-0005-0000-0000-000014550000}"/>
    <cellStyle name="Separador de milhares 17 2 7 2" xfId="52414" xr:uid="{9FAF8F28-CF03-4665-9436-0405A980F88A}"/>
    <cellStyle name="Separador de milhares 17 2 8" xfId="21779" xr:uid="{00000000-0005-0000-0000-000015550000}"/>
    <cellStyle name="Separador de milhares 17 2 8 2" xfId="52415" xr:uid="{4B31E541-9C82-4C70-A562-E300637A4664}"/>
    <cellStyle name="Separador de milhares 17 2 8 3" xfId="21780" xr:uid="{00000000-0005-0000-0000-000016550000}"/>
    <cellStyle name="Separador de milhares 17 2 8 3 2" xfId="52416" xr:uid="{9761C0E9-599B-459A-87A3-BCEE2001A8A4}"/>
    <cellStyle name="Separador de milhares 17 2 9" xfId="21781" xr:uid="{00000000-0005-0000-0000-000017550000}"/>
    <cellStyle name="Separador de milhares 17 2 9 2" xfId="52417" xr:uid="{917958CA-0ECF-4705-BDA7-80A9096DA375}"/>
    <cellStyle name="Separador de milhares 17 20" xfId="21782" xr:uid="{00000000-0005-0000-0000-000018550000}"/>
    <cellStyle name="Separador de milhares 17 20 2" xfId="52418" xr:uid="{5604A77D-520D-4421-9B7B-B5F182B25F85}"/>
    <cellStyle name="Separador de milhares 17 20 3" xfId="21783" xr:uid="{00000000-0005-0000-0000-000019550000}"/>
    <cellStyle name="Separador de milhares 17 20 3 2" xfId="52419" xr:uid="{AE868C4F-04AA-4B03-A0DA-325BAA8713FA}"/>
    <cellStyle name="Separador de milhares 17 21" xfId="21784" xr:uid="{00000000-0005-0000-0000-00001A550000}"/>
    <cellStyle name="Separador de milhares 17 21 2" xfId="52420" xr:uid="{14D1D426-BF64-4063-841B-6F1BB15AA7E9}"/>
    <cellStyle name="Separador de milhares 17 22" xfId="21785" xr:uid="{00000000-0005-0000-0000-00001B550000}"/>
    <cellStyle name="Separador de milhares 17 22 2" xfId="52421" xr:uid="{AE68CE0B-E9C6-4C5F-AE89-05AC66712D9F}"/>
    <cellStyle name="Separador de milhares 17 23" xfId="52343" xr:uid="{13DB6DD2-388B-4D5D-BD9D-B6D38380705E}"/>
    <cellStyle name="Separador de milhares 17 3" xfId="21786" xr:uid="{00000000-0005-0000-0000-00001C550000}"/>
    <cellStyle name="Separador de milhares_x0001_ 17 3" xfId="21787" xr:uid="{00000000-0005-0000-0000-00001D550000}"/>
    <cellStyle name="Separador de milhares 17 3 10" xfId="52422" xr:uid="{D1E9A9C8-FD6E-4F83-8667-5F4E7A2419A7}"/>
    <cellStyle name="Separador de milhares 17 3 2" xfId="21788" xr:uid="{00000000-0005-0000-0000-00001E550000}"/>
    <cellStyle name="Separador de milhares_x0001_ 17 3 2" xfId="21789" xr:uid="{00000000-0005-0000-0000-00001F550000}"/>
    <cellStyle name="Separador de milhares 17 3 2 2" xfId="21790" xr:uid="{00000000-0005-0000-0000-000020550000}"/>
    <cellStyle name="Separador de milhares_x0001_ 17 3 2 2" xfId="52425" xr:uid="{28A6B1DC-A321-4E19-BD89-B129D6DF079C}"/>
    <cellStyle name="Separador de milhares 17 3 2 2 2" xfId="21791" xr:uid="{00000000-0005-0000-0000-000021550000}"/>
    <cellStyle name="Separador de milhares 17 3 2 2 2 2" xfId="52427" xr:uid="{8E2C4FAB-0CBA-48A4-AEF4-6CDCE93F35B5}"/>
    <cellStyle name="Separador de milhares 17 3 2 2 3" xfId="52426" xr:uid="{3B41B636-96EF-4227-A10C-2E1F5F1FDF6E}"/>
    <cellStyle name="Separador de milhares 17 3 2 3" xfId="21792" xr:uid="{00000000-0005-0000-0000-000022550000}"/>
    <cellStyle name="Separador de milhares 17 3 2 3 2" xfId="21793" xr:uid="{00000000-0005-0000-0000-000023550000}"/>
    <cellStyle name="Separador de milhares 17 3 2 3 2 2" xfId="52429" xr:uid="{06BB339B-1398-4B11-BA2E-8CEE28FE68D4}"/>
    <cellStyle name="Separador de milhares 17 3 2 3 3" xfId="52428" xr:uid="{7C9CF70B-667B-4CBA-BEAD-FD2092E8E07A}"/>
    <cellStyle name="Separador de milhares 17 3 2 4" xfId="21794" xr:uid="{00000000-0005-0000-0000-000024550000}"/>
    <cellStyle name="Separador de milhares 17 3 2 4 2" xfId="52430" xr:uid="{1E005449-2237-4A5D-914E-099CB444299B}"/>
    <cellStyle name="Separador de milhares 17 3 2 5" xfId="21795" xr:uid="{00000000-0005-0000-0000-000025550000}"/>
    <cellStyle name="Separador de milhares 17 3 2 5 2" xfId="52431" xr:uid="{B7931647-4EE1-4078-A51A-FF138C08B814}"/>
    <cellStyle name="Separador de milhares 17 3 2 6" xfId="21796" xr:uid="{00000000-0005-0000-0000-000026550000}"/>
    <cellStyle name="Separador de milhares 17 3 2 6 2" xfId="52432" xr:uid="{BE7FDF30-A720-4258-897E-F977CE4A757C}"/>
    <cellStyle name="Separador de milhares 17 3 2 7" xfId="52424" xr:uid="{5F6EAA91-8411-4E07-8C36-A4F7E7ACB5D5}"/>
    <cellStyle name="Separador de milhares 17 3 3" xfId="21797" xr:uid="{00000000-0005-0000-0000-000027550000}"/>
    <cellStyle name="Separador de milhares_x0001_ 17 3 3" xfId="52423" xr:uid="{CDE7F1E7-EB39-4535-8F45-F5564B22E62F}"/>
    <cellStyle name="Separador de milhares 17 3 3 2" xfId="21798" xr:uid="{00000000-0005-0000-0000-000028550000}"/>
    <cellStyle name="Separador de milhares 17 3 3 2 2" xfId="52434" xr:uid="{226C4845-DA94-4F83-9042-5AD133AEFBAD}"/>
    <cellStyle name="Separador de milhares 17 3 3 3" xfId="52433" xr:uid="{78BF8AE0-D5BD-469B-9F9E-12F826503647}"/>
    <cellStyle name="Separador de milhares 17 3 4" xfId="21799" xr:uid="{00000000-0005-0000-0000-000029550000}"/>
    <cellStyle name="Separador de milhares 17 3 4 2" xfId="21800" xr:uid="{00000000-0005-0000-0000-00002A550000}"/>
    <cellStyle name="Separador de milhares 17 3 4 2 2" xfId="52436" xr:uid="{FEBA79E3-3BE3-4FAB-88C0-380FB5361837}"/>
    <cellStyle name="Separador de milhares 17 3 4 3" xfId="52435" xr:uid="{459658EA-3B8B-44A5-9DCA-4D17DBB379D1}"/>
    <cellStyle name="Separador de milhares 17 3 5" xfId="21801" xr:uid="{00000000-0005-0000-0000-00002B550000}"/>
    <cellStyle name="Separador de milhares 17 3 5 2" xfId="21802" xr:uid="{00000000-0005-0000-0000-00002C550000}"/>
    <cellStyle name="Separador de milhares 17 3 5 2 2" xfId="52438" xr:uid="{EC9E0DC3-A710-4C04-A9FA-26262A073F9F}"/>
    <cellStyle name="Separador de milhares 17 3 5 3" xfId="52437" xr:uid="{4359B8FF-BD31-4E36-A003-8ED96A71B443}"/>
    <cellStyle name="Separador de milhares 17 3 6" xfId="21803" xr:uid="{00000000-0005-0000-0000-00002D550000}"/>
    <cellStyle name="Separador de milhares 17 3 6 2" xfId="52439" xr:uid="{22F57CCB-252F-4BAD-A4B6-4CC867EDAD01}"/>
    <cellStyle name="Separador de milhares 17 3 7" xfId="21804" xr:uid="{00000000-0005-0000-0000-00002E550000}"/>
    <cellStyle name="Separador de milhares 17 3 7 2" xfId="52440" xr:uid="{85A8C7A6-C43A-4C19-B3E4-C2E20BC396ED}"/>
    <cellStyle name="Separador de milhares 17 3 7 3" xfId="21805" xr:uid="{00000000-0005-0000-0000-00002F550000}"/>
    <cellStyle name="Separador de milhares 17 3 7 3 2" xfId="52441" xr:uid="{55087469-DACD-4995-B6CB-A41F59C12CAC}"/>
    <cellStyle name="Separador de milhares 17 3 8" xfId="21806" xr:uid="{00000000-0005-0000-0000-000030550000}"/>
    <cellStyle name="Separador de milhares 17 3 8 2" xfId="52442" xr:uid="{9CA70DEE-CD48-4DEF-9A14-5A16AA315AF5}"/>
    <cellStyle name="Separador de milhares 17 3 9" xfId="21807" xr:uid="{00000000-0005-0000-0000-000031550000}"/>
    <cellStyle name="Separador de milhares 17 3 9 2" xfId="52443" xr:uid="{F37F8B9F-67DE-4D5E-8B72-4A8E587DEE2C}"/>
    <cellStyle name="Separador de milhares 17 4" xfId="21808" xr:uid="{00000000-0005-0000-0000-000032550000}"/>
    <cellStyle name="Separador de milhares_x0001_ 17 4" xfId="21809" xr:uid="{00000000-0005-0000-0000-000033550000}"/>
    <cellStyle name="Separador de milhares 17 4 10" xfId="52444" xr:uid="{51E06FFB-8AFC-4D1C-A516-D984CEF7C526}"/>
    <cellStyle name="Separador de milhares 17 4 2" xfId="21810" xr:uid="{00000000-0005-0000-0000-000034550000}"/>
    <cellStyle name="Separador de milhares_x0001_ 17 4 2" xfId="21811" xr:uid="{00000000-0005-0000-0000-000035550000}"/>
    <cellStyle name="Separador de milhares 17 4 2 2" xfId="21812" xr:uid="{00000000-0005-0000-0000-000036550000}"/>
    <cellStyle name="Separador de milhares_x0001_ 17 4 2 2" xfId="52447" xr:uid="{26274E6E-1C00-4C96-B584-99D8266684C0}"/>
    <cellStyle name="Separador de milhares 17 4 2 2 2" xfId="21813" xr:uid="{00000000-0005-0000-0000-000037550000}"/>
    <cellStyle name="Separador de milhares 17 4 2 2 2 2" xfId="52449" xr:uid="{A818ECDB-0B49-456B-9971-EB659EBD4231}"/>
    <cellStyle name="Separador de milhares 17 4 2 2 3" xfId="52448" xr:uid="{7E824C07-F3ED-4145-8E2D-FE296099B6B8}"/>
    <cellStyle name="Separador de milhares 17 4 2 3" xfId="21814" xr:uid="{00000000-0005-0000-0000-000038550000}"/>
    <cellStyle name="Separador de milhares 17 4 2 3 2" xfId="21815" xr:uid="{00000000-0005-0000-0000-000039550000}"/>
    <cellStyle name="Separador de milhares 17 4 2 3 2 2" xfId="52451" xr:uid="{880EB7B8-B6A7-4B4E-8F1F-ECD656F68536}"/>
    <cellStyle name="Separador de milhares 17 4 2 3 3" xfId="52450" xr:uid="{65D9382F-3FE3-471E-8101-D24D1664CA8B}"/>
    <cellStyle name="Separador de milhares 17 4 2 4" xfId="21816" xr:uid="{00000000-0005-0000-0000-00003A550000}"/>
    <cellStyle name="Separador de milhares 17 4 2 4 2" xfId="52452" xr:uid="{7CC87FD7-D847-4B57-A3C9-F7F650F6F000}"/>
    <cellStyle name="Separador de milhares 17 4 2 5" xfId="21817" xr:uid="{00000000-0005-0000-0000-00003B550000}"/>
    <cellStyle name="Separador de milhares 17 4 2 5 2" xfId="52453" xr:uid="{0E12B0E0-3C2A-4455-BC1E-7863FE76DC1E}"/>
    <cellStyle name="Separador de milhares 17 4 2 6" xfId="21818" xr:uid="{00000000-0005-0000-0000-00003C550000}"/>
    <cellStyle name="Separador de milhares 17 4 2 6 2" xfId="52454" xr:uid="{3DA3F077-9996-4F62-859F-C34F947EA1EC}"/>
    <cellStyle name="Separador de milhares 17 4 2 7" xfId="52446" xr:uid="{748567C4-CBDB-47C9-A758-6620DFDC1CAD}"/>
    <cellStyle name="Separador de milhares 17 4 3" xfId="21819" xr:uid="{00000000-0005-0000-0000-00003D550000}"/>
    <cellStyle name="Separador de milhares_x0001_ 17 4 3" xfId="52445" xr:uid="{CC17E242-E0E7-4E86-AD29-6405D36D4118}"/>
    <cellStyle name="Separador de milhares 17 4 3 2" xfId="21820" xr:uid="{00000000-0005-0000-0000-00003E550000}"/>
    <cellStyle name="Separador de milhares 17 4 3 2 2" xfId="52456" xr:uid="{98D18A9F-29B7-4737-BF64-78A7B41532A2}"/>
    <cellStyle name="Separador de milhares 17 4 3 3" xfId="52455" xr:uid="{6E891521-BC36-49BC-875E-8EA6FCF7FE2B}"/>
    <cellStyle name="Separador de milhares 17 4 4" xfId="21821" xr:uid="{00000000-0005-0000-0000-00003F550000}"/>
    <cellStyle name="Separador de milhares 17 4 4 2" xfId="21822" xr:uid="{00000000-0005-0000-0000-000040550000}"/>
    <cellStyle name="Separador de milhares 17 4 4 2 2" xfId="52458" xr:uid="{DADB5C79-3A93-4D5B-9E39-C2989C0FBAA0}"/>
    <cellStyle name="Separador de milhares 17 4 4 3" xfId="52457" xr:uid="{CDA4C0A3-542A-4245-A477-C4C96EC9702C}"/>
    <cellStyle name="Separador de milhares 17 4 5" xfId="21823" xr:uid="{00000000-0005-0000-0000-000041550000}"/>
    <cellStyle name="Separador de milhares 17 4 5 2" xfId="21824" xr:uid="{00000000-0005-0000-0000-000042550000}"/>
    <cellStyle name="Separador de milhares 17 4 5 2 2" xfId="52460" xr:uid="{16AA6DE0-22A5-4D6C-A806-7C43C11E7AFA}"/>
    <cellStyle name="Separador de milhares 17 4 5 3" xfId="52459" xr:uid="{9523AE8A-E545-47CD-A4AC-6A80897D866A}"/>
    <cellStyle name="Separador de milhares 17 4 6" xfId="21825" xr:uid="{00000000-0005-0000-0000-000043550000}"/>
    <cellStyle name="Separador de milhares 17 4 6 2" xfId="52461" xr:uid="{6862C53F-96E7-489C-8935-F40E3327C975}"/>
    <cellStyle name="Separador de milhares 17 4 7" xfId="21826" xr:uid="{00000000-0005-0000-0000-000044550000}"/>
    <cellStyle name="Separador de milhares 17 4 7 2" xfId="52462" xr:uid="{154F1F0E-7727-4D9D-B0BF-A3E003368C18}"/>
    <cellStyle name="Separador de milhares 17 4 7 3" xfId="21827" xr:uid="{00000000-0005-0000-0000-000045550000}"/>
    <cellStyle name="Separador de milhares 17 4 7 3 2" xfId="52463" xr:uid="{80FAA846-F5B4-471B-BABE-F5DC69C0DB33}"/>
    <cellStyle name="Separador de milhares 17 4 8" xfId="21828" xr:uid="{00000000-0005-0000-0000-000046550000}"/>
    <cellStyle name="Separador de milhares 17 4 8 2" xfId="52464" xr:uid="{EA2C41E1-EF5D-47B5-8883-3DA05733317E}"/>
    <cellStyle name="Separador de milhares 17 4 9" xfId="21829" xr:uid="{00000000-0005-0000-0000-000047550000}"/>
    <cellStyle name="Separador de milhares 17 4 9 2" xfId="52465" xr:uid="{6C34017D-396C-4BD4-9DD2-6A4EF764FD59}"/>
    <cellStyle name="Separador de milhares 17 5" xfId="21830" xr:uid="{00000000-0005-0000-0000-000048550000}"/>
    <cellStyle name="Separador de milhares_x0001_ 17 5" xfId="21831" xr:uid="{00000000-0005-0000-0000-000049550000}"/>
    <cellStyle name="Separador de milhares 17 5 2" xfId="21832" xr:uid="{00000000-0005-0000-0000-00004A550000}"/>
    <cellStyle name="Separador de milhares_x0001_ 17 5 2" xfId="21833" xr:uid="{00000000-0005-0000-0000-00004B550000}"/>
    <cellStyle name="Separador de milhares 17 5 2 2" xfId="21834" xr:uid="{00000000-0005-0000-0000-00004C550000}"/>
    <cellStyle name="Separador de milhares_x0001_ 17 5 2 2" xfId="52469" xr:uid="{143264EB-FBCB-4668-9E68-EFDAE5074B98}"/>
    <cellStyle name="Separador de milhares 17 5 2 2 2" xfId="21835" xr:uid="{00000000-0005-0000-0000-00004D550000}"/>
    <cellStyle name="Separador de milhares 17 5 2 2 2 2" xfId="52471" xr:uid="{3E0DF8C7-9D55-467E-ADEE-601E28FBA711}"/>
    <cellStyle name="Separador de milhares 17 5 2 2 3" xfId="52470" xr:uid="{0D9E9E67-1B30-48E5-A6E5-3AC141A539E3}"/>
    <cellStyle name="Separador de milhares 17 5 2 3" xfId="21836" xr:uid="{00000000-0005-0000-0000-00004E550000}"/>
    <cellStyle name="Separador de milhares 17 5 2 3 2" xfId="21837" xr:uid="{00000000-0005-0000-0000-00004F550000}"/>
    <cellStyle name="Separador de milhares 17 5 2 3 2 2" xfId="52473" xr:uid="{C0485D28-6DFE-4178-988F-AE9372434AE0}"/>
    <cellStyle name="Separador de milhares 17 5 2 3 3" xfId="52472" xr:uid="{06D48D49-F84F-4EFC-A3DA-131B49D7CEF3}"/>
    <cellStyle name="Separador de milhares 17 5 2 4" xfId="21838" xr:uid="{00000000-0005-0000-0000-000050550000}"/>
    <cellStyle name="Separador de milhares 17 5 2 4 2" xfId="52474" xr:uid="{5717EFF7-6957-41BD-9880-1A46F1A1A913}"/>
    <cellStyle name="Separador de milhares 17 5 2 5" xfId="21839" xr:uid="{00000000-0005-0000-0000-000051550000}"/>
    <cellStyle name="Separador de milhares 17 5 2 5 2" xfId="52475" xr:uid="{F6C6502B-4694-40C7-A441-8378288675DA}"/>
    <cellStyle name="Separador de milhares 17 5 2 6" xfId="21840" xr:uid="{00000000-0005-0000-0000-000052550000}"/>
    <cellStyle name="Separador de milhares 17 5 2 6 2" xfId="52476" xr:uid="{22A82B07-DE6A-40AF-B150-BE5EE6C76F9C}"/>
    <cellStyle name="Separador de milhares 17 5 2 7" xfId="52468" xr:uid="{07367E95-883F-4A47-8AE9-468CDAC1364A}"/>
    <cellStyle name="Separador de milhares 17 5 3" xfId="21841" xr:uid="{00000000-0005-0000-0000-000053550000}"/>
    <cellStyle name="Separador de milhares_x0001_ 17 5 3" xfId="52467" xr:uid="{D3B9D821-C43E-4B51-9EF3-7126E2FAA9AC}"/>
    <cellStyle name="Separador de milhares 17 5 3 2" xfId="21842" xr:uid="{00000000-0005-0000-0000-000054550000}"/>
    <cellStyle name="Separador de milhares 17 5 3 2 2" xfId="52478" xr:uid="{3DA4A9A3-4705-436E-A3E4-482EECA1F612}"/>
    <cellStyle name="Separador de milhares 17 5 3 3" xfId="52477" xr:uid="{11524BC3-F8AA-4E56-A9B1-477DF0A407E3}"/>
    <cellStyle name="Separador de milhares 17 5 4" xfId="21843" xr:uid="{00000000-0005-0000-0000-000055550000}"/>
    <cellStyle name="Separador de milhares 17 5 4 2" xfId="21844" xr:uid="{00000000-0005-0000-0000-000056550000}"/>
    <cellStyle name="Separador de milhares 17 5 4 2 2" xfId="52480" xr:uid="{F86709DD-AF24-40F1-AD41-E83E7CF448C3}"/>
    <cellStyle name="Separador de milhares 17 5 4 3" xfId="52479" xr:uid="{83B1AC1E-03B4-4E38-808D-A9501FE6FF92}"/>
    <cellStyle name="Separador de milhares 17 5 5" xfId="21845" xr:uid="{00000000-0005-0000-0000-000057550000}"/>
    <cellStyle name="Separador de milhares 17 5 5 2" xfId="52481" xr:uid="{C5F71559-E41D-4993-B520-442F888E2D26}"/>
    <cellStyle name="Separador de milhares 17 5 6" xfId="21846" xr:uid="{00000000-0005-0000-0000-000058550000}"/>
    <cellStyle name="Separador de milhares 17 5 6 2" xfId="52482" xr:uid="{E027A434-9EEC-4EE0-908A-6BE40D706587}"/>
    <cellStyle name="Separador de milhares 17 5 6 3" xfId="21847" xr:uid="{00000000-0005-0000-0000-000059550000}"/>
    <cellStyle name="Separador de milhares 17 5 6 3 2" xfId="52483" xr:uid="{9F0C2031-B269-4783-AAC7-00964382BF8F}"/>
    <cellStyle name="Separador de milhares 17 5 7" xfId="21848" xr:uid="{00000000-0005-0000-0000-00005A550000}"/>
    <cellStyle name="Separador de milhares 17 5 7 2" xfId="52484" xr:uid="{831471F6-F516-4206-AFAA-CB798B4ACE0B}"/>
    <cellStyle name="Separador de milhares 17 5 8" xfId="21849" xr:uid="{00000000-0005-0000-0000-00005B550000}"/>
    <cellStyle name="Separador de milhares 17 5 8 2" xfId="52485" xr:uid="{0CCA824B-842F-4B89-95FE-A226E27C8328}"/>
    <cellStyle name="Separador de milhares 17 5 9" xfId="52466" xr:uid="{D94FDCD6-C32B-4A05-946C-EDAE883EFEA0}"/>
    <cellStyle name="Separador de milhares 17 6" xfId="21850" xr:uid="{00000000-0005-0000-0000-00005C550000}"/>
    <cellStyle name="Separador de milhares_x0001_ 17 6" xfId="21851" xr:uid="{00000000-0005-0000-0000-00005D550000}"/>
    <cellStyle name="Separador de milhares 17 6 2" xfId="21852" xr:uid="{00000000-0005-0000-0000-00005E550000}"/>
    <cellStyle name="Separador de milhares_x0001_ 17 6 2" xfId="52487" xr:uid="{04335263-44C6-482D-B1DF-CD75D48FAF48}"/>
    <cellStyle name="Separador de milhares 17 6 2 2" xfId="21853" xr:uid="{00000000-0005-0000-0000-00005F550000}"/>
    <cellStyle name="Separador de milhares 17 6 2 2 2" xfId="21854" xr:uid="{00000000-0005-0000-0000-000060550000}"/>
    <cellStyle name="Separador de milhares 17 6 2 2 2 2" xfId="52490" xr:uid="{75834A86-E1B1-4BB8-88F5-2F99EA454062}"/>
    <cellStyle name="Separador de milhares 17 6 2 2 3" xfId="52489" xr:uid="{5AF64B2F-47A1-4ECB-8DE1-80826DC86CDF}"/>
    <cellStyle name="Separador de milhares 17 6 2 3" xfId="21855" xr:uid="{00000000-0005-0000-0000-000061550000}"/>
    <cellStyle name="Separador de milhares 17 6 2 3 2" xfId="21856" xr:uid="{00000000-0005-0000-0000-000062550000}"/>
    <cellStyle name="Separador de milhares 17 6 2 3 2 2" xfId="52492" xr:uid="{4922293D-E617-41C8-BAB8-8BB28D454FF6}"/>
    <cellStyle name="Separador de milhares 17 6 2 3 3" xfId="52491" xr:uid="{5EC0D137-2170-46C8-8653-B0BC30F0CFFC}"/>
    <cellStyle name="Separador de milhares 17 6 2 4" xfId="21857" xr:uid="{00000000-0005-0000-0000-000063550000}"/>
    <cellStyle name="Separador de milhares 17 6 2 4 2" xfId="52493" xr:uid="{DE1F1DB9-73B0-4DB0-A133-1834AD526046}"/>
    <cellStyle name="Separador de milhares 17 6 2 5" xfId="21858" xr:uid="{00000000-0005-0000-0000-000064550000}"/>
    <cellStyle name="Separador de milhares 17 6 2 5 2" xfId="52494" xr:uid="{567A1581-CA11-4A4E-86A4-CF9BD389DC8C}"/>
    <cellStyle name="Separador de milhares 17 6 2 6" xfId="21859" xr:uid="{00000000-0005-0000-0000-000065550000}"/>
    <cellStyle name="Separador de milhares 17 6 2 6 2" xfId="52495" xr:uid="{7ECA60A3-C025-4F21-BF44-F000CA327BBE}"/>
    <cellStyle name="Separador de milhares 17 6 2 7" xfId="52488" xr:uid="{714298C4-DB6C-4FBD-8241-1AF8467CAD36}"/>
    <cellStyle name="Separador de milhares 17 6 3" xfId="21860" xr:uid="{00000000-0005-0000-0000-000066550000}"/>
    <cellStyle name="Separador de milhares 17 6 3 2" xfId="21861" xr:uid="{00000000-0005-0000-0000-000067550000}"/>
    <cellStyle name="Separador de milhares 17 6 3 2 2" xfId="52497" xr:uid="{63A34241-BBE0-4CBA-8241-27AAEDCF712E}"/>
    <cellStyle name="Separador de milhares 17 6 3 3" xfId="52496" xr:uid="{7350A41A-EC26-4488-BFA3-33DA55BAFD16}"/>
    <cellStyle name="Separador de milhares 17 6 4" xfId="21862" xr:uid="{00000000-0005-0000-0000-000068550000}"/>
    <cellStyle name="Separador de milhares 17 6 4 2" xfId="21863" xr:uid="{00000000-0005-0000-0000-000069550000}"/>
    <cellStyle name="Separador de milhares 17 6 4 2 2" xfId="52499" xr:uid="{6D232892-4C75-4111-BE1F-B5F7CF88C5FF}"/>
    <cellStyle name="Separador de milhares 17 6 4 3" xfId="52498" xr:uid="{E75FEBAF-883F-436F-A8DF-B6817439F32B}"/>
    <cellStyle name="Separador de milhares 17 6 5" xfId="21864" xr:uid="{00000000-0005-0000-0000-00006A550000}"/>
    <cellStyle name="Separador de milhares 17 6 5 2" xfId="52500" xr:uid="{42A021EF-905F-44CF-BCF4-AEDCBB1363E5}"/>
    <cellStyle name="Separador de milhares 17 6 6" xfId="21865" xr:uid="{00000000-0005-0000-0000-00006B550000}"/>
    <cellStyle name="Separador de milhares 17 6 6 2" xfId="52501" xr:uid="{C4B487C8-D029-4C5C-A5F6-C400A0A8167E}"/>
    <cellStyle name="Separador de milhares 17 6 6 3" xfId="21866" xr:uid="{00000000-0005-0000-0000-00006C550000}"/>
    <cellStyle name="Separador de milhares 17 6 6 3 2" xfId="52502" xr:uid="{D813C3BA-07B2-4626-9287-B850D4B2B450}"/>
    <cellStyle name="Separador de milhares 17 6 7" xfId="21867" xr:uid="{00000000-0005-0000-0000-00006D550000}"/>
    <cellStyle name="Separador de milhares 17 6 7 2" xfId="52503" xr:uid="{DA0D056B-8CC7-48BB-A7E8-C04D2F240357}"/>
    <cellStyle name="Separador de milhares 17 6 8" xfId="21868" xr:uid="{00000000-0005-0000-0000-00006E550000}"/>
    <cellStyle name="Separador de milhares 17 6 8 2" xfId="52504" xr:uid="{B7223560-09FB-4030-8432-1F6974332F48}"/>
    <cellStyle name="Separador de milhares 17 6 9" xfId="52486" xr:uid="{59CBF025-D5F7-4088-A474-78B2E10521CD}"/>
    <cellStyle name="Separador de milhares 17 7" xfId="21869" xr:uid="{00000000-0005-0000-0000-00006F550000}"/>
    <cellStyle name="Separador de milhares_x0001_ 17 7" xfId="21870" xr:uid="{00000000-0005-0000-0000-000070550000}"/>
    <cellStyle name="Separador de milhares 17 7 2" xfId="21871" xr:uid="{00000000-0005-0000-0000-000071550000}"/>
    <cellStyle name="Separador de milhares_x0001_ 17 7 2" xfId="52506" xr:uid="{CDC91642-BACA-40EC-B299-423DA7E225B1}"/>
    <cellStyle name="Separador de milhares 17 7 2 2" xfId="21872" xr:uid="{00000000-0005-0000-0000-000072550000}"/>
    <cellStyle name="Separador de milhares 17 7 2 2 2" xfId="21873" xr:uid="{00000000-0005-0000-0000-000073550000}"/>
    <cellStyle name="Separador de milhares 17 7 2 2 2 2" xfId="52509" xr:uid="{86A4EA8C-C0AE-489F-9ACB-2312DF673AED}"/>
    <cellStyle name="Separador de milhares 17 7 2 2 3" xfId="52508" xr:uid="{3F6D0C2A-2C4B-433E-BC87-A51152ED70CE}"/>
    <cellStyle name="Separador de milhares 17 7 2 3" xfId="21874" xr:uid="{00000000-0005-0000-0000-000074550000}"/>
    <cellStyle name="Separador de milhares 17 7 2 3 2" xfId="21875" xr:uid="{00000000-0005-0000-0000-000075550000}"/>
    <cellStyle name="Separador de milhares 17 7 2 3 2 2" xfId="52511" xr:uid="{4F4C8224-525E-47FE-BB1A-CB3F75B75B94}"/>
    <cellStyle name="Separador de milhares 17 7 2 3 3" xfId="52510" xr:uid="{7205F2F2-7A19-4F3F-BA0D-613E0CF9611C}"/>
    <cellStyle name="Separador de milhares 17 7 2 4" xfId="21876" xr:uid="{00000000-0005-0000-0000-000076550000}"/>
    <cellStyle name="Separador de milhares 17 7 2 4 2" xfId="52512" xr:uid="{31EA94C5-D145-4530-A812-A95F933E5AAD}"/>
    <cellStyle name="Separador de milhares 17 7 2 5" xfId="21877" xr:uid="{00000000-0005-0000-0000-000077550000}"/>
    <cellStyle name="Separador de milhares 17 7 2 5 2" xfId="52513" xr:uid="{1324D101-ACD7-4BD2-8F55-5DDAF4126B4E}"/>
    <cellStyle name="Separador de milhares 17 7 2 6" xfId="21878" xr:uid="{00000000-0005-0000-0000-000078550000}"/>
    <cellStyle name="Separador de milhares 17 7 2 6 2" xfId="52514" xr:uid="{8A465EDA-F974-40FD-BCA1-F4EEA5A77F40}"/>
    <cellStyle name="Separador de milhares 17 7 2 7" xfId="52507" xr:uid="{3D45E109-279C-4506-8691-640109A8F44E}"/>
    <cellStyle name="Separador de milhares 17 7 3" xfId="21879" xr:uid="{00000000-0005-0000-0000-000079550000}"/>
    <cellStyle name="Separador de milhares 17 7 3 2" xfId="21880" xr:uid="{00000000-0005-0000-0000-00007A550000}"/>
    <cellStyle name="Separador de milhares 17 7 3 2 2" xfId="52516" xr:uid="{E7387C19-EAD6-4EF2-96DC-EE93BBBF9423}"/>
    <cellStyle name="Separador de milhares 17 7 3 3" xfId="52515" xr:uid="{738FB33C-9A9E-41A8-AD9A-077F70F2E7D6}"/>
    <cellStyle name="Separador de milhares 17 7 4" xfId="21881" xr:uid="{00000000-0005-0000-0000-00007B550000}"/>
    <cellStyle name="Separador de milhares 17 7 4 2" xfId="21882" xr:uid="{00000000-0005-0000-0000-00007C550000}"/>
    <cellStyle name="Separador de milhares 17 7 4 2 2" xfId="52518" xr:uid="{30A92D9C-0014-4C2D-A085-1F378E4EFBD4}"/>
    <cellStyle name="Separador de milhares 17 7 4 3" xfId="52517" xr:uid="{64E0F411-DC61-4370-A666-87169723346E}"/>
    <cellStyle name="Separador de milhares 17 7 5" xfId="21883" xr:uid="{00000000-0005-0000-0000-00007D550000}"/>
    <cellStyle name="Separador de milhares 17 7 5 2" xfId="52519" xr:uid="{9CC6B20C-CDE4-42F7-99CF-65653A7790D1}"/>
    <cellStyle name="Separador de milhares 17 7 6" xfId="21884" xr:uid="{00000000-0005-0000-0000-00007E550000}"/>
    <cellStyle name="Separador de milhares 17 7 6 2" xfId="21885" xr:uid="{00000000-0005-0000-0000-00007F550000}"/>
    <cellStyle name="Separador de milhares 17 7 6 2 2" xfId="52521" xr:uid="{AAB7EF49-B24B-47F6-8959-900889F43ED3}"/>
    <cellStyle name="Separador de milhares 17 7 6 3" xfId="52520" xr:uid="{A339C93D-4A24-459F-AB14-65EFCB45EE09}"/>
    <cellStyle name="Separador de milhares 17 7 7" xfId="21886" xr:uid="{00000000-0005-0000-0000-000080550000}"/>
    <cellStyle name="Separador de milhares 17 7 7 2" xfId="52522" xr:uid="{7125622F-B7C6-4049-A5C2-8EFDE99B8D3F}"/>
    <cellStyle name="Separador de milhares 17 7 8" xfId="52505" xr:uid="{8FFD9DF7-4C4B-43DC-99F6-9ACFF3EF2CF1}"/>
    <cellStyle name="Separador de milhares 17 8" xfId="21887" xr:uid="{00000000-0005-0000-0000-000081550000}"/>
    <cellStyle name="Separador de milhares_x0001_ 17 8" xfId="21888" xr:uid="{00000000-0005-0000-0000-000082550000}"/>
    <cellStyle name="Separador de milhares 17 8 2" xfId="21889" xr:uid="{00000000-0005-0000-0000-000083550000}"/>
    <cellStyle name="Separador de milhares_x0001_ 17 8 2" xfId="52524" xr:uid="{08A01A9A-BFC8-4E65-B0BB-9AA33362A1C9}"/>
    <cellStyle name="Separador de milhares 17 8 2 2" xfId="21890" xr:uid="{00000000-0005-0000-0000-000084550000}"/>
    <cellStyle name="Separador de milhares 17 8 2 2 2" xfId="21891" xr:uid="{00000000-0005-0000-0000-000085550000}"/>
    <cellStyle name="Separador de milhares 17 8 2 2 2 2" xfId="52527" xr:uid="{3D3353C1-E69A-472C-B3D9-17B8BD438FCD}"/>
    <cellStyle name="Separador de milhares 17 8 2 2 3" xfId="52526" xr:uid="{8F79134D-C5B7-42B3-99BD-72A06C9846D5}"/>
    <cellStyle name="Separador de milhares 17 8 2 3" xfId="21892" xr:uid="{00000000-0005-0000-0000-000086550000}"/>
    <cellStyle name="Separador de milhares 17 8 2 3 2" xfId="21893" xr:uid="{00000000-0005-0000-0000-000087550000}"/>
    <cellStyle name="Separador de milhares 17 8 2 3 2 2" xfId="52529" xr:uid="{4B589F25-A0B8-4BAA-A9A3-7CE4D41A5556}"/>
    <cellStyle name="Separador de milhares 17 8 2 3 3" xfId="52528" xr:uid="{FA1F1874-7D0E-4BE1-A1D0-BA667BB3BF0E}"/>
    <cellStyle name="Separador de milhares 17 8 2 4" xfId="21894" xr:uid="{00000000-0005-0000-0000-000088550000}"/>
    <cellStyle name="Separador de milhares 17 8 2 4 2" xfId="52530" xr:uid="{A0F1871B-AD96-4756-B953-8778C5E380A9}"/>
    <cellStyle name="Separador de milhares 17 8 2 5" xfId="21895" xr:uid="{00000000-0005-0000-0000-000089550000}"/>
    <cellStyle name="Separador de milhares 17 8 2 5 2" xfId="52531" xr:uid="{A78F8E9A-E460-4C95-BE02-4BB5F48E77FD}"/>
    <cellStyle name="Separador de milhares 17 8 2 6" xfId="21896" xr:uid="{00000000-0005-0000-0000-00008A550000}"/>
    <cellStyle name="Separador de milhares 17 8 2 6 2" xfId="52532" xr:uid="{C00ACDA2-B6EC-4445-BB9E-F2241D3E2736}"/>
    <cellStyle name="Separador de milhares 17 8 2 7" xfId="52525" xr:uid="{FCAF54B3-B777-4756-AA1A-1A2FEAD557BC}"/>
    <cellStyle name="Separador de milhares 17 8 3" xfId="21897" xr:uid="{00000000-0005-0000-0000-00008B550000}"/>
    <cellStyle name="Separador de milhares 17 8 3 2" xfId="21898" xr:uid="{00000000-0005-0000-0000-00008C550000}"/>
    <cellStyle name="Separador de milhares 17 8 3 2 2" xfId="52534" xr:uid="{DCC7312B-E618-4B01-8A94-0A2567D53518}"/>
    <cellStyle name="Separador de milhares 17 8 3 3" xfId="52533" xr:uid="{FA515C9B-6777-4676-8E84-33DC58B4F36C}"/>
    <cellStyle name="Separador de milhares 17 8 4" xfId="21899" xr:uid="{00000000-0005-0000-0000-00008D550000}"/>
    <cellStyle name="Separador de milhares 17 8 4 2" xfId="21900" xr:uid="{00000000-0005-0000-0000-00008E550000}"/>
    <cellStyle name="Separador de milhares 17 8 4 2 2" xfId="52536" xr:uid="{1CD930DF-4CEA-4E39-AF5E-D91EC6245B70}"/>
    <cellStyle name="Separador de milhares 17 8 4 3" xfId="52535" xr:uid="{5EB1EB89-BC67-424E-ABB5-2B770F166881}"/>
    <cellStyle name="Separador de milhares 17 8 5" xfId="21901" xr:uid="{00000000-0005-0000-0000-00008F550000}"/>
    <cellStyle name="Separador de milhares 17 8 5 2" xfId="52537" xr:uid="{C8BA51F5-6959-4513-A676-11BAA03E88E8}"/>
    <cellStyle name="Separador de milhares 17 8 6" xfId="21902" xr:uid="{00000000-0005-0000-0000-000090550000}"/>
    <cellStyle name="Separador de milhares 17 8 6 2" xfId="21903" xr:uid="{00000000-0005-0000-0000-000091550000}"/>
    <cellStyle name="Separador de milhares 17 8 6 2 2" xfId="52539" xr:uid="{9EA933DA-C818-41A8-A28E-3D4879B198EF}"/>
    <cellStyle name="Separador de milhares 17 8 6 3" xfId="52538" xr:uid="{E0BC28A3-39A0-43A2-9954-7034C7755A57}"/>
    <cellStyle name="Separador de milhares 17 8 7" xfId="21904" xr:uid="{00000000-0005-0000-0000-000092550000}"/>
    <cellStyle name="Separador de milhares 17 8 7 2" xfId="52540" xr:uid="{3DA9FC0C-D370-4AF5-8D72-D3CA155D1811}"/>
    <cellStyle name="Separador de milhares 17 8 8" xfId="52523" xr:uid="{65FC0285-3F88-4CD3-9487-5BE7745F7C2A}"/>
    <cellStyle name="Separador de milhares 17 9" xfId="21905" xr:uid="{00000000-0005-0000-0000-000093550000}"/>
    <cellStyle name="Separador de milhares_x0001_ 17 9" xfId="21906" xr:uid="{00000000-0005-0000-0000-000094550000}"/>
    <cellStyle name="Separador de milhares 17 9 2" xfId="21907" xr:uid="{00000000-0005-0000-0000-000095550000}"/>
    <cellStyle name="Separador de milhares_x0001_ 17 9 2" xfId="52542" xr:uid="{C7841C18-3113-420B-A0F2-68741C28CCC3}"/>
    <cellStyle name="Separador de milhares 17 9 2 2" xfId="21908" xr:uid="{00000000-0005-0000-0000-000096550000}"/>
    <cellStyle name="Separador de milhares 17 9 2 2 2" xfId="52544" xr:uid="{0C9D8DAC-3513-4B12-83F0-7E01C00E699E}"/>
    <cellStyle name="Separador de milhares 17 9 2 3" xfId="52543" xr:uid="{6FD65531-AC0C-4395-B131-8358F9619B8C}"/>
    <cellStyle name="Separador de milhares 17 9 3" xfId="21909" xr:uid="{00000000-0005-0000-0000-000097550000}"/>
    <cellStyle name="Separador de milhares 17 9 3 2" xfId="21910" xr:uid="{00000000-0005-0000-0000-000098550000}"/>
    <cellStyle name="Separador de milhares 17 9 3 2 2" xfId="52546" xr:uid="{FEE6C6B0-DD92-47AE-9BC8-905F3C94A28C}"/>
    <cellStyle name="Separador de milhares 17 9 3 3" xfId="52545" xr:uid="{853CF428-D19D-4891-8E9A-AFE30230469B}"/>
    <cellStyle name="Separador de milhares 17 9 4" xfId="21911" xr:uid="{00000000-0005-0000-0000-000099550000}"/>
    <cellStyle name="Separador de milhares 17 9 4 2" xfId="52547" xr:uid="{0210D7C0-A2D9-46CB-8F2C-05B6CDCE4ECE}"/>
    <cellStyle name="Separador de milhares 17 9 5" xfId="21912" xr:uid="{00000000-0005-0000-0000-00009A550000}"/>
    <cellStyle name="Separador de milhares 17 9 5 2" xfId="21913" xr:uid="{00000000-0005-0000-0000-00009B550000}"/>
    <cellStyle name="Separador de milhares 17 9 5 2 2" xfId="52549" xr:uid="{4FB2F665-C0DC-4A93-866E-6CD46551529B}"/>
    <cellStyle name="Separador de milhares 17 9 5 3" xfId="52548" xr:uid="{3F426CE3-411F-424C-9E40-36AB5FD99F6D}"/>
    <cellStyle name="Separador de milhares 17 9 6" xfId="21914" xr:uid="{00000000-0005-0000-0000-00009C550000}"/>
    <cellStyle name="Separador de milhares 17 9 6 2" xfId="52550" xr:uid="{20A58C33-ABF8-4CAC-9741-14794189880F}"/>
    <cellStyle name="Separador de milhares 17 9 7" xfId="52541" xr:uid="{1BCFB836-6860-49EF-87E4-668D6BE9BAE1}"/>
    <cellStyle name="Separador de milhares 18" xfId="21915" xr:uid="{00000000-0005-0000-0000-00009D550000}"/>
    <cellStyle name="Separador de milhares_x0001_ 18" xfId="21916" xr:uid="{00000000-0005-0000-0000-00009E550000}"/>
    <cellStyle name="Separador de milhares 18 10" xfId="21917" xr:uid="{00000000-0005-0000-0000-00009F550000}"/>
    <cellStyle name="Separador de milhares_x0001_ 18 10" xfId="52552" xr:uid="{E3226399-9C12-4BB2-8E2A-D961E0A8F738}"/>
    <cellStyle name="Separador de milhares 18 10 2" xfId="21918" xr:uid="{00000000-0005-0000-0000-0000A0550000}"/>
    <cellStyle name="Separador de milhares 18 10 2 2" xfId="52554" xr:uid="{DC491282-A41D-41CE-82C0-7E612F796C64}"/>
    <cellStyle name="Separador de milhares 18 10 3" xfId="52553" xr:uid="{E0F93FDD-6B53-488E-9292-8A5BFC902069}"/>
    <cellStyle name="Separador de milhares 18 11" xfId="21919" xr:uid="{00000000-0005-0000-0000-0000A1550000}"/>
    <cellStyle name="Separador de milhares 18 11 2" xfId="21920" xr:uid="{00000000-0005-0000-0000-0000A2550000}"/>
    <cellStyle name="Separador de milhares 18 11 2 2" xfId="52556" xr:uid="{BBCD7C75-12C9-4568-925D-971E6CE4EB59}"/>
    <cellStyle name="Separador de milhares 18 11 3" xfId="52555" xr:uid="{3E6941CC-C446-49C5-A465-4AEBA267DB38}"/>
    <cellStyle name="Separador de milhares 18 12" xfId="21921" xr:uid="{00000000-0005-0000-0000-0000A3550000}"/>
    <cellStyle name="Separador de milhares 18 12 2" xfId="52557" xr:uid="{471BFFAC-E0F2-4AB4-9ACD-A960FE722849}"/>
    <cellStyle name="Separador de milhares 18 13" xfId="21922" xr:uid="{00000000-0005-0000-0000-0000A4550000}"/>
    <cellStyle name="Separador de milhares 18 13 2" xfId="52558" xr:uid="{18E808FD-B356-42A5-A3FA-068AC368737A}"/>
    <cellStyle name="Separador de milhares 18 13 3" xfId="21923" xr:uid="{00000000-0005-0000-0000-0000A5550000}"/>
    <cellStyle name="Separador de milhares 18 13 3 2" xfId="52559" xr:uid="{F1972AF9-0C7E-436A-ACF0-86045A40AC76}"/>
    <cellStyle name="Separador de milhares 18 14" xfId="21924" xr:uid="{00000000-0005-0000-0000-0000A6550000}"/>
    <cellStyle name="Separador de milhares 18 14 2" xfId="52560" xr:uid="{EE7BF3BE-2172-4B29-B372-9ACB7DDA77D2}"/>
    <cellStyle name="Separador de milhares 18 15" xfId="21925" xr:uid="{00000000-0005-0000-0000-0000A7550000}"/>
    <cellStyle name="Separador de milhares 18 15 2" xfId="52561" xr:uid="{7FDE67AF-1408-4B9F-903F-44A77095FD0B}"/>
    <cellStyle name="Separador de milhares 18 16" xfId="52551" xr:uid="{3AFADB1D-9060-4BA0-97AF-C2184A9CBBC5}"/>
    <cellStyle name="Separador de milhares 18 2" xfId="21926" xr:uid="{00000000-0005-0000-0000-0000A8550000}"/>
    <cellStyle name="Separador de milhares_x0001_ 18 2" xfId="21927" xr:uid="{00000000-0005-0000-0000-0000A9550000}"/>
    <cellStyle name="Separador de milhares 18 2 10" xfId="21928" xr:uid="{00000000-0005-0000-0000-0000AA550000}"/>
    <cellStyle name="Separador de milhares 18 2 10 2" xfId="52564" xr:uid="{A0C44CBE-6256-4958-A254-E3AE3D335BDC}"/>
    <cellStyle name="Separador de milhares 18 2 11" xfId="21929" xr:uid="{00000000-0005-0000-0000-0000AB550000}"/>
    <cellStyle name="Separador de milhares 18 2 11 2" xfId="52565" xr:uid="{C587ADCA-FDBC-4355-BFD2-B9B803126F26}"/>
    <cellStyle name="Separador de milhares 18 2 12" xfId="52562" xr:uid="{FAC1A8A0-FD90-4A75-9884-3DB0E38567EF}"/>
    <cellStyle name="Separador de milhares 18 2 2" xfId="21930" xr:uid="{00000000-0005-0000-0000-0000AC550000}"/>
    <cellStyle name="Separador de milhares_x0001_ 18 2 2" xfId="21931" xr:uid="{00000000-0005-0000-0000-0000AD550000}"/>
    <cellStyle name="Separador de milhares 18 2 2 2" xfId="21932" xr:uid="{00000000-0005-0000-0000-0000AE550000}"/>
    <cellStyle name="Separador de milhares_x0001_ 18 2 2 2" xfId="52567" xr:uid="{21F0371B-0A81-42B0-9ACA-5F4454A3921E}"/>
    <cellStyle name="Separador de milhares 18 2 2 2 2" xfId="21933" xr:uid="{00000000-0005-0000-0000-0000AF550000}"/>
    <cellStyle name="Separador de milhares 18 2 2 2 2 2" xfId="21934" xr:uid="{00000000-0005-0000-0000-0000B0550000}"/>
    <cellStyle name="Separador de milhares 18 2 2 2 2 2 2" xfId="52570" xr:uid="{F9972159-C285-4982-BF2F-E69C6565CAA3}"/>
    <cellStyle name="Separador de milhares 18 2 2 2 2 3" xfId="52569" xr:uid="{5C6B18F1-3F96-4A36-8F1D-A7E5EDB3EAB4}"/>
    <cellStyle name="Separador de milhares 18 2 2 2 3" xfId="21935" xr:uid="{00000000-0005-0000-0000-0000B1550000}"/>
    <cellStyle name="Separador de milhares 18 2 2 2 3 2" xfId="21936" xr:uid="{00000000-0005-0000-0000-0000B2550000}"/>
    <cellStyle name="Separador de milhares 18 2 2 2 3 2 2" xfId="52572" xr:uid="{BB2DBDF6-D339-442B-BCE8-67B2029BE3BB}"/>
    <cellStyle name="Separador de milhares 18 2 2 2 3 3" xfId="52571" xr:uid="{12C5BBA2-9098-4229-9E46-73CEC7B6C8DE}"/>
    <cellStyle name="Separador de milhares 18 2 2 2 4" xfId="21937" xr:uid="{00000000-0005-0000-0000-0000B3550000}"/>
    <cellStyle name="Separador de milhares 18 2 2 2 4 2" xfId="52573" xr:uid="{B91FBB2A-4B7C-47E5-86E1-8EF591F4F73A}"/>
    <cellStyle name="Separador de milhares 18 2 2 2 5" xfId="21938" xr:uid="{00000000-0005-0000-0000-0000B4550000}"/>
    <cellStyle name="Separador de milhares 18 2 2 2 5 2" xfId="52574" xr:uid="{41F5025F-65DC-41E6-8A12-AE34E4974E70}"/>
    <cellStyle name="Separador de milhares 18 2 2 2 6" xfId="21939" xr:uid="{00000000-0005-0000-0000-0000B5550000}"/>
    <cellStyle name="Separador de milhares 18 2 2 2 6 2" xfId="52575" xr:uid="{EB6C6147-8BF8-4927-954D-88132B1A1F2A}"/>
    <cellStyle name="Separador de milhares 18 2 2 2 7" xfId="52568" xr:uid="{FCFEEF26-1FAF-429A-95D4-B5A434E1F17A}"/>
    <cellStyle name="Separador de milhares 18 2 2 3" xfId="21940" xr:uid="{00000000-0005-0000-0000-0000B6550000}"/>
    <cellStyle name="Separador de milhares 18 2 2 3 2" xfId="21941" xr:uid="{00000000-0005-0000-0000-0000B7550000}"/>
    <cellStyle name="Separador de milhares 18 2 2 3 2 2" xfId="52577" xr:uid="{6012C4C7-8170-4118-8B78-4542181ECD32}"/>
    <cellStyle name="Separador de milhares 18 2 2 3 3" xfId="52576" xr:uid="{AF8DD8D1-52B3-4C16-AE93-BE15D3DF1CCC}"/>
    <cellStyle name="Separador de milhares 18 2 2 4" xfId="21942" xr:uid="{00000000-0005-0000-0000-0000B8550000}"/>
    <cellStyle name="Separador de milhares 18 2 2 4 2" xfId="21943" xr:uid="{00000000-0005-0000-0000-0000B9550000}"/>
    <cellStyle name="Separador de milhares 18 2 2 4 2 2" xfId="52579" xr:uid="{9B3CBD7B-2E63-4D80-A314-080AB23550A9}"/>
    <cellStyle name="Separador de milhares 18 2 2 4 3" xfId="52578" xr:uid="{9935C631-18AC-40F1-8553-CBF81F3C5927}"/>
    <cellStyle name="Separador de milhares 18 2 2 5" xfId="21944" xr:uid="{00000000-0005-0000-0000-0000BA550000}"/>
    <cellStyle name="Separador de milhares 18 2 2 5 2" xfId="52580" xr:uid="{5B6B6074-D2DC-4BA6-B883-DD9F63CF6C3A}"/>
    <cellStyle name="Separador de milhares 18 2 2 6" xfId="21945" xr:uid="{00000000-0005-0000-0000-0000BB550000}"/>
    <cellStyle name="Separador de milhares 18 2 2 6 2" xfId="21946" xr:uid="{00000000-0005-0000-0000-0000BC550000}"/>
    <cellStyle name="Separador de milhares 18 2 2 6 2 2" xfId="52582" xr:uid="{A2664FAC-1B09-44B0-B9CC-C7552F394C9A}"/>
    <cellStyle name="Separador de milhares 18 2 2 6 3" xfId="52581" xr:uid="{433443D7-B093-4735-9AAB-73E996549085}"/>
    <cellStyle name="Separador de milhares 18 2 2 7" xfId="21947" xr:uid="{00000000-0005-0000-0000-0000BD550000}"/>
    <cellStyle name="Separador de milhares 18 2 2 7 2" xfId="52583" xr:uid="{4978AEEA-E05D-4D99-A467-6C465C75A1F0}"/>
    <cellStyle name="Separador de milhares 18 2 2 8" xfId="52566" xr:uid="{E41D312B-A69E-4631-A903-2A72743B4FE0}"/>
    <cellStyle name="Separador de milhares 18 2 3" xfId="21948" xr:uid="{00000000-0005-0000-0000-0000BE550000}"/>
    <cellStyle name="Separador de milhares_x0001_ 18 2 3" xfId="52563" xr:uid="{4F21DD78-78D5-485C-A26B-316C985BE289}"/>
    <cellStyle name="Separador de milhares 18 2 3 2" xfId="21949" xr:uid="{00000000-0005-0000-0000-0000BF550000}"/>
    <cellStyle name="Separador de milhares 18 2 3 2 2" xfId="21950" xr:uid="{00000000-0005-0000-0000-0000C0550000}"/>
    <cellStyle name="Separador de milhares 18 2 3 2 2 2" xfId="52586" xr:uid="{2F8B094A-166C-46ED-A6BC-FCEC1A4007D7}"/>
    <cellStyle name="Separador de milhares 18 2 3 2 3" xfId="52585" xr:uid="{C889783E-9A77-4DDE-8CE3-87EF47089F62}"/>
    <cellStyle name="Separador de milhares 18 2 3 3" xfId="21951" xr:uid="{00000000-0005-0000-0000-0000C1550000}"/>
    <cellStyle name="Separador de milhares 18 2 3 3 2" xfId="21952" xr:uid="{00000000-0005-0000-0000-0000C2550000}"/>
    <cellStyle name="Separador de milhares 18 2 3 3 2 2" xfId="52588" xr:uid="{39ACBB91-FCBE-486A-9518-2B747CADF70F}"/>
    <cellStyle name="Separador de milhares 18 2 3 3 3" xfId="52587" xr:uid="{D8FD5F33-3803-4A7D-B5FB-2CE0F5B8CB4A}"/>
    <cellStyle name="Separador de milhares 18 2 3 4" xfId="21953" xr:uid="{00000000-0005-0000-0000-0000C3550000}"/>
    <cellStyle name="Separador de milhares 18 2 3 4 2" xfId="52589" xr:uid="{F9B7892B-97DD-4D2B-A594-196CE04D07F9}"/>
    <cellStyle name="Separador de milhares 18 2 3 5" xfId="21954" xr:uid="{00000000-0005-0000-0000-0000C4550000}"/>
    <cellStyle name="Separador de milhares 18 2 3 5 2" xfId="52590" xr:uid="{7B4D0C42-9FCA-4053-BA46-CD308B55DA88}"/>
    <cellStyle name="Separador de milhares 18 2 3 6" xfId="21955" xr:uid="{00000000-0005-0000-0000-0000C5550000}"/>
    <cellStyle name="Separador de milhares 18 2 3 6 2" xfId="52591" xr:uid="{0B571B73-5029-420A-860E-785079CD3561}"/>
    <cellStyle name="Separador de milhares 18 2 3 7" xfId="52584" xr:uid="{65DA84B3-68BC-4B73-ACC7-DF05657CE705}"/>
    <cellStyle name="Separador de milhares 18 2 4" xfId="21956" xr:uid="{00000000-0005-0000-0000-0000C6550000}"/>
    <cellStyle name="Separador de milhares 18 2 4 2" xfId="21957" xr:uid="{00000000-0005-0000-0000-0000C7550000}"/>
    <cellStyle name="Separador de milhares 18 2 4 2 2" xfId="52593" xr:uid="{506D6B99-1CB1-40E8-80ED-38245CE9604B}"/>
    <cellStyle name="Separador de milhares 18 2 4 3" xfId="52592" xr:uid="{7135CB97-4152-4319-8AC0-0F17B1D2E9E0}"/>
    <cellStyle name="Separador de milhares 18 2 5" xfId="21958" xr:uid="{00000000-0005-0000-0000-0000C8550000}"/>
    <cellStyle name="Separador de milhares 18 2 5 2" xfId="21959" xr:uid="{00000000-0005-0000-0000-0000C9550000}"/>
    <cellStyle name="Separador de milhares 18 2 5 2 2" xfId="52595" xr:uid="{FECE59BB-DF56-4757-83D4-DD1496EE3CCC}"/>
    <cellStyle name="Separador de milhares 18 2 5 3" xfId="52594" xr:uid="{163B8162-5F60-4296-805E-0463B83F5425}"/>
    <cellStyle name="Separador de milhares 18 2 6" xfId="21960" xr:uid="{00000000-0005-0000-0000-0000CA550000}"/>
    <cellStyle name="Separador de milhares 18 2 6 2" xfId="21961" xr:uid="{00000000-0005-0000-0000-0000CB550000}"/>
    <cellStyle name="Separador de milhares 18 2 6 2 2" xfId="52597" xr:uid="{DA263067-ADFC-4A82-B971-479BD5041E68}"/>
    <cellStyle name="Separador de milhares 18 2 6 3" xfId="52596" xr:uid="{A68969F8-E0B4-4491-9012-46B0594A5D0E}"/>
    <cellStyle name="Separador de milhares 18 2 7" xfId="21962" xr:uid="{00000000-0005-0000-0000-0000CC550000}"/>
    <cellStyle name="Separador de milhares 18 2 7 2" xfId="21963" xr:uid="{00000000-0005-0000-0000-0000CD550000}"/>
    <cellStyle name="Separador de milhares 18 2 7 2 2" xfId="52599" xr:uid="{05B3046F-311B-4E2C-9F3A-10E509DC1B54}"/>
    <cellStyle name="Separador de milhares 18 2 7 3" xfId="52598" xr:uid="{BF7E31C9-19F0-4622-94E0-85F943DFE877}"/>
    <cellStyle name="Separador de milhares 18 2 8" xfId="21964" xr:uid="{00000000-0005-0000-0000-0000CE550000}"/>
    <cellStyle name="Separador de milhares 18 2 8 2" xfId="52600" xr:uid="{EF3C29E6-528D-4A6C-8215-BC9D7D6BB0B7}"/>
    <cellStyle name="Separador de milhares 18 2 9" xfId="21965" xr:uid="{00000000-0005-0000-0000-0000CF550000}"/>
    <cellStyle name="Separador de milhares 18 2 9 2" xfId="52601" xr:uid="{55A9E822-4622-4B1F-AD97-280002C5A0C2}"/>
    <cellStyle name="Separador de milhares 18 2 9 3" xfId="21966" xr:uid="{00000000-0005-0000-0000-0000D0550000}"/>
    <cellStyle name="Separador de milhares 18 2 9 3 2" xfId="52602" xr:uid="{BB1D83CB-40B5-4C5C-91B9-869C5BC43522}"/>
    <cellStyle name="Separador de milhares 18 3" xfId="21967" xr:uid="{00000000-0005-0000-0000-0000D1550000}"/>
    <cellStyle name="Separador de milhares_x0001_ 18 3" xfId="21968" xr:uid="{00000000-0005-0000-0000-0000D2550000}"/>
    <cellStyle name="Separador de milhares 18 3 2" xfId="21969" xr:uid="{00000000-0005-0000-0000-0000D3550000}"/>
    <cellStyle name="Separador de milhares_x0001_ 18 3 2" xfId="21970" xr:uid="{00000000-0005-0000-0000-0000D4550000}"/>
    <cellStyle name="Separador de milhares 18 3 2 2" xfId="21971" xr:uid="{00000000-0005-0000-0000-0000D5550000}"/>
    <cellStyle name="Separador de milhares_x0001_ 18 3 2 2" xfId="52606" xr:uid="{2BE33531-4515-4821-AB90-A5C096658244}"/>
    <cellStyle name="Separador de milhares 18 3 2 2 2" xfId="52607" xr:uid="{841EA43B-E02D-43AE-830E-90FE8E3DF97A}"/>
    <cellStyle name="Separador de milhares 18 3 2 3" xfId="52605" xr:uid="{7DE93FBE-390F-4BFE-8B07-8937A754DB1A}"/>
    <cellStyle name="Separador de milhares 18 3 3" xfId="21972" xr:uid="{00000000-0005-0000-0000-0000D6550000}"/>
    <cellStyle name="Separador de milhares_x0001_ 18 3 3" xfId="52604" xr:uid="{A52ABE01-7A5B-46EE-925E-A130A580912C}"/>
    <cellStyle name="Separador de milhares 18 3 3 2" xfId="21973" xr:uid="{00000000-0005-0000-0000-0000D7550000}"/>
    <cellStyle name="Separador de milhares 18 3 3 2 2" xfId="52609" xr:uid="{CAB949D7-91F8-43EF-AF6D-8B2371EB5E5A}"/>
    <cellStyle name="Separador de milhares 18 3 3 3" xfId="52608" xr:uid="{823FCBC6-D70E-4992-B595-4FA5D211F1EA}"/>
    <cellStyle name="Separador de milhares 18 3 4" xfId="21974" xr:uid="{00000000-0005-0000-0000-0000D8550000}"/>
    <cellStyle name="Separador de milhares 18 3 4 2" xfId="21975" xr:uid="{00000000-0005-0000-0000-0000D9550000}"/>
    <cellStyle name="Separador de milhares 18 3 4 2 2" xfId="52611" xr:uid="{7541B40D-C056-432C-AF86-853E45E39852}"/>
    <cellStyle name="Separador de milhares 18 3 4 3" xfId="52610" xr:uid="{697A2152-2C4A-4EAB-B480-8E7F5355A0FD}"/>
    <cellStyle name="Separador de milhares 18 3 5" xfId="21976" xr:uid="{00000000-0005-0000-0000-0000DA550000}"/>
    <cellStyle name="Separador de milhares 18 3 5 2" xfId="52612" xr:uid="{D62B80F2-2163-481B-A5E1-E8356DD36B1E}"/>
    <cellStyle name="Separador de milhares 18 3 6" xfId="21977" xr:uid="{00000000-0005-0000-0000-0000DB550000}"/>
    <cellStyle name="Separador de milhares 18 3 6 2" xfId="52613" xr:uid="{D0C1297D-D09F-4D8F-886B-A1BBDB603CB8}"/>
    <cellStyle name="Separador de milhares 18 3 6 3" xfId="21978" xr:uid="{00000000-0005-0000-0000-0000DC550000}"/>
    <cellStyle name="Separador de milhares 18 3 6 3 2" xfId="52614" xr:uid="{C5F2D14F-FD48-42F5-8722-E9C744C5C513}"/>
    <cellStyle name="Separador de milhares 18 3 7" xfId="21979" xr:uid="{00000000-0005-0000-0000-0000DD550000}"/>
    <cellStyle name="Separador de milhares 18 3 7 2" xfId="52615" xr:uid="{A27E317C-AA4D-4055-90BD-4CE49B8B4F5B}"/>
    <cellStyle name="Separador de milhares 18 3 8" xfId="21980" xr:uid="{00000000-0005-0000-0000-0000DE550000}"/>
    <cellStyle name="Separador de milhares 18 3 8 2" xfId="52616" xr:uid="{2F8CE4E2-F600-461E-A55C-5CD9EA6FEC14}"/>
    <cellStyle name="Separador de milhares 18 3 9" xfId="52603" xr:uid="{D22DC606-0F9C-4CA7-AD64-2BDF9F79EDA2}"/>
    <cellStyle name="Separador de milhares 18 4" xfId="21981" xr:uid="{00000000-0005-0000-0000-0000DF550000}"/>
    <cellStyle name="Separador de milhares_x0001_ 18 4" xfId="21982" xr:uid="{00000000-0005-0000-0000-0000E0550000}"/>
    <cellStyle name="Separador de milhares 18 4 2" xfId="21983" xr:uid="{00000000-0005-0000-0000-0000E1550000}"/>
    <cellStyle name="Separador de milhares_x0001_ 18 4 2" xfId="21984" xr:uid="{00000000-0005-0000-0000-0000E2550000}"/>
    <cellStyle name="Separador de milhares 18 4 2 2" xfId="21985" xr:uid="{00000000-0005-0000-0000-0000E3550000}"/>
    <cellStyle name="Separador de milhares_x0001_ 18 4 2 2" xfId="52620" xr:uid="{CBE66146-D664-4FF5-9F7F-3444E398CF6A}"/>
    <cellStyle name="Separador de milhares 18 4 2 2 2" xfId="52621" xr:uid="{661BDD96-5359-4C0B-B9E0-500FD5FF0FF8}"/>
    <cellStyle name="Separador de milhares 18 4 2 3" xfId="52619" xr:uid="{FCC6185F-048F-4969-8760-2E78D5977354}"/>
    <cellStyle name="Separador de milhares 18 4 3" xfId="21986" xr:uid="{00000000-0005-0000-0000-0000E4550000}"/>
    <cellStyle name="Separador de milhares_x0001_ 18 4 3" xfId="52618" xr:uid="{7D35F950-8F58-4B46-9C51-40B1E7DF3C28}"/>
    <cellStyle name="Separador de milhares 18 4 3 2" xfId="21987" xr:uid="{00000000-0005-0000-0000-0000E5550000}"/>
    <cellStyle name="Separador de milhares 18 4 3 2 2" xfId="52623" xr:uid="{D1268ED3-81DD-4AA6-98C7-D684DD5BCE26}"/>
    <cellStyle name="Separador de milhares 18 4 3 3" xfId="52622" xr:uid="{4E550565-B3D3-4A67-BBD7-9AA95927A92A}"/>
    <cellStyle name="Separador de milhares 18 4 4" xfId="21988" xr:uid="{00000000-0005-0000-0000-0000E6550000}"/>
    <cellStyle name="Separador de milhares 18 4 4 2" xfId="21989" xr:uid="{00000000-0005-0000-0000-0000E7550000}"/>
    <cellStyle name="Separador de milhares 18 4 4 2 2" xfId="52625" xr:uid="{8886EC89-7DBA-42A3-9674-5744C6DFB658}"/>
    <cellStyle name="Separador de milhares 18 4 4 3" xfId="52624" xr:uid="{B4D6CAB8-5B21-4888-9520-0E0B63C11FCD}"/>
    <cellStyle name="Separador de milhares 18 4 5" xfId="21990" xr:uid="{00000000-0005-0000-0000-0000E8550000}"/>
    <cellStyle name="Separador de milhares 18 4 5 2" xfId="52626" xr:uid="{E721959B-8E10-4EC5-9288-E13A8CC97378}"/>
    <cellStyle name="Separador de milhares 18 4 6" xfId="21991" xr:uid="{00000000-0005-0000-0000-0000E9550000}"/>
    <cellStyle name="Separador de milhares 18 4 6 2" xfId="52627" xr:uid="{94D08B2B-28EF-4AEE-86AC-2C39FC664CCB}"/>
    <cellStyle name="Separador de milhares 18 4 7" xfId="21992" xr:uid="{00000000-0005-0000-0000-0000EA550000}"/>
    <cellStyle name="Separador de milhares 18 4 7 2" xfId="52628" xr:uid="{A467FBC7-51CA-4772-8D79-9CB47A1C5DA9}"/>
    <cellStyle name="Separador de milhares 18 4 8" xfId="21993" xr:uid="{00000000-0005-0000-0000-0000EB550000}"/>
    <cellStyle name="Separador de milhares 18 4 8 2" xfId="52629" xr:uid="{CB61EEC4-E3DD-488D-87D5-79C07B13C17D}"/>
    <cellStyle name="Separador de milhares 18 4 9" xfId="52617" xr:uid="{A068A0B9-A7FF-42C6-A214-ABAE5ED11A0B}"/>
    <cellStyle name="Separador de milhares 18 5" xfId="21994" xr:uid="{00000000-0005-0000-0000-0000EC550000}"/>
    <cellStyle name="Separador de milhares_x0001_ 18 5" xfId="21995" xr:uid="{00000000-0005-0000-0000-0000ED550000}"/>
    <cellStyle name="Separador de milhares 18 5 2" xfId="21996" xr:uid="{00000000-0005-0000-0000-0000EE550000}"/>
    <cellStyle name="Separador de milhares_x0001_ 18 5 2" xfId="21997" xr:uid="{00000000-0005-0000-0000-0000EF550000}"/>
    <cellStyle name="Separador de milhares 18 5 2 2" xfId="21998" xr:uid="{00000000-0005-0000-0000-0000F0550000}"/>
    <cellStyle name="Separador de milhares_x0001_ 18 5 2 2" xfId="52633" xr:uid="{057EBD27-580D-4F24-98FB-48A2481AA8EF}"/>
    <cellStyle name="Separador de milhares 18 5 2 2 2" xfId="52634" xr:uid="{2C8CC43B-348A-45A0-BFE3-A0983D65B853}"/>
    <cellStyle name="Separador de milhares 18 5 2 3" xfId="52632" xr:uid="{6B19B76E-BB30-415C-A563-22B069F26843}"/>
    <cellStyle name="Separador de milhares 18 5 3" xfId="21999" xr:uid="{00000000-0005-0000-0000-0000F1550000}"/>
    <cellStyle name="Separador de milhares_x0001_ 18 5 3" xfId="52631" xr:uid="{45AA6AE1-BAFA-4865-A4E6-AD5CE899B5A5}"/>
    <cellStyle name="Separador de milhares 18 5 3 2" xfId="22000" xr:uid="{00000000-0005-0000-0000-0000F2550000}"/>
    <cellStyle name="Separador de milhares 18 5 3 2 2" xfId="52636" xr:uid="{49FD25EB-55EC-46C5-8284-1DF19E6AD317}"/>
    <cellStyle name="Separador de milhares 18 5 3 3" xfId="52635" xr:uid="{65BAFBAE-3B74-46E5-A4A9-C1336CD5724E}"/>
    <cellStyle name="Separador de milhares 18 5 4" xfId="22001" xr:uid="{00000000-0005-0000-0000-0000F3550000}"/>
    <cellStyle name="Separador de milhares 18 5 4 2" xfId="52637" xr:uid="{DC9DA709-BCDC-44D6-B816-701A92B05F4D}"/>
    <cellStyle name="Separador de milhares 18 5 5" xfId="22002" xr:uid="{00000000-0005-0000-0000-0000F4550000}"/>
    <cellStyle name="Separador de milhares 18 5 5 2" xfId="52638" xr:uid="{647D1D65-5338-4633-A373-1D92B6FE56D9}"/>
    <cellStyle name="Separador de milhares 18 5 6" xfId="22003" xr:uid="{00000000-0005-0000-0000-0000F5550000}"/>
    <cellStyle name="Separador de milhares 18 5 6 2" xfId="52639" xr:uid="{29077B94-58CB-4FDC-B37A-3CBB871AEA8C}"/>
    <cellStyle name="Separador de milhares 18 5 7" xfId="22004" xr:uid="{00000000-0005-0000-0000-0000F6550000}"/>
    <cellStyle name="Separador de milhares 18 5 7 2" xfId="52640" xr:uid="{91C184A7-10BD-4C8D-83A4-B9EED9CBF4FE}"/>
    <cellStyle name="Separador de milhares 18 5 8" xfId="52630" xr:uid="{F28F06C7-D05E-4584-8270-B608E9C2C97F}"/>
    <cellStyle name="Separador de milhares 18 6" xfId="22005" xr:uid="{00000000-0005-0000-0000-0000F7550000}"/>
    <cellStyle name="Separador de milhares_x0001_ 18 6" xfId="22006" xr:uid="{00000000-0005-0000-0000-0000F8550000}"/>
    <cellStyle name="Separador de milhares 18 6 2" xfId="22007" xr:uid="{00000000-0005-0000-0000-0000F9550000}"/>
    <cellStyle name="Separador de milhares_x0001_ 18 6 2" xfId="52642" xr:uid="{6B30C20E-DCF9-4F06-BF34-D6D61CD8D3F3}"/>
    <cellStyle name="Separador de milhares 18 6 2 2" xfId="22008" xr:uid="{00000000-0005-0000-0000-0000FA550000}"/>
    <cellStyle name="Separador de milhares 18 6 2 2 2" xfId="52644" xr:uid="{3A7FF408-8076-4B1D-844B-C38DEFCEBE0D}"/>
    <cellStyle name="Separador de milhares 18 6 2 3" xfId="52643" xr:uid="{3F56D179-C528-41FC-9427-DE686739B872}"/>
    <cellStyle name="Separador de milhares 18 6 3" xfId="22009" xr:uid="{00000000-0005-0000-0000-0000FB550000}"/>
    <cellStyle name="Separador de milhares 18 6 3 2" xfId="22010" xr:uid="{00000000-0005-0000-0000-0000FC550000}"/>
    <cellStyle name="Separador de milhares 18 6 3 2 2" xfId="52646" xr:uid="{D8DB275E-2AB8-40C4-BADA-5F1B0B2E4DAB}"/>
    <cellStyle name="Separador de milhares 18 6 3 3" xfId="52645" xr:uid="{C104551D-AC3E-4123-B543-E9B188545E37}"/>
    <cellStyle name="Separador de milhares 18 6 4" xfId="22011" xr:uid="{00000000-0005-0000-0000-0000FD550000}"/>
    <cellStyle name="Separador de milhares 18 6 4 2" xfId="52647" xr:uid="{5E7B050A-F6DD-439D-AA41-9FA11AA4EF80}"/>
    <cellStyle name="Separador de milhares 18 6 5" xfId="22012" xr:uid="{00000000-0005-0000-0000-0000FE550000}"/>
    <cellStyle name="Separador de milhares 18 6 5 2" xfId="52648" xr:uid="{277ED412-9B00-47C8-A668-FD141DAF11E1}"/>
    <cellStyle name="Separador de milhares 18 6 6" xfId="22013" xr:uid="{00000000-0005-0000-0000-0000FF550000}"/>
    <cellStyle name="Separador de milhares 18 6 6 2" xfId="52649" xr:uid="{455CDA65-9767-47C0-94EB-C95957AED9C8}"/>
    <cellStyle name="Separador de milhares 18 6 7" xfId="22014" xr:uid="{00000000-0005-0000-0000-000000560000}"/>
    <cellStyle name="Separador de milhares 18 6 7 2" xfId="52650" xr:uid="{B64164FB-122A-47F0-B8DC-22E1B359B140}"/>
    <cellStyle name="Separador de milhares 18 6 8" xfId="52641" xr:uid="{E6E9AA16-CFC6-4B4E-B973-7F027C31D28D}"/>
    <cellStyle name="Separador de milhares 18 7" xfId="22015" xr:uid="{00000000-0005-0000-0000-000001560000}"/>
    <cellStyle name="Separador de milhares_x0001_ 18 7" xfId="22016" xr:uid="{00000000-0005-0000-0000-000002560000}"/>
    <cellStyle name="Separador de milhares 18 7 2" xfId="22017" xr:uid="{00000000-0005-0000-0000-000003560000}"/>
    <cellStyle name="Separador de milhares_x0001_ 18 7 2" xfId="52652" xr:uid="{64B1DAC5-1038-4F3D-BC53-CA5094EA6E7E}"/>
    <cellStyle name="Separador de milhares 18 7 2 2" xfId="22018" xr:uid="{00000000-0005-0000-0000-000004560000}"/>
    <cellStyle name="Separador de milhares 18 7 2 2 2" xfId="52654" xr:uid="{8D0A8E19-F7A7-49AE-994E-8C64E69532FD}"/>
    <cellStyle name="Separador de milhares 18 7 2 3" xfId="52653" xr:uid="{E5370F0C-1C6F-4987-81E4-EBAC1BA8CD52}"/>
    <cellStyle name="Separador de milhares 18 7 3" xfId="22019" xr:uid="{00000000-0005-0000-0000-000005560000}"/>
    <cellStyle name="Separador de milhares 18 7 3 2" xfId="22020" xr:uid="{00000000-0005-0000-0000-000006560000}"/>
    <cellStyle name="Separador de milhares 18 7 3 2 2" xfId="52656" xr:uid="{7B9A8E0C-E375-4D82-BE62-11239726BA8F}"/>
    <cellStyle name="Separador de milhares 18 7 3 3" xfId="52655" xr:uid="{E1A606B1-78C3-4F1F-B63D-93936812C7C7}"/>
    <cellStyle name="Separador de milhares 18 7 4" xfId="22021" xr:uid="{00000000-0005-0000-0000-000007560000}"/>
    <cellStyle name="Separador de milhares 18 7 4 2" xfId="52657" xr:uid="{8C40CE1F-AE6F-4A72-9803-8E95016DCF15}"/>
    <cellStyle name="Separador de milhares 18 7 5" xfId="22022" xr:uid="{00000000-0005-0000-0000-000008560000}"/>
    <cellStyle name="Separador de milhares 18 7 5 2" xfId="52658" xr:uid="{A6B74E7C-05EA-4CBC-997B-A92EF0098013}"/>
    <cellStyle name="Separador de milhares 18 7 6" xfId="22023" xr:uid="{00000000-0005-0000-0000-000009560000}"/>
    <cellStyle name="Separador de milhares 18 7 6 2" xfId="52659" xr:uid="{39ADEA29-6D74-4126-AAD3-043704BCF716}"/>
    <cellStyle name="Separador de milhares 18 7 7" xfId="52651" xr:uid="{0FDC0DE1-B3F7-4AEC-8276-E0B9A01651A6}"/>
    <cellStyle name="Separador de milhares 18 8" xfId="22024" xr:uid="{00000000-0005-0000-0000-00000A560000}"/>
    <cellStyle name="Separador de milhares_x0001_ 18 8" xfId="22025" xr:uid="{00000000-0005-0000-0000-00000B560000}"/>
    <cellStyle name="Separador de milhares 18 8 2" xfId="22026" xr:uid="{00000000-0005-0000-0000-00000C560000}"/>
    <cellStyle name="Separador de milhares_x0001_ 18 8 2" xfId="52661" xr:uid="{16D0255C-24C8-4FA2-9A62-7725302F9346}"/>
    <cellStyle name="Separador de milhares 18 8 2 2" xfId="52662" xr:uid="{B8219A35-2B48-468B-9EC0-27AC5F7C56CC}"/>
    <cellStyle name="Separador de milhares 18 8 3" xfId="52660" xr:uid="{F0232894-3E3A-4F7D-B057-B795A1FEED53}"/>
    <cellStyle name="Separador de milhares 18 9" xfId="22027" xr:uid="{00000000-0005-0000-0000-00000D560000}"/>
    <cellStyle name="Separador de milhares_x0001_ 18 9" xfId="22028" xr:uid="{00000000-0005-0000-0000-00000E560000}"/>
    <cellStyle name="Separador de milhares 18 9 2" xfId="22029" xr:uid="{00000000-0005-0000-0000-00000F560000}"/>
    <cellStyle name="Separador de milhares_x0001_ 18 9 2" xfId="52664" xr:uid="{60B8B938-1352-4030-98B0-15D6B42F1BDC}"/>
    <cellStyle name="Separador de milhares 18 9 2 2" xfId="52665" xr:uid="{4A665B20-DE17-43E4-A390-AF438CB977D9}"/>
    <cellStyle name="Separador de milhares 18 9 3" xfId="52663" xr:uid="{5EA7301E-0180-495D-9FFC-B68D6C68A11B}"/>
    <cellStyle name="Separador de milhares 19" xfId="22030" xr:uid="{00000000-0005-0000-0000-000010560000}"/>
    <cellStyle name="Separador de milhares_x0001_ 19" xfId="22031" xr:uid="{00000000-0005-0000-0000-000011560000}"/>
    <cellStyle name="Separador de milhares 19 10" xfId="22032" xr:uid="{00000000-0005-0000-0000-000012560000}"/>
    <cellStyle name="Separador de milhares_x0001_ 19 10" xfId="52667" xr:uid="{F08CEDFC-7176-46E9-A15E-1F47EA91BE18}"/>
    <cellStyle name="Separador de milhares 19 10 2" xfId="22033" xr:uid="{00000000-0005-0000-0000-000013560000}"/>
    <cellStyle name="Separador de milhares 19 10 2 2" xfId="52669" xr:uid="{3CC325F6-61D1-4B5F-A8C1-A37769928C00}"/>
    <cellStyle name="Separador de milhares 19 10 3" xfId="52668" xr:uid="{7487D3CA-485E-44F1-9A8C-F03327D3552E}"/>
    <cellStyle name="Separador de milhares 19 11" xfId="22034" xr:uid="{00000000-0005-0000-0000-000014560000}"/>
    <cellStyle name="Separador de milhares 19 11 2" xfId="52670" xr:uid="{84E91CFF-22D0-4723-B878-A7D722629827}"/>
    <cellStyle name="Separador de milhares 19 12" xfId="22035" xr:uid="{00000000-0005-0000-0000-000015560000}"/>
    <cellStyle name="Separador de milhares 19 12 2" xfId="52671" xr:uid="{C46501FE-5661-4E76-A4D7-98FC004B18FB}"/>
    <cellStyle name="Separador de milhares 19 12 3" xfId="22036" xr:uid="{00000000-0005-0000-0000-000016560000}"/>
    <cellStyle name="Separador de milhares 19 12 3 2" xfId="52672" xr:uid="{286BD159-5AB2-46F1-8D9C-070209062792}"/>
    <cellStyle name="Separador de milhares 19 13" xfId="22037" xr:uid="{00000000-0005-0000-0000-000017560000}"/>
    <cellStyle name="Separador de milhares 19 13 2" xfId="52673" xr:uid="{213505F3-24B2-45FE-95F4-A081B411720F}"/>
    <cellStyle name="Separador de milhares 19 14" xfId="22038" xr:uid="{00000000-0005-0000-0000-000018560000}"/>
    <cellStyle name="Separador de milhares 19 14 2" xfId="52674" xr:uid="{BDA6E95B-0018-4569-BDAA-3D0AA4F0A42C}"/>
    <cellStyle name="Separador de milhares 19 15" xfId="52666" xr:uid="{E58BBE6D-2EF0-4E12-98EF-DF6F342E7DC5}"/>
    <cellStyle name="Separador de milhares 19 2" xfId="22039" xr:uid="{00000000-0005-0000-0000-000019560000}"/>
    <cellStyle name="Separador de milhares_x0001_ 19 2" xfId="22040" xr:uid="{00000000-0005-0000-0000-00001A560000}"/>
    <cellStyle name="Separador de milhares 19 2 10" xfId="22041" xr:uid="{00000000-0005-0000-0000-00001B560000}"/>
    <cellStyle name="Separador de milhares 19 2 10 2" xfId="52677" xr:uid="{ABB64B50-584F-4266-AB2E-D2461919E955}"/>
    <cellStyle name="Separador de milhares 19 2 11" xfId="22042" xr:uid="{00000000-0005-0000-0000-00001C560000}"/>
    <cellStyle name="Separador de milhares 19 2 11 2" xfId="52678" xr:uid="{71338E2F-C797-432E-88F2-6F57FF7F8E6E}"/>
    <cellStyle name="Separador de milhares 19 2 12" xfId="52675" xr:uid="{E028A495-A287-423E-9170-496FF66C7E17}"/>
    <cellStyle name="Separador de milhares 19 2 2" xfId="22043" xr:uid="{00000000-0005-0000-0000-00001D560000}"/>
    <cellStyle name="Separador de milhares_x0001_ 19 2 2" xfId="22044" xr:uid="{00000000-0005-0000-0000-00001E560000}"/>
    <cellStyle name="Separador de milhares 19 2 2 2" xfId="22045" xr:uid="{00000000-0005-0000-0000-00001F560000}"/>
    <cellStyle name="Separador de milhares_x0001_ 19 2 2 2" xfId="52680" xr:uid="{740CA278-1A8D-4325-A1E6-E3E0D1B04C95}"/>
    <cellStyle name="Separador de milhares 19 2 2 2 2" xfId="22046" xr:uid="{00000000-0005-0000-0000-000020560000}"/>
    <cellStyle name="Separador de milhares 19 2 2 2 2 2" xfId="22047" xr:uid="{00000000-0005-0000-0000-000021560000}"/>
    <cellStyle name="Separador de milhares 19 2 2 2 2 2 2" xfId="52683" xr:uid="{25D975CF-E10A-4E4F-9BC4-F588DC192DF7}"/>
    <cellStyle name="Separador de milhares 19 2 2 2 2 3" xfId="52682" xr:uid="{4AD8A445-32EA-47E1-B2D8-5DA5CA7EF717}"/>
    <cellStyle name="Separador de milhares 19 2 2 2 3" xfId="22048" xr:uid="{00000000-0005-0000-0000-000022560000}"/>
    <cellStyle name="Separador de milhares 19 2 2 2 3 2" xfId="22049" xr:uid="{00000000-0005-0000-0000-000023560000}"/>
    <cellStyle name="Separador de milhares 19 2 2 2 3 2 2" xfId="52685" xr:uid="{9F60D965-058A-4513-9601-9FB502A43F92}"/>
    <cellStyle name="Separador de milhares 19 2 2 2 3 3" xfId="52684" xr:uid="{E3826AF3-7E60-4155-8E78-6A5508A78178}"/>
    <cellStyle name="Separador de milhares 19 2 2 2 4" xfId="22050" xr:uid="{00000000-0005-0000-0000-000024560000}"/>
    <cellStyle name="Separador de milhares 19 2 2 2 4 2" xfId="52686" xr:uid="{C6210C80-C385-4B47-A364-E5BA60C6495D}"/>
    <cellStyle name="Separador de milhares 19 2 2 2 5" xfId="22051" xr:uid="{00000000-0005-0000-0000-000025560000}"/>
    <cellStyle name="Separador de milhares 19 2 2 2 5 2" xfId="52687" xr:uid="{CB296D1F-6EDB-4833-A20F-77ED355DE231}"/>
    <cellStyle name="Separador de milhares 19 2 2 2 6" xfId="22052" xr:uid="{00000000-0005-0000-0000-000026560000}"/>
    <cellStyle name="Separador de milhares 19 2 2 2 6 2" xfId="52688" xr:uid="{3CE2ABFB-A1BA-4C54-82D8-7AB698195148}"/>
    <cellStyle name="Separador de milhares 19 2 2 2 7" xfId="52681" xr:uid="{E01E48D0-3C11-4521-BA65-91F20B83E6C2}"/>
    <cellStyle name="Separador de milhares 19 2 2 3" xfId="22053" xr:uid="{00000000-0005-0000-0000-000027560000}"/>
    <cellStyle name="Separador de milhares 19 2 2 3 2" xfId="22054" xr:uid="{00000000-0005-0000-0000-000028560000}"/>
    <cellStyle name="Separador de milhares 19 2 2 3 2 2" xfId="52690" xr:uid="{A6DBA3C8-4AF1-444C-8DA4-799204F67BB8}"/>
    <cellStyle name="Separador de milhares 19 2 2 3 3" xfId="52689" xr:uid="{B612A67D-EBFE-4590-9060-7D230FE5577A}"/>
    <cellStyle name="Separador de milhares 19 2 2 4" xfId="22055" xr:uid="{00000000-0005-0000-0000-000029560000}"/>
    <cellStyle name="Separador de milhares 19 2 2 4 2" xfId="22056" xr:uid="{00000000-0005-0000-0000-00002A560000}"/>
    <cellStyle name="Separador de milhares 19 2 2 4 2 2" xfId="52692" xr:uid="{75D93387-97EC-4D2A-975F-3D8D6860D737}"/>
    <cellStyle name="Separador de milhares 19 2 2 4 3" xfId="52691" xr:uid="{67A66710-95BD-4523-B802-7E33FBF07378}"/>
    <cellStyle name="Separador de milhares 19 2 2 5" xfId="22057" xr:uid="{00000000-0005-0000-0000-00002B560000}"/>
    <cellStyle name="Separador de milhares 19 2 2 5 2" xfId="52693" xr:uid="{22AC296E-925C-44D4-A7F8-232C1EC1C453}"/>
    <cellStyle name="Separador de milhares 19 2 2 6" xfId="22058" xr:uid="{00000000-0005-0000-0000-00002C560000}"/>
    <cellStyle name="Separador de milhares 19 2 2 6 2" xfId="22059" xr:uid="{00000000-0005-0000-0000-00002D560000}"/>
    <cellStyle name="Separador de milhares 19 2 2 6 2 2" xfId="52695" xr:uid="{67CA6DB8-300F-4B01-9BA6-BE07BAF651A0}"/>
    <cellStyle name="Separador de milhares 19 2 2 6 3" xfId="52694" xr:uid="{5B474372-FFCE-4DCB-A6C9-F8E3351B35E5}"/>
    <cellStyle name="Separador de milhares 19 2 2 7" xfId="22060" xr:uid="{00000000-0005-0000-0000-00002E560000}"/>
    <cellStyle name="Separador de milhares 19 2 2 7 2" xfId="52696" xr:uid="{75489443-786A-4820-BB09-3DC4A0EDF1D2}"/>
    <cellStyle name="Separador de milhares 19 2 2 8" xfId="52679" xr:uid="{0A7ED7AD-551E-413A-82EF-97C57F4BA8D8}"/>
    <cellStyle name="Separador de milhares 19 2 3" xfId="22061" xr:uid="{00000000-0005-0000-0000-00002F560000}"/>
    <cellStyle name="Separador de milhares_x0001_ 19 2 3" xfId="52676" xr:uid="{32C13E64-6F3C-475F-A935-F2D1DDCA388E}"/>
    <cellStyle name="Separador de milhares 19 2 3 2" xfId="22062" xr:uid="{00000000-0005-0000-0000-000030560000}"/>
    <cellStyle name="Separador de milhares 19 2 3 2 2" xfId="22063" xr:uid="{00000000-0005-0000-0000-000031560000}"/>
    <cellStyle name="Separador de milhares 19 2 3 2 2 2" xfId="52699" xr:uid="{A4A02227-6D4B-41FA-A8B3-090F3DCFB77A}"/>
    <cellStyle name="Separador de milhares 19 2 3 2 3" xfId="52698" xr:uid="{BCBA4AED-E6C1-49F1-912E-47A0BF137FDF}"/>
    <cellStyle name="Separador de milhares 19 2 3 3" xfId="22064" xr:uid="{00000000-0005-0000-0000-000032560000}"/>
    <cellStyle name="Separador de milhares 19 2 3 3 2" xfId="22065" xr:uid="{00000000-0005-0000-0000-000033560000}"/>
    <cellStyle name="Separador de milhares 19 2 3 3 2 2" xfId="52701" xr:uid="{D1921C92-5483-49D6-A410-8C125DD40300}"/>
    <cellStyle name="Separador de milhares 19 2 3 3 3" xfId="52700" xr:uid="{B22BB1D0-5BF5-4583-9F08-1B0C49AC5A0F}"/>
    <cellStyle name="Separador de milhares 19 2 3 4" xfId="22066" xr:uid="{00000000-0005-0000-0000-000034560000}"/>
    <cellStyle name="Separador de milhares 19 2 3 4 2" xfId="52702" xr:uid="{8ED2C715-D0DB-4A35-8695-8E6C95B7BE4B}"/>
    <cellStyle name="Separador de milhares 19 2 3 5" xfId="22067" xr:uid="{00000000-0005-0000-0000-000035560000}"/>
    <cellStyle name="Separador de milhares 19 2 3 5 2" xfId="52703" xr:uid="{75E170A8-6E96-4B4E-81B2-19B6D9DD0C54}"/>
    <cellStyle name="Separador de milhares 19 2 3 6" xfId="22068" xr:uid="{00000000-0005-0000-0000-000036560000}"/>
    <cellStyle name="Separador de milhares 19 2 3 6 2" xfId="52704" xr:uid="{171C9B7B-20C0-4A36-BA03-F1395AD0F32C}"/>
    <cellStyle name="Separador de milhares 19 2 3 7" xfId="52697" xr:uid="{4309DE1D-1366-4EBF-81DC-10C0E4E2EA85}"/>
    <cellStyle name="Separador de milhares 19 2 4" xfId="22069" xr:uid="{00000000-0005-0000-0000-000037560000}"/>
    <cellStyle name="Separador de milhares 19 2 4 2" xfId="22070" xr:uid="{00000000-0005-0000-0000-000038560000}"/>
    <cellStyle name="Separador de milhares 19 2 4 2 2" xfId="52706" xr:uid="{2DACEDF0-C269-4237-B91C-A3964AD2635A}"/>
    <cellStyle name="Separador de milhares 19 2 4 3" xfId="52705" xr:uid="{F35C5F8A-05F5-4781-B797-998B44FAD8C7}"/>
    <cellStyle name="Separador de milhares 19 2 5" xfId="22071" xr:uid="{00000000-0005-0000-0000-000039560000}"/>
    <cellStyle name="Separador de milhares 19 2 5 2" xfId="22072" xr:uid="{00000000-0005-0000-0000-00003A560000}"/>
    <cellStyle name="Separador de milhares 19 2 5 2 2" xfId="52708" xr:uid="{769FE737-858E-4942-A662-2CD8659D584C}"/>
    <cellStyle name="Separador de milhares 19 2 5 3" xfId="52707" xr:uid="{0A57B2DE-E221-4D3B-9997-F18B6CED3562}"/>
    <cellStyle name="Separador de milhares 19 2 6" xfId="22073" xr:uid="{00000000-0005-0000-0000-00003B560000}"/>
    <cellStyle name="Separador de milhares 19 2 6 2" xfId="22074" xr:uid="{00000000-0005-0000-0000-00003C560000}"/>
    <cellStyle name="Separador de milhares 19 2 6 2 2" xfId="52710" xr:uid="{BD2CE3D1-D128-4913-B7A8-78789D0F3240}"/>
    <cellStyle name="Separador de milhares 19 2 6 3" xfId="52709" xr:uid="{CC448B19-FC27-4026-ACFC-E93830E06708}"/>
    <cellStyle name="Separador de milhares 19 2 7" xfId="22075" xr:uid="{00000000-0005-0000-0000-00003D560000}"/>
    <cellStyle name="Separador de milhares 19 2 7 2" xfId="22076" xr:uid="{00000000-0005-0000-0000-00003E560000}"/>
    <cellStyle name="Separador de milhares 19 2 7 2 2" xfId="52712" xr:uid="{5C70AE0E-C730-4825-B74D-5F0CE61B263B}"/>
    <cellStyle name="Separador de milhares 19 2 7 3" xfId="52711" xr:uid="{F5AEDBCE-AE2F-41A2-AC52-D7B7E1CD06F6}"/>
    <cellStyle name="Separador de milhares 19 2 8" xfId="22077" xr:uid="{00000000-0005-0000-0000-00003F560000}"/>
    <cellStyle name="Separador de milhares 19 2 8 2" xfId="52713" xr:uid="{6B514383-FA04-49CC-B807-7E90B6F2D5FF}"/>
    <cellStyle name="Separador de milhares 19 2 9" xfId="22078" xr:uid="{00000000-0005-0000-0000-000040560000}"/>
    <cellStyle name="Separador de milhares 19 2 9 2" xfId="52714" xr:uid="{DEE25BE0-71BC-4797-AE50-8EB43AE5F65B}"/>
    <cellStyle name="Separador de milhares 19 2 9 3" xfId="22079" xr:uid="{00000000-0005-0000-0000-000041560000}"/>
    <cellStyle name="Separador de milhares 19 2 9 3 2" xfId="52715" xr:uid="{69E512C8-A174-4D8A-AC46-489A0DDA8A44}"/>
    <cellStyle name="Separador de milhares 19 3" xfId="22080" xr:uid="{00000000-0005-0000-0000-000042560000}"/>
    <cellStyle name="Separador de milhares_x0001_ 19 3" xfId="22081" xr:uid="{00000000-0005-0000-0000-000043560000}"/>
    <cellStyle name="Separador de milhares 19 3 10" xfId="52716" xr:uid="{3F22C7FF-D0A0-427E-B01F-DD15E7B1A268}"/>
    <cellStyle name="Separador de milhares 19 3 2" xfId="22082" xr:uid="{00000000-0005-0000-0000-000044560000}"/>
    <cellStyle name="Separador de milhares_x0001_ 19 3 2" xfId="22083" xr:uid="{00000000-0005-0000-0000-000045560000}"/>
    <cellStyle name="Separador de milhares 19 3 2 2" xfId="22084" xr:uid="{00000000-0005-0000-0000-000046560000}"/>
    <cellStyle name="Separador de milhares_x0001_ 19 3 2 2" xfId="52719" xr:uid="{24471575-81A0-4919-B7B3-0F09E6863A0D}"/>
    <cellStyle name="Separador de milhares 19 3 2 2 2" xfId="22085" xr:uid="{00000000-0005-0000-0000-000047560000}"/>
    <cellStyle name="Separador de milhares 19 3 2 2 2 2" xfId="52721" xr:uid="{865B9329-6C15-427D-981C-F3B19A657F3F}"/>
    <cellStyle name="Separador de milhares 19 3 2 2 3" xfId="52720" xr:uid="{37CC8121-82FF-4CBE-A62D-A880B68648ED}"/>
    <cellStyle name="Separador de milhares 19 3 2 3" xfId="22086" xr:uid="{00000000-0005-0000-0000-000048560000}"/>
    <cellStyle name="Separador de milhares 19 3 2 3 2" xfId="22087" xr:uid="{00000000-0005-0000-0000-000049560000}"/>
    <cellStyle name="Separador de milhares 19 3 2 3 2 2" xfId="52723" xr:uid="{6B0868B3-4C6D-49D9-B112-DC68753C895F}"/>
    <cellStyle name="Separador de milhares 19 3 2 3 3" xfId="52722" xr:uid="{B8C76C0D-B718-495F-B1E3-1C887E3EEB15}"/>
    <cellStyle name="Separador de milhares 19 3 2 4" xfId="22088" xr:uid="{00000000-0005-0000-0000-00004A560000}"/>
    <cellStyle name="Separador de milhares 19 3 2 4 2" xfId="52724" xr:uid="{8F968FD5-7B60-4F43-AA7B-E88A1ADDCC06}"/>
    <cellStyle name="Separador de milhares 19 3 2 5" xfId="22089" xr:uid="{00000000-0005-0000-0000-00004B560000}"/>
    <cellStyle name="Separador de milhares 19 3 2 5 2" xfId="52725" xr:uid="{64D0EE85-334A-40B9-BD7B-C0FE28C7B33E}"/>
    <cellStyle name="Separador de milhares 19 3 2 6" xfId="22090" xr:uid="{00000000-0005-0000-0000-00004C560000}"/>
    <cellStyle name="Separador de milhares 19 3 2 6 2" xfId="52726" xr:uid="{E9E161C3-BE5C-41C8-A8A8-64CB4B65E2AD}"/>
    <cellStyle name="Separador de milhares 19 3 2 7" xfId="52718" xr:uid="{8C5762D9-195A-4941-AF6B-043196A6E79D}"/>
    <cellStyle name="Separador de milhares 19 3 3" xfId="22091" xr:uid="{00000000-0005-0000-0000-00004D560000}"/>
    <cellStyle name="Separador de milhares_x0001_ 19 3 3" xfId="52717" xr:uid="{9C8CCA4A-DF54-4F96-97BA-9C974E8970D1}"/>
    <cellStyle name="Separador de milhares 19 3 3 2" xfId="22092" xr:uid="{00000000-0005-0000-0000-00004E560000}"/>
    <cellStyle name="Separador de milhares 19 3 3 2 2" xfId="52728" xr:uid="{F15F1D95-51D8-4555-9905-F4180B140CA3}"/>
    <cellStyle name="Separador de milhares 19 3 3 3" xfId="52727" xr:uid="{6784D1F6-8773-499E-A83B-4EEEE96D80FA}"/>
    <cellStyle name="Separador de milhares 19 3 4" xfId="22093" xr:uid="{00000000-0005-0000-0000-00004F560000}"/>
    <cellStyle name="Separador de milhares 19 3 4 2" xfId="22094" xr:uid="{00000000-0005-0000-0000-000050560000}"/>
    <cellStyle name="Separador de milhares 19 3 4 2 2" xfId="52730" xr:uid="{615604E1-DE32-441E-969E-FCB03FAEF0AB}"/>
    <cellStyle name="Separador de milhares 19 3 4 3" xfId="52729" xr:uid="{19D3988A-22CD-4BFD-9B57-23753A12FD52}"/>
    <cellStyle name="Separador de milhares 19 3 5" xfId="22095" xr:uid="{00000000-0005-0000-0000-000051560000}"/>
    <cellStyle name="Separador de milhares 19 3 5 2" xfId="22096" xr:uid="{00000000-0005-0000-0000-000052560000}"/>
    <cellStyle name="Separador de milhares 19 3 5 2 2" xfId="52732" xr:uid="{FD2EE0CD-3FAE-42F5-A509-88CF8E5049F1}"/>
    <cellStyle name="Separador de milhares 19 3 5 3" xfId="52731" xr:uid="{434D57C4-4359-43CA-8E6C-16302C2C5F8F}"/>
    <cellStyle name="Separador de milhares 19 3 6" xfId="22097" xr:uid="{00000000-0005-0000-0000-000053560000}"/>
    <cellStyle name="Separador de milhares 19 3 6 2" xfId="52733" xr:uid="{EB3AE16A-F70C-4D96-8B08-AF3181589B71}"/>
    <cellStyle name="Separador de milhares 19 3 7" xfId="22098" xr:uid="{00000000-0005-0000-0000-000054560000}"/>
    <cellStyle name="Separador de milhares 19 3 7 2" xfId="52734" xr:uid="{94F702C4-BF44-4C24-BE80-B810E6271B22}"/>
    <cellStyle name="Separador de milhares 19 3 7 3" xfId="22099" xr:uid="{00000000-0005-0000-0000-000055560000}"/>
    <cellStyle name="Separador de milhares 19 3 7 3 2" xfId="52735" xr:uid="{049E18BB-1070-4012-B1D9-5310887C40F3}"/>
    <cellStyle name="Separador de milhares 19 3 8" xfId="22100" xr:uid="{00000000-0005-0000-0000-000056560000}"/>
    <cellStyle name="Separador de milhares 19 3 8 2" xfId="52736" xr:uid="{CEC09276-EE15-4BF8-A6B1-403051BEA857}"/>
    <cellStyle name="Separador de milhares 19 3 9" xfId="22101" xr:uid="{00000000-0005-0000-0000-000057560000}"/>
    <cellStyle name="Separador de milhares 19 3 9 2" xfId="52737" xr:uid="{05FA5D53-5C78-4410-AE39-1D737769114D}"/>
    <cellStyle name="Separador de milhares 19 4" xfId="22102" xr:uid="{00000000-0005-0000-0000-000058560000}"/>
    <cellStyle name="Separador de milhares_x0001_ 19 4" xfId="22103" xr:uid="{00000000-0005-0000-0000-000059560000}"/>
    <cellStyle name="Separador de milhares 19 4 2" xfId="22104" xr:uid="{00000000-0005-0000-0000-00005A560000}"/>
    <cellStyle name="Separador de milhares_x0001_ 19 4 2" xfId="22105" xr:uid="{00000000-0005-0000-0000-00005B560000}"/>
    <cellStyle name="Separador de milhares 19 4 2 2" xfId="22106" xr:uid="{00000000-0005-0000-0000-00005C560000}"/>
    <cellStyle name="Separador de milhares_x0001_ 19 4 2 2" xfId="52741" xr:uid="{40BEFCCD-8EB6-4F0C-B422-3432654C9706}"/>
    <cellStyle name="Separador de milhares 19 4 2 2 2" xfId="52742" xr:uid="{D057363F-2438-4989-9A16-1111EC7771C8}"/>
    <cellStyle name="Separador de milhares 19 4 2 3" xfId="52740" xr:uid="{0CD9D7B9-AD59-4F9A-A44C-55A9746F90A3}"/>
    <cellStyle name="Separador de milhares 19 4 3" xfId="22107" xr:uid="{00000000-0005-0000-0000-00005D560000}"/>
    <cellStyle name="Separador de milhares_x0001_ 19 4 3" xfId="52739" xr:uid="{D430506B-A60C-4ACF-80A0-1FC6B6AEA3D6}"/>
    <cellStyle name="Separador de milhares 19 4 3 2" xfId="22108" xr:uid="{00000000-0005-0000-0000-00005E560000}"/>
    <cellStyle name="Separador de milhares 19 4 3 2 2" xfId="52744" xr:uid="{E88A01B9-94BB-419F-954A-73CE2E4DDB75}"/>
    <cellStyle name="Separador de milhares 19 4 3 3" xfId="52743" xr:uid="{6024637B-4D30-4343-B796-4673DF2A4FE2}"/>
    <cellStyle name="Separador de milhares 19 4 4" xfId="22109" xr:uid="{00000000-0005-0000-0000-00005F560000}"/>
    <cellStyle name="Separador de milhares 19 4 4 2" xfId="22110" xr:uid="{00000000-0005-0000-0000-000060560000}"/>
    <cellStyle name="Separador de milhares 19 4 4 2 2" xfId="52746" xr:uid="{F01C81BB-6D25-4098-8B2B-A3587CFD6696}"/>
    <cellStyle name="Separador de milhares 19 4 4 3" xfId="52745" xr:uid="{DB221E34-3754-4833-BE0F-0107422CD843}"/>
    <cellStyle name="Separador de milhares 19 4 5" xfId="22111" xr:uid="{00000000-0005-0000-0000-000061560000}"/>
    <cellStyle name="Separador de milhares 19 4 5 2" xfId="52747" xr:uid="{C8F21A98-649E-4718-986A-CA04999120A1}"/>
    <cellStyle name="Separador de milhares 19 4 6" xfId="22112" xr:uid="{00000000-0005-0000-0000-000062560000}"/>
    <cellStyle name="Separador de milhares 19 4 6 2" xfId="52748" xr:uid="{38B99455-4C85-4F71-9F42-966ADACEE228}"/>
    <cellStyle name="Separador de milhares 19 4 7" xfId="22113" xr:uid="{00000000-0005-0000-0000-000063560000}"/>
    <cellStyle name="Separador de milhares 19 4 7 2" xfId="52749" xr:uid="{1CAAF484-30E8-428D-A912-49FDAA259F21}"/>
    <cellStyle name="Separador de milhares 19 4 8" xfId="22114" xr:uid="{00000000-0005-0000-0000-000064560000}"/>
    <cellStyle name="Separador de milhares 19 4 8 2" xfId="52750" xr:uid="{833DEBF4-A017-4255-BA29-D41BB62395F2}"/>
    <cellStyle name="Separador de milhares 19 4 9" xfId="52738" xr:uid="{EE4598A7-72FB-45F9-A783-FFBD62662211}"/>
    <cellStyle name="Separador de milhares 19 5" xfId="22115" xr:uid="{00000000-0005-0000-0000-000065560000}"/>
    <cellStyle name="Separador de milhares_x0001_ 19 5" xfId="22116" xr:uid="{00000000-0005-0000-0000-000066560000}"/>
    <cellStyle name="Separador de milhares 19 5 2" xfId="22117" xr:uid="{00000000-0005-0000-0000-000067560000}"/>
    <cellStyle name="Separador de milhares_x0001_ 19 5 2" xfId="22118" xr:uid="{00000000-0005-0000-0000-000068560000}"/>
    <cellStyle name="Separador de milhares 19 5 2 2" xfId="22119" xr:uid="{00000000-0005-0000-0000-000069560000}"/>
    <cellStyle name="Separador de milhares_x0001_ 19 5 2 2" xfId="52754" xr:uid="{311452E9-1E9D-4CF5-BBF7-F08F03E07BB7}"/>
    <cellStyle name="Separador de milhares 19 5 2 2 2" xfId="52755" xr:uid="{625A193F-9AB8-4F56-A09E-549E4D3605B4}"/>
    <cellStyle name="Separador de milhares 19 5 2 3" xfId="52753" xr:uid="{77570088-8716-445A-A992-1469D2369167}"/>
    <cellStyle name="Separador de milhares 19 5 3" xfId="22120" xr:uid="{00000000-0005-0000-0000-00006A560000}"/>
    <cellStyle name="Separador de milhares_x0001_ 19 5 3" xfId="52752" xr:uid="{A681E6BC-8CBA-4AE4-9F2A-7E0D2B9C89EA}"/>
    <cellStyle name="Separador de milhares 19 5 3 2" xfId="22121" xr:uid="{00000000-0005-0000-0000-00006B560000}"/>
    <cellStyle name="Separador de milhares 19 5 3 2 2" xfId="52757" xr:uid="{A4DD6C7C-31D5-4F5C-A994-CAB4427E3AB8}"/>
    <cellStyle name="Separador de milhares 19 5 3 3" xfId="52756" xr:uid="{757C0BEB-FAEB-421B-B31D-307A0C86148C}"/>
    <cellStyle name="Separador de milhares 19 5 4" xfId="22122" xr:uid="{00000000-0005-0000-0000-00006C560000}"/>
    <cellStyle name="Separador de milhares 19 5 4 2" xfId="52758" xr:uid="{DA98D865-85C8-41DB-BE88-16BF84ADC2D3}"/>
    <cellStyle name="Separador de milhares 19 5 5" xfId="22123" xr:uid="{00000000-0005-0000-0000-00006D560000}"/>
    <cellStyle name="Separador de milhares 19 5 5 2" xfId="52759" xr:uid="{8C1967B8-D98D-45E4-9AA9-5CF961D25946}"/>
    <cellStyle name="Separador de milhares 19 5 6" xfId="22124" xr:uid="{00000000-0005-0000-0000-00006E560000}"/>
    <cellStyle name="Separador de milhares 19 5 6 2" xfId="52760" xr:uid="{100F39F6-6347-4260-9237-0FA9D0E45317}"/>
    <cellStyle name="Separador de milhares 19 5 7" xfId="22125" xr:uid="{00000000-0005-0000-0000-00006F560000}"/>
    <cellStyle name="Separador de milhares 19 5 7 2" xfId="52761" xr:uid="{DD211873-9BAC-4BDF-9918-40B1041D7B6C}"/>
    <cellStyle name="Separador de milhares 19 5 8" xfId="52751" xr:uid="{41A86D40-8D20-448A-95EC-5B6FC945AFDA}"/>
    <cellStyle name="Separador de milhares 19 6" xfId="22126" xr:uid="{00000000-0005-0000-0000-000070560000}"/>
    <cellStyle name="Separador de milhares_x0001_ 19 6" xfId="22127" xr:uid="{00000000-0005-0000-0000-000071560000}"/>
    <cellStyle name="Separador de milhares 19 6 2" xfId="22128" xr:uid="{00000000-0005-0000-0000-000072560000}"/>
    <cellStyle name="Separador de milhares_x0001_ 19 6 2" xfId="52763" xr:uid="{FB160A6E-B80D-4069-9B6C-67BB1821C3E4}"/>
    <cellStyle name="Separador de milhares 19 6 2 2" xfId="22129" xr:uid="{00000000-0005-0000-0000-000073560000}"/>
    <cellStyle name="Separador de milhares 19 6 2 2 2" xfId="52765" xr:uid="{A22CF69D-D304-4FB5-8107-4336594171D4}"/>
    <cellStyle name="Separador de milhares 19 6 2 3" xfId="52764" xr:uid="{37B72965-0F6D-4BB3-8656-3DE4B992CA3B}"/>
    <cellStyle name="Separador de milhares 19 6 3" xfId="22130" xr:uid="{00000000-0005-0000-0000-000074560000}"/>
    <cellStyle name="Separador de milhares 19 6 3 2" xfId="22131" xr:uid="{00000000-0005-0000-0000-000075560000}"/>
    <cellStyle name="Separador de milhares 19 6 3 2 2" xfId="52767" xr:uid="{2712F316-36A7-46CA-AC2A-3D1D08CB2FAB}"/>
    <cellStyle name="Separador de milhares 19 6 3 3" xfId="52766" xr:uid="{6E7B5FA2-B8AA-4870-94D9-9D1FD76F240F}"/>
    <cellStyle name="Separador de milhares 19 6 4" xfId="22132" xr:uid="{00000000-0005-0000-0000-000076560000}"/>
    <cellStyle name="Separador de milhares 19 6 4 2" xfId="52768" xr:uid="{D36DD41A-4EF8-49E4-A1D0-D19F743CDC82}"/>
    <cellStyle name="Separador de milhares 19 6 5" xfId="22133" xr:uid="{00000000-0005-0000-0000-000077560000}"/>
    <cellStyle name="Separador de milhares 19 6 5 2" xfId="52769" xr:uid="{D46F1ED1-8866-4BFF-BC1D-854CC4F8B937}"/>
    <cellStyle name="Separador de milhares 19 6 5 3" xfId="22134" xr:uid="{00000000-0005-0000-0000-000078560000}"/>
    <cellStyle name="Separador de milhares 19 6 5 3 2" xfId="52770" xr:uid="{CA612EA5-3985-44B5-B163-D270294C8CE1}"/>
    <cellStyle name="Separador de milhares 19 6 6" xfId="22135" xr:uid="{00000000-0005-0000-0000-000079560000}"/>
    <cellStyle name="Separador de milhares 19 6 6 2" xfId="52771" xr:uid="{6B5A1C3A-FE5E-4813-90DB-D59446840033}"/>
    <cellStyle name="Separador de milhares 19 6 7" xfId="22136" xr:uid="{00000000-0005-0000-0000-00007A560000}"/>
    <cellStyle name="Separador de milhares 19 6 7 2" xfId="52772" xr:uid="{BE477EE1-7EDC-4D5A-8D76-5C8208C6E940}"/>
    <cellStyle name="Separador de milhares 19 6 8" xfId="52762" xr:uid="{EE61326A-50EB-40BB-B476-C7CAC0828E2F}"/>
    <cellStyle name="Separador de milhares 19 7" xfId="22137" xr:uid="{00000000-0005-0000-0000-00007B560000}"/>
    <cellStyle name="Separador de milhares_x0001_ 19 7" xfId="22138" xr:uid="{00000000-0005-0000-0000-00007C560000}"/>
    <cellStyle name="Separador de milhares 19 7 2" xfId="22139" xr:uid="{00000000-0005-0000-0000-00007D560000}"/>
    <cellStyle name="Separador de milhares_x0001_ 19 7 2" xfId="52774" xr:uid="{CAEFD4C9-CA03-4F09-BB6E-36DFA75A4F90}"/>
    <cellStyle name="Separador de milhares 19 7 2 2" xfId="52775" xr:uid="{EA2DDC8B-B25A-4807-8D45-5215800620F5}"/>
    <cellStyle name="Separador de milhares 19 7 3" xfId="52773" xr:uid="{13854A75-A8C0-46F8-A334-E9A4518F695E}"/>
    <cellStyle name="Separador de milhares 19 8" xfId="22140" xr:uid="{00000000-0005-0000-0000-00007E560000}"/>
    <cellStyle name="Separador de milhares_x0001_ 19 8" xfId="22141" xr:uid="{00000000-0005-0000-0000-00007F560000}"/>
    <cellStyle name="Separador de milhares 19 8 2" xfId="22142" xr:uid="{00000000-0005-0000-0000-000080560000}"/>
    <cellStyle name="Separador de milhares_x0001_ 19 8 2" xfId="52777" xr:uid="{797FFB34-DC88-40C9-AAD2-DE0FBB5D1694}"/>
    <cellStyle name="Separador de milhares 19 8 2 2" xfId="52778" xr:uid="{C1204227-0F74-4C3C-A1F7-D11450DF5C94}"/>
    <cellStyle name="Separador de milhares 19 8 3" xfId="52776" xr:uid="{B0BAC178-B9B5-414D-A673-CB44A97686BD}"/>
    <cellStyle name="Separador de milhares 19 9" xfId="22143" xr:uid="{00000000-0005-0000-0000-000081560000}"/>
    <cellStyle name="Separador de milhares_x0001_ 19 9" xfId="22144" xr:uid="{00000000-0005-0000-0000-000082560000}"/>
    <cellStyle name="Separador de milhares 19 9 2" xfId="22145" xr:uid="{00000000-0005-0000-0000-000083560000}"/>
    <cellStyle name="Separador de milhares_x0001_ 19 9 2" xfId="52780" xr:uid="{B16ED495-ED82-4B61-9BAF-A22BE0490E84}"/>
    <cellStyle name="Separador de milhares 19 9 2 2" xfId="52781" xr:uid="{ACE4262C-4A08-49A9-B7ED-A5686141EB11}"/>
    <cellStyle name="Separador de milhares 19 9 3" xfId="52779" xr:uid="{56B065B4-F027-4EE3-8BA2-E44C178E78E7}"/>
    <cellStyle name="Separador de milhares 2" xfId="22146" xr:uid="{00000000-0005-0000-0000-000084560000}"/>
    <cellStyle name="Separador de milhares_x0001_ 2" xfId="22147" xr:uid="{00000000-0005-0000-0000-000085560000}"/>
    <cellStyle name="Separador de milhares 2 10" xfId="22148" xr:uid="{00000000-0005-0000-0000-000086560000}"/>
    <cellStyle name="Separador de milhares_x0001_ 2 10" xfId="22149" xr:uid="{00000000-0005-0000-0000-000087560000}"/>
    <cellStyle name="Separador de milhares 2 10 10" xfId="22150" xr:uid="{00000000-0005-0000-0000-000088560000}"/>
    <cellStyle name="Separador de milhares_x0001_ 2 10 10" xfId="52785" xr:uid="{6E95D715-CAE2-4721-AD25-1AED3568B93A}"/>
    <cellStyle name="Separador de milhares 2 10 10 2" xfId="52786" xr:uid="{DF1D1B7F-D4E2-4A41-9BFD-AA1C9F124DCD}"/>
    <cellStyle name="Separador de milhares 2 10 11" xfId="52784" xr:uid="{685C256F-E5C7-4C82-B028-237945B4BDF3}"/>
    <cellStyle name="Separador de milhares 2 10 2" xfId="22151" xr:uid="{00000000-0005-0000-0000-000089560000}"/>
    <cellStyle name="Separador de milhares_x0001_ 2 10 2" xfId="22152" xr:uid="{00000000-0005-0000-0000-00008A560000}"/>
    <cellStyle name="Separador de milhares 2 10 2 10" xfId="52787" xr:uid="{9B213C7D-626F-4FC8-BC32-D879FD793591}"/>
    <cellStyle name="Separador de milhares 2 10 2 2" xfId="22153" xr:uid="{00000000-0005-0000-0000-00008B560000}"/>
    <cellStyle name="Separador de milhares_x0001_ 2 10 2 2" xfId="22154" xr:uid="{00000000-0005-0000-0000-00008C560000}"/>
    <cellStyle name="Separador de milhares 2 10 2 2 2" xfId="22155" xr:uid="{00000000-0005-0000-0000-00008D560000}"/>
    <cellStyle name="Separador de milhares_x0001_ 2 10 2 2 2" xfId="52790" xr:uid="{3765360B-8613-4BCB-8627-AC54375676C3}"/>
    <cellStyle name="Separador de milhares 2 10 2 2 2 2" xfId="52791" xr:uid="{87ECAE3E-1F72-40EF-A108-568BF5D7B0A1}"/>
    <cellStyle name="Separador de milhares 2 10 2 2 3" xfId="52789" xr:uid="{C38B8EF0-896F-473B-8CC5-7E4C0FC948D8}"/>
    <cellStyle name="Separador de milhares 2 10 2 3" xfId="22156" xr:uid="{00000000-0005-0000-0000-00008E560000}"/>
    <cellStyle name="Separador de milhares_x0001_ 2 10 2 3" xfId="52788" xr:uid="{3FACAA02-53F1-42B4-870A-1D144A74507C}"/>
    <cellStyle name="Separador de milhares 2 10 2 3 2" xfId="22157" xr:uid="{00000000-0005-0000-0000-00008F560000}"/>
    <cellStyle name="Separador de milhares 2 10 2 3 2 2" xfId="52793" xr:uid="{A13E0DA5-E8FE-415C-AE02-34FC537B2C41}"/>
    <cellStyle name="Separador de milhares 2 10 2 3 3" xfId="52792" xr:uid="{AB9502CC-F614-4513-82EE-CE9F5B7A562C}"/>
    <cellStyle name="Separador de milhares 2 10 2 4" xfId="22158" xr:uid="{00000000-0005-0000-0000-000090560000}"/>
    <cellStyle name="Separador de milhares 2 10 2 4 2" xfId="22159" xr:uid="{00000000-0005-0000-0000-000091560000}"/>
    <cellStyle name="Separador de milhares 2 10 2 4 2 2" xfId="52795" xr:uid="{ACC4CAB2-62A9-40AF-8D20-04ABE4D0764B}"/>
    <cellStyle name="Separador de milhares 2 10 2 4 3" xfId="52794" xr:uid="{F74DB11B-1B52-4617-8F8E-2AABBAD5875E}"/>
    <cellStyle name="Separador de milhares 2 10 2 5" xfId="22160" xr:uid="{00000000-0005-0000-0000-000092560000}"/>
    <cellStyle name="Separador de milhares 2 10 2 5 2" xfId="22161" xr:uid="{00000000-0005-0000-0000-000093560000}"/>
    <cellStyle name="Separador de milhares 2 10 2 5 2 2" xfId="52797" xr:uid="{B49A3EF3-D311-4E9B-AB5D-0F63384BBDC8}"/>
    <cellStyle name="Separador de milhares 2 10 2 5 3" xfId="52796" xr:uid="{9BB7BF3D-A60F-451F-87B4-92CFA535292E}"/>
    <cellStyle name="Separador de milhares 2 10 2 6" xfId="22162" xr:uid="{00000000-0005-0000-0000-000094560000}"/>
    <cellStyle name="Separador de milhares 2 10 2 6 2" xfId="52798" xr:uid="{A01C1919-C867-49B3-BF0B-2094C2A24D7C}"/>
    <cellStyle name="Separador de milhares 2 10 2 7" xfId="22163" xr:uid="{00000000-0005-0000-0000-000095560000}"/>
    <cellStyle name="Separador de milhares 2 10 2 7 2" xfId="52799" xr:uid="{FCE4E946-687B-4D90-AE87-A3AB16FF4C83}"/>
    <cellStyle name="Separador de milhares 2 10 2 8" xfId="22164" xr:uid="{00000000-0005-0000-0000-000096560000}"/>
    <cellStyle name="Separador de milhares 2 10 2 8 2" xfId="52800" xr:uid="{A2E95E8D-9511-4802-8C11-D2F2131FE243}"/>
    <cellStyle name="Separador de milhares 2 10 2 9" xfId="22165" xr:uid="{00000000-0005-0000-0000-000097560000}"/>
    <cellStyle name="Separador de milhares 2 10 2 9 2" xfId="52801" xr:uid="{BAED0494-4FA5-45AE-B353-3F063EE270CB}"/>
    <cellStyle name="Separador de milhares 2 10 3" xfId="22166" xr:uid="{00000000-0005-0000-0000-000098560000}"/>
    <cellStyle name="Separador de milhares_x0001_ 2 10 3" xfId="22167" xr:uid="{00000000-0005-0000-0000-000099560000}"/>
    <cellStyle name="Separador de milhares 2 10 3 2" xfId="22168" xr:uid="{00000000-0005-0000-0000-00009A560000}"/>
    <cellStyle name="Separador de milhares_x0001_ 2 10 3 2" xfId="22169" xr:uid="{00000000-0005-0000-0000-00009B560000}"/>
    <cellStyle name="Separador de milhares 2 10 3 2 2" xfId="52804" xr:uid="{750F2EB4-0A04-4F99-9C80-D062E1809402}"/>
    <cellStyle name="Separador de milhares_x0001_ 2 10 3 2 2" xfId="52805" xr:uid="{8017C2A9-B1D4-45BE-BAFD-9E7B7394EA49}"/>
    <cellStyle name="Separador de milhares 2 10 3 3" xfId="52802" xr:uid="{E57E2FFF-6AB2-4667-9BD4-F83D92E4549B}"/>
    <cellStyle name="Separador de milhares_x0001_ 2 10 3 3" xfId="52803" xr:uid="{7225DEC8-0051-4EC6-AB8E-81CB61740FCE}"/>
    <cellStyle name="Separador de milhares 2 10 4" xfId="22170" xr:uid="{00000000-0005-0000-0000-00009C560000}"/>
    <cellStyle name="Separador de milhares_x0001_ 2 10 4" xfId="22171" xr:uid="{00000000-0005-0000-0000-00009D560000}"/>
    <cellStyle name="Separador de milhares 2 10 4 2" xfId="22172" xr:uid="{00000000-0005-0000-0000-00009E560000}"/>
    <cellStyle name="Separador de milhares_x0001_ 2 10 4 2" xfId="22173" xr:uid="{00000000-0005-0000-0000-00009F560000}"/>
    <cellStyle name="Separador de milhares 2 10 4 2 2" xfId="52808" xr:uid="{1346CE4A-F7FB-4FC6-8E71-9EB21607813A}"/>
    <cellStyle name="Separador de milhares_x0001_ 2 10 4 2 2" xfId="52809" xr:uid="{85D4B6D4-5230-4AF6-9884-DD77B8011365}"/>
    <cellStyle name="Separador de milhares 2 10 4 3" xfId="52806" xr:uid="{3580D010-BEAA-425C-972D-530F05C87C43}"/>
    <cellStyle name="Separador de milhares_x0001_ 2 10 4 3" xfId="52807" xr:uid="{4DF5BC63-F90A-484F-A088-68889FD128B1}"/>
    <cellStyle name="Separador de milhares 2 10 5" xfId="22174" xr:uid="{00000000-0005-0000-0000-0000A0560000}"/>
    <cellStyle name="Separador de milhares_x0001_ 2 10 5" xfId="22175" xr:uid="{00000000-0005-0000-0000-0000A1560000}"/>
    <cellStyle name="Separador de milhares 2 10 5 2" xfId="22176" xr:uid="{00000000-0005-0000-0000-0000A2560000}"/>
    <cellStyle name="Separador de milhares_x0001_ 2 10 5 2" xfId="22177" xr:uid="{00000000-0005-0000-0000-0000A3560000}"/>
    <cellStyle name="Separador de milhares 2 10 5 2 2" xfId="52812" xr:uid="{C09BBD02-76B5-45CF-B34C-F7776FDA6417}"/>
    <cellStyle name="Separador de milhares_x0001_ 2 10 5 2 2" xfId="52813" xr:uid="{4BBA0FD0-E2C8-4F66-9847-B18D20DA64C3}"/>
    <cellStyle name="Separador de milhares 2 10 5 3" xfId="52810" xr:uid="{24E29883-0374-4783-B289-38949CC14584}"/>
    <cellStyle name="Separador de milhares_x0001_ 2 10 5 3" xfId="52811" xr:uid="{15D4F3A4-3C39-45A7-AB4E-581EC01BBCFC}"/>
    <cellStyle name="Separador de milhares 2 10 6" xfId="22178" xr:uid="{00000000-0005-0000-0000-0000A4560000}"/>
    <cellStyle name="Separador de milhares_x0001_ 2 10 6" xfId="22179" xr:uid="{00000000-0005-0000-0000-0000A5560000}"/>
    <cellStyle name="Separador de milhares 2 10 6 2" xfId="22180" xr:uid="{00000000-0005-0000-0000-0000A6560000}"/>
    <cellStyle name="Separador de milhares_x0001_ 2 10 6 2" xfId="52815" xr:uid="{82CAC618-1ED9-43C3-8325-48C8C4D230E6}"/>
    <cellStyle name="Separador de milhares 2 10 6 2 2" xfId="52816" xr:uid="{F5CA7AE9-3BCF-4522-BAD7-C88955E3A2C2}"/>
    <cellStyle name="Separador de milhares 2 10 6 3" xfId="52814" xr:uid="{42E7C61C-7C2F-41B9-8ECF-715FF91B836F}"/>
    <cellStyle name="Separador de milhares 2 10 7" xfId="22181" xr:uid="{00000000-0005-0000-0000-0000A7560000}"/>
    <cellStyle name="Separador de milhares_x0001_ 2 10 7" xfId="22182" xr:uid="{00000000-0005-0000-0000-0000A8560000}"/>
    <cellStyle name="Separador de milhares 2 10 7 2" xfId="52817" xr:uid="{AAE680CE-B6D4-4F24-8497-312CB69FBE9C}"/>
    <cellStyle name="Separador de milhares_x0001_ 2 10 7 2" xfId="52818" xr:uid="{44FBAA99-58D8-4227-BA29-BAE665FB1EC6}"/>
    <cellStyle name="Separador de milhares 2 10 8" xfId="22183" xr:uid="{00000000-0005-0000-0000-0000A9560000}"/>
    <cellStyle name="Separador de milhares_x0001_ 2 10 8" xfId="22184" xr:uid="{00000000-0005-0000-0000-0000AA560000}"/>
    <cellStyle name="Separador de milhares 2 10 8 2" xfId="52819" xr:uid="{08153168-43CF-4EDB-8D61-DB88EE3A3A77}"/>
    <cellStyle name="Separador de milhares_x0001_ 2 10 8 2" xfId="52820" xr:uid="{89AFDFC6-FB22-4063-96EE-6EF402FB6E06}"/>
    <cellStyle name="Separador de milhares 2 10 8 3" xfId="22185" xr:uid="{00000000-0005-0000-0000-0000AB560000}"/>
    <cellStyle name="Separador de milhares 2 10 8 3 2" xfId="52821" xr:uid="{85A23D9F-79AF-478A-975D-196A84C8111C}"/>
    <cellStyle name="Separador de milhares 2 10 9" xfId="22186" xr:uid="{00000000-0005-0000-0000-0000AC560000}"/>
    <cellStyle name="Separador de milhares_x0001_ 2 10 9" xfId="22187" xr:uid="{00000000-0005-0000-0000-0000AD560000}"/>
    <cellStyle name="Separador de milhares 2 10 9 2" xfId="52822" xr:uid="{C0F87751-F652-412E-A2D7-10341D2ABD91}"/>
    <cellStyle name="Separador de milhares_x0001_ 2 10 9 2" xfId="52823" xr:uid="{77856C6D-B8DA-4ADF-85DE-E3C8A89E569A}"/>
    <cellStyle name="Separador de milhares 2 100" xfId="22188" xr:uid="{00000000-0005-0000-0000-0000AE560000}"/>
    <cellStyle name="Separador de milhares 2 100 2" xfId="22189" xr:uid="{00000000-0005-0000-0000-0000AF560000}"/>
    <cellStyle name="Separador de milhares 2 100 2 2" xfId="22190" xr:uid="{00000000-0005-0000-0000-0000B0560000}"/>
    <cellStyle name="Separador de milhares 2 100 2 2 2" xfId="52826" xr:uid="{2B89AA0F-A8D5-4AE3-BC19-E15E4B056B06}"/>
    <cellStyle name="Separador de milhares 2 100 2 3" xfId="52825" xr:uid="{3D71772C-6977-4708-BCEB-F219D2221200}"/>
    <cellStyle name="Separador de milhares 2 100 3" xfId="22191" xr:uid="{00000000-0005-0000-0000-0000B1560000}"/>
    <cellStyle name="Separador de milhares 2 100 3 2" xfId="22192" xr:uid="{00000000-0005-0000-0000-0000B2560000}"/>
    <cellStyle name="Separador de milhares 2 100 3 2 2" xfId="52828" xr:uid="{3F3F2BA2-6C1A-42C8-B175-FE21C14A8EBD}"/>
    <cellStyle name="Separador de milhares 2 100 3 3" xfId="52827" xr:uid="{E1557178-3F99-4D6F-8B84-FE3515530EA1}"/>
    <cellStyle name="Separador de milhares 2 100 4" xfId="22193" xr:uid="{00000000-0005-0000-0000-0000B3560000}"/>
    <cellStyle name="Separador de milhares 2 100 4 2" xfId="52829" xr:uid="{632EA797-7061-4AB9-A9D8-514780727636}"/>
    <cellStyle name="Separador de milhares 2 100 5" xfId="22194" xr:uid="{00000000-0005-0000-0000-0000B4560000}"/>
    <cellStyle name="Separador de milhares 2 100 5 2" xfId="22195" xr:uid="{00000000-0005-0000-0000-0000B5560000}"/>
    <cellStyle name="Separador de milhares 2 100 5 2 2" xfId="52831" xr:uid="{55FA12D2-1220-4173-B5DB-214D19D1090C}"/>
    <cellStyle name="Separador de milhares 2 100 5 3" xfId="52830" xr:uid="{A88EC287-6098-48D7-9F7E-A704EFAB0165}"/>
    <cellStyle name="Separador de milhares 2 100 6" xfId="22196" xr:uid="{00000000-0005-0000-0000-0000B6560000}"/>
    <cellStyle name="Separador de milhares 2 100 6 2" xfId="52832" xr:uid="{C23C3AC0-4D25-40FE-B0E9-837D786C601E}"/>
    <cellStyle name="Separador de milhares 2 100 7" xfId="52824" xr:uid="{AAC01E94-786E-400C-942C-69CD608B1C39}"/>
    <cellStyle name="Separador de milhares 2 101" xfId="22197" xr:uid="{00000000-0005-0000-0000-0000B7560000}"/>
    <cellStyle name="Separador de milhares 2 101 2" xfId="22198" xr:uid="{00000000-0005-0000-0000-0000B8560000}"/>
    <cellStyle name="Separador de milhares 2 101 2 2" xfId="22199" xr:uid="{00000000-0005-0000-0000-0000B9560000}"/>
    <cellStyle name="Separador de milhares 2 101 2 2 2" xfId="52835" xr:uid="{EDE8B968-93B8-4415-BF29-7342F2686E01}"/>
    <cellStyle name="Separador de milhares 2 101 2 3" xfId="52834" xr:uid="{D3A88998-104B-48F9-8964-00F6EEBD6D6E}"/>
    <cellStyle name="Separador de milhares 2 101 3" xfId="22200" xr:uid="{00000000-0005-0000-0000-0000BA560000}"/>
    <cellStyle name="Separador de milhares 2 101 3 2" xfId="22201" xr:uid="{00000000-0005-0000-0000-0000BB560000}"/>
    <cellStyle name="Separador de milhares 2 101 3 2 2" xfId="52837" xr:uid="{9A9810A0-DE43-4C30-AB14-EF9E70D4E619}"/>
    <cellStyle name="Separador de milhares 2 101 3 3" xfId="52836" xr:uid="{E1EDE380-772F-4C48-B6CD-BDAA404E7FA9}"/>
    <cellStyle name="Separador de milhares 2 101 4" xfId="22202" xr:uid="{00000000-0005-0000-0000-0000BC560000}"/>
    <cellStyle name="Separador de milhares 2 101 4 2" xfId="52838" xr:uid="{CEA6758B-2035-49ED-8CBB-BBBD2271BC39}"/>
    <cellStyle name="Separador de milhares 2 101 5" xfId="22203" xr:uid="{00000000-0005-0000-0000-0000BD560000}"/>
    <cellStyle name="Separador de milhares 2 101 5 2" xfId="22204" xr:uid="{00000000-0005-0000-0000-0000BE560000}"/>
    <cellStyle name="Separador de milhares 2 101 5 2 2" xfId="52840" xr:uid="{347D5D9C-F8D5-483C-B98E-BEADF9AD5EA6}"/>
    <cellStyle name="Separador de milhares 2 101 5 3" xfId="52839" xr:uid="{84EFE1FE-9C52-48A5-951F-D2F6B65C8768}"/>
    <cellStyle name="Separador de milhares 2 101 6" xfId="22205" xr:uid="{00000000-0005-0000-0000-0000BF560000}"/>
    <cellStyle name="Separador de milhares 2 101 6 2" xfId="52841" xr:uid="{F316DA5A-EBA1-4DB4-93B3-D64F435F8584}"/>
    <cellStyle name="Separador de milhares 2 101 7" xfId="52833" xr:uid="{C4530093-5274-4362-B9F4-B7018934A288}"/>
    <cellStyle name="Separador de milhares 2 102" xfId="22206" xr:uid="{00000000-0005-0000-0000-0000C0560000}"/>
    <cellStyle name="Separador de milhares 2 102 2" xfId="22207" xr:uid="{00000000-0005-0000-0000-0000C1560000}"/>
    <cellStyle name="Separador de milhares 2 102 2 2" xfId="22208" xr:uid="{00000000-0005-0000-0000-0000C2560000}"/>
    <cellStyle name="Separador de milhares 2 102 2 2 2" xfId="52844" xr:uid="{18EA40AD-43BE-4970-85DD-DF9577976BB0}"/>
    <cellStyle name="Separador de milhares 2 102 2 3" xfId="52843" xr:uid="{41AE5976-1AA8-449A-96ED-AAE62EEB8851}"/>
    <cellStyle name="Separador de milhares 2 102 3" xfId="22209" xr:uid="{00000000-0005-0000-0000-0000C3560000}"/>
    <cellStyle name="Separador de milhares 2 102 3 2" xfId="22210" xr:uid="{00000000-0005-0000-0000-0000C4560000}"/>
    <cellStyle name="Separador de milhares 2 102 3 2 2" xfId="52846" xr:uid="{7C959C93-F972-4FB4-B682-43809EC24A84}"/>
    <cellStyle name="Separador de milhares 2 102 3 3" xfId="52845" xr:uid="{5B8A4BEC-599F-4099-AE72-F5974B1B6C41}"/>
    <cellStyle name="Separador de milhares 2 102 4" xfId="22211" xr:uid="{00000000-0005-0000-0000-0000C5560000}"/>
    <cellStyle name="Separador de milhares 2 102 4 2" xfId="52847" xr:uid="{04EFEBF5-505F-4E55-8302-D05325B15C14}"/>
    <cellStyle name="Separador de milhares 2 102 5" xfId="22212" xr:uid="{00000000-0005-0000-0000-0000C6560000}"/>
    <cellStyle name="Separador de milhares 2 102 5 2" xfId="22213" xr:uid="{00000000-0005-0000-0000-0000C7560000}"/>
    <cellStyle name="Separador de milhares 2 102 5 2 2" xfId="52849" xr:uid="{7BBD9FF7-3F4C-4FAE-8917-6EA62C60437E}"/>
    <cellStyle name="Separador de milhares 2 102 5 3" xfId="52848" xr:uid="{D58E05D0-821A-44D7-BDAB-15D4936B3654}"/>
    <cellStyle name="Separador de milhares 2 102 6" xfId="22214" xr:uid="{00000000-0005-0000-0000-0000C8560000}"/>
    <cellStyle name="Separador de milhares 2 102 6 2" xfId="52850" xr:uid="{AEFB84BA-DAC3-438F-A3EC-DABD0E81EBB1}"/>
    <cellStyle name="Separador de milhares 2 102 7" xfId="52842" xr:uid="{660DDED3-35AD-4D88-94F7-A7FC9B3A929A}"/>
    <cellStyle name="Separador de milhares 2 103" xfId="22215" xr:uid="{00000000-0005-0000-0000-0000C9560000}"/>
    <cellStyle name="Separador de milhares 2 103 2" xfId="22216" xr:uid="{00000000-0005-0000-0000-0000CA560000}"/>
    <cellStyle name="Separador de milhares 2 103 2 2" xfId="22217" xr:uid="{00000000-0005-0000-0000-0000CB560000}"/>
    <cellStyle name="Separador de milhares 2 103 2 2 2" xfId="52853" xr:uid="{3EDF77D6-645D-40CC-9D44-F5D3EA6A59AB}"/>
    <cellStyle name="Separador de milhares 2 103 2 3" xfId="52852" xr:uid="{9A4F88CF-4F51-4688-9F5B-B4B30CB4F572}"/>
    <cellStyle name="Separador de milhares 2 103 3" xfId="22218" xr:uid="{00000000-0005-0000-0000-0000CC560000}"/>
    <cellStyle name="Separador de milhares 2 103 3 2" xfId="22219" xr:uid="{00000000-0005-0000-0000-0000CD560000}"/>
    <cellStyle name="Separador de milhares 2 103 3 2 2" xfId="52855" xr:uid="{4790D06C-0D04-4857-9940-3B8949B22FB4}"/>
    <cellStyle name="Separador de milhares 2 103 3 3" xfId="52854" xr:uid="{C20D6288-0E49-4245-926E-2CFEDBD0BB24}"/>
    <cellStyle name="Separador de milhares 2 103 4" xfId="22220" xr:uid="{00000000-0005-0000-0000-0000CE560000}"/>
    <cellStyle name="Separador de milhares 2 103 4 2" xfId="52856" xr:uid="{5C8ABB8D-0895-46B4-AF17-5BA3BD20AEA4}"/>
    <cellStyle name="Separador de milhares 2 103 5" xfId="22221" xr:uid="{00000000-0005-0000-0000-0000CF560000}"/>
    <cellStyle name="Separador de milhares 2 103 5 2" xfId="22222" xr:uid="{00000000-0005-0000-0000-0000D0560000}"/>
    <cellStyle name="Separador de milhares 2 103 5 2 2" xfId="52858" xr:uid="{B8F82028-0409-4144-A406-DBA6FFB2A0B8}"/>
    <cellStyle name="Separador de milhares 2 103 5 3" xfId="52857" xr:uid="{34119A3F-4A5A-46EE-AB69-F229AF27042F}"/>
    <cellStyle name="Separador de milhares 2 103 6" xfId="22223" xr:uid="{00000000-0005-0000-0000-0000D1560000}"/>
    <cellStyle name="Separador de milhares 2 103 6 2" xfId="52859" xr:uid="{4CDAA5CC-0B45-4B9E-83FF-E2D569CA395F}"/>
    <cellStyle name="Separador de milhares 2 103 7" xfId="52851" xr:uid="{75EB6D1B-ED4A-419F-B784-7E81A98B5C53}"/>
    <cellStyle name="Separador de milhares 2 104" xfId="22224" xr:uid="{00000000-0005-0000-0000-0000D2560000}"/>
    <cellStyle name="Separador de milhares 2 104 2" xfId="22225" xr:uid="{00000000-0005-0000-0000-0000D3560000}"/>
    <cellStyle name="Separador de milhares 2 104 2 2" xfId="22226" xr:uid="{00000000-0005-0000-0000-0000D4560000}"/>
    <cellStyle name="Separador de milhares 2 104 2 2 2" xfId="52862" xr:uid="{B8C381BC-B75F-45F5-A428-0B54209676DC}"/>
    <cellStyle name="Separador de milhares 2 104 2 3" xfId="52861" xr:uid="{456F0799-B553-4999-B6FB-ADA6B67CD670}"/>
    <cellStyle name="Separador de milhares 2 104 3" xfId="22227" xr:uid="{00000000-0005-0000-0000-0000D5560000}"/>
    <cellStyle name="Separador de milhares 2 104 3 2" xfId="22228" xr:uid="{00000000-0005-0000-0000-0000D6560000}"/>
    <cellStyle name="Separador de milhares 2 104 3 2 2" xfId="52864" xr:uid="{14FE6953-A486-4267-8B2F-65DC7D1E6C15}"/>
    <cellStyle name="Separador de milhares 2 104 3 3" xfId="52863" xr:uid="{F05924F0-C961-4E94-9E8F-755244659729}"/>
    <cellStyle name="Separador de milhares 2 104 4" xfId="22229" xr:uid="{00000000-0005-0000-0000-0000D7560000}"/>
    <cellStyle name="Separador de milhares 2 104 4 2" xfId="52865" xr:uid="{AE018965-9B14-4FA3-9DB3-1A3CC849EB60}"/>
    <cellStyle name="Separador de milhares 2 104 5" xfId="22230" xr:uid="{00000000-0005-0000-0000-0000D8560000}"/>
    <cellStyle name="Separador de milhares 2 104 5 2" xfId="22231" xr:uid="{00000000-0005-0000-0000-0000D9560000}"/>
    <cellStyle name="Separador de milhares 2 104 5 2 2" xfId="52867" xr:uid="{7057EB42-B47D-46DA-B2F6-C3B0727CB0F2}"/>
    <cellStyle name="Separador de milhares 2 104 5 3" xfId="52866" xr:uid="{214320AD-13DB-4ACA-AA9E-E02A0ABE8227}"/>
    <cellStyle name="Separador de milhares 2 104 6" xfId="22232" xr:uid="{00000000-0005-0000-0000-0000DA560000}"/>
    <cellStyle name="Separador de milhares 2 104 6 2" xfId="52868" xr:uid="{29F12AE2-739D-452E-BBC9-FAC6C5C88309}"/>
    <cellStyle name="Separador de milhares 2 104 7" xfId="52860" xr:uid="{33C3FB0D-E232-433F-92B4-3B7689D1399A}"/>
    <cellStyle name="Separador de milhares 2 105" xfId="22233" xr:uid="{00000000-0005-0000-0000-0000DB560000}"/>
    <cellStyle name="Separador de milhares 2 105 2" xfId="22234" xr:uid="{00000000-0005-0000-0000-0000DC560000}"/>
    <cellStyle name="Separador de milhares 2 105 2 2" xfId="22235" xr:uid="{00000000-0005-0000-0000-0000DD560000}"/>
    <cellStyle name="Separador de milhares 2 105 2 2 2" xfId="52871" xr:uid="{340E20BF-47A4-46CB-828F-1B4EC0C1C038}"/>
    <cellStyle name="Separador de milhares 2 105 2 3" xfId="52870" xr:uid="{0E4A1C91-3737-4EFF-95B5-1E877E04EC7A}"/>
    <cellStyle name="Separador de milhares 2 105 3" xfId="22236" xr:uid="{00000000-0005-0000-0000-0000DE560000}"/>
    <cellStyle name="Separador de milhares 2 105 3 2" xfId="22237" xr:uid="{00000000-0005-0000-0000-0000DF560000}"/>
    <cellStyle name="Separador de milhares 2 105 3 2 2" xfId="52873" xr:uid="{3AF4628B-F5AA-41E0-B410-AC7AF12C644C}"/>
    <cellStyle name="Separador de milhares 2 105 3 3" xfId="52872" xr:uid="{3C60160D-2C0F-4674-9315-FE77BCAFFADB}"/>
    <cellStyle name="Separador de milhares 2 105 4" xfId="22238" xr:uid="{00000000-0005-0000-0000-0000E0560000}"/>
    <cellStyle name="Separador de milhares 2 105 4 2" xfId="52874" xr:uid="{B781729C-9884-4774-9D21-64044E172E8B}"/>
    <cellStyle name="Separador de milhares 2 105 5" xfId="22239" xr:uid="{00000000-0005-0000-0000-0000E1560000}"/>
    <cellStyle name="Separador de milhares 2 105 5 2" xfId="22240" xr:uid="{00000000-0005-0000-0000-0000E2560000}"/>
    <cellStyle name="Separador de milhares 2 105 5 2 2" xfId="52876" xr:uid="{72BBE15E-B619-4AB4-A225-129ED9955929}"/>
    <cellStyle name="Separador de milhares 2 105 5 3" xfId="52875" xr:uid="{886D868D-E272-459E-88E2-7039C0FFFBDA}"/>
    <cellStyle name="Separador de milhares 2 105 6" xfId="22241" xr:uid="{00000000-0005-0000-0000-0000E3560000}"/>
    <cellStyle name="Separador de milhares 2 105 6 2" xfId="52877" xr:uid="{9C1D2BF4-84EF-40D9-8916-BE958D3E5033}"/>
    <cellStyle name="Separador de milhares 2 105 7" xfId="52869" xr:uid="{0578EC01-1606-41A0-B264-CB6D89D85A35}"/>
    <cellStyle name="Separador de milhares 2 106" xfId="22242" xr:uid="{00000000-0005-0000-0000-0000E4560000}"/>
    <cellStyle name="Separador de milhares 2 106 2" xfId="22243" xr:uid="{00000000-0005-0000-0000-0000E5560000}"/>
    <cellStyle name="Separador de milhares 2 106 2 2" xfId="22244" xr:uid="{00000000-0005-0000-0000-0000E6560000}"/>
    <cellStyle name="Separador de milhares 2 106 2 2 2" xfId="52880" xr:uid="{6D40F354-3D60-4BCE-AF90-626C0EE2A8E1}"/>
    <cellStyle name="Separador de milhares 2 106 2 3" xfId="52879" xr:uid="{20EF00EC-51E2-4575-924A-7B31B118D948}"/>
    <cellStyle name="Separador de milhares 2 106 3" xfId="22245" xr:uid="{00000000-0005-0000-0000-0000E7560000}"/>
    <cellStyle name="Separador de milhares 2 106 3 2" xfId="22246" xr:uid="{00000000-0005-0000-0000-0000E8560000}"/>
    <cellStyle name="Separador de milhares 2 106 3 2 2" xfId="52882" xr:uid="{0316C6A2-F8C0-4CC8-B4EE-818EE2D79576}"/>
    <cellStyle name="Separador de milhares 2 106 3 3" xfId="52881" xr:uid="{4B6FFE02-EC07-4641-823B-E1ADC133671A}"/>
    <cellStyle name="Separador de milhares 2 106 4" xfId="22247" xr:uid="{00000000-0005-0000-0000-0000E9560000}"/>
    <cellStyle name="Separador de milhares 2 106 4 2" xfId="52883" xr:uid="{F476F70B-1CE3-4296-A2C9-D5179DB2E275}"/>
    <cellStyle name="Separador de milhares 2 106 5" xfId="22248" xr:uid="{00000000-0005-0000-0000-0000EA560000}"/>
    <cellStyle name="Separador de milhares 2 106 5 2" xfId="22249" xr:uid="{00000000-0005-0000-0000-0000EB560000}"/>
    <cellStyle name="Separador de milhares 2 106 5 2 2" xfId="52885" xr:uid="{E298C564-5E9A-4D4C-8AC9-971A7B375B08}"/>
    <cellStyle name="Separador de milhares 2 106 5 3" xfId="52884" xr:uid="{1254232D-A788-46BC-AD8B-12CE4D32A6C6}"/>
    <cellStyle name="Separador de milhares 2 106 6" xfId="22250" xr:uid="{00000000-0005-0000-0000-0000EC560000}"/>
    <cellStyle name="Separador de milhares 2 106 6 2" xfId="52886" xr:uid="{FC14E4DF-B800-4C8E-852B-F3910D5224DD}"/>
    <cellStyle name="Separador de milhares 2 106 7" xfId="52878" xr:uid="{520D510D-D4F0-408B-8E82-9EF45B7C41C1}"/>
    <cellStyle name="Separador de milhares 2 107" xfId="22251" xr:uid="{00000000-0005-0000-0000-0000ED560000}"/>
    <cellStyle name="Separador de milhares 2 107 2" xfId="22252" xr:uid="{00000000-0005-0000-0000-0000EE560000}"/>
    <cellStyle name="Separador de milhares 2 107 2 2" xfId="22253" xr:uid="{00000000-0005-0000-0000-0000EF560000}"/>
    <cellStyle name="Separador de milhares 2 107 2 2 2" xfId="52889" xr:uid="{766E362D-2C1E-47A6-876B-44710659D4D1}"/>
    <cellStyle name="Separador de milhares 2 107 2 3" xfId="52888" xr:uid="{CD9A4044-F8F1-4AFF-8CDB-FC619FE5BF97}"/>
    <cellStyle name="Separador de milhares 2 107 3" xfId="22254" xr:uid="{00000000-0005-0000-0000-0000F0560000}"/>
    <cellStyle name="Separador de milhares 2 107 3 2" xfId="22255" xr:uid="{00000000-0005-0000-0000-0000F1560000}"/>
    <cellStyle name="Separador de milhares 2 107 3 2 2" xfId="52891" xr:uid="{65E25A0F-F19D-4282-9E96-2E259D92A2C6}"/>
    <cellStyle name="Separador de milhares 2 107 3 3" xfId="52890" xr:uid="{A18715DD-692A-4379-A845-6BBC7C72BED3}"/>
    <cellStyle name="Separador de milhares 2 107 4" xfId="22256" xr:uid="{00000000-0005-0000-0000-0000F2560000}"/>
    <cellStyle name="Separador de milhares 2 107 4 2" xfId="52892" xr:uid="{B422CAC6-8AF4-4E89-BFB5-AD4E1EE212D8}"/>
    <cellStyle name="Separador de milhares 2 107 5" xfId="22257" xr:uid="{00000000-0005-0000-0000-0000F3560000}"/>
    <cellStyle name="Separador de milhares 2 107 5 2" xfId="22258" xr:uid="{00000000-0005-0000-0000-0000F4560000}"/>
    <cellStyle name="Separador de milhares 2 107 5 2 2" xfId="52894" xr:uid="{C99B75DD-C7C2-4B6F-AC2A-C28F8E93EB6C}"/>
    <cellStyle name="Separador de milhares 2 107 5 3" xfId="52893" xr:uid="{7ED6DEA5-A718-483F-9539-FC7FC3C2247D}"/>
    <cellStyle name="Separador de milhares 2 107 6" xfId="22259" xr:uid="{00000000-0005-0000-0000-0000F5560000}"/>
    <cellStyle name="Separador de milhares 2 107 6 2" xfId="52895" xr:uid="{6AF261D8-70E3-4810-839B-6EC2C6B4CDEC}"/>
    <cellStyle name="Separador de milhares 2 107 7" xfId="52887" xr:uid="{1F7B85C4-6E14-4A8F-8989-9643ED6606C3}"/>
    <cellStyle name="Separador de milhares 2 108" xfId="22260" xr:uid="{00000000-0005-0000-0000-0000F6560000}"/>
    <cellStyle name="Separador de milhares 2 108 2" xfId="22261" xr:uid="{00000000-0005-0000-0000-0000F7560000}"/>
    <cellStyle name="Separador de milhares 2 108 2 2" xfId="22262" xr:uid="{00000000-0005-0000-0000-0000F8560000}"/>
    <cellStyle name="Separador de milhares 2 108 2 2 2" xfId="52898" xr:uid="{FB4CFBEA-A19B-4B54-8EE4-8E98639F4CC8}"/>
    <cellStyle name="Separador de milhares 2 108 2 3" xfId="52897" xr:uid="{60E3934A-6C05-4426-B215-6792A7F9887D}"/>
    <cellStyle name="Separador de milhares 2 108 3" xfId="22263" xr:uid="{00000000-0005-0000-0000-0000F9560000}"/>
    <cellStyle name="Separador de milhares 2 108 3 2" xfId="22264" xr:uid="{00000000-0005-0000-0000-0000FA560000}"/>
    <cellStyle name="Separador de milhares 2 108 3 2 2" xfId="52900" xr:uid="{0B3A84A5-0A6C-4340-B6E3-3C001D0A6197}"/>
    <cellStyle name="Separador de milhares 2 108 3 3" xfId="52899" xr:uid="{20F1C536-8E8F-45BE-8528-4EAB5564D93B}"/>
    <cellStyle name="Separador de milhares 2 108 4" xfId="22265" xr:uid="{00000000-0005-0000-0000-0000FB560000}"/>
    <cellStyle name="Separador de milhares 2 108 4 2" xfId="52901" xr:uid="{5E4A9C80-2CBC-4C76-B13D-DF70007E02BC}"/>
    <cellStyle name="Separador de milhares 2 108 5" xfId="22266" xr:uid="{00000000-0005-0000-0000-0000FC560000}"/>
    <cellStyle name="Separador de milhares 2 108 5 2" xfId="22267" xr:uid="{00000000-0005-0000-0000-0000FD560000}"/>
    <cellStyle name="Separador de milhares 2 108 5 2 2" xfId="52903" xr:uid="{8BB8A582-DC3A-4FC4-BD0C-A98A59B4FD6B}"/>
    <cellStyle name="Separador de milhares 2 108 5 3" xfId="52902" xr:uid="{1290C6DD-DEC8-4F05-8C4E-5C02AB88D24F}"/>
    <cellStyle name="Separador de milhares 2 108 6" xfId="22268" xr:uid="{00000000-0005-0000-0000-0000FE560000}"/>
    <cellStyle name="Separador de milhares 2 108 6 2" xfId="52904" xr:uid="{FECBBCDB-67FB-47E4-BFFE-3FBC3F075819}"/>
    <cellStyle name="Separador de milhares 2 108 7" xfId="52896" xr:uid="{D9DB3AD5-C6B5-4CB8-B4E8-9821DA2708F5}"/>
    <cellStyle name="Separador de milhares 2 109" xfId="22269" xr:uid="{00000000-0005-0000-0000-0000FF560000}"/>
    <cellStyle name="Separador de milhares 2 109 2" xfId="22270" xr:uid="{00000000-0005-0000-0000-000000570000}"/>
    <cellStyle name="Separador de milhares 2 109 2 2" xfId="22271" xr:uid="{00000000-0005-0000-0000-000001570000}"/>
    <cellStyle name="Separador de milhares 2 109 2 2 2" xfId="52907" xr:uid="{AB535258-AC8F-46AB-AFB0-FF7C1FCB1748}"/>
    <cellStyle name="Separador de milhares 2 109 2 3" xfId="52906" xr:uid="{E35EEF84-44DB-4C26-B0C9-68D847551648}"/>
    <cellStyle name="Separador de milhares 2 109 3" xfId="22272" xr:uid="{00000000-0005-0000-0000-000002570000}"/>
    <cellStyle name="Separador de milhares 2 109 3 2" xfId="22273" xr:uid="{00000000-0005-0000-0000-000003570000}"/>
    <cellStyle name="Separador de milhares 2 109 3 2 2" xfId="52909" xr:uid="{60260976-6535-44CB-86D0-BA08602AFEF3}"/>
    <cellStyle name="Separador de milhares 2 109 3 3" xfId="52908" xr:uid="{AC3F4E19-856D-4A74-A634-0D5E211A1A5A}"/>
    <cellStyle name="Separador de milhares 2 109 4" xfId="22274" xr:uid="{00000000-0005-0000-0000-000004570000}"/>
    <cellStyle name="Separador de milhares 2 109 4 2" xfId="52910" xr:uid="{110138FA-2504-47CA-BE8E-E120B26ED2DD}"/>
    <cellStyle name="Separador de milhares 2 109 5" xfId="22275" xr:uid="{00000000-0005-0000-0000-000005570000}"/>
    <cellStyle name="Separador de milhares 2 109 5 2" xfId="22276" xr:uid="{00000000-0005-0000-0000-000006570000}"/>
    <cellStyle name="Separador de milhares 2 109 5 2 2" xfId="52912" xr:uid="{162930F5-5E73-4C85-9C6A-0C04816766B9}"/>
    <cellStyle name="Separador de milhares 2 109 5 3" xfId="52911" xr:uid="{730F46A3-940C-4B06-8A3A-09A4DE53E25F}"/>
    <cellStyle name="Separador de milhares 2 109 6" xfId="22277" xr:uid="{00000000-0005-0000-0000-000007570000}"/>
    <cellStyle name="Separador de milhares 2 109 6 2" xfId="52913" xr:uid="{E2DEB0B1-4DF0-44FD-A1BC-24471473E2B8}"/>
    <cellStyle name="Separador de milhares 2 109 7" xfId="52905" xr:uid="{19EAA387-F0A9-4A7C-988D-292E1FF82EE5}"/>
    <cellStyle name="Separador de milhares 2 11" xfId="22278" xr:uid="{00000000-0005-0000-0000-000008570000}"/>
    <cellStyle name="Separador de milhares_x0001_ 2 11" xfId="22279" xr:uid="{00000000-0005-0000-0000-000009570000}"/>
    <cellStyle name="Separador de milhares 2 11 10" xfId="52914" xr:uid="{2FF85617-EB1E-4571-8DAD-1D35BE5BAD31}"/>
    <cellStyle name="Separador de milhares 2 11 2" xfId="22280" xr:uid="{00000000-0005-0000-0000-00000A570000}"/>
    <cellStyle name="Separador de milhares_x0001_ 2 11 2" xfId="22281" xr:uid="{00000000-0005-0000-0000-00000B570000}"/>
    <cellStyle name="Separador de milhares 2 11 2 2" xfId="22282" xr:uid="{00000000-0005-0000-0000-00000C570000}"/>
    <cellStyle name="Separador de milhares_x0001_ 2 11 2 2" xfId="52917" xr:uid="{EC3E6A6F-2CAC-4D2E-9AB6-FD522EB982BF}"/>
    <cellStyle name="Separador de milhares 2 11 2 2 2" xfId="52918" xr:uid="{39B37752-94D4-411B-BD83-940556E0D1EE}"/>
    <cellStyle name="Separador de milhares 2 11 2 3" xfId="52916" xr:uid="{8B615427-6A8E-4EFC-A6F4-5967668D4E1B}"/>
    <cellStyle name="Separador de milhares 2 11 3" xfId="22283" xr:uid="{00000000-0005-0000-0000-00000D570000}"/>
    <cellStyle name="Separador de milhares_x0001_ 2 11 3" xfId="52915" xr:uid="{554FCF85-D916-4260-98C3-13D2F5EAD8F0}"/>
    <cellStyle name="Separador de milhares 2 11 3 2" xfId="22284" xr:uid="{00000000-0005-0000-0000-00000E570000}"/>
    <cellStyle name="Separador de milhares 2 11 3 2 2" xfId="52920" xr:uid="{E3F04DB3-D7EB-4D04-9192-E6EC6AFD22D3}"/>
    <cellStyle name="Separador de milhares 2 11 3 3" xfId="52919" xr:uid="{A58482C1-90A5-4B49-B47A-CD12913F241A}"/>
    <cellStyle name="Separador de milhares 2 11 4" xfId="22285" xr:uid="{00000000-0005-0000-0000-00000F570000}"/>
    <cellStyle name="Separador de milhares 2 11 4 2" xfId="22286" xr:uid="{00000000-0005-0000-0000-000010570000}"/>
    <cellStyle name="Separador de milhares 2 11 4 2 2" xfId="52922" xr:uid="{7D014A10-5275-4ED6-940D-521A7053CBB3}"/>
    <cellStyle name="Separador de milhares 2 11 4 3" xfId="52921" xr:uid="{37266D36-C051-43E8-B7B1-15D57CA333FA}"/>
    <cellStyle name="Separador de milhares 2 11 5" xfId="22287" xr:uid="{00000000-0005-0000-0000-000011570000}"/>
    <cellStyle name="Separador de milhares 2 11 5 2" xfId="22288" xr:uid="{00000000-0005-0000-0000-000012570000}"/>
    <cellStyle name="Separador de milhares 2 11 5 2 2" xfId="52924" xr:uid="{19781F7B-F024-43B1-8F74-9F944904C999}"/>
    <cellStyle name="Separador de milhares 2 11 5 3" xfId="52923" xr:uid="{5AA5B206-C602-47EA-AF29-713B56DD7935}"/>
    <cellStyle name="Separador de milhares 2 11 6" xfId="22289" xr:uid="{00000000-0005-0000-0000-000013570000}"/>
    <cellStyle name="Separador de milhares 2 11 6 2" xfId="52925" xr:uid="{99B28528-6E71-4076-A798-48F355A89AD9}"/>
    <cellStyle name="Separador de milhares 2 11 7" xfId="22290" xr:uid="{00000000-0005-0000-0000-000014570000}"/>
    <cellStyle name="Separador de milhares 2 11 7 2" xfId="52926" xr:uid="{629815F7-785B-499E-8342-F2D3F1398816}"/>
    <cellStyle name="Separador de milhares 2 11 7 3" xfId="22291" xr:uid="{00000000-0005-0000-0000-000015570000}"/>
    <cellStyle name="Separador de milhares 2 11 7 3 2" xfId="52927" xr:uid="{AE5B4EA0-2B96-4341-9E03-3B1131BD5623}"/>
    <cellStyle name="Separador de milhares 2 11 8" xfId="22292" xr:uid="{00000000-0005-0000-0000-000016570000}"/>
    <cellStyle name="Separador de milhares 2 11 8 2" xfId="52928" xr:uid="{5F411B41-1F8C-461F-8B1F-948E4FDC861E}"/>
    <cellStyle name="Separador de milhares 2 11 9" xfId="22293" xr:uid="{00000000-0005-0000-0000-000017570000}"/>
    <cellStyle name="Separador de milhares 2 11 9 2" xfId="52929" xr:uid="{676AD00F-3B8A-4778-8CDD-A64FB7B3A54B}"/>
    <cellStyle name="Separador de milhares 2 110" xfId="22294" xr:uid="{00000000-0005-0000-0000-000018570000}"/>
    <cellStyle name="Separador de milhares 2 110 2" xfId="22295" xr:uid="{00000000-0005-0000-0000-000019570000}"/>
    <cellStyle name="Separador de milhares 2 110 2 2" xfId="22296" xr:uid="{00000000-0005-0000-0000-00001A570000}"/>
    <cellStyle name="Separador de milhares 2 110 2 2 2" xfId="52932" xr:uid="{5FC4C2F3-B8FB-4A8D-B9EE-8C652C955001}"/>
    <cellStyle name="Separador de milhares 2 110 2 3" xfId="52931" xr:uid="{CACDD28A-C254-4F27-A291-2E8B49E90450}"/>
    <cellStyle name="Separador de milhares 2 110 3" xfId="22297" xr:uid="{00000000-0005-0000-0000-00001B570000}"/>
    <cellStyle name="Separador de milhares 2 110 3 2" xfId="22298" xr:uid="{00000000-0005-0000-0000-00001C570000}"/>
    <cellStyle name="Separador de milhares 2 110 3 2 2" xfId="52934" xr:uid="{F1000125-E332-4CFA-8A75-DCFC42862F7D}"/>
    <cellStyle name="Separador de milhares 2 110 3 3" xfId="52933" xr:uid="{D8140CA4-E0EC-4070-B0A7-7A0AA3C081ED}"/>
    <cellStyle name="Separador de milhares 2 110 4" xfId="22299" xr:uid="{00000000-0005-0000-0000-00001D570000}"/>
    <cellStyle name="Separador de milhares 2 110 4 2" xfId="52935" xr:uid="{1EBED874-60F8-4C12-A2A6-E581E6EC8358}"/>
    <cellStyle name="Separador de milhares 2 110 5" xfId="22300" xr:uid="{00000000-0005-0000-0000-00001E570000}"/>
    <cellStyle name="Separador de milhares 2 110 5 2" xfId="22301" xr:uid="{00000000-0005-0000-0000-00001F570000}"/>
    <cellStyle name="Separador de milhares 2 110 5 2 2" xfId="52937" xr:uid="{BCBA0C70-A3CC-4DA8-A899-8E72CDDFBAA2}"/>
    <cellStyle name="Separador de milhares 2 110 5 3" xfId="52936" xr:uid="{3CDB32B5-D107-407B-9114-49727150C446}"/>
    <cellStyle name="Separador de milhares 2 110 6" xfId="22302" xr:uid="{00000000-0005-0000-0000-000020570000}"/>
    <cellStyle name="Separador de milhares 2 110 6 2" xfId="52938" xr:uid="{6A474983-C15E-4F39-9510-E56393E84BA0}"/>
    <cellStyle name="Separador de milhares 2 110 7" xfId="52930" xr:uid="{A248FCB2-EF9B-4181-BCE1-9D2F7B92F522}"/>
    <cellStyle name="Separador de milhares 2 111" xfId="22303" xr:uid="{00000000-0005-0000-0000-000021570000}"/>
    <cellStyle name="Separador de milhares 2 111 2" xfId="22304" xr:uid="{00000000-0005-0000-0000-000022570000}"/>
    <cellStyle name="Separador de milhares 2 111 2 2" xfId="22305" xr:uid="{00000000-0005-0000-0000-000023570000}"/>
    <cellStyle name="Separador de milhares 2 111 2 2 2" xfId="52941" xr:uid="{6583CFA2-8BC9-443B-91C6-9B9341D521B4}"/>
    <cellStyle name="Separador de milhares 2 111 2 3" xfId="52940" xr:uid="{F24FC8A2-CBFD-4B3F-AECC-592DABD50026}"/>
    <cellStyle name="Separador de milhares 2 111 3" xfId="22306" xr:uid="{00000000-0005-0000-0000-000024570000}"/>
    <cellStyle name="Separador de milhares 2 111 3 2" xfId="22307" xr:uid="{00000000-0005-0000-0000-000025570000}"/>
    <cellStyle name="Separador de milhares 2 111 3 2 2" xfId="52943" xr:uid="{522C9B25-015B-4E4F-86A7-9701F3EBB6D1}"/>
    <cellStyle name="Separador de milhares 2 111 3 3" xfId="52942" xr:uid="{BE8EE411-92F2-45E3-9482-F733202CFB05}"/>
    <cellStyle name="Separador de milhares 2 111 4" xfId="22308" xr:uid="{00000000-0005-0000-0000-000026570000}"/>
    <cellStyle name="Separador de milhares 2 111 4 2" xfId="52944" xr:uid="{35AFBB80-F633-459B-8903-C0771AB15263}"/>
    <cellStyle name="Separador de milhares 2 111 5" xfId="22309" xr:uid="{00000000-0005-0000-0000-000027570000}"/>
    <cellStyle name="Separador de milhares 2 111 5 2" xfId="22310" xr:uid="{00000000-0005-0000-0000-000028570000}"/>
    <cellStyle name="Separador de milhares 2 111 5 2 2" xfId="52946" xr:uid="{8C64B06A-0697-415D-8E60-2FFDA87B84A9}"/>
    <cellStyle name="Separador de milhares 2 111 5 3" xfId="52945" xr:uid="{5A45D5C7-C167-419E-ADC9-911826400B1F}"/>
    <cellStyle name="Separador de milhares 2 111 6" xfId="22311" xr:uid="{00000000-0005-0000-0000-000029570000}"/>
    <cellStyle name="Separador de milhares 2 111 6 2" xfId="52947" xr:uid="{271BDCAC-FED6-4B7E-AA7F-6551E28911FD}"/>
    <cellStyle name="Separador de milhares 2 111 7" xfId="52939" xr:uid="{E65A0A85-2832-4FCD-B181-C915014217A7}"/>
    <cellStyle name="Separador de milhares 2 112" xfId="22312" xr:uid="{00000000-0005-0000-0000-00002A570000}"/>
    <cellStyle name="Separador de milhares 2 112 2" xfId="22313" xr:uid="{00000000-0005-0000-0000-00002B570000}"/>
    <cellStyle name="Separador de milhares 2 112 2 2" xfId="22314" xr:uid="{00000000-0005-0000-0000-00002C570000}"/>
    <cellStyle name="Separador de milhares 2 112 2 2 2" xfId="52950" xr:uid="{4F15692C-B67E-4DBF-A365-6EA63052D081}"/>
    <cellStyle name="Separador de milhares 2 112 2 3" xfId="52949" xr:uid="{81867231-1848-4FAF-896C-4C38AA959E32}"/>
    <cellStyle name="Separador de milhares 2 112 3" xfId="22315" xr:uid="{00000000-0005-0000-0000-00002D570000}"/>
    <cellStyle name="Separador de milhares 2 112 3 2" xfId="22316" xr:uid="{00000000-0005-0000-0000-00002E570000}"/>
    <cellStyle name="Separador de milhares 2 112 3 2 2" xfId="52952" xr:uid="{08BB8604-52AD-4D30-8289-545ABEF222BB}"/>
    <cellStyle name="Separador de milhares 2 112 3 3" xfId="52951" xr:uid="{816062B6-861F-4BF6-9441-ED73F5112C66}"/>
    <cellStyle name="Separador de milhares 2 112 4" xfId="22317" xr:uid="{00000000-0005-0000-0000-00002F570000}"/>
    <cellStyle name="Separador de milhares 2 112 4 2" xfId="52953" xr:uid="{BE81660E-5D09-415D-A146-931FDBE24A28}"/>
    <cellStyle name="Separador de milhares 2 112 5" xfId="22318" xr:uid="{00000000-0005-0000-0000-000030570000}"/>
    <cellStyle name="Separador de milhares 2 112 5 2" xfId="22319" xr:uid="{00000000-0005-0000-0000-000031570000}"/>
    <cellStyle name="Separador de milhares 2 112 5 2 2" xfId="52955" xr:uid="{8709AEDC-95D7-4359-8432-62926D96C10A}"/>
    <cellStyle name="Separador de milhares 2 112 5 3" xfId="52954" xr:uid="{BE5B00A5-E440-40C0-A933-AE42EB8CE199}"/>
    <cellStyle name="Separador de milhares 2 112 6" xfId="22320" xr:uid="{00000000-0005-0000-0000-000032570000}"/>
    <cellStyle name="Separador de milhares 2 112 6 2" xfId="52956" xr:uid="{B8414B91-4927-4F1E-98AC-E03EC5F25C9D}"/>
    <cellStyle name="Separador de milhares 2 112 7" xfId="52948" xr:uid="{40B17C11-BC9F-4C3E-AAC9-50C28F2EB672}"/>
    <cellStyle name="Separador de milhares 2 113" xfId="22321" xr:uid="{00000000-0005-0000-0000-000033570000}"/>
    <cellStyle name="Separador de milhares 2 113 2" xfId="22322" xr:uid="{00000000-0005-0000-0000-000034570000}"/>
    <cellStyle name="Separador de milhares 2 113 2 2" xfId="22323" xr:uid="{00000000-0005-0000-0000-000035570000}"/>
    <cellStyle name="Separador de milhares 2 113 2 2 2" xfId="52959" xr:uid="{BA7097E4-40CC-424B-864A-9F1036819656}"/>
    <cellStyle name="Separador de milhares 2 113 2 3" xfId="52958" xr:uid="{9F977701-6D24-48CC-93A6-B6CC9E9A57DF}"/>
    <cellStyle name="Separador de milhares 2 113 3" xfId="22324" xr:uid="{00000000-0005-0000-0000-000036570000}"/>
    <cellStyle name="Separador de milhares 2 113 3 2" xfId="22325" xr:uid="{00000000-0005-0000-0000-000037570000}"/>
    <cellStyle name="Separador de milhares 2 113 3 2 2" xfId="52961" xr:uid="{128EE5B7-0E85-4E43-80E3-D96DA93E108D}"/>
    <cellStyle name="Separador de milhares 2 113 3 3" xfId="52960" xr:uid="{9B5B2079-A365-48B9-B503-3A7732D4A5D4}"/>
    <cellStyle name="Separador de milhares 2 113 4" xfId="22326" xr:uid="{00000000-0005-0000-0000-000038570000}"/>
    <cellStyle name="Separador de milhares 2 113 4 2" xfId="52962" xr:uid="{573F4CD4-02D7-4D4D-ADBD-B0615907A4A1}"/>
    <cellStyle name="Separador de milhares 2 113 5" xfId="22327" xr:uid="{00000000-0005-0000-0000-000039570000}"/>
    <cellStyle name="Separador de milhares 2 113 5 2" xfId="22328" xr:uid="{00000000-0005-0000-0000-00003A570000}"/>
    <cellStyle name="Separador de milhares 2 113 5 2 2" xfId="52964" xr:uid="{681DAAB7-048D-4D01-BDB5-469337E24EE7}"/>
    <cellStyle name="Separador de milhares 2 113 5 3" xfId="52963" xr:uid="{6E067E76-C45B-496E-992A-34A57C838D35}"/>
    <cellStyle name="Separador de milhares 2 113 6" xfId="22329" xr:uid="{00000000-0005-0000-0000-00003B570000}"/>
    <cellStyle name="Separador de milhares 2 113 6 2" xfId="52965" xr:uid="{B91EBB6E-6691-449A-B71D-2B6852176415}"/>
    <cellStyle name="Separador de milhares 2 113 7" xfId="52957" xr:uid="{8EBF46DA-6053-46B0-8260-C4457A27FE92}"/>
    <cellStyle name="Separador de milhares 2 114" xfId="22330" xr:uid="{00000000-0005-0000-0000-00003C570000}"/>
    <cellStyle name="Separador de milhares 2 114 2" xfId="22331" xr:uid="{00000000-0005-0000-0000-00003D570000}"/>
    <cellStyle name="Separador de milhares 2 114 2 2" xfId="22332" xr:uid="{00000000-0005-0000-0000-00003E570000}"/>
    <cellStyle name="Separador de milhares 2 114 2 2 2" xfId="52968" xr:uid="{F5BE9DEF-D7F8-45AC-AF67-7F4F9D256F34}"/>
    <cellStyle name="Separador de milhares 2 114 2 3" xfId="52967" xr:uid="{DF97FC9D-11F3-4493-ACFF-206220CF20C8}"/>
    <cellStyle name="Separador de milhares 2 114 3" xfId="22333" xr:uid="{00000000-0005-0000-0000-00003F570000}"/>
    <cellStyle name="Separador de milhares 2 114 3 2" xfId="22334" xr:uid="{00000000-0005-0000-0000-000040570000}"/>
    <cellStyle name="Separador de milhares 2 114 3 2 2" xfId="52970" xr:uid="{96271863-AA07-4BB7-B355-A7F297D712F6}"/>
    <cellStyle name="Separador de milhares 2 114 3 3" xfId="52969" xr:uid="{CC4868FA-1EA1-4523-B5DF-5E813B86791E}"/>
    <cellStyle name="Separador de milhares 2 114 4" xfId="22335" xr:uid="{00000000-0005-0000-0000-000041570000}"/>
    <cellStyle name="Separador de milhares 2 114 4 2" xfId="52971" xr:uid="{31AD68F0-EFE8-4255-B846-D9BE5C4FB714}"/>
    <cellStyle name="Separador de milhares 2 114 5" xfId="22336" xr:uid="{00000000-0005-0000-0000-000042570000}"/>
    <cellStyle name="Separador de milhares 2 114 5 2" xfId="22337" xr:uid="{00000000-0005-0000-0000-000043570000}"/>
    <cellStyle name="Separador de milhares 2 114 5 2 2" xfId="52973" xr:uid="{E50E65EF-9CF6-4577-ABF9-B1394F87BF9C}"/>
    <cellStyle name="Separador de milhares 2 114 5 3" xfId="52972" xr:uid="{361022C9-ABEA-45C6-B625-E4B44F25F60C}"/>
    <cellStyle name="Separador de milhares 2 114 6" xfId="22338" xr:uid="{00000000-0005-0000-0000-000044570000}"/>
    <cellStyle name="Separador de milhares 2 114 6 2" xfId="52974" xr:uid="{D68AD456-8A13-41C3-8F8E-4E05C46B69B4}"/>
    <cellStyle name="Separador de milhares 2 114 7" xfId="52966" xr:uid="{FE79F949-23D9-429B-AD27-A2BE8DA41F7D}"/>
    <cellStyle name="Separador de milhares 2 115" xfId="22339" xr:uid="{00000000-0005-0000-0000-000045570000}"/>
    <cellStyle name="Separador de milhares 2 115 2" xfId="22340" xr:uid="{00000000-0005-0000-0000-000046570000}"/>
    <cellStyle name="Separador de milhares 2 115 2 2" xfId="22341" xr:uid="{00000000-0005-0000-0000-000047570000}"/>
    <cellStyle name="Separador de milhares 2 115 2 2 2" xfId="52977" xr:uid="{5E697317-5262-4276-A1D0-872CFC87B199}"/>
    <cellStyle name="Separador de milhares 2 115 2 3" xfId="52976" xr:uid="{FCACC2A8-48B2-4F0C-B1C6-E4EB34732680}"/>
    <cellStyle name="Separador de milhares 2 115 3" xfId="22342" xr:uid="{00000000-0005-0000-0000-000048570000}"/>
    <cellStyle name="Separador de milhares 2 115 3 2" xfId="22343" xr:uid="{00000000-0005-0000-0000-000049570000}"/>
    <cellStyle name="Separador de milhares 2 115 3 2 2" xfId="52979" xr:uid="{EB835B3E-5B7E-4780-9F8B-41B782584F83}"/>
    <cellStyle name="Separador de milhares 2 115 3 3" xfId="52978" xr:uid="{61863D47-2EAC-4B45-8635-64F1E38F624B}"/>
    <cellStyle name="Separador de milhares 2 115 4" xfId="22344" xr:uid="{00000000-0005-0000-0000-00004A570000}"/>
    <cellStyle name="Separador de milhares 2 115 4 2" xfId="52980" xr:uid="{012798A5-D718-47A1-A2AF-7FC83A9A765A}"/>
    <cellStyle name="Separador de milhares 2 115 5" xfId="22345" xr:uid="{00000000-0005-0000-0000-00004B570000}"/>
    <cellStyle name="Separador de milhares 2 115 5 2" xfId="22346" xr:uid="{00000000-0005-0000-0000-00004C570000}"/>
    <cellStyle name="Separador de milhares 2 115 5 2 2" xfId="52982" xr:uid="{7F68B9F0-1E67-44B0-B7E4-E426B80EDB21}"/>
    <cellStyle name="Separador de milhares 2 115 5 3" xfId="52981" xr:uid="{0E1BAC3D-871F-4E59-AF50-754F7A736D3E}"/>
    <cellStyle name="Separador de milhares 2 115 6" xfId="22347" xr:uid="{00000000-0005-0000-0000-00004D570000}"/>
    <cellStyle name="Separador de milhares 2 115 6 2" xfId="52983" xr:uid="{9E6FA75E-D5B7-42CB-8BFE-1C356DEB3616}"/>
    <cellStyle name="Separador de milhares 2 115 7" xfId="52975" xr:uid="{6620223C-513A-40C0-9A41-1BC0DA114E31}"/>
    <cellStyle name="Separador de milhares 2 116" xfId="22348" xr:uid="{00000000-0005-0000-0000-00004E570000}"/>
    <cellStyle name="Separador de milhares 2 116 2" xfId="22349" xr:uid="{00000000-0005-0000-0000-00004F570000}"/>
    <cellStyle name="Separador de milhares 2 116 2 2" xfId="22350" xr:uid="{00000000-0005-0000-0000-000050570000}"/>
    <cellStyle name="Separador de milhares 2 116 2 2 2" xfId="52986" xr:uid="{166DD68D-FC97-485A-B74B-C5662A7E14E4}"/>
    <cellStyle name="Separador de milhares 2 116 2 3" xfId="52985" xr:uid="{50D6E395-4CC0-4276-B5F2-500DFA85394E}"/>
    <cellStyle name="Separador de milhares 2 116 3" xfId="22351" xr:uid="{00000000-0005-0000-0000-000051570000}"/>
    <cellStyle name="Separador de milhares 2 116 3 2" xfId="22352" xr:uid="{00000000-0005-0000-0000-000052570000}"/>
    <cellStyle name="Separador de milhares 2 116 3 2 2" xfId="52988" xr:uid="{2303A141-7312-4C96-A84C-197FD16E2F83}"/>
    <cellStyle name="Separador de milhares 2 116 3 3" xfId="52987" xr:uid="{B0838E47-1A04-41FB-8A6E-289490DB21A4}"/>
    <cellStyle name="Separador de milhares 2 116 4" xfId="22353" xr:uid="{00000000-0005-0000-0000-000053570000}"/>
    <cellStyle name="Separador de milhares 2 116 4 2" xfId="52989" xr:uid="{7FD974E8-29B6-4733-A083-E5377514468A}"/>
    <cellStyle name="Separador de milhares 2 116 5" xfId="22354" xr:uid="{00000000-0005-0000-0000-000054570000}"/>
    <cellStyle name="Separador de milhares 2 116 5 2" xfId="22355" xr:uid="{00000000-0005-0000-0000-000055570000}"/>
    <cellStyle name="Separador de milhares 2 116 5 2 2" xfId="52991" xr:uid="{22648FDD-B2EC-4DB5-B439-66BAA6881CCF}"/>
    <cellStyle name="Separador de milhares 2 116 5 3" xfId="52990" xr:uid="{020F77F6-528D-419B-9749-AEA7B443FB9E}"/>
    <cellStyle name="Separador de milhares 2 116 6" xfId="22356" xr:uid="{00000000-0005-0000-0000-000056570000}"/>
    <cellStyle name="Separador de milhares 2 116 6 2" xfId="52992" xr:uid="{A39CAE48-140E-449B-B9B9-8F03DF85C263}"/>
    <cellStyle name="Separador de milhares 2 116 7" xfId="52984" xr:uid="{B606EA20-2786-4BF1-BB66-0653C31FC047}"/>
    <cellStyle name="Separador de milhares 2 117" xfId="22357" xr:uid="{00000000-0005-0000-0000-000057570000}"/>
    <cellStyle name="Separador de milhares 2 117 2" xfId="22358" xr:uid="{00000000-0005-0000-0000-000058570000}"/>
    <cellStyle name="Separador de milhares 2 117 2 2" xfId="22359" xr:uid="{00000000-0005-0000-0000-000059570000}"/>
    <cellStyle name="Separador de milhares 2 117 2 2 2" xfId="52995" xr:uid="{D31633A5-AB81-4B3F-AFC1-8D0456197023}"/>
    <cellStyle name="Separador de milhares 2 117 2 3" xfId="52994" xr:uid="{1679AB07-8C52-481B-804C-7FD4145B4BCC}"/>
    <cellStyle name="Separador de milhares 2 117 3" xfId="22360" xr:uid="{00000000-0005-0000-0000-00005A570000}"/>
    <cellStyle name="Separador de milhares 2 117 3 2" xfId="22361" xr:uid="{00000000-0005-0000-0000-00005B570000}"/>
    <cellStyle name="Separador de milhares 2 117 3 2 2" xfId="52997" xr:uid="{0878D8EA-D3AC-46B1-A452-B79FE71FE803}"/>
    <cellStyle name="Separador de milhares 2 117 3 3" xfId="52996" xr:uid="{2A983023-2183-45C3-9A9E-277F687DD265}"/>
    <cellStyle name="Separador de milhares 2 117 4" xfId="22362" xr:uid="{00000000-0005-0000-0000-00005C570000}"/>
    <cellStyle name="Separador de milhares 2 117 4 2" xfId="52998" xr:uid="{18B62831-ECC6-4713-A361-AFEDAEC9320E}"/>
    <cellStyle name="Separador de milhares 2 117 5" xfId="22363" xr:uid="{00000000-0005-0000-0000-00005D570000}"/>
    <cellStyle name="Separador de milhares 2 117 5 2" xfId="22364" xr:uid="{00000000-0005-0000-0000-00005E570000}"/>
    <cellStyle name="Separador de milhares 2 117 5 2 2" xfId="53000" xr:uid="{444A69A1-3DDA-4825-8E7F-E439E54E5EC5}"/>
    <cellStyle name="Separador de milhares 2 117 5 3" xfId="52999" xr:uid="{FD0A93F8-FB48-47B5-9D73-2F72FA568E49}"/>
    <cellStyle name="Separador de milhares 2 117 6" xfId="22365" xr:uid="{00000000-0005-0000-0000-00005F570000}"/>
    <cellStyle name="Separador de milhares 2 117 6 2" xfId="53001" xr:uid="{C5D725CF-0344-4430-83AA-516DADB0684A}"/>
    <cellStyle name="Separador de milhares 2 117 7" xfId="52993" xr:uid="{FFECC18B-1E10-4A50-AB5D-4EC67FF05D03}"/>
    <cellStyle name="Separador de milhares 2 118" xfId="22366" xr:uid="{00000000-0005-0000-0000-000060570000}"/>
    <cellStyle name="Separador de milhares 2 118 2" xfId="22367" xr:uid="{00000000-0005-0000-0000-000061570000}"/>
    <cellStyle name="Separador de milhares 2 118 2 2" xfId="22368" xr:uid="{00000000-0005-0000-0000-000062570000}"/>
    <cellStyle name="Separador de milhares 2 118 2 2 2" xfId="53004" xr:uid="{4F4A57E8-0740-4537-B3E2-3C018B847132}"/>
    <cellStyle name="Separador de milhares 2 118 2 3" xfId="53003" xr:uid="{560C0A3C-5B25-4E76-B0B8-3466D7D2B725}"/>
    <cellStyle name="Separador de milhares 2 118 3" xfId="22369" xr:uid="{00000000-0005-0000-0000-000063570000}"/>
    <cellStyle name="Separador de milhares 2 118 3 2" xfId="22370" xr:uid="{00000000-0005-0000-0000-000064570000}"/>
    <cellStyle name="Separador de milhares 2 118 3 2 2" xfId="53006" xr:uid="{CD1E92E6-AA23-4BAB-9379-A1338B09C923}"/>
    <cellStyle name="Separador de milhares 2 118 3 3" xfId="53005" xr:uid="{B26C24D2-B418-472A-9DC5-3E5C71FB7B05}"/>
    <cellStyle name="Separador de milhares 2 118 4" xfId="22371" xr:uid="{00000000-0005-0000-0000-000065570000}"/>
    <cellStyle name="Separador de milhares 2 118 4 2" xfId="53007" xr:uid="{6BBD4780-F65C-4D68-898E-A7F251AF7047}"/>
    <cellStyle name="Separador de milhares 2 118 5" xfId="22372" xr:uid="{00000000-0005-0000-0000-000066570000}"/>
    <cellStyle name="Separador de milhares 2 118 5 2" xfId="22373" xr:uid="{00000000-0005-0000-0000-000067570000}"/>
    <cellStyle name="Separador de milhares 2 118 5 2 2" xfId="53009" xr:uid="{6B957D95-24A5-4413-A161-15B6091329D5}"/>
    <cellStyle name="Separador de milhares 2 118 5 3" xfId="53008" xr:uid="{09DEFF95-9CF7-4943-9D7D-F3C68E9B324D}"/>
    <cellStyle name="Separador de milhares 2 118 6" xfId="22374" xr:uid="{00000000-0005-0000-0000-000068570000}"/>
    <cellStyle name="Separador de milhares 2 118 6 2" xfId="53010" xr:uid="{DD360DA7-2599-458E-8F92-12E68699BDC7}"/>
    <cellStyle name="Separador de milhares 2 118 7" xfId="53002" xr:uid="{A383B0C5-E4B9-429E-A267-216B3A128EC0}"/>
    <cellStyle name="Separador de milhares 2 119" xfId="22375" xr:uid="{00000000-0005-0000-0000-000069570000}"/>
    <cellStyle name="Separador de milhares 2 119 2" xfId="22376" xr:uid="{00000000-0005-0000-0000-00006A570000}"/>
    <cellStyle name="Separador de milhares 2 119 2 2" xfId="22377" xr:uid="{00000000-0005-0000-0000-00006B570000}"/>
    <cellStyle name="Separador de milhares 2 119 2 2 2" xfId="53013" xr:uid="{F8B37744-91DC-49E2-AEF6-3F2CF2DFB3D9}"/>
    <cellStyle name="Separador de milhares 2 119 2 3" xfId="53012" xr:uid="{8068552E-F5D0-4020-B0C1-A283DB7FA21B}"/>
    <cellStyle name="Separador de milhares 2 119 3" xfId="22378" xr:uid="{00000000-0005-0000-0000-00006C570000}"/>
    <cellStyle name="Separador de milhares 2 119 3 2" xfId="22379" xr:uid="{00000000-0005-0000-0000-00006D570000}"/>
    <cellStyle name="Separador de milhares 2 119 3 2 2" xfId="53015" xr:uid="{3C8197E6-0D28-4981-A17C-7C7BC83EF9EA}"/>
    <cellStyle name="Separador de milhares 2 119 3 3" xfId="53014" xr:uid="{83380A27-B4DC-4D73-B680-85C3C031A04C}"/>
    <cellStyle name="Separador de milhares 2 119 4" xfId="22380" xr:uid="{00000000-0005-0000-0000-00006E570000}"/>
    <cellStyle name="Separador de milhares 2 119 4 2" xfId="53016" xr:uid="{56377D87-C48F-49AB-A3EF-A3F1FA732254}"/>
    <cellStyle name="Separador de milhares 2 119 5" xfId="22381" xr:uid="{00000000-0005-0000-0000-00006F570000}"/>
    <cellStyle name="Separador de milhares 2 119 5 2" xfId="22382" xr:uid="{00000000-0005-0000-0000-000070570000}"/>
    <cellStyle name="Separador de milhares 2 119 5 2 2" xfId="53018" xr:uid="{D32794BB-CEE9-49D4-BC70-013669EA1FE4}"/>
    <cellStyle name="Separador de milhares 2 119 5 3" xfId="53017" xr:uid="{651E6F97-9740-4856-9DC5-9D9D38099E85}"/>
    <cellStyle name="Separador de milhares 2 119 6" xfId="22383" xr:uid="{00000000-0005-0000-0000-000071570000}"/>
    <cellStyle name="Separador de milhares 2 119 6 2" xfId="53019" xr:uid="{8551A8CC-8973-4E0B-B1B5-CE17817F02B4}"/>
    <cellStyle name="Separador de milhares 2 119 7" xfId="53011" xr:uid="{7A94A4FD-C607-464D-85AE-5895F8B0898F}"/>
    <cellStyle name="Separador de milhares 2 12" xfId="22384" xr:uid="{00000000-0005-0000-0000-000072570000}"/>
    <cellStyle name="Separador de milhares_x0001_ 2 12" xfId="22385" xr:uid="{00000000-0005-0000-0000-000073570000}"/>
    <cellStyle name="Separador de milhares 2 12 2" xfId="22386" xr:uid="{00000000-0005-0000-0000-000074570000}"/>
    <cellStyle name="Separador de milhares_x0001_ 2 12 2" xfId="22387" xr:uid="{00000000-0005-0000-0000-000075570000}"/>
    <cellStyle name="Separador de milhares 2 12 2 2" xfId="22388" xr:uid="{00000000-0005-0000-0000-000076570000}"/>
    <cellStyle name="Separador de milhares_x0001_ 2 12 2 2" xfId="53023" xr:uid="{17938B68-ABEB-45B4-BC87-951CF2EE0E7B}"/>
    <cellStyle name="Separador de milhares 2 12 2 2 2" xfId="53024" xr:uid="{224E44A9-AE1D-430C-8F4E-C92F8F503680}"/>
    <cellStyle name="Separador de milhares 2 12 2 3" xfId="53022" xr:uid="{E62B3272-C5B2-437D-9224-01FA6A6A3EC0}"/>
    <cellStyle name="Separador de milhares 2 12 3" xfId="22389" xr:uid="{00000000-0005-0000-0000-000077570000}"/>
    <cellStyle name="Separador de milhares_x0001_ 2 12 3" xfId="53021" xr:uid="{B1E46295-539E-4DE2-B374-E22024F166FA}"/>
    <cellStyle name="Separador de milhares 2 12 3 2" xfId="22390" xr:uid="{00000000-0005-0000-0000-000078570000}"/>
    <cellStyle name="Separador de milhares 2 12 3 2 2" xfId="53026" xr:uid="{1CF9DBF6-B0BC-4272-B9A1-4FCADCB16342}"/>
    <cellStyle name="Separador de milhares 2 12 3 3" xfId="53025" xr:uid="{84AAA25B-A5F2-45C0-8FC0-62A3E99C06BD}"/>
    <cellStyle name="Separador de milhares 2 12 4" xfId="22391" xr:uid="{00000000-0005-0000-0000-000079570000}"/>
    <cellStyle name="Separador de milhares 2 12 4 2" xfId="22392" xr:uid="{00000000-0005-0000-0000-00007A570000}"/>
    <cellStyle name="Separador de milhares 2 12 4 2 2" xfId="53028" xr:uid="{ADA1DB28-899E-4AAE-8E34-0170B42B522E}"/>
    <cellStyle name="Separador de milhares 2 12 4 3" xfId="53027" xr:uid="{1AA49176-B665-4439-BD9D-C398211B75AC}"/>
    <cellStyle name="Separador de milhares 2 12 5" xfId="22393" xr:uid="{00000000-0005-0000-0000-00007B570000}"/>
    <cellStyle name="Separador de milhares 2 12 5 2" xfId="53029" xr:uid="{DF01F338-0953-4571-8948-CDB0553240AE}"/>
    <cellStyle name="Separador de milhares 2 12 6" xfId="22394" xr:uid="{00000000-0005-0000-0000-00007C570000}"/>
    <cellStyle name="Separador de milhares 2 12 6 2" xfId="53030" xr:uid="{4040E97E-790D-4024-A641-4CFEAA028D3F}"/>
    <cellStyle name="Separador de milhares 2 12 6 3" xfId="22395" xr:uid="{00000000-0005-0000-0000-00007D570000}"/>
    <cellStyle name="Separador de milhares 2 12 6 3 2" xfId="53031" xr:uid="{546CABB3-EF16-4096-833E-B890A31A3849}"/>
    <cellStyle name="Separador de milhares 2 12 7" xfId="22396" xr:uid="{00000000-0005-0000-0000-00007E570000}"/>
    <cellStyle name="Separador de milhares 2 12 7 2" xfId="53032" xr:uid="{D9CD641E-3B1A-450C-9AFF-3FAB6E07D91A}"/>
    <cellStyle name="Separador de milhares 2 12 8" xfId="22397" xr:uid="{00000000-0005-0000-0000-00007F570000}"/>
    <cellStyle name="Separador de milhares 2 12 8 2" xfId="53033" xr:uid="{1BD0C431-B59A-4964-9662-E53DD6C7F690}"/>
    <cellStyle name="Separador de milhares 2 12 9" xfId="53020" xr:uid="{2595D7A5-E110-4BFC-ADFC-43A08A0771A6}"/>
    <cellStyle name="Separador de milhares 2 120" xfId="22398" xr:uid="{00000000-0005-0000-0000-000080570000}"/>
    <cellStyle name="Separador de milhares 2 120 2" xfId="22399" xr:uid="{00000000-0005-0000-0000-000081570000}"/>
    <cellStyle name="Separador de milhares 2 120 2 2" xfId="22400" xr:uid="{00000000-0005-0000-0000-000082570000}"/>
    <cellStyle name="Separador de milhares 2 120 2 2 2" xfId="53036" xr:uid="{A6E283A6-7851-4B07-ADB8-E7849BF533D6}"/>
    <cellStyle name="Separador de milhares 2 120 2 3" xfId="53035" xr:uid="{541F1D03-BE28-4851-8B49-6AE52BBC28A4}"/>
    <cellStyle name="Separador de milhares 2 120 3" xfId="22401" xr:uid="{00000000-0005-0000-0000-000083570000}"/>
    <cellStyle name="Separador de milhares 2 120 3 2" xfId="22402" xr:uid="{00000000-0005-0000-0000-000084570000}"/>
    <cellStyle name="Separador de milhares 2 120 3 2 2" xfId="53038" xr:uid="{A0BA03B9-56D3-40FC-A60C-02A7D90F79A1}"/>
    <cellStyle name="Separador de milhares 2 120 3 3" xfId="53037" xr:uid="{3AD123FC-C33E-4E17-89CE-9F3188F7968C}"/>
    <cellStyle name="Separador de milhares 2 120 4" xfId="22403" xr:uid="{00000000-0005-0000-0000-000085570000}"/>
    <cellStyle name="Separador de milhares 2 120 4 2" xfId="53039" xr:uid="{BD2C85EE-775C-4920-AA0F-C41D31EB5E79}"/>
    <cellStyle name="Separador de milhares 2 120 5" xfId="22404" xr:uid="{00000000-0005-0000-0000-000086570000}"/>
    <cellStyle name="Separador de milhares 2 120 5 2" xfId="22405" xr:uid="{00000000-0005-0000-0000-000087570000}"/>
    <cellStyle name="Separador de milhares 2 120 5 2 2" xfId="53041" xr:uid="{8FF00909-1B83-44E1-8620-52AA3100934D}"/>
    <cellStyle name="Separador de milhares 2 120 5 3" xfId="53040" xr:uid="{1DAE92E0-04ED-4EBF-96DF-EB71EB749A9C}"/>
    <cellStyle name="Separador de milhares 2 120 6" xfId="22406" xr:uid="{00000000-0005-0000-0000-000088570000}"/>
    <cellStyle name="Separador de milhares 2 120 6 2" xfId="53042" xr:uid="{16FECFB0-773E-4053-9EAF-5309BCD214EC}"/>
    <cellStyle name="Separador de milhares 2 120 7" xfId="53034" xr:uid="{02C8533F-3FBA-452A-9DD0-D7FBA0254EC7}"/>
    <cellStyle name="Separador de milhares 2 121" xfId="22407" xr:uid="{00000000-0005-0000-0000-000089570000}"/>
    <cellStyle name="Separador de milhares 2 121 2" xfId="22408" xr:uid="{00000000-0005-0000-0000-00008A570000}"/>
    <cellStyle name="Separador de milhares 2 121 2 2" xfId="22409" xr:uid="{00000000-0005-0000-0000-00008B570000}"/>
    <cellStyle name="Separador de milhares 2 121 2 2 2" xfId="53045" xr:uid="{DFB756BD-07A2-422D-93E9-54045B681CD9}"/>
    <cellStyle name="Separador de milhares 2 121 2 3" xfId="53044" xr:uid="{66853A25-BA3F-4023-AD68-5B4E20954701}"/>
    <cellStyle name="Separador de milhares 2 121 3" xfId="22410" xr:uid="{00000000-0005-0000-0000-00008C570000}"/>
    <cellStyle name="Separador de milhares 2 121 3 2" xfId="22411" xr:uid="{00000000-0005-0000-0000-00008D570000}"/>
    <cellStyle name="Separador de milhares 2 121 3 2 2" xfId="53047" xr:uid="{AD066DE3-BD78-4C9B-81BC-E64D793E4807}"/>
    <cellStyle name="Separador de milhares 2 121 3 3" xfId="53046" xr:uid="{12DF17E7-71BB-422C-BC78-8342097F9D5A}"/>
    <cellStyle name="Separador de milhares 2 121 4" xfId="22412" xr:uid="{00000000-0005-0000-0000-00008E570000}"/>
    <cellStyle name="Separador de milhares 2 121 4 2" xfId="53048" xr:uid="{C599C6E5-63F1-4D84-90BA-80DA83C4E788}"/>
    <cellStyle name="Separador de milhares 2 121 5" xfId="22413" xr:uid="{00000000-0005-0000-0000-00008F570000}"/>
    <cellStyle name="Separador de milhares 2 121 5 2" xfId="22414" xr:uid="{00000000-0005-0000-0000-000090570000}"/>
    <cellStyle name="Separador de milhares 2 121 5 2 2" xfId="53050" xr:uid="{FD2B0E82-4C49-4868-A948-336311920020}"/>
    <cellStyle name="Separador de milhares 2 121 5 3" xfId="53049" xr:uid="{4D068211-0DDA-4DAA-BE96-0D5959C54273}"/>
    <cellStyle name="Separador de milhares 2 121 6" xfId="22415" xr:uid="{00000000-0005-0000-0000-000091570000}"/>
    <cellStyle name="Separador de milhares 2 121 6 2" xfId="53051" xr:uid="{FCF41C66-0723-4772-A6CC-9CF5ABEBEF68}"/>
    <cellStyle name="Separador de milhares 2 121 7" xfId="53043" xr:uid="{DB451D9C-E5BE-43BB-9591-388CCEBAD375}"/>
    <cellStyle name="Separador de milhares 2 122" xfId="22416" xr:uid="{00000000-0005-0000-0000-000092570000}"/>
    <cellStyle name="Separador de milhares 2 122 2" xfId="22417" xr:uid="{00000000-0005-0000-0000-000093570000}"/>
    <cellStyle name="Separador de milhares 2 122 2 2" xfId="22418" xr:uid="{00000000-0005-0000-0000-000094570000}"/>
    <cellStyle name="Separador de milhares 2 122 2 2 2" xfId="53054" xr:uid="{2431E1E3-30DB-4B4E-83AE-3955C2FA9BB9}"/>
    <cellStyle name="Separador de milhares 2 122 2 3" xfId="53053" xr:uid="{3443FEDA-9E6E-46A7-96A3-A2F270850E0A}"/>
    <cellStyle name="Separador de milhares 2 122 3" xfId="22419" xr:uid="{00000000-0005-0000-0000-000095570000}"/>
    <cellStyle name="Separador de milhares 2 122 3 2" xfId="22420" xr:uid="{00000000-0005-0000-0000-000096570000}"/>
    <cellStyle name="Separador de milhares 2 122 3 2 2" xfId="53056" xr:uid="{A04417B4-5B8A-42E1-B95C-C8597CFF7450}"/>
    <cellStyle name="Separador de milhares 2 122 3 3" xfId="53055" xr:uid="{310282A4-16AE-4D65-A934-D793274CF569}"/>
    <cellStyle name="Separador de milhares 2 122 4" xfId="22421" xr:uid="{00000000-0005-0000-0000-000097570000}"/>
    <cellStyle name="Separador de milhares 2 122 4 2" xfId="53057" xr:uid="{EDD64D6A-D911-439E-A14F-D253B4F7610E}"/>
    <cellStyle name="Separador de milhares 2 122 5" xfId="22422" xr:uid="{00000000-0005-0000-0000-000098570000}"/>
    <cellStyle name="Separador de milhares 2 122 5 2" xfId="22423" xr:uid="{00000000-0005-0000-0000-000099570000}"/>
    <cellStyle name="Separador de milhares 2 122 5 2 2" xfId="53059" xr:uid="{5D0C8D70-F16D-4CC4-9495-F73BB85DB350}"/>
    <cellStyle name="Separador de milhares 2 122 5 3" xfId="53058" xr:uid="{E85A2C5C-936C-4808-AFDA-DF06F7817454}"/>
    <cellStyle name="Separador de milhares 2 122 6" xfId="22424" xr:uid="{00000000-0005-0000-0000-00009A570000}"/>
    <cellStyle name="Separador de milhares 2 122 6 2" xfId="53060" xr:uid="{E8C548A8-8348-4FC6-B301-BBA863E7147F}"/>
    <cellStyle name="Separador de milhares 2 122 7" xfId="53052" xr:uid="{495BD996-8F88-4ABA-9FCF-BE3D952E778C}"/>
    <cellStyle name="Separador de milhares 2 123" xfId="22425" xr:uid="{00000000-0005-0000-0000-00009B570000}"/>
    <cellStyle name="Separador de milhares 2 123 2" xfId="22426" xr:uid="{00000000-0005-0000-0000-00009C570000}"/>
    <cellStyle name="Separador de milhares 2 123 2 2" xfId="22427" xr:uid="{00000000-0005-0000-0000-00009D570000}"/>
    <cellStyle name="Separador de milhares 2 123 2 2 2" xfId="53063" xr:uid="{6A693446-FC86-4416-B931-6443B84E6ED0}"/>
    <cellStyle name="Separador de milhares 2 123 2 3" xfId="53062" xr:uid="{2903BD06-4628-4D28-821F-3135F9B43D5F}"/>
    <cellStyle name="Separador de milhares 2 123 3" xfId="22428" xr:uid="{00000000-0005-0000-0000-00009E570000}"/>
    <cellStyle name="Separador de milhares 2 123 3 2" xfId="22429" xr:uid="{00000000-0005-0000-0000-00009F570000}"/>
    <cellStyle name="Separador de milhares 2 123 3 2 2" xfId="53065" xr:uid="{935CF7DF-4F9D-4909-AF33-4F57BCD02944}"/>
    <cellStyle name="Separador de milhares 2 123 3 3" xfId="53064" xr:uid="{D737D68B-2EA4-490C-ADE1-5B83716C2667}"/>
    <cellStyle name="Separador de milhares 2 123 4" xfId="22430" xr:uid="{00000000-0005-0000-0000-0000A0570000}"/>
    <cellStyle name="Separador de milhares 2 123 4 2" xfId="53066" xr:uid="{00ABCECC-03D5-4C2D-90E0-FAB25F18E778}"/>
    <cellStyle name="Separador de milhares 2 123 5" xfId="22431" xr:uid="{00000000-0005-0000-0000-0000A1570000}"/>
    <cellStyle name="Separador de milhares 2 123 5 2" xfId="22432" xr:uid="{00000000-0005-0000-0000-0000A2570000}"/>
    <cellStyle name="Separador de milhares 2 123 5 2 2" xfId="53068" xr:uid="{43869180-22E5-4739-AAD2-2EC129D20D8C}"/>
    <cellStyle name="Separador de milhares 2 123 5 3" xfId="53067" xr:uid="{1D072976-1608-46E3-9636-C08E4B391B7E}"/>
    <cellStyle name="Separador de milhares 2 123 6" xfId="22433" xr:uid="{00000000-0005-0000-0000-0000A3570000}"/>
    <cellStyle name="Separador de milhares 2 123 6 2" xfId="53069" xr:uid="{C116A4BA-CDDC-4366-871C-0933905DD6EC}"/>
    <cellStyle name="Separador de milhares 2 123 7" xfId="53061" xr:uid="{38C7CFB0-174B-40C4-80BC-7C7AFA784DD1}"/>
    <cellStyle name="Separador de milhares 2 124" xfId="22434" xr:uid="{00000000-0005-0000-0000-0000A4570000}"/>
    <cellStyle name="Separador de milhares 2 124 2" xfId="22435" xr:uid="{00000000-0005-0000-0000-0000A5570000}"/>
    <cellStyle name="Separador de milhares 2 124 2 2" xfId="22436" xr:uid="{00000000-0005-0000-0000-0000A6570000}"/>
    <cellStyle name="Separador de milhares 2 124 2 2 2" xfId="53072" xr:uid="{576452B2-4B0B-4860-A123-25E2D1B5F15C}"/>
    <cellStyle name="Separador de milhares 2 124 2 3" xfId="53071" xr:uid="{3CBC2C1F-1C00-40A3-AECE-3F5B37859705}"/>
    <cellStyle name="Separador de milhares 2 124 3" xfId="22437" xr:uid="{00000000-0005-0000-0000-0000A7570000}"/>
    <cellStyle name="Separador de milhares 2 124 3 2" xfId="22438" xr:uid="{00000000-0005-0000-0000-0000A8570000}"/>
    <cellStyle name="Separador de milhares 2 124 3 2 2" xfId="53074" xr:uid="{310BAAF5-2280-4500-9107-3E9B3B413C0C}"/>
    <cellStyle name="Separador de milhares 2 124 3 3" xfId="53073" xr:uid="{5EA0638E-98BE-4CAF-B6A6-2FD0E71CF86B}"/>
    <cellStyle name="Separador de milhares 2 124 4" xfId="22439" xr:uid="{00000000-0005-0000-0000-0000A9570000}"/>
    <cellStyle name="Separador de milhares 2 124 4 2" xfId="53075" xr:uid="{AB199A93-E530-431D-AAD9-2EE11C1A8F20}"/>
    <cellStyle name="Separador de milhares 2 124 5" xfId="22440" xr:uid="{00000000-0005-0000-0000-0000AA570000}"/>
    <cellStyle name="Separador de milhares 2 124 5 2" xfId="22441" xr:uid="{00000000-0005-0000-0000-0000AB570000}"/>
    <cellStyle name="Separador de milhares 2 124 5 2 2" xfId="53077" xr:uid="{1F8C7C59-1B99-42DC-A322-3CCE3DB10240}"/>
    <cellStyle name="Separador de milhares 2 124 5 3" xfId="53076" xr:uid="{84B63CDF-3C20-47C5-8ECB-07BE9362ED36}"/>
    <cellStyle name="Separador de milhares 2 124 6" xfId="22442" xr:uid="{00000000-0005-0000-0000-0000AC570000}"/>
    <cellStyle name="Separador de milhares 2 124 6 2" xfId="53078" xr:uid="{20F1F7F9-1274-415A-8519-7027EFCD7450}"/>
    <cellStyle name="Separador de milhares 2 124 7" xfId="53070" xr:uid="{EDC4B87D-0415-4EEF-8A89-51374D1AA2F1}"/>
    <cellStyle name="Separador de milhares 2 125" xfId="22443" xr:uid="{00000000-0005-0000-0000-0000AD570000}"/>
    <cellStyle name="Separador de milhares 2 125 2" xfId="22444" xr:uid="{00000000-0005-0000-0000-0000AE570000}"/>
    <cellStyle name="Separador de milhares 2 125 2 2" xfId="22445" xr:uid="{00000000-0005-0000-0000-0000AF570000}"/>
    <cellStyle name="Separador de milhares 2 125 2 2 2" xfId="53081" xr:uid="{EE229F87-EC7C-42FC-BA93-7E4B96B0CDCA}"/>
    <cellStyle name="Separador de milhares 2 125 2 3" xfId="53080" xr:uid="{45E3F591-4C0F-40B8-9BDC-136D2423C81B}"/>
    <cellStyle name="Separador de milhares 2 125 3" xfId="22446" xr:uid="{00000000-0005-0000-0000-0000B0570000}"/>
    <cellStyle name="Separador de milhares 2 125 3 2" xfId="22447" xr:uid="{00000000-0005-0000-0000-0000B1570000}"/>
    <cellStyle name="Separador de milhares 2 125 3 2 2" xfId="53083" xr:uid="{A2C85601-A74B-472F-8E2A-9F8637678286}"/>
    <cellStyle name="Separador de milhares 2 125 3 3" xfId="53082" xr:uid="{D2C373E7-C08C-4C3D-87F8-88BCE5C9165F}"/>
    <cellStyle name="Separador de milhares 2 125 4" xfId="22448" xr:uid="{00000000-0005-0000-0000-0000B2570000}"/>
    <cellStyle name="Separador de milhares 2 125 4 2" xfId="53084" xr:uid="{06F56D34-03FE-417F-BFE7-BC646071BEDF}"/>
    <cellStyle name="Separador de milhares 2 125 5" xfId="22449" xr:uid="{00000000-0005-0000-0000-0000B3570000}"/>
    <cellStyle name="Separador de milhares 2 125 5 2" xfId="22450" xr:uid="{00000000-0005-0000-0000-0000B4570000}"/>
    <cellStyle name="Separador de milhares 2 125 5 2 2" xfId="53086" xr:uid="{48CF09BE-11FE-4BDC-ADE4-315492E61162}"/>
    <cellStyle name="Separador de milhares 2 125 5 3" xfId="53085" xr:uid="{13CF253D-9670-4A49-94BE-D0CE57A10837}"/>
    <cellStyle name="Separador de milhares 2 125 6" xfId="22451" xr:uid="{00000000-0005-0000-0000-0000B5570000}"/>
    <cellStyle name="Separador de milhares 2 125 6 2" xfId="53087" xr:uid="{B04ADB4D-3516-41AF-ACC4-E37904C7C099}"/>
    <cellStyle name="Separador de milhares 2 125 7" xfId="53079" xr:uid="{1165CA18-119D-4016-9D0B-510724B7C0A0}"/>
    <cellStyle name="Separador de milhares 2 126" xfId="22452" xr:uid="{00000000-0005-0000-0000-0000B6570000}"/>
    <cellStyle name="Separador de milhares 2 126 2" xfId="22453" xr:uid="{00000000-0005-0000-0000-0000B7570000}"/>
    <cellStyle name="Separador de milhares 2 126 2 2" xfId="22454" xr:uid="{00000000-0005-0000-0000-0000B8570000}"/>
    <cellStyle name="Separador de milhares 2 126 2 2 2" xfId="53090" xr:uid="{9978DC16-7A85-4051-98CF-C75C5B938F90}"/>
    <cellStyle name="Separador de milhares 2 126 2 3" xfId="53089" xr:uid="{DE5489D3-5270-4DE4-9EDE-032C0BD54E48}"/>
    <cellStyle name="Separador de milhares 2 126 3" xfId="22455" xr:uid="{00000000-0005-0000-0000-0000B9570000}"/>
    <cellStyle name="Separador de milhares 2 126 3 2" xfId="22456" xr:uid="{00000000-0005-0000-0000-0000BA570000}"/>
    <cellStyle name="Separador de milhares 2 126 3 2 2" xfId="53092" xr:uid="{4AF555B7-0E46-4951-B04F-EE2B96B8A1BC}"/>
    <cellStyle name="Separador de milhares 2 126 3 3" xfId="53091" xr:uid="{1F483915-6093-48AB-B6ED-7FE53A2A8367}"/>
    <cellStyle name="Separador de milhares 2 126 4" xfId="22457" xr:uid="{00000000-0005-0000-0000-0000BB570000}"/>
    <cellStyle name="Separador de milhares 2 126 4 2" xfId="53093" xr:uid="{C2DCDED2-04F3-4D4C-91B7-86A832CE14FC}"/>
    <cellStyle name="Separador de milhares 2 126 5" xfId="22458" xr:uid="{00000000-0005-0000-0000-0000BC570000}"/>
    <cellStyle name="Separador de milhares 2 126 5 2" xfId="53094" xr:uid="{A1011721-E2AB-4007-8D4A-DD42BFFEB78E}"/>
    <cellStyle name="Separador de milhares 2 126 6" xfId="22459" xr:uid="{00000000-0005-0000-0000-0000BD570000}"/>
    <cellStyle name="Separador de milhares 2 126 6 2" xfId="53095" xr:uid="{16E07B1A-9C31-497A-95E8-25C5AEBC8CE0}"/>
    <cellStyle name="Separador de milhares 2 126 7" xfId="53088" xr:uid="{DA39E6E0-39DA-4E02-8C9B-77C1DA293685}"/>
    <cellStyle name="Separador de milhares 2 127" xfId="22460" xr:uid="{00000000-0005-0000-0000-0000BE570000}"/>
    <cellStyle name="Separador de milhares 2 127 2" xfId="22461" xr:uid="{00000000-0005-0000-0000-0000BF570000}"/>
    <cellStyle name="Separador de milhares 2 127 2 2" xfId="22462" xr:uid="{00000000-0005-0000-0000-0000C0570000}"/>
    <cellStyle name="Separador de milhares 2 127 2 2 2" xfId="53098" xr:uid="{468C2C5C-1ED0-49C2-A111-3D6553E686B5}"/>
    <cellStyle name="Separador de milhares 2 127 2 3" xfId="53097" xr:uid="{C8CFFBE3-9F7E-4452-A071-1E35410DC11C}"/>
    <cellStyle name="Separador de milhares 2 127 3" xfId="22463" xr:uid="{00000000-0005-0000-0000-0000C1570000}"/>
    <cellStyle name="Separador de milhares 2 127 3 2" xfId="22464" xr:uid="{00000000-0005-0000-0000-0000C2570000}"/>
    <cellStyle name="Separador de milhares 2 127 3 2 2" xfId="53100" xr:uid="{5E3263AE-762D-4202-99B2-51F937AB71FF}"/>
    <cellStyle name="Separador de milhares 2 127 3 3" xfId="53099" xr:uid="{A44E34E3-2454-4B6B-B2A2-FD7A0E6463A4}"/>
    <cellStyle name="Separador de milhares 2 127 4" xfId="22465" xr:uid="{00000000-0005-0000-0000-0000C3570000}"/>
    <cellStyle name="Separador de milhares 2 127 4 2" xfId="53101" xr:uid="{B472ADB4-6592-478F-A23B-F189C9736DDC}"/>
    <cellStyle name="Separador de milhares 2 127 5" xfId="22466" xr:uid="{00000000-0005-0000-0000-0000C4570000}"/>
    <cellStyle name="Separador de milhares 2 127 5 2" xfId="53102" xr:uid="{2F78D6C5-4D4D-4621-8E22-D36B1EAE102C}"/>
    <cellStyle name="Separador de milhares 2 127 6" xfId="22467" xr:uid="{00000000-0005-0000-0000-0000C5570000}"/>
    <cellStyle name="Separador de milhares 2 127 6 2" xfId="53103" xr:uid="{1535C260-82D1-4A7E-8E0E-E4FA64A1B13D}"/>
    <cellStyle name="Separador de milhares 2 127 7" xfId="53096" xr:uid="{59809209-E626-416E-9DA6-A39D7D553FBB}"/>
    <cellStyle name="Separador de milhares 2 128" xfId="22468" xr:uid="{00000000-0005-0000-0000-0000C6570000}"/>
    <cellStyle name="Separador de milhares 2 128 2" xfId="22469" xr:uid="{00000000-0005-0000-0000-0000C7570000}"/>
    <cellStyle name="Separador de milhares 2 128 2 2" xfId="22470" xr:uid="{00000000-0005-0000-0000-0000C8570000}"/>
    <cellStyle name="Separador de milhares 2 128 2 2 2" xfId="53106" xr:uid="{672883FF-201D-4CE5-B2B7-A05D26A5327D}"/>
    <cellStyle name="Separador de milhares 2 128 2 3" xfId="53105" xr:uid="{48A58209-7E45-4BCE-8350-4D2F28AB2F67}"/>
    <cellStyle name="Separador de milhares 2 128 3" xfId="22471" xr:uid="{00000000-0005-0000-0000-0000C9570000}"/>
    <cellStyle name="Separador de milhares 2 128 3 2" xfId="22472" xr:uid="{00000000-0005-0000-0000-0000CA570000}"/>
    <cellStyle name="Separador de milhares 2 128 3 2 2" xfId="53108" xr:uid="{3F345F4A-60E7-4D1B-B167-088181B6FC02}"/>
    <cellStyle name="Separador de milhares 2 128 3 3" xfId="53107" xr:uid="{1D1C4984-C969-4356-BB27-DBE5B9E0E090}"/>
    <cellStyle name="Separador de milhares 2 128 4" xfId="22473" xr:uid="{00000000-0005-0000-0000-0000CB570000}"/>
    <cellStyle name="Separador de milhares 2 128 4 2" xfId="53109" xr:uid="{7F12005E-ABA9-451E-A857-93B52B36B721}"/>
    <cellStyle name="Separador de milhares 2 128 5" xfId="22474" xr:uid="{00000000-0005-0000-0000-0000CC570000}"/>
    <cellStyle name="Separador de milhares 2 128 5 2" xfId="53110" xr:uid="{5B4C14AA-D0FD-4A87-8271-8359644C2338}"/>
    <cellStyle name="Separador de milhares 2 128 6" xfId="22475" xr:uid="{00000000-0005-0000-0000-0000CD570000}"/>
    <cellStyle name="Separador de milhares 2 128 6 2" xfId="53111" xr:uid="{CC6ACB4C-399B-4EDB-86F2-4EA2969CD636}"/>
    <cellStyle name="Separador de milhares 2 128 7" xfId="53104" xr:uid="{741A8DC7-CADA-4B10-BB52-8687734B26EF}"/>
    <cellStyle name="Separador de milhares 2 129" xfId="22476" xr:uid="{00000000-0005-0000-0000-0000CE570000}"/>
    <cellStyle name="Separador de milhares 2 129 2" xfId="22477" xr:uid="{00000000-0005-0000-0000-0000CF570000}"/>
    <cellStyle name="Separador de milhares 2 129 2 2" xfId="22478" xr:uid="{00000000-0005-0000-0000-0000D0570000}"/>
    <cellStyle name="Separador de milhares 2 129 2 2 2" xfId="53114" xr:uid="{FAE67163-799C-4A3A-A6EC-F448D720204C}"/>
    <cellStyle name="Separador de milhares 2 129 2 3" xfId="53113" xr:uid="{7C5CCBB7-A72B-48F4-80AF-A4AA142FDF1C}"/>
    <cellStyle name="Separador de milhares 2 129 3" xfId="22479" xr:uid="{00000000-0005-0000-0000-0000D1570000}"/>
    <cellStyle name="Separador de milhares 2 129 3 2" xfId="22480" xr:uid="{00000000-0005-0000-0000-0000D2570000}"/>
    <cellStyle name="Separador de milhares 2 129 3 2 2" xfId="53116" xr:uid="{132CC7F4-B5E5-45F2-9510-365E607A7528}"/>
    <cellStyle name="Separador de milhares 2 129 3 3" xfId="53115" xr:uid="{BE4A6874-9CC1-4F31-BBD8-D51A819DBFB7}"/>
    <cellStyle name="Separador de milhares 2 129 4" xfId="22481" xr:uid="{00000000-0005-0000-0000-0000D3570000}"/>
    <cellStyle name="Separador de milhares 2 129 4 2" xfId="53117" xr:uid="{1D0766C0-E43D-48CA-B807-51A1A2A60B97}"/>
    <cellStyle name="Separador de milhares 2 129 5" xfId="22482" xr:uid="{00000000-0005-0000-0000-0000D4570000}"/>
    <cellStyle name="Separador de milhares 2 129 5 2" xfId="53118" xr:uid="{0712B1B9-3940-4D5E-A0A5-1D929D3EBD29}"/>
    <cellStyle name="Separador de milhares 2 129 6" xfId="22483" xr:uid="{00000000-0005-0000-0000-0000D5570000}"/>
    <cellStyle name="Separador de milhares 2 129 6 2" xfId="53119" xr:uid="{33F37DEE-7E69-46EB-AFBF-8D8362D58F62}"/>
    <cellStyle name="Separador de milhares 2 129 7" xfId="53112" xr:uid="{FFCEF341-F898-47B5-9C61-D6F4AB2024A5}"/>
    <cellStyle name="Separador de milhares 2 13" xfId="22484" xr:uid="{00000000-0005-0000-0000-0000D6570000}"/>
    <cellStyle name="Separador de milhares_x0001_ 2 13" xfId="22485" xr:uid="{00000000-0005-0000-0000-0000D7570000}"/>
    <cellStyle name="Separador de milhares 2 13 2" xfId="22486" xr:uid="{00000000-0005-0000-0000-0000D8570000}"/>
    <cellStyle name="Separador de milhares_x0001_ 2 13 2" xfId="22487" xr:uid="{00000000-0005-0000-0000-0000D9570000}"/>
    <cellStyle name="Separador de milhares 2 13 2 2" xfId="22488" xr:uid="{00000000-0005-0000-0000-0000DA570000}"/>
    <cellStyle name="Separador de milhares_x0001_ 2 13 2 2" xfId="53123" xr:uid="{61C1AC50-4E14-40BD-9C7F-03E2ADDF018E}"/>
    <cellStyle name="Separador de milhares 2 13 2 2 2" xfId="53124" xr:uid="{E87D55A9-133E-4EAE-9268-989BA7B627CC}"/>
    <cellStyle name="Separador de milhares 2 13 2 3" xfId="53122" xr:uid="{B48761A1-7630-4ABC-8502-6FCD83AD0082}"/>
    <cellStyle name="Separador de milhares 2 13 3" xfId="22489" xr:uid="{00000000-0005-0000-0000-0000DB570000}"/>
    <cellStyle name="Separador de milhares_x0001_ 2 13 3" xfId="53121" xr:uid="{3AE597AA-63DA-4CDC-AB7A-3049613AE58F}"/>
    <cellStyle name="Separador de milhares 2 13 3 2" xfId="22490" xr:uid="{00000000-0005-0000-0000-0000DC570000}"/>
    <cellStyle name="Separador de milhares 2 13 3 2 2" xfId="53126" xr:uid="{3FA0849F-7249-4759-93C6-9000C810D3C3}"/>
    <cellStyle name="Separador de milhares 2 13 3 3" xfId="53125" xr:uid="{1E44A9DE-2E80-4BEC-B225-12792E076F29}"/>
    <cellStyle name="Separador de milhares 2 13 4" xfId="22491" xr:uid="{00000000-0005-0000-0000-0000DD570000}"/>
    <cellStyle name="Separador de milhares 2 13 4 2" xfId="22492" xr:uid="{00000000-0005-0000-0000-0000DE570000}"/>
    <cellStyle name="Separador de milhares 2 13 4 2 2" xfId="53128" xr:uid="{DD533EF6-BA28-4404-A5FD-BFD6771FB683}"/>
    <cellStyle name="Separador de milhares 2 13 4 3" xfId="53127" xr:uid="{46B370AA-F069-427A-8DCA-35F0A945B569}"/>
    <cellStyle name="Separador de milhares 2 13 5" xfId="22493" xr:uid="{00000000-0005-0000-0000-0000DF570000}"/>
    <cellStyle name="Separador de milhares 2 13 5 2" xfId="53129" xr:uid="{AF5BB5DD-3A73-4208-A9F7-AF3366635FDB}"/>
    <cellStyle name="Separador de milhares 2 13 6" xfId="22494" xr:uid="{00000000-0005-0000-0000-0000E0570000}"/>
    <cellStyle name="Separador de milhares 2 13 6 2" xfId="53130" xr:uid="{B3B262A6-8BA5-41D3-8275-29ECF3011F47}"/>
    <cellStyle name="Separador de milhares 2 13 6 3" xfId="22495" xr:uid="{00000000-0005-0000-0000-0000E1570000}"/>
    <cellStyle name="Separador de milhares 2 13 6 3 2" xfId="53131" xr:uid="{D6A751F3-E029-4A3D-8FC0-42F78FB36BB6}"/>
    <cellStyle name="Separador de milhares 2 13 7" xfId="22496" xr:uid="{00000000-0005-0000-0000-0000E2570000}"/>
    <cellStyle name="Separador de milhares 2 13 7 2" xfId="53132" xr:uid="{17D56E11-C0CC-4B3C-B491-5C99E4CDA971}"/>
    <cellStyle name="Separador de milhares 2 13 8" xfId="22497" xr:uid="{00000000-0005-0000-0000-0000E3570000}"/>
    <cellStyle name="Separador de milhares 2 13 8 2" xfId="53133" xr:uid="{7858C52A-3D3A-4FC0-9D01-BA5DD9FE5BC3}"/>
    <cellStyle name="Separador de milhares 2 13 9" xfId="53120" xr:uid="{4565A602-81D5-4C35-A30A-19536D0B2CB7}"/>
    <cellStyle name="Separador de milhares 2 130" xfId="22498" xr:uid="{00000000-0005-0000-0000-0000E4570000}"/>
    <cellStyle name="Separador de milhares 2 130 2" xfId="22499" xr:uid="{00000000-0005-0000-0000-0000E5570000}"/>
    <cellStyle name="Separador de milhares 2 130 2 2" xfId="22500" xr:uid="{00000000-0005-0000-0000-0000E6570000}"/>
    <cellStyle name="Separador de milhares 2 130 2 2 2" xfId="53136" xr:uid="{197D9603-4975-47BE-84AF-7CBB8CAD609C}"/>
    <cellStyle name="Separador de milhares 2 130 2 3" xfId="53135" xr:uid="{5BDED2DC-B5D1-4630-A312-055B9BA868FC}"/>
    <cellStyle name="Separador de milhares 2 130 3" xfId="22501" xr:uid="{00000000-0005-0000-0000-0000E7570000}"/>
    <cellStyle name="Separador de milhares 2 130 3 2" xfId="22502" xr:uid="{00000000-0005-0000-0000-0000E8570000}"/>
    <cellStyle name="Separador de milhares 2 130 3 2 2" xfId="53138" xr:uid="{40C7CD58-A82B-4A60-B630-16D136FE9BC1}"/>
    <cellStyle name="Separador de milhares 2 130 3 3" xfId="53137" xr:uid="{0013C316-E3E1-4EBB-A5CE-43F85D5536F8}"/>
    <cellStyle name="Separador de milhares 2 130 4" xfId="22503" xr:uid="{00000000-0005-0000-0000-0000E9570000}"/>
    <cellStyle name="Separador de milhares 2 130 4 2" xfId="53139" xr:uid="{7BD6D728-7E9A-496D-BCCF-6DA238F0DF58}"/>
    <cellStyle name="Separador de milhares 2 130 5" xfId="22504" xr:uid="{00000000-0005-0000-0000-0000EA570000}"/>
    <cellStyle name="Separador de milhares 2 130 5 2" xfId="53140" xr:uid="{F170828A-8BAD-4852-BBED-8AFE008B980F}"/>
    <cellStyle name="Separador de milhares 2 130 6" xfId="22505" xr:uid="{00000000-0005-0000-0000-0000EB570000}"/>
    <cellStyle name="Separador de milhares 2 130 6 2" xfId="53141" xr:uid="{F5E68F6A-7330-458C-8582-89A9CFC4D6D7}"/>
    <cellStyle name="Separador de milhares 2 130 7" xfId="53134" xr:uid="{22FDA4F9-40CC-413B-84B4-688EF5BCA404}"/>
    <cellStyle name="Separador de milhares 2 131" xfId="22506" xr:uid="{00000000-0005-0000-0000-0000EC570000}"/>
    <cellStyle name="Separador de milhares 2 131 2" xfId="22507" xr:uid="{00000000-0005-0000-0000-0000ED570000}"/>
    <cellStyle name="Separador de milhares 2 131 2 2" xfId="22508" xr:uid="{00000000-0005-0000-0000-0000EE570000}"/>
    <cellStyle name="Separador de milhares 2 131 2 2 2" xfId="53144" xr:uid="{983409C8-5D26-45AD-9DFD-B3F2AB0181D8}"/>
    <cellStyle name="Separador de milhares 2 131 2 3" xfId="53143" xr:uid="{F6FC8AC3-5BDA-4FE5-9773-3D81E0F528F9}"/>
    <cellStyle name="Separador de milhares 2 131 3" xfId="22509" xr:uid="{00000000-0005-0000-0000-0000EF570000}"/>
    <cellStyle name="Separador de milhares 2 131 3 2" xfId="22510" xr:uid="{00000000-0005-0000-0000-0000F0570000}"/>
    <cellStyle name="Separador de milhares 2 131 3 2 2" xfId="53146" xr:uid="{FCAEC5F9-866E-4C28-A1F6-B7F3988BF136}"/>
    <cellStyle name="Separador de milhares 2 131 3 3" xfId="53145" xr:uid="{FD521473-EEE1-4539-808C-07958AAC51AB}"/>
    <cellStyle name="Separador de milhares 2 131 4" xfId="22511" xr:uid="{00000000-0005-0000-0000-0000F1570000}"/>
    <cellStyle name="Separador de milhares 2 131 4 2" xfId="53147" xr:uid="{F1A1F98A-09AF-4E15-88CF-8FC04291EB18}"/>
    <cellStyle name="Separador de milhares 2 131 5" xfId="22512" xr:uid="{00000000-0005-0000-0000-0000F2570000}"/>
    <cellStyle name="Separador de milhares 2 131 5 2" xfId="53148" xr:uid="{C0A65B36-08C3-4D6D-B4BF-3C48375421C6}"/>
    <cellStyle name="Separador de milhares 2 131 6" xfId="22513" xr:uid="{00000000-0005-0000-0000-0000F3570000}"/>
    <cellStyle name="Separador de milhares 2 131 6 2" xfId="53149" xr:uid="{D23B1E2F-44B9-450D-8B8A-41EE985BD2D6}"/>
    <cellStyle name="Separador de milhares 2 131 7" xfId="53142" xr:uid="{16BBBCB3-CCB8-4DE2-B679-FB6597F821B8}"/>
    <cellStyle name="Separador de milhares 2 132" xfId="22514" xr:uid="{00000000-0005-0000-0000-0000F4570000}"/>
    <cellStyle name="Separador de milhares 2 132 2" xfId="22515" xr:uid="{00000000-0005-0000-0000-0000F5570000}"/>
    <cellStyle name="Separador de milhares 2 132 2 2" xfId="22516" xr:uid="{00000000-0005-0000-0000-0000F6570000}"/>
    <cellStyle name="Separador de milhares 2 132 2 2 2" xfId="53152" xr:uid="{5C4DBE85-52A5-4907-91F2-A22B3AF9803B}"/>
    <cellStyle name="Separador de milhares 2 132 2 3" xfId="53151" xr:uid="{C8E9A625-946C-4981-82E7-F53B16FB6D7D}"/>
    <cellStyle name="Separador de milhares 2 132 3" xfId="22517" xr:uid="{00000000-0005-0000-0000-0000F7570000}"/>
    <cellStyle name="Separador de milhares 2 132 3 2" xfId="22518" xr:uid="{00000000-0005-0000-0000-0000F8570000}"/>
    <cellStyle name="Separador de milhares 2 132 3 2 2" xfId="53154" xr:uid="{1F192197-7119-4D91-AD52-7F7A550C1C0C}"/>
    <cellStyle name="Separador de milhares 2 132 3 3" xfId="53153" xr:uid="{7D4FC6EC-C647-4BAE-9533-004B4EDE9908}"/>
    <cellStyle name="Separador de milhares 2 132 4" xfId="22519" xr:uid="{00000000-0005-0000-0000-0000F9570000}"/>
    <cellStyle name="Separador de milhares 2 132 4 2" xfId="53155" xr:uid="{D79FF5B3-676B-4B69-85F8-729E1A5306A7}"/>
    <cellStyle name="Separador de milhares 2 132 5" xfId="22520" xr:uid="{00000000-0005-0000-0000-0000FA570000}"/>
    <cellStyle name="Separador de milhares 2 132 5 2" xfId="53156" xr:uid="{5DEF9108-0306-4557-B54A-04B361832D03}"/>
    <cellStyle name="Separador de milhares 2 132 6" xfId="22521" xr:uid="{00000000-0005-0000-0000-0000FB570000}"/>
    <cellStyle name="Separador de milhares 2 132 6 2" xfId="53157" xr:uid="{7033957F-0B99-47D3-A678-2E0920651B66}"/>
    <cellStyle name="Separador de milhares 2 132 7" xfId="53150" xr:uid="{5AE2A2D2-E1C2-446D-9E6C-231DA11F2269}"/>
    <cellStyle name="Separador de milhares 2 133" xfId="22522" xr:uid="{00000000-0005-0000-0000-0000FC570000}"/>
    <cellStyle name="Separador de milhares 2 133 2" xfId="22523" xr:uid="{00000000-0005-0000-0000-0000FD570000}"/>
    <cellStyle name="Separador de milhares 2 133 2 2" xfId="22524" xr:uid="{00000000-0005-0000-0000-0000FE570000}"/>
    <cellStyle name="Separador de milhares 2 133 2 2 2" xfId="53160" xr:uid="{10194B62-FFB1-4329-95FF-865E3E3D03CA}"/>
    <cellStyle name="Separador de milhares 2 133 2 3" xfId="53159" xr:uid="{F6008C94-7D98-4714-8D5C-4AC3DF055B98}"/>
    <cellStyle name="Separador de milhares 2 133 3" xfId="22525" xr:uid="{00000000-0005-0000-0000-0000FF570000}"/>
    <cellStyle name="Separador de milhares 2 133 3 2" xfId="22526" xr:uid="{00000000-0005-0000-0000-000000580000}"/>
    <cellStyle name="Separador de milhares 2 133 3 2 2" xfId="53162" xr:uid="{541632A7-EC9A-48D6-A9F1-437F0B391C0B}"/>
    <cellStyle name="Separador de milhares 2 133 3 3" xfId="53161" xr:uid="{50738058-1219-495D-ADB6-BBA909E752EE}"/>
    <cellStyle name="Separador de milhares 2 133 4" xfId="22527" xr:uid="{00000000-0005-0000-0000-000001580000}"/>
    <cellStyle name="Separador de milhares 2 133 4 2" xfId="53163" xr:uid="{C04F9EBB-F9D0-443D-8B26-7BF525FB111C}"/>
    <cellStyle name="Separador de milhares 2 133 5" xfId="22528" xr:uid="{00000000-0005-0000-0000-000002580000}"/>
    <cellStyle name="Separador de milhares 2 133 5 2" xfId="53164" xr:uid="{A1D1D650-C154-4EF8-AA9A-C706C185A139}"/>
    <cellStyle name="Separador de milhares 2 133 6" xfId="22529" xr:uid="{00000000-0005-0000-0000-000003580000}"/>
    <cellStyle name="Separador de milhares 2 133 6 2" xfId="53165" xr:uid="{03C9B15C-23EE-47CB-8971-D3714DB3355E}"/>
    <cellStyle name="Separador de milhares 2 133 7" xfId="53158" xr:uid="{56C252B2-512F-4F7E-8B06-CF8BE74B3EB1}"/>
    <cellStyle name="Separador de milhares 2 134" xfId="22530" xr:uid="{00000000-0005-0000-0000-000004580000}"/>
    <cellStyle name="Separador de milhares 2 134 2" xfId="22531" xr:uid="{00000000-0005-0000-0000-000005580000}"/>
    <cellStyle name="Separador de milhares 2 134 2 2" xfId="22532" xr:uid="{00000000-0005-0000-0000-000006580000}"/>
    <cellStyle name="Separador de milhares 2 134 2 2 2" xfId="53168" xr:uid="{5314C13F-EAB8-48F4-B919-E42CA0EDEB1E}"/>
    <cellStyle name="Separador de milhares 2 134 2 3" xfId="53167" xr:uid="{677D37FB-883F-4892-B61F-246F95897E17}"/>
    <cellStyle name="Separador de milhares 2 134 3" xfId="22533" xr:uid="{00000000-0005-0000-0000-000007580000}"/>
    <cellStyle name="Separador de milhares 2 134 3 2" xfId="22534" xr:uid="{00000000-0005-0000-0000-000008580000}"/>
    <cellStyle name="Separador de milhares 2 134 3 2 2" xfId="53170" xr:uid="{F16B4D41-A115-48C0-9737-6FB40F4090C9}"/>
    <cellStyle name="Separador de milhares 2 134 3 3" xfId="53169" xr:uid="{56C89FF9-6DCD-4BEF-BBB9-EAE0653794BD}"/>
    <cellStyle name="Separador de milhares 2 134 4" xfId="22535" xr:uid="{00000000-0005-0000-0000-000009580000}"/>
    <cellStyle name="Separador de milhares 2 134 4 2" xfId="53171" xr:uid="{62FF048E-9530-44F9-9B29-EFB8C3E5CDDD}"/>
    <cellStyle name="Separador de milhares 2 134 5" xfId="22536" xr:uid="{00000000-0005-0000-0000-00000A580000}"/>
    <cellStyle name="Separador de milhares 2 134 5 2" xfId="53172" xr:uid="{257BDBAE-E0DA-4F37-A61D-E54B3EE7255E}"/>
    <cellStyle name="Separador de milhares 2 134 6" xfId="22537" xr:uid="{00000000-0005-0000-0000-00000B580000}"/>
    <cellStyle name="Separador de milhares 2 134 6 2" xfId="53173" xr:uid="{1D0EAF7B-066E-4752-950A-E9BA19EA6DED}"/>
    <cellStyle name="Separador de milhares 2 134 7" xfId="53166" xr:uid="{C26636CF-94CB-458C-AE75-9D88E682E0E2}"/>
    <cellStyle name="Separador de milhares 2 135" xfId="22538" xr:uid="{00000000-0005-0000-0000-00000C580000}"/>
    <cellStyle name="Separador de milhares 2 135 2" xfId="22539" xr:uid="{00000000-0005-0000-0000-00000D580000}"/>
    <cellStyle name="Separador de milhares 2 135 2 2" xfId="53175" xr:uid="{48ECFB25-D072-4538-96A6-214DF6AFB481}"/>
    <cellStyle name="Separador de milhares 2 135 3" xfId="53174" xr:uid="{61EF4ADF-26BB-4727-9E2E-9A77C6EFE258}"/>
    <cellStyle name="Separador de milhares 2 136" xfId="22540" xr:uid="{00000000-0005-0000-0000-00000E580000}"/>
    <cellStyle name="Separador de milhares 2 136 2" xfId="22541" xr:uid="{00000000-0005-0000-0000-00000F580000}"/>
    <cellStyle name="Separador de milhares 2 136 2 2" xfId="53177" xr:uid="{7EBD894C-5B96-42D5-B6E9-72D79C7C89AF}"/>
    <cellStyle name="Separador de milhares 2 136 3" xfId="53176" xr:uid="{856B9475-E092-43F6-A1FC-886BA0D1F5E3}"/>
    <cellStyle name="Separador de milhares 2 137" xfId="22542" xr:uid="{00000000-0005-0000-0000-000010580000}"/>
    <cellStyle name="Separador de milhares 2 137 2" xfId="22543" xr:uid="{00000000-0005-0000-0000-000011580000}"/>
    <cellStyle name="Separador de milhares 2 137 2 2" xfId="53179" xr:uid="{870373A4-E461-4778-99E1-2C37D40C23ED}"/>
    <cellStyle name="Separador de milhares 2 137 3" xfId="53178" xr:uid="{02890571-8F98-4140-8A45-C743B3FEA9C2}"/>
    <cellStyle name="Separador de milhares 2 138" xfId="22544" xr:uid="{00000000-0005-0000-0000-000012580000}"/>
    <cellStyle name="Separador de milhares 2 138 2" xfId="22545" xr:uid="{00000000-0005-0000-0000-000013580000}"/>
    <cellStyle name="Separador de milhares 2 138 2 2" xfId="53181" xr:uid="{0F4DE653-090E-41AB-9FC0-2C091A8A2BD5}"/>
    <cellStyle name="Separador de milhares 2 138 3" xfId="53180" xr:uid="{4C63B5A0-9BCB-4CC1-AC9D-86903027D594}"/>
    <cellStyle name="Separador de milhares 2 139" xfId="22546" xr:uid="{00000000-0005-0000-0000-000014580000}"/>
    <cellStyle name="Separador de milhares 2 139 2" xfId="53182" xr:uid="{8B2D8CA1-A839-4C39-BFB7-FFC80F64008C}"/>
    <cellStyle name="Separador de milhares 2 14" xfId="22547" xr:uid="{00000000-0005-0000-0000-000015580000}"/>
    <cellStyle name="Separador de milhares_x0001_ 2 14" xfId="22548" xr:uid="{00000000-0005-0000-0000-000016580000}"/>
    <cellStyle name="Separador de milhares 2 14 2" xfId="22549" xr:uid="{00000000-0005-0000-0000-000017580000}"/>
    <cellStyle name="Separador de milhares_x0001_ 2 14 2" xfId="22550" xr:uid="{00000000-0005-0000-0000-000018580000}"/>
    <cellStyle name="Separador de milhares 2 14 2 2" xfId="22551" xr:uid="{00000000-0005-0000-0000-000019580000}"/>
    <cellStyle name="Separador de milhares_x0001_ 2 14 2 2" xfId="53186" xr:uid="{C582850F-4083-4E27-B6E3-1053B0EB846E}"/>
    <cellStyle name="Separador de milhares 2 14 2 2 2" xfId="53187" xr:uid="{9BE4F164-A9C5-4DFF-A243-359FB51E0A6B}"/>
    <cellStyle name="Separador de milhares 2 14 2 3" xfId="53185" xr:uid="{42DA4C43-375F-49FE-A922-64594670E843}"/>
    <cellStyle name="Separador de milhares 2 14 3" xfId="22552" xr:uid="{00000000-0005-0000-0000-00001A580000}"/>
    <cellStyle name="Separador de milhares_x0001_ 2 14 3" xfId="53184" xr:uid="{D8669639-EB20-4DD0-9FB0-3A7E452DA3AB}"/>
    <cellStyle name="Separador de milhares 2 14 3 2" xfId="22553" xr:uid="{00000000-0005-0000-0000-00001B580000}"/>
    <cellStyle name="Separador de milhares 2 14 3 2 2" xfId="53189" xr:uid="{7676E1E1-E563-42B7-866D-2129DC5AD825}"/>
    <cellStyle name="Separador de milhares 2 14 3 3" xfId="53188" xr:uid="{59CD8CA4-8804-421D-AC8E-BE33198A126B}"/>
    <cellStyle name="Separador de milhares 2 14 4" xfId="22554" xr:uid="{00000000-0005-0000-0000-00001C580000}"/>
    <cellStyle name="Separador de milhares 2 14 4 2" xfId="53190" xr:uid="{5CE79590-A2FC-47A6-A9FE-C6D6896C8DFD}"/>
    <cellStyle name="Separador de milhares 2 14 5" xfId="22555" xr:uid="{00000000-0005-0000-0000-00001D580000}"/>
    <cellStyle name="Separador de milhares 2 14 5 2" xfId="53191" xr:uid="{B18B6ADA-8D58-43CF-A990-83CB530ED1E2}"/>
    <cellStyle name="Separador de milhares 2 14 5 3" xfId="22556" xr:uid="{00000000-0005-0000-0000-00001E580000}"/>
    <cellStyle name="Separador de milhares 2 14 5 3 2" xfId="53192" xr:uid="{DB7BE5A1-406D-4D1D-B154-E0430DAAE153}"/>
    <cellStyle name="Separador de milhares 2 14 6" xfId="22557" xr:uid="{00000000-0005-0000-0000-00001F580000}"/>
    <cellStyle name="Separador de milhares 2 14 6 2" xfId="53193" xr:uid="{AE8B942F-19DB-4DBA-B439-18C225ABFBA0}"/>
    <cellStyle name="Separador de milhares 2 14 7" xfId="22558" xr:uid="{00000000-0005-0000-0000-000020580000}"/>
    <cellStyle name="Separador de milhares 2 14 7 2" xfId="53194" xr:uid="{12A6A453-6813-40BC-9FD1-8E1D0C3859AC}"/>
    <cellStyle name="Separador de milhares 2 14 8" xfId="53183" xr:uid="{1A9DF13B-F114-4C4E-AD9B-F17DBDBF39B6}"/>
    <cellStyle name="Separador de milhares 2 140" xfId="22559" xr:uid="{00000000-0005-0000-0000-000021580000}"/>
    <cellStyle name="Separador de milhares 2 140 2" xfId="53195" xr:uid="{4345745E-4BC3-4CF3-B689-9B519E0734FC}"/>
    <cellStyle name="Separador de milhares 2 140 3" xfId="22560" xr:uid="{00000000-0005-0000-0000-000022580000}"/>
    <cellStyle name="Separador de milhares 2 140 3 2" xfId="53196" xr:uid="{284555B1-D81A-4429-86FB-09378CFE0FC0}"/>
    <cellStyle name="Separador de milhares 2 141" xfId="22561" xr:uid="{00000000-0005-0000-0000-000023580000}"/>
    <cellStyle name="Separador de milhares 2 141 2" xfId="53197" xr:uid="{C78CBECB-8ED0-4F1B-B6FA-DF5AB2A7B821}"/>
    <cellStyle name="Separador de milhares 2 142" xfId="22562" xr:uid="{00000000-0005-0000-0000-000024580000}"/>
    <cellStyle name="Separador de milhares 2 142 2" xfId="53198" xr:uid="{B7D43688-3F80-44B3-90AC-56CA395C4038}"/>
    <cellStyle name="Separador de milhares 2 143" xfId="52782" xr:uid="{93AC2B28-630C-4606-9563-0D2A15603723}"/>
    <cellStyle name="Separador de milhares 2 15" xfId="22563" xr:uid="{00000000-0005-0000-0000-000025580000}"/>
    <cellStyle name="Separador de milhares_x0001_ 2 15" xfId="22564" xr:uid="{00000000-0005-0000-0000-000026580000}"/>
    <cellStyle name="Separador de milhares 2 15 2" xfId="22565" xr:uid="{00000000-0005-0000-0000-000027580000}"/>
    <cellStyle name="Separador de milhares_x0001_ 2 15 2" xfId="53200" xr:uid="{E2A97541-6F55-423A-95E6-F4C4F6022C0F}"/>
    <cellStyle name="Separador de milhares 2 15 2 2" xfId="22566" xr:uid="{00000000-0005-0000-0000-000028580000}"/>
    <cellStyle name="Separador de milhares 2 15 2 2 2" xfId="53202" xr:uid="{4E1BF0EA-A753-4D4A-81CF-40C4D5933B52}"/>
    <cellStyle name="Separador de milhares 2 15 2 3" xfId="53201" xr:uid="{7879E406-4BBB-465E-81A0-C63349FD3881}"/>
    <cellStyle name="Separador de milhares 2 15 3" xfId="22567" xr:uid="{00000000-0005-0000-0000-000029580000}"/>
    <cellStyle name="Separador de milhares 2 15 3 2" xfId="22568" xr:uid="{00000000-0005-0000-0000-00002A580000}"/>
    <cellStyle name="Separador de milhares 2 15 3 2 2" xfId="53204" xr:uid="{2E245E75-48AF-4D4F-980B-C82A0B75FDD6}"/>
    <cellStyle name="Separador de milhares 2 15 3 3" xfId="53203" xr:uid="{18DA0E1E-7CD5-4F98-9DB6-CF7AF4787E18}"/>
    <cellStyle name="Separador de milhares 2 15 4" xfId="22569" xr:uid="{00000000-0005-0000-0000-00002B580000}"/>
    <cellStyle name="Separador de milhares 2 15 4 2" xfId="53205" xr:uid="{10E7B6D0-3AF1-493E-98FC-C39D17C8291B}"/>
    <cellStyle name="Separador de milhares 2 15 5" xfId="22570" xr:uid="{00000000-0005-0000-0000-00002C580000}"/>
    <cellStyle name="Separador de milhares 2 15 5 2" xfId="53206" xr:uid="{263CD302-1E44-4C33-A47E-1BE22E282A63}"/>
    <cellStyle name="Separador de milhares 2 15 5 3" xfId="22571" xr:uid="{00000000-0005-0000-0000-00002D580000}"/>
    <cellStyle name="Separador de milhares 2 15 5 3 2" xfId="53207" xr:uid="{09E94312-CA96-4116-A6AC-2B02FA2873AE}"/>
    <cellStyle name="Separador de milhares 2 15 6" xfId="22572" xr:uid="{00000000-0005-0000-0000-00002E580000}"/>
    <cellStyle name="Separador de milhares 2 15 6 2" xfId="53208" xr:uid="{3B864DD4-F620-4171-9411-EE10EC841F40}"/>
    <cellStyle name="Separador de milhares 2 15 7" xfId="22573" xr:uid="{00000000-0005-0000-0000-00002F580000}"/>
    <cellStyle name="Separador de milhares 2 15 7 2" xfId="53209" xr:uid="{88463CAC-1F2F-4C34-90D2-E7157DBAEFF7}"/>
    <cellStyle name="Separador de milhares 2 15 8" xfId="53199" xr:uid="{E8272866-177D-476D-B80A-2EC223461122}"/>
    <cellStyle name="Separador de milhares 2 16" xfId="22574" xr:uid="{00000000-0005-0000-0000-000030580000}"/>
    <cellStyle name="Separador de milhares_x0001_ 2 16" xfId="22575" xr:uid="{00000000-0005-0000-0000-000031580000}"/>
    <cellStyle name="Separador de milhares 2 16 2" xfId="22576" xr:uid="{00000000-0005-0000-0000-000032580000}"/>
    <cellStyle name="Separador de milhares_x0001_ 2 16 2" xfId="53211" xr:uid="{AAE06B7D-3BE0-4D75-B54B-35F55D444804}"/>
    <cellStyle name="Separador de milhares 2 16 2 2" xfId="22577" xr:uid="{00000000-0005-0000-0000-000033580000}"/>
    <cellStyle name="Separador de milhares 2 16 2 2 2" xfId="53213" xr:uid="{61A5DC05-FE72-4A53-A0C3-42A84C0C1DBD}"/>
    <cellStyle name="Separador de milhares 2 16 2 3" xfId="53212" xr:uid="{4B9C0BB5-14F6-404F-AD0F-8CE55C2A9E35}"/>
    <cellStyle name="Separador de milhares 2 16 3" xfId="22578" xr:uid="{00000000-0005-0000-0000-000034580000}"/>
    <cellStyle name="Separador de milhares_x0001_ 2 16 3" xfId="22579" xr:uid="{00000000-0005-0000-0000-000035580000}"/>
    <cellStyle name="Separador de milhares 2 16 3 2" xfId="22580" xr:uid="{00000000-0005-0000-0000-000036580000}"/>
    <cellStyle name="Separador de milhares_x0001_ 2 16 3 2" xfId="53215" xr:uid="{24C8ACE2-33C7-4BC6-89F0-B6CEA558E18B}"/>
    <cellStyle name="Separador de milhares 2 16 3 2 2" xfId="53216" xr:uid="{F5248C11-5012-462A-A1AA-64258B6FC19C}"/>
    <cellStyle name="Separador de milhares 2 16 3 3" xfId="53214" xr:uid="{BFCF5FE0-95F6-4D6E-AF21-2AE614983BA1}"/>
    <cellStyle name="Separador de milhares 2 16 4" xfId="22581" xr:uid="{00000000-0005-0000-0000-000037580000}"/>
    <cellStyle name="Separador de milhares 2 16 4 2" xfId="53217" xr:uid="{CD9A340C-13C2-46D1-8906-71F7EFCB7FCF}"/>
    <cellStyle name="Separador de milhares 2 16 5" xfId="22582" xr:uid="{00000000-0005-0000-0000-000038580000}"/>
    <cellStyle name="Separador de milhares 2 16 5 2" xfId="22583" xr:uid="{00000000-0005-0000-0000-000039580000}"/>
    <cellStyle name="Separador de milhares 2 16 5 2 2" xfId="53219" xr:uid="{19824074-7F0F-4245-876B-8971F9AD1F7C}"/>
    <cellStyle name="Separador de milhares 2 16 5 3" xfId="53218" xr:uid="{CA0BAF7A-B335-4D68-876C-66A1F2B4F8AC}"/>
    <cellStyle name="Separador de milhares 2 16 6" xfId="22584" xr:uid="{00000000-0005-0000-0000-00003A580000}"/>
    <cellStyle name="Separador de milhares 2 16 6 2" xfId="53220" xr:uid="{ADB61094-CAC0-45E6-AA81-32CBD9C18154}"/>
    <cellStyle name="Separador de milhares 2 16 7" xfId="53210" xr:uid="{1560757C-38F6-4B1B-B372-A73F356EDB03}"/>
    <cellStyle name="Separador de milhares 2 17" xfId="22585" xr:uid="{00000000-0005-0000-0000-00003B580000}"/>
    <cellStyle name="Separador de milhares_x0001_ 2 17" xfId="22586" xr:uid="{00000000-0005-0000-0000-00003C580000}"/>
    <cellStyle name="Separador de milhares 2 17 2" xfId="22587" xr:uid="{00000000-0005-0000-0000-00003D580000}"/>
    <cellStyle name="Separador de milhares_x0001_ 2 17 2" xfId="53222" xr:uid="{AEFC0236-B9F6-43F6-8C17-68FB36EFCD6B}"/>
    <cellStyle name="Separador de milhares 2 17 2 2" xfId="22588" xr:uid="{00000000-0005-0000-0000-00003E580000}"/>
    <cellStyle name="Separador de milhares 2 17 2 2 2" xfId="53224" xr:uid="{E1A104D4-8C4A-4CB5-8439-FD1A29766739}"/>
    <cellStyle name="Separador de milhares 2 17 2 3" xfId="53223" xr:uid="{22FC6868-9DBE-4894-A9D7-2AAE2A0765C1}"/>
    <cellStyle name="Separador de milhares 2 17 3" xfId="22589" xr:uid="{00000000-0005-0000-0000-00003F580000}"/>
    <cellStyle name="Separador de milhares 2 17 3 2" xfId="22590" xr:uid="{00000000-0005-0000-0000-000040580000}"/>
    <cellStyle name="Separador de milhares 2 17 3 2 2" xfId="53226" xr:uid="{51C58019-219B-4B2B-AD44-509D6D26F310}"/>
    <cellStyle name="Separador de milhares 2 17 3 3" xfId="53225" xr:uid="{3FCE9A9C-5CA0-476C-B25E-3F2ECC668900}"/>
    <cellStyle name="Separador de milhares 2 17 4" xfId="22591" xr:uid="{00000000-0005-0000-0000-000041580000}"/>
    <cellStyle name="Separador de milhares 2 17 4 2" xfId="53227" xr:uid="{CBCEEB25-A312-4DFF-B88D-99E747CF2BAF}"/>
    <cellStyle name="Separador de milhares 2 17 5" xfId="22592" xr:uid="{00000000-0005-0000-0000-000042580000}"/>
    <cellStyle name="Separador de milhares 2 17 5 2" xfId="22593" xr:uid="{00000000-0005-0000-0000-000043580000}"/>
    <cellStyle name="Separador de milhares 2 17 5 2 2" xfId="53229" xr:uid="{7F44B1C5-CB44-4391-8C70-15DF2F170491}"/>
    <cellStyle name="Separador de milhares 2 17 5 3" xfId="53228" xr:uid="{FCB6EFD4-C2E1-4055-BB49-E5A71695C4B7}"/>
    <cellStyle name="Separador de milhares 2 17 6" xfId="22594" xr:uid="{00000000-0005-0000-0000-000044580000}"/>
    <cellStyle name="Separador de milhares 2 17 6 2" xfId="53230" xr:uid="{94601A8D-3462-4D8A-A311-880FAC785A1F}"/>
    <cellStyle name="Separador de milhares 2 17 7" xfId="53221" xr:uid="{F7979E64-696F-4B06-8D33-AA8C18AA7865}"/>
    <cellStyle name="Separador de milhares 2 18" xfId="22595" xr:uid="{00000000-0005-0000-0000-000045580000}"/>
    <cellStyle name="Separador de milhares_x0001_ 2 18" xfId="22596" xr:uid="{00000000-0005-0000-0000-000046580000}"/>
    <cellStyle name="Separador de milhares 2 18 2" xfId="22597" xr:uid="{00000000-0005-0000-0000-000047580000}"/>
    <cellStyle name="Separador de milhares_x0001_ 2 18 2" xfId="53232" xr:uid="{F1B54306-5604-4195-8629-AEA8E054C681}"/>
    <cellStyle name="Separador de milhares 2 18 2 2" xfId="22598" xr:uid="{00000000-0005-0000-0000-000048580000}"/>
    <cellStyle name="Separador de milhares 2 18 2 2 2" xfId="53234" xr:uid="{DD2C033F-1360-4BD7-8077-C1F5A864740B}"/>
    <cellStyle name="Separador de milhares 2 18 2 3" xfId="53233" xr:uid="{26CD1706-4775-4650-B5A4-17D2B290E1BA}"/>
    <cellStyle name="Separador de milhares 2 18 3" xfId="22599" xr:uid="{00000000-0005-0000-0000-000049580000}"/>
    <cellStyle name="Separador de milhares 2 18 3 2" xfId="22600" xr:uid="{00000000-0005-0000-0000-00004A580000}"/>
    <cellStyle name="Separador de milhares 2 18 3 2 2" xfId="53236" xr:uid="{26540086-574E-4C60-8B0D-610626E704E9}"/>
    <cellStyle name="Separador de milhares 2 18 3 3" xfId="53235" xr:uid="{677F9F24-3DEF-4D0F-BE1C-E7F00CE625D4}"/>
    <cellStyle name="Separador de milhares 2 18 4" xfId="22601" xr:uid="{00000000-0005-0000-0000-00004B580000}"/>
    <cellStyle name="Separador de milhares 2 18 4 2" xfId="53237" xr:uid="{FA9E6528-D793-4F8B-9816-37E46235DC58}"/>
    <cellStyle name="Separador de milhares 2 18 5" xfId="22602" xr:uid="{00000000-0005-0000-0000-00004C580000}"/>
    <cellStyle name="Separador de milhares 2 18 5 2" xfId="22603" xr:uid="{00000000-0005-0000-0000-00004D580000}"/>
    <cellStyle name="Separador de milhares 2 18 5 2 2" xfId="53239" xr:uid="{06C9CCAE-7DB7-4236-A9C2-1A79FDF4C13D}"/>
    <cellStyle name="Separador de milhares 2 18 5 3" xfId="53238" xr:uid="{C6B50E12-B3B8-4BA5-AF93-27FCD95389BE}"/>
    <cellStyle name="Separador de milhares 2 18 6" xfId="22604" xr:uid="{00000000-0005-0000-0000-00004E580000}"/>
    <cellStyle name="Separador de milhares 2 18 6 2" xfId="53240" xr:uid="{4567DD8C-A29C-403E-97BE-544F52C3037A}"/>
    <cellStyle name="Separador de milhares 2 18 7" xfId="53231" xr:uid="{925E49C0-35EF-4E43-A771-C2C2B94AD100}"/>
    <cellStyle name="Separador de milhares 2 19" xfId="22605" xr:uid="{00000000-0005-0000-0000-00004F580000}"/>
    <cellStyle name="Separador de milhares_x0001_ 2 19" xfId="52783" xr:uid="{258FDABD-6CFC-424F-86E9-0557BF95A044}"/>
    <cellStyle name="Separador de milhares 2 19 2" xfId="22606" xr:uid="{00000000-0005-0000-0000-000050580000}"/>
    <cellStyle name="Separador de milhares 2 19 2 2" xfId="22607" xr:uid="{00000000-0005-0000-0000-000051580000}"/>
    <cellStyle name="Separador de milhares 2 19 2 2 2" xfId="53243" xr:uid="{53AFD35A-C94C-42E8-A560-36527D0ABCE2}"/>
    <cellStyle name="Separador de milhares 2 19 2 3" xfId="53242" xr:uid="{169782EB-2CB0-473D-993E-A779E5D0B481}"/>
    <cellStyle name="Separador de milhares 2 19 3" xfId="22608" xr:uid="{00000000-0005-0000-0000-000052580000}"/>
    <cellStyle name="Separador de milhares 2 19 3 2" xfId="22609" xr:uid="{00000000-0005-0000-0000-000053580000}"/>
    <cellStyle name="Separador de milhares 2 19 3 2 2" xfId="53245" xr:uid="{CFCF406C-7B9B-4733-8EE8-07BE41208B36}"/>
    <cellStyle name="Separador de milhares 2 19 3 3" xfId="53244" xr:uid="{FA2F9E82-DEDB-4725-9F2B-A5056585F0A4}"/>
    <cellStyle name="Separador de milhares 2 19 4" xfId="22610" xr:uid="{00000000-0005-0000-0000-000054580000}"/>
    <cellStyle name="Separador de milhares 2 19 4 2" xfId="53246" xr:uid="{A119FB6C-8523-4334-8673-FF335BC11C97}"/>
    <cellStyle name="Separador de milhares 2 19 5" xfId="22611" xr:uid="{00000000-0005-0000-0000-000055580000}"/>
    <cellStyle name="Separador de milhares 2 19 5 2" xfId="22612" xr:uid="{00000000-0005-0000-0000-000056580000}"/>
    <cellStyle name="Separador de milhares 2 19 5 2 2" xfId="53248" xr:uid="{232333A4-65E1-4F28-B0F6-601B7ED97DCD}"/>
    <cellStyle name="Separador de milhares 2 19 5 3" xfId="53247" xr:uid="{E0B5EC72-F5D8-4422-885F-E7459DD1A128}"/>
    <cellStyle name="Separador de milhares 2 19 6" xfId="22613" xr:uid="{00000000-0005-0000-0000-000057580000}"/>
    <cellStyle name="Separador de milhares 2 19 6 2" xfId="53249" xr:uid="{A46517EA-DC42-4327-919A-002402C4B5EB}"/>
    <cellStyle name="Separador de milhares 2 19 7" xfId="53241" xr:uid="{E8062152-DBD0-4923-988D-9F58B28F0E60}"/>
    <cellStyle name="Separador de milhares 2 2" xfId="22614" xr:uid="{00000000-0005-0000-0000-000058580000}"/>
    <cellStyle name="Separador de milhares_x0001_ 2 2" xfId="22615" xr:uid="{00000000-0005-0000-0000-000059580000}"/>
    <cellStyle name="Separador de milhares 2 2 10" xfId="22616" xr:uid="{00000000-0005-0000-0000-00005A580000}"/>
    <cellStyle name="Separador de milhares_x0001_ 2 2 10" xfId="22617" xr:uid="{00000000-0005-0000-0000-00005B580000}"/>
    <cellStyle name="Separador de milhares 2 2 10 10" xfId="53252" xr:uid="{B76679DB-6CA4-4331-BB4C-AD94BA8335BE}"/>
    <cellStyle name="Separador de milhares 2 2 10 2" xfId="22618" xr:uid="{00000000-0005-0000-0000-00005C580000}"/>
    <cellStyle name="Separador de milhares_x0001_ 2 2 10 2" xfId="22619" xr:uid="{00000000-0005-0000-0000-00005D580000}"/>
    <cellStyle name="Separador de milhares 2 2 10 2 2" xfId="22620" xr:uid="{00000000-0005-0000-0000-00005E580000}"/>
    <cellStyle name="Separador de milhares_x0001_ 2 2 10 2 2" xfId="53255" xr:uid="{128426FF-3046-4547-ABC5-AB177B2A0162}"/>
    <cellStyle name="Separador de milhares 2 2 10 2 2 2" xfId="53256" xr:uid="{5C90510D-5C95-4E63-A36D-BC37BDFB6234}"/>
    <cellStyle name="Separador de milhares 2 2 10 2 3" xfId="53254" xr:uid="{7B2CC140-E6BC-4852-AEFC-BF28A2D71238}"/>
    <cellStyle name="Separador de milhares 2 2 10 3" xfId="22621" xr:uid="{00000000-0005-0000-0000-00005F580000}"/>
    <cellStyle name="Separador de milhares_x0001_ 2 2 10 3" xfId="53253" xr:uid="{C42D14F7-B351-4A03-B1E0-20955A4C3728}"/>
    <cellStyle name="Separador de milhares 2 2 10 3 2" xfId="22622" xr:uid="{00000000-0005-0000-0000-000060580000}"/>
    <cellStyle name="Separador de milhares 2 2 10 3 2 2" xfId="53258" xr:uid="{2988CE0E-7DE9-4138-AABB-3AC62444FDD1}"/>
    <cellStyle name="Separador de milhares 2 2 10 3 3" xfId="53257" xr:uid="{7E09F248-AF8B-4A31-AA77-C3FE5DB47CED}"/>
    <cellStyle name="Separador de milhares 2 2 10 4" xfId="22623" xr:uid="{00000000-0005-0000-0000-000061580000}"/>
    <cellStyle name="Separador de milhares 2 2 10 4 2" xfId="22624" xr:uid="{00000000-0005-0000-0000-000062580000}"/>
    <cellStyle name="Separador de milhares 2 2 10 4 2 2" xfId="53260" xr:uid="{2D8F8F61-680C-428F-98F6-9AF818B62659}"/>
    <cellStyle name="Separador de milhares 2 2 10 4 3" xfId="53259" xr:uid="{0BA22D4A-EBCB-432D-8933-1F156F377827}"/>
    <cellStyle name="Separador de milhares 2 2 10 5" xfId="22625" xr:uid="{00000000-0005-0000-0000-000063580000}"/>
    <cellStyle name="Separador de milhares 2 2 10 5 2" xfId="22626" xr:uid="{00000000-0005-0000-0000-000064580000}"/>
    <cellStyle name="Separador de milhares 2 2 10 5 2 2" xfId="53262" xr:uid="{4E8BE760-7915-4998-9712-928241172B4E}"/>
    <cellStyle name="Separador de milhares 2 2 10 5 3" xfId="53261" xr:uid="{7668B07F-44CD-48A5-982C-1C76682A87E3}"/>
    <cellStyle name="Separador de milhares 2 2 10 6" xfId="22627" xr:uid="{00000000-0005-0000-0000-000065580000}"/>
    <cellStyle name="Separador de milhares 2 2 10 6 2" xfId="53263" xr:uid="{9BADEE0A-2D5D-4333-950C-A10AFD3F279C}"/>
    <cellStyle name="Separador de milhares 2 2 10 7" xfId="22628" xr:uid="{00000000-0005-0000-0000-000066580000}"/>
    <cellStyle name="Separador de milhares 2 2 10 7 2" xfId="53264" xr:uid="{74CBAE48-EFEA-4286-864B-11A2AB176B4A}"/>
    <cellStyle name="Separador de milhares 2 2 10 7 3" xfId="22629" xr:uid="{00000000-0005-0000-0000-000067580000}"/>
    <cellStyle name="Separador de milhares 2 2 10 7 3 2" xfId="53265" xr:uid="{007052A5-8ABB-4FCD-BB26-419848188A64}"/>
    <cellStyle name="Separador de milhares 2 2 10 8" xfId="22630" xr:uid="{00000000-0005-0000-0000-000068580000}"/>
    <cellStyle name="Separador de milhares 2 2 10 8 2" xfId="53266" xr:uid="{3EFC9AB5-A3EA-46A4-8BF5-E0DC3F8FBCB5}"/>
    <cellStyle name="Separador de milhares 2 2 10 9" xfId="22631" xr:uid="{00000000-0005-0000-0000-000069580000}"/>
    <cellStyle name="Separador de milhares 2 2 10 9 2" xfId="53267" xr:uid="{FEF82496-A87B-4A7F-B1BE-99D205768515}"/>
    <cellStyle name="Separador de milhares 2 2 100" xfId="22632" xr:uid="{00000000-0005-0000-0000-00006A580000}"/>
    <cellStyle name="Separador de milhares 2 2 100 2" xfId="22633" xr:uid="{00000000-0005-0000-0000-00006B580000}"/>
    <cellStyle name="Separador de milhares 2 2 100 2 2" xfId="22634" xr:uid="{00000000-0005-0000-0000-00006C580000}"/>
    <cellStyle name="Separador de milhares 2 2 100 2 2 2" xfId="53270" xr:uid="{045424C3-E6C7-41EB-BA74-BF3342A2A4D0}"/>
    <cellStyle name="Separador de milhares 2 2 100 2 3" xfId="53269" xr:uid="{336C6106-512C-4C66-9E03-6D6741ADC197}"/>
    <cellStyle name="Separador de milhares 2 2 100 3" xfId="22635" xr:uid="{00000000-0005-0000-0000-00006D580000}"/>
    <cellStyle name="Separador de milhares 2 2 100 3 2" xfId="22636" xr:uid="{00000000-0005-0000-0000-00006E580000}"/>
    <cellStyle name="Separador de milhares 2 2 100 3 2 2" xfId="53272" xr:uid="{AB13464E-2C8E-4015-A165-416B90D8412E}"/>
    <cellStyle name="Separador de milhares 2 2 100 3 3" xfId="53271" xr:uid="{CD0968E4-58BB-4371-9CA3-6319D39A5CDD}"/>
    <cellStyle name="Separador de milhares 2 2 100 4" xfId="22637" xr:uid="{00000000-0005-0000-0000-00006F580000}"/>
    <cellStyle name="Separador de milhares 2 2 100 4 2" xfId="53273" xr:uid="{39895AF5-3995-4393-BB46-EC95004C7602}"/>
    <cellStyle name="Separador de milhares 2 2 100 5" xfId="22638" xr:uid="{00000000-0005-0000-0000-000070580000}"/>
    <cellStyle name="Separador de milhares 2 2 100 5 2" xfId="22639" xr:uid="{00000000-0005-0000-0000-000071580000}"/>
    <cellStyle name="Separador de milhares 2 2 100 5 2 2" xfId="53275" xr:uid="{0586FAF9-3D77-4683-BF2B-EDABADE21AA6}"/>
    <cellStyle name="Separador de milhares 2 2 100 5 3" xfId="53274" xr:uid="{302262EE-CA30-45EE-93F3-C4251F2DF65B}"/>
    <cellStyle name="Separador de milhares 2 2 100 6" xfId="22640" xr:uid="{00000000-0005-0000-0000-000072580000}"/>
    <cellStyle name="Separador de milhares 2 2 100 6 2" xfId="53276" xr:uid="{97E10A81-A6BD-401D-B51B-71CBCA3568C3}"/>
    <cellStyle name="Separador de milhares 2 2 100 7" xfId="53268" xr:uid="{47A5A314-0EF7-4382-9ADD-EE4795FE7561}"/>
    <cellStyle name="Separador de milhares 2 2 101" xfId="22641" xr:uid="{00000000-0005-0000-0000-000073580000}"/>
    <cellStyle name="Separador de milhares 2 2 101 2" xfId="22642" xr:uid="{00000000-0005-0000-0000-000074580000}"/>
    <cellStyle name="Separador de milhares 2 2 101 2 2" xfId="22643" xr:uid="{00000000-0005-0000-0000-000075580000}"/>
    <cellStyle name="Separador de milhares 2 2 101 2 2 2" xfId="53279" xr:uid="{120D5C7B-70C7-4F0C-A60A-AB3B30FC179D}"/>
    <cellStyle name="Separador de milhares 2 2 101 2 3" xfId="53278" xr:uid="{6463D7FE-4148-45CE-BBFB-A4535E336F3A}"/>
    <cellStyle name="Separador de milhares 2 2 101 3" xfId="22644" xr:uid="{00000000-0005-0000-0000-000076580000}"/>
    <cellStyle name="Separador de milhares 2 2 101 3 2" xfId="22645" xr:uid="{00000000-0005-0000-0000-000077580000}"/>
    <cellStyle name="Separador de milhares 2 2 101 3 2 2" xfId="53281" xr:uid="{8621EDCF-3FD4-44DD-99F2-DA4791F04175}"/>
    <cellStyle name="Separador de milhares 2 2 101 3 3" xfId="53280" xr:uid="{B130FAAD-D304-4CDA-B3F5-1060D5A6D4F7}"/>
    <cellStyle name="Separador de milhares 2 2 101 4" xfId="22646" xr:uid="{00000000-0005-0000-0000-000078580000}"/>
    <cellStyle name="Separador de milhares 2 2 101 4 2" xfId="53282" xr:uid="{0B4CD9B2-0430-4D2F-BCA9-BA0F03039EB0}"/>
    <cellStyle name="Separador de milhares 2 2 101 5" xfId="22647" xr:uid="{00000000-0005-0000-0000-000079580000}"/>
    <cellStyle name="Separador de milhares 2 2 101 5 2" xfId="22648" xr:uid="{00000000-0005-0000-0000-00007A580000}"/>
    <cellStyle name="Separador de milhares 2 2 101 5 2 2" xfId="53284" xr:uid="{63FE27ED-92DD-4970-AE6D-55C94626108B}"/>
    <cellStyle name="Separador de milhares 2 2 101 5 3" xfId="53283" xr:uid="{5D836D08-8033-4F77-9A9B-CA1F8E9AEF5F}"/>
    <cellStyle name="Separador de milhares 2 2 101 6" xfId="22649" xr:uid="{00000000-0005-0000-0000-00007B580000}"/>
    <cellStyle name="Separador de milhares 2 2 101 6 2" xfId="53285" xr:uid="{9E36A53A-F9FC-4D1B-9B45-EC0466A921DC}"/>
    <cellStyle name="Separador de milhares 2 2 101 7" xfId="53277" xr:uid="{1E8B3468-80C8-4DD1-9FBB-2383AA3AD685}"/>
    <cellStyle name="Separador de milhares 2 2 102" xfId="22650" xr:uid="{00000000-0005-0000-0000-00007C580000}"/>
    <cellStyle name="Separador de milhares 2 2 102 2" xfId="22651" xr:uid="{00000000-0005-0000-0000-00007D580000}"/>
    <cellStyle name="Separador de milhares 2 2 102 2 2" xfId="22652" xr:uid="{00000000-0005-0000-0000-00007E580000}"/>
    <cellStyle name="Separador de milhares 2 2 102 2 2 2" xfId="53288" xr:uid="{7C12A712-76B5-4193-B49D-C557561533E0}"/>
    <cellStyle name="Separador de milhares 2 2 102 2 3" xfId="53287" xr:uid="{A1F9B715-C253-4B4D-A52C-F9281AC33F4B}"/>
    <cellStyle name="Separador de milhares 2 2 102 3" xfId="22653" xr:uid="{00000000-0005-0000-0000-00007F580000}"/>
    <cellStyle name="Separador de milhares 2 2 102 3 2" xfId="22654" xr:uid="{00000000-0005-0000-0000-000080580000}"/>
    <cellStyle name="Separador de milhares 2 2 102 3 2 2" xfId="53290" xr:uid="{4ACCA0DD-DB71-4539-BFA7-E146AECFB172}"/>
    <cellStyle name="Separador de milhares 2 2 102 3 3" xfId="53289" xr:uid="{14318650-A702-4B38-8754-6F662178C00C}"/>
    <cellStyle name="Separador de milhares 2 2 102 4" xfId="22655" xr:uid="{00000000-0005-0000-0000-000081580000}"/>
    <cellStyle name="Separador de milhares 2 2 102 4 2" xfId="53291" xr:uid="{DF75D839-BF25-46D2-A34C-DDC42B72F58F}"/>
    <cellStyle name="Separador de milhares 2 2 102 5" xfId="22656" xr:uid="{00000000-0005-0000-0000-000082580000}"/>
    <cellStyle name="Separador de milhares 2 2 102 5 2" xfId="22657" xr:uid="{00000000-0005-0000-0000-000083580000}"/>
    <cellStyle name="Separador de milhares 2 2 102 5 2 2" xfId="53293" xr:uid="{899266D0-2B52-4864-84C4-E2DEBFA2908E}"/>
    <cellStyle name="Separador de milhares 2 2 102 5 3" xfId="53292" xr:uid="{DD77023C-E387-4FD6-9465-C785138B7D36}"/>
    <cellStyle name="Separador de milhares 2 2 102 6" xfId="22658" xr:uid="{00000000-0005-0000-0000-000084580000}"/>
    <cellStyle name="Separador de milhares 2 2 102 6 2" xfId="53294" xr:uid="{DA2DC03E-7536-4313-8CB9-2FBD984D1E36}"/>
    <cellStyle name="Separador de milhares 2 2 102 7" xfId="53286" xr:uid="{68BDC90A-FCA2-451D-8AEA-6C341B560CD1}"/>
    <cellStyle name="Separador de milhares 2 2 103" xfId="22659" xr:uid="{00000000-0005-0000-0000-000085580000}"/>
    <cellStyle name="Separador de milhares 2 2 103 2" xfId="22660" xr:uid="{00000000-0005-0000-0000-000086580000}"/>
    <cellStyle name="Separador de milhares 2 2 103 2 2" xfId="22661" xr:uid="{00000000-0005-0000-0000-000087580000}"/>
    <cellStyle name="Separador de milhares 2 2 103 2 2 2" xfId="53297" xr:uid="{893A45C2-7DDD-4C7B-BE57-56A6B0F385F9}"/>
    <cellStyle name="Separador de milhares 2 2 103 2 3" xfId="53296" xr:uid="{ECC12A10-AEFE-4F45-9867-77EF31003E46}"/>
    <cellStyle name="Separador de milhares 2 2 103 3" xfId="22662" xr:uid="{00000000-0005-0000-0000-000088580000}"/>
    <cellStyle name="Separador de milhares 2 2 103 3 2" xfId="22663" xr:uid="{00000000-0005-0000-0000-000089580000}"/>
    <cellStyle name="Separador de milhares 2 2 103 3 2 2" xfId="53299" xr:uid="{76F37C41-1838-4492-A87A-72CB66AAD546}"/>
    <cellStyle name="Separador de milhares 2 2 103 3 3" xfId="53298" xr:uid="{EBDFC707-AC73-4F0F-AAC8-460AD4A62570}"/>
    <cellStyle name="Separador de milhares 2 2 103 4" xfId="22664" xr:uid="{00000000-0005-0000-0000-00008A580000}"/>
    <cellStyle name="Separador de milhares 2 2 103 4 2" xfId="53300" xr:uid="{7AAA4D93-E153-4714-8D78-C7D33C3BD2A6}"/>
    <cellStyle name="Separador de milhares 2 2 103 5" xfId="22665" xr:uid="{00000000-0005-0000-0000-00008B580000}"/>
    <cellStyle name="Separador de milhares 2 2 103 5 2" xfId="22666" xr:uid="{00000000-0005-0000-0000-00008C580000}"/>
    <cellStyle name="Separador de milhares 2 2 103 5 2 2" xfId="53302" xr:uid="{3EB393A9-44E6-4A17-80ED-CA832518A4F5}"/>
    <cellStyle name="Separador de milhares 2 2 103 5 3" xfId="53301" xr:uid="{0B4306B8-4687-4AA8-8BF0-CD1DB748D2B5}"/>
    <cellStyle name="Separador de milhares 2 2 103 6" xfId="22667" xr:uid="{00000000-0005-0000-0000-00008D580000}"/>
    <cellStyle name="Separador de milhares 2 2 103 6 2" xfId="53303" xr:uid="{AB8A631F-0C98-4102-8C69-769C7B15B2BB}"/>
    <cellStyle name="Separador de milhares 2 2 103 7" xfId="53295" xr:uid="{BEB07C85-C5C0-4FBF-BC2D-929FF1CA1927}"/>
    <cellStyle name="Separador de milhares 2 2 104" xfId="22668" xr:uid="{00000000-0005-0000-0000-00008E580000}"/>
    <cellStyle name="Separador de milhares 2 2 104 2" xfId="22669" xr:uid="{00000000-0005-0000-0000-00008F580000}"/>
    <cellStyle name="Separador de milhares 2 2 104 2 2" xfId="22670" xr:uid="{00000000-0005-0000-0000-000090580000}"/>
    <cellStyle name="Separador de milhares 2 2 104 2 2 2" xfId="53306" xr:uid="{ECA15F2A-58FA-4D17-9EEF-BBF90491F6C8}"/>
    <cellStyle name="Separador de milhares 2 2 104 2 3" xfId="53305" xr:uid="{3D834F5A-57BD-46C8-BAF8-D651B89F10AE}"/>
    <cellStyle name="Separador de milhares 2 2 104 3" xfId="22671" xr:uid="{00000000-0005-0000-0000-000091580000}"/>
    <cellStyle name="Separador de milhares 2 2 104 3 2" xfId="22672" xr:uid="{00000000-0005-0000-0000-000092580000}"/>
    <cellStyle name="Separador de milhares 2 2 104 3 2 2" xfId="53308" xr:uid="{6C2EF611-4C41-48F5-80EE-4F5C0E44C822}"/>
    <cellStyle name="Separador de milhares 2 2 104 3 3" xfId="53307" xr:uid="{024ADDBB-08B6-42BB-AF64-D07B4597B0A9}"/>
    <cellStyle name="Separador de milhares 2 2 104 4" xfId="22673" xr:uid="{00000000-0005-0000-0000-000093580000}"/>
    <cellStyle name="Separador de milhares 2 2 104 4 2" xfId="53309" xr:uid="{542CAB05-81C7-46BD-BA3A-BE578E7655AD}"/>
    <cellStyle name="Separador de milhares 2 2 104 5" xfId="22674" xr:uid="{00000000-0005-0000-0000-000094580000}"/>
    <cellStyle name="Separador de milhares 2 2 104 5 2" xfId="22675" xr:uid="{00000000-0005-0000-0000-000095580000}"/>
    <cellStyle name="Separador de milhares 2 2 104 5 2 2" xfId="53311" xr:uid="{702F8FFF-1FE7-4E6F-9F4E-F735FB35DFBE}"/>
    <cellStyle name="Separador de milhares 2 2 104 5 3" xfId="53310" xr:uid="{4D76D493-9A4F-4216-ADC3-216E7B0C32FB}"/>
    <cellStyle name="Separador de milhares 2 2 104 6" xfId="22676" xr:uid="{00000000-0005-0000-0000-000096580000}"/>
    <cellStyle name="Separador de milhares 2 2 104 6 2" xfId="53312" xr:uid="{52F87599-FE90-4AE1-9481-BD984D2AC10D}"/>
    <cellStyle name="Separador de milhares 2 2 104 7" xfId="53304" xr:uid="{06C65C0B-3E6B-4AD5-A544-C946F43CFD18}"/>
    <cellStyle name="Separador de milhares 2 2 105" xfId="22677" xr:uid="{00000000-0005-0000-0000-000097580000}"/>
    <cellStyle name="Separador de milhares 2 2 105 2" xfId="22678" xr:uid="{00000000-0005-0000-0000-000098580000}"/>
    <cellStyle name="Separador de milhares 2 2 105 2 2" xfId="22679" xr:uid="{00000000-0005-0000-0000-000099580000}"/>
    <cellStyle name="Separador de milhares 2 2 105 2 2 2" xfId="53315" xr:uid="{C05ACF47-D89A-47C1-B27B-A9A419DACE6E}"/>
    <cellStyle name="Separador de milhares 2 2 105 2 3" xfId="53314" xr:uid="{EBC2455D-0B93-4FD2-8B42-4ADDB0FDA15B}"/>
    <cellStyle name="Separador de milhares 2 2 105 3" xfId="22680" xr:uid="{00000000-0005-0000-0000-00009A580000}"/>
    <cellStyle name="Separador de milhares 2 2 105 3 2" xfId="22681" xr:uid="{00000000-0005-0000-0000-00009B580000}"/>
    <cellStyle name="Separador de milhares 2 2 105 3 2 2" xfId="53317" xr:uid="{F803223E-9A54-4FA4-B698-9CE6B0BF8F59}"/>
    <cellStyle name="Separador de milhares 2 2 105 3 3" xfId="53316" xr:uid="{2B7F471B-A0FA-4595-AE09-BEF827EFC38D}"/>
    <cellStyle name="Separador de milhares 2 2 105 4" xfId="22682" xr:uid="{00000000-0005-0000-0000-00009C580000}"/>
    <cellStyle name="Separador de milhares 2 2 105 4 2" xfId="53318" xr:uid="{FF6C19FA-B458-48E6-AA33-1356585721A8}"/>
    <cellStyle name="Separador de milhares 2 2 105 5" xfId="22683" xr:uid="{00000000-0005-0000-0000-00009D580000}"/>
    <cellStyle name="Separador de milhares 2 2 105 5 2" xfId="22684" xr:uid="{00000000-0005-0000-0000-00009E580000}"/>
    <cellStyle name="Separador de milhares 2 2 105 5 2 2" xfId="53320" xr:uid="{8DF8E07C-ECCF-4927-8C12-357097535DE2}"/>
    <cellStyle name="Separador de milhares 2 2 105 5 3" xfId="53319" xr:uid="{D4AB2205-6FD8-459F-8B7D-32C86789C7E9}"/>
    <cellStyle name="Separador de milhares 2 2 105 6" xfId="22685" xr:uid="{00000000-0005-0000-0000-00009F580000}"/>
    <cellStyle name="Separador de milhares 2 2 105 6 2" xfId="53321" xr:uid="{49FE24B5-879D-4B48-B459-5D3A6EA30FA6}"/>
    <cellStyle name="Separador de milhares 2 2 105 7" xfId="53313" xr:uid="{0E0B9234-DAAD-4B12-9E6C-C49B97DE9D77}"/>
    <cellStyle name="Separador de milhares 2 2 106" xfId="22686" xr:uid="{00000000-0005-0000-0000-0000A0580000}"/>
    <cellStyle name="Separador de milhares 2 2 106 2" xfId="22687" xr:uid="{00000000-0005-0000-0000-0000A1580000}"/>
    <cellStyle name="Separador de milhares 2 2 106 2 2" xfId="22688" xr:uid="{00000000-0005-0000-0000-0000A2580000}"/>
    <cellStyle name="Separador de milhares 2 2 106 2 2 2" xfId="53324" xr:uid="{3B0C1BE9-53C1-4FF3-AE90-C03633610A6D}"/>
    <cellStyle name="Separador de milhares 2 2 106 2 3" xfId="53323" xr:uid="{A98E9B1A-CAB7-436E-BCF9-40C589D51148}"/>
    <cellStyle name="Separador de milhares 2 2 106 3" xfId="22689" xr:uid="{00000000-0005-0000-0000-0000A3580000}"/>
    <cellStyle name="Separador de milhares 2 2 106 3 2" xfId="22690" xr:uid="{00000000-0005-0000-0000-0000A4580000}"/>
    <cellStyle name="Separador de milhares 2 2 106 3 2 2" xfId="53326" xr:uid="{203F5A8A-F68D-4875-893B-24B0825F5088}"/>
    <cellStyle name="Separador de milhares 2 2 106 3 3" xfId="53325" xr:uid="{83AC8BF6-C57F-456F-9446-8366FE2477BB}"/>
    <cellStyle name="Separador de milhares 2 2 106 4" xfId="22691" xr:uid="{00000000-0005-0000-0000-0000A5580000}"/>
    <cellStyle name="Separador de milhares 2 2 106 4 2" xfId="53327" xr:uid="{13E092B0-B1EE-4B9F-BA39-80BFE2F0229B}"/>
    <cellStyle name="Separador de milhares 2 2 106 5" xfId="22692" xr:uid="{00000000-0005-0000-0000-0000A6580000}"/>
    <cellStyle name="Separador de milhares 2 2 106 5 2" xfId="22693" xr:uid="{00000000-0005-0000-0000-0000A7580000}"/>
    <cellStyle name="Separador de milhares 2 2 106 5 2 2" xfId="53329" xr:uid="{354690D8-0555-4E1A-B543-522477176701}"/>
    <cellStyle name="Separador de milhares 2 2 106 5 3" xfId="53328" xr:uid="{16C5E048-4653-4788-AF8C-B79BC5C390B7}"/>
    <cellStyle name="Separador de milhares 2 2 106 6" xfId="22694" xr:uid="{00000000-0005-0000-0000-0000A8580000}"/>
    <cellStyle name="Separador de milhares 2 2 106 6 2" xfId="53330" xr:uid="{3D200D38-B855-491F-B8E6-350A37141778}"/>
    <cellStyle name="Separador de milhares 2 2 106 7" xfId="53322" xr:uid="{5E94FC2B-E258-4249-A841-08E944294A28}"/>
    <cellStyle name="Separador de milhares 2 2 107" xfId="22695" xr:uid="{00000000-0005-0000-0000-0000A9580000}"/>
    <cellStyle name="Separador de milhares 2 2 107 2" xfId="22696" xr:uid="{00000000-0005-0000-0000-0000AA580000}"/>
    <cellStyle name="Separador de milhares 2 2 107 2 2" xfId="22697" xr:uid="{00000000-0005-0000-0000-0000AB580000}"/>
    <cellStyle name="Separador de milhares 2 2 107 2 2 2" xfId="53333" xr:uid="{CF49767F-71BA-45BD-94C2-D6153539233D}"/>
    <cellStyle name="Separador de milhares 2 2 107 2 3" xfId="53332" xr:uid="{E0493604-084A-4786-8241-6E9E6F4C8BDA}"/>
    <cellStyle name="Separador de milhares 2 2 107 3" xfId="22698" xr:uid="{00000000-0005-0000-0000-0000AC580000}"/>
    <cellStyle name="Separador de milhares 2 2 107 3 2" xfId="22699" xr:uid="{00000000-0005-0000-0000-0000AD580000}"/>
    <cellStyle name="Separador de milhares 2 2 107 3 2 2" xfId="53335" xr:uid="{0C624548-F378-4AA3-BEF5-FBCC042A9A5D}"/>
    <cellStyle name="Separador de milhares 2 2 107 3 3" xfId="53334" xr:uid="{2FF242EC-1CA7-4BB3-839E-2B7A229F1446}"/>
    <cellStyle name="Separador de milhares 2 2 107 4" xfId="22700" xr:uid="{00000000-0005-0000-0000-0000AE580000}"/>
    <cellStyle name="Separador de milhares 2 2 107 4 2" xfId="53336" xr:uid="{CD7D1AD1-013A-4BBA-AC3F-C9ADBE06E0F3}"/>
    <cellStyle name="Separador de milhares 2 2 107 5" xfId="22701" xr:uid="{00000000-0005-0000-0000-0000AF580000}"/>
    <cellStyle name="Separador de milhares 2 2 107 5 2" xfId="22702" xr:uid="{00000000-0005-0000-0000-0000B0580000}"/>
    <cellStyle name="Separador de milhares 2 2 107 5 2 2" xfId="53338" xr:uid="{3616A6E4-B3A9-46D7-9356-B484C8D4994F}"/>
    <cellStyle name="Separador de milhares 2 2 107 5 3" xfId="53337" xr:uid="{6C409655-958B-48FF-BC18-C550C10AFB76}"/>
    <cellStyle name="Separador de milhares 2 2 107 6" xfId="22703" xr:uid="{00000000-0005-0000-0000-0000B1580000}"/>
    <cellStyle name="Separador de milhares 2 2 107 6 2" xfId="53339" xr:uid="{859003F3-8D21-47E7-8DDA-10BC6D079554}"/>
    <cellStyle name="Separador de milhares 2 2 107 7" xfId="53331" xr:uid="{3CED6D34-FC0F-48A8-9A5A-1B62B54D3307}"/>
    <cellStyle name="Separador de milhares 2 2 108" xfId="22704" xr:uid="{00000000-0005-0000-0000-0000B2580000}"/>
    <cellStyle name="Separador de milhares 2 2 108 2" xfId="22705" xr:uid="{00000000-0005-0000-0000-0000B3580000}"/>
    <cellStyle name="Separador de milhares 2 2 108 2 2" xfId="22706" xr:uid="{00000000-0005-0000-0000-0000B4580000}"/>
    <cellStyle name="Separador de milhares 2 2 108 2 2 2" xfId="53342" xr:uid="{E3BF36A3-F652-4225-8164-C8093D1499FC}"/>
    <cellStyle name="Separador de milhares 2 2 108 2 3" xfId="53341" xr:uid="{43C96F2C-BD27-41A6-A950-2AFEFF5C991B}"/>
    <cellStyle name="Separador de milhares 2 2 108 3" xfId="22707" xr:uid="{00000000-0005-0000-0000-0000B5580000}"/>
    <cellStyle name="Separador de milhares 2 2 108 3 2" xfId="22708" xr:uid="{00000000-0005-0000-0000-0000B6580000}"/>
    <cellStyle name="Separador de milhares 2 2 108 3 2 2" xfId="53344" xr:uid="{9AA9162B-A7EF-4971-9E96-846CFB9EE5F3}"/>
    <cellStyle name="Separador de milhares 2 2 108 3 3" xfId="53343" xr:uid="{5A515EC9-3F4A-473E-8F27-3F90CB954872}"/>
    <cellStyle name="Separador de milhares 2 2 108 4" xfId="22709" xr:uid="{00000000-0005-0000-0000-0000B7580000}"/>
    <cellStyle name="Separador de milhares 2 2 108 4 2" xfId="53345" xr:uid="{70CF40A6-0B61-4A51-B45E-D6663974B33A}"/>
    <cellStyle name="Separador de milhares 2 2 108 5" xfId="22710" xr:uid="{00000000-0005-0000-0000-0000B8580000}"/>
    <cellStyle name="Separador de milhares 2 2 108 5 2" xfId="22711" xr:uid="{00000000-0005-0000-0000-0000B9580000}"/>
    <cellStyle name="Separador de milhares 2 2 108 5 2 2" xfId="53347" xr:uid="{860F9876-0C0F-4657-8547-7A029E34DC26}"/>
    <cellStyle name="Separador de milhares 2 2 108 5 3" xfId="53346" xr:uid="{8C8099FC-B9D2-489D-B7B6-248BDE65817A}"/>
    <cellStyle name="Separador de milhares 2 2 108 6" xfId="22712" xr:uid="{00000000-0005-0000-0000-0000BA580000}"/>
    <cellStyle name="Separador de milhares 2 2 108 6 2" xfId="53348" xr:uid="{65DC107F-3D0B-4AFC-9471-89C6F86B0171}"/>
    <cellStyle name="Separador de milhares 2 2 108 7" xfId="53340" xr:uid="{2C065391-5D92-4E37-BF8A-13A58CF893B9}"/>
    <cellStyle name="Separador de milhares 2 2 109" xfId="22713" xr:uid="{00000000-0005-0000-0000-0000BB580000}"/>
    <cellStyle name="Separador de milhares 2 2 109 2" xfId="22714" xr:uid="{00000000-0005-0000-0000-0000BC580000}"/>
    <cellStyle name="Separador de milhares 2 2 109 2 2" xfId="22715" xr:uid="{00000000-0005-0000-0000-0000BD580000}"/>
    <cellStyle name="Separador de milhares 2 2 109 2 2 2" xfId="53351" xr:uid="{11E6CF55-B402-4959-9D11-01ED20B891CE}"/>
    <cellStyle name="Separador de milhares 2 2 109 2 3" xfId="53350" xr:uid="{2EDFA656-3AA9-4B7F-B551-3727394339E5}"/>
    <cellStyle name="Separador de milhares 2 2 109 3" xfId="22716" xr:uid="{00000000-0005-0000-0000-0000BE580000}"/>
    <cellStyle name="Separador de milhares 2 2 109 3 2" xfId="22717" xr:uid="{00000000-0005-0000-0000-0000BF580000}"/>
    <cellStyle name="Separador de milhares 2 2 109 3 2 2" xfId="53353" xr:uid="{224514EA-B378-4064-934F-44055B99C628}"/>
    <cellStyle name="Separador de milhares 2 2 109 3 3" xfId="53352" xr:uid="{E6A464C8-6E45-4CD6-B5CB-496A906557C9}"/>
    <cellStyle name="Separador de milhares 2 2 109 4" xfId="22718" xr:uid="{00000000-0005-0000-0000-0000C0580000}"/>
    <cellStyle name="Separador de milhares 2 2 109 4 2" xfId="53354" xr:uid="{272D9E02-7F0F-4DAA-9A89-8EE8D68BA1A1}"/>
    <cellStyle name="Separador de milhares 2 2 109 5" xfId="22719" xr:uid="{00000000-0005-0000-0000-0000C1580000}"/>
    <cellStyle name="Separador de milhares 2 2 109 5 2" xfId="22720" xr:uid="{00000000-0005-0000-0000-0000C2580000}"/>
    <cellStyle name="Separador de milhares 2 2 109 5 2 2" xfId="53356" xr:uid="{36193DBB-1A91-4668-B324-D227903E84FD}"/>
    <cellStyle name="Separador de milhares 2 2 109 5 3" xfId="53355" xr:uid="{C63DE81C-47FB-43B2-850A-6E33B221F2E7}"/>
    <cellStyle name="Separador de milhares 2 2 109 6" xfId="22721" xr:uid="{00000000-0005-0000-0000-0000C3580000}"/>
    <cellStyle name="Separador de milhares 2 2 109 6 2" xfId="53357" xr:uid="{4BF47260-7C08-41E2-9748-4769F721266D}"/>
    <cellStyle name="Separador de milhares 2 2 109 7" xfId="53349" xr:uid="{103602AB-BA64-412E-AC06-0C2C094D83A7}"/>
    <cellStyle name="Separador de milhares 2 2 11" xfId="22722" xr:uid="{00000000-0005-0000-0000-0000C4580000}"/>
    <cellStyle name="Separador de milhares_x0001_ 2 2 11" xfId="22723" xr:uid="{00000000-0005-0000-0000-0000C5580000}"/>
    <cellStyle name="Separador de milhares 2 2 11 2" xfId="22724" xr:uid="{00000000-0005-0000-0000-0000C6580000}"/>
    <cellStyle name="Separador de milhares_x0001_ 2 2 11 2" xfId="22725" xr:uid="{00000000-0005-0000-0000-0000C7580000}"/>
    <cellStyle name="Separador de milhares 2 2 11 2 2" xfId="22726" xr:uid="{00000000-0005-0000-0000-0000C8580000}"/>
    <cellStyle name="Separador de milhares_x0001_ 2 2 11 2 2" xfId="53361" xr:uid="{88D9C10E-3C2C-45E5-A83E-C5323D385378}"/>
    <cellStyle name="Separador de milhares 2 2 11 2 2 2" xfId="53362" xr:uid="{D4D72550-DE47-4F72-AA53-F44E020564AF}"/>
    <cellStyle name="Separador de milhares 2 2 11 2 3" xfId="53360" xr:uid="{69C48000-1B15-4DDD-8E2A-98831CF41BCC}"/>
    <cellStyle name="Separador de milhares 2 2 11 3" xfId="22727" xr:uid="{00000000-0005-0000-0000-0000C9580000}"/>
    <cellStyle name="Separador de milhares_x0001_ 2 2 11 3" xfId="53359" xr:uid="{4D27C7CA-5A01-46A2-8F22-990155CF82E5}"/>
    <cellStyle name="Separador de milhares 2 2 11 3 2" xfId="22728" xr:uid="{00000000-0005-0000-0000-0000CA580000}"/>
    <cellStyle name="Separador de milhares 2 2 11 3 2 2" xfId="53364" xr:uid="{6AAB8360-CE35-4188-A2E3-F607BE6B959A}"/>
    <cellStyle name="Separador de milhares 2 2 11 3 3" xfId="53363" xr:uid="{301EA7EC-1FD2-4A95-A52D-EF2F2D0579DF}"/>
    <cellStyle name="Separador de milhares 2 2 11 4" xfId="22729" xr:uid="{00000000-0005-0000-0000-0000CB580000}"/>
    <cellStyle name="Separador de milhares 2 2 11 4 2" xfId="22730" xr:uid="{00000000-0005-0000-0000-0000CC580000}"/>
    <cellStyle name="Separador de milhares 2 2 11 4 2 2" xfId="53366" xr:uid="{4A1D6B23-9551-4B17-95EE-F6825A125675}"/>
    <cellStyle name="Separador de milhares 2 2 11 4 3" xfId="53365" xr:uid="{C95C22FA-28EA-4A15-8ED8-40EFC7573CBC}"/>
    <cellStyle name="Separador de milhares 2 2 11 5" xfId="22731" xr:uid="{00000000-0005-0000-0000-0000CD580000}"/>
    <cellStyle name="Separador de milhares 2 2 11 5 2" xfId="53367" xr:uid="{574C396B-3E63-4EBB-A3CF-045D30ADF52B}"/>
    <cellStyle name="Separador de milhares 2 2 11 6" xfId="22732" xr:uid="{00000000-0005-0000-0000-0000CE580000}"/>
    <cellStyle name="Separador de milhares 2 2 11 6 2" xfId="53368" xr:uid="{8FF939C7-4093-4217-BC74-9CCE4C413FE9}"/>
    <cellStyle name="Separador de milhares 2 2 11 6 3" xfId="22733" xr:uid="{00000000-0005-0000-0000-0000CF580000}"/>
    <cellStyle name="Separador de milhares 2 2 11 6 3 2" xfId="53369" xr:uid="{5BC6AF87-CD78-4940-9652-752EA8FD1462}"/>
    <cellStyle name="Separador de milhares 2 2 11 7" xfId="22734" xr:uid="{00000000-0005-0000-0000-0000D0580000}"/>
    <cellStyle name="Separador de milhares 2 2 11 7 2" xfId="53370" xr:uid="{98E9DD83-060E-463D-BC88-BC3D60A3E988}"/>
    <cellStyle name="Separador de milhares 2 2 11 8" xfId="22735" xr:uid="{00000000-0005-0000-0000-0000D1580000}"/>
    <cellStyle name="Separador de milhares 2 2 11 8 2" xfId="53371" xr:uid="{B2E23160-E021-4253-A29B-E7E7CE4EF11B}"/>
    <cellStyle name="Separador de milhares 2 2 11 9" xfId="53358" xr:uid="{2A9082B3-76E9-4EDC-B632-AEE1B4881205}"/>
    <cellStyle name="Separador de milhares 2 2 110" xfId="22736" xr:uid="{00000000-0005-0000-0000-0000D2580000}"/>
    <cellStyle name="Separador de milhares 2 2 110 2" xfId="22737" xr:uid="{00000000-0005-0000-0000-0000D3580000}"/>
    <cellStyle name="Separador de milhares 2 2 110 2 2" xfId="22738" xr:uid="{00000000-0005-0000-0000-0000D4580000}"/>
    <cellStyle name="Separador de milhares 2 2 110 2 2 2" xfId="53374" xr:uid="{341A46AC-4D62-4B19-8A36-3DB346BBD34C}"/>
    <cellStyle name="Separador de milhares 2 2 110 2 3" xfId="53373" xr:uid="{80B0362E-766D-40C7-868D-3D222CEE699E}"/>
    <cellStyle name="Separador de milhares 2 2 110 3" xfId="22739" xr:uid="{00000000-0005-0000-0000-0000D5580000}"/>
    <cellStyle name="Separador de milhares 2 2 110 3 2" xfId="22740" xr:uid="{00000000-0005-0000-0000-0000D6580000}"/>
    <cellStyle name="Separador de milhares 2 2 110 3 2 2" xfId="53376" xr:uid="{C5AE5427-4071-4D03-9AA0-9B54CBFA637C}"/>
    <cellStyle name="Separador de milhares 2 2 110 3 3" xfId="53375" xr:uid="{484D0E16-0F60-451E-BB0B-F0729B255226}"/>
    <cellStyle name="Separador de milhares 2 2 110 4" xfId="22741" xr:uid="{00000000-0005-0000-0000-0000D7580000}"/>
    <cellStyle name="Separador de milhares 2 2 110 4 2" xfId="53377" xr:uid="{F0CC7CC0-8284-430B-803C-C2F49E54C7E4}"/>
    <cellStyle name="Separador de milhares 2 2 110 5" xfId="22742" xr:uid="{00000000-0005-0000-0000-0000D8580000}"/>
    <cellStyle name="Separador de milhares 2 2 110 5 2" xfId="22743" xr:uid="{00000000-0005-0000-0000-0000D9580000}"/>
    <cellStyle name="Separador de milhares 2 2 110 5 2 2" xfId="53379" xr:uid="{FDBD90CD-1539-4BEF-BEA1-06E448BFF61B}"/>
    <cellStyle name="Separador de milhares 2 2 110 5 3" xfId="53378" xr:uid="{04E5A1F9-2125-4EC4-BF33-3FF3ED3D68E7}"/>
    <cellStyle name="Separador de milhares 2 2 110 6" xfId="22744" xr:uid="{00000000-0005-0000-0000-0000DA580000}"/>
    <cellStyle name="Separador de milhares 2 2 110 6 2" xfId="53380" xr:uid="{4A56973E-84E2-4D4D-8C5B-CB7624F101D1}"/>
    <cellStyle name="Separador de milhares 2 2 110 7" xfId="53372" xr:uid="{F15919DD-9DFF-4718-B1BF-BD755A9358B2}"/>
    <cellStyle name="Separador de milhares 2 2 111" xfId="22745" xr:uid="{00000000-0005-0000-0000-0000DB580000}"/>
    <cellStyle name="Separador de milhares 2 2 111 2" xfId="22746" xr:uid="{00000000-0005-0000-0000-0000DC580000}"/>
    <cellStyle name="Separador de milhares 2 2 111 2 2" xfId="22747" xr:uid="{00000000-0005-0000-0000-0000DD580000}"/>
    <cellStyle name="Separador de milhares 2 2 111 2 2 2" xfId="53383" xr:uid="{89D7E427-4999-4431-9014-8848C45331BF}"/>
    <cellStyle name="Separador de milhares 2 2 111 2 3" xfId="53382" xr:uid="{66D885CA-449D-4AA2-9731-77476134B863}"/>
    <cellStyle name="Separador de milhares 2 2 111 3" xfId="22748" xr:uid="{00000000-0005-0000-0000-0000DE580000}"/>
    <cellStyle name="Separador de milhares 2 2 111 3 2" xfId="22749" xr:uid="{00000000-0005-0000-0000-0000DF580000}"/>
    <cellStyle name="Separador de milhares 2 2 111 3 2 2" xfId="53385" xr:uid="{52EB2EE6-79A4-4551-82CE-F96767CED95F}"/>
    <cellStyle name="Separador de milhares 2 2 111 3 3" xfId="53384" xr:uid="{D0F98492-6778-4447-B559-898A9B6C185A}"/>
    <cellStyle name="Separador de milhares 2 2 111 4" xfId="22750" xr:uid="{00000000-0005-0000-0000-0000E0580000}"/>
    <cellStyle name="Separador de milhares 2 2 111 4 2" xfId="53386" xr:uid="{DDA8E39E-E2E7-4F5D-9DE5-3E8759C8D433}"/>
    <cellStyle name="Separador de milhares 2 2 111 5" xfId="22751" xr:uid="{00000000-0005-0000-0000-0000E1580000}"/>
    <cellStyle name="Separador de milhares 2 2 111 5 2" xfId="22752" xr:uid="{00000000-0005-0000-0000-0000E2580000}"/>
    <cellStyle name="Separador de milhares 2 2 111 5 2 2" xfId="53388" xr:uid="{7DEB2287-E62D-497C-9520-7826E0539294}"/>
    <cellStyle name="Separador de milhares 2 2 111 5 3" xfId="53387" xr:uid="{9AF7F16E-347E-4381-8E6F-DE7DE4BED2FB}"/>
    <cellStyle name="Separador de milhares 2 2 111 6" xfId="22753" xr:uid="{00000000-0005-0000-0000-0000E3580000}"/>
    <cellStyle name="Separador de milhares 2 2 111 6 2" xfId="53389" xr:uid="{D337B093-0E4C-4A73-B5E7-26A3FFF7D493}"/>
    <cellStyle name="Separador de milhares 2 2 111 7" xfId="53381" xr:uid="{8B15DFCA-4AC0-4D85-88F3-8E5930C484D9}"/>
    <cellStyle name="Separador de milhares 2 2 112" xfId="22754" xr:uid="{00000000-0005-0000-0000-0000E4580000}"/>
    <cellStyle name="Separador de milhares 2 2 112 2" xfId="22755" xr:uid="{00000000-0005-0000-0000-0000E5580000}"/>
    <cellStyle name="Separador de milhares 2 2 112 2 2" xfId="22756" xr:uid="{00000000-0005-0000-0000-0000E6580000}"/>
    <cellStyle name="Separador de milhares 2 2 112 2 2 2" xfId="53392" xr:uid="{5739098B-D86E-4390-B99B-74161352504F}"/>
    <cellStyle name="Separador de milhares 2 2 112 2 3" xfId="53391" xr:uid="{6682A209-34DE-4315-BB9F-238A2EA6CCF0}"/>
    <cellStyle name="Separador de milhares 2 2 112 3" xfId="22757" xr:uid="{00000000-0005-0000-0000-0000E7580000}"/>
    <cellStyle name="Separador de milhares 2 2 112 3 2" xfId="22758" xr:uid="{00000000-0005-0000-0000-0000E8580000}"/>
    <cellStyle name="Separador de milhares 2 2 112 3 2 2" xfId="53394" xr:uid="{849C44A6-4EED-4DC7-9772-D2221A440660}"/>
    <cellStyle name="Separador de milhares 2 2 112 3 3" xfId="53393" xr:uid="{658B1F11-B28A-4543-B798-80215101E98A}"/>
    <cellStyle name="Separador de milhares 2 2 112 4" xfId="22759" xr:uid="{00000000-0005-0000-0000-0000E9580000}"/>
    <cellStyle name="Separador de milhares 2 2 112 4 2" xfId="53395" xr:uid="{46BC6B53-03DA-4432-85E6-3455E95D32B9}"/>
    <cellStyle name="Separador de milhares 2 2 112 5" xfId="22760" xr:uid="{00000000-0005-0000-0000-0000EA580000}"/>
    <cellStyle name="Separador de milhares 2 2 112 5 2" xfId="22761" xr:uid="{00000000-0005-0000-0000-0000EB580000}"/>
    <cellStyle name="Separador de milhares 2 2 112 5 2 2" xfId="53397" xr:uid="{9D657920-8926-481D-B1E6-039BDA57192E}"/>
    <cellStyle name="Separador de milhares 2 2 112 5 3" xfId="53396" xr:uid="{F58DF8A4-A67E-44C7-9756-47A487A00D67}"/>
    <cellStyle name="Separador de milhares 2 2 112 6" xfId="22762" xr:uid="{00000000-0005-0000-0000-0000EC580000}"/>
    <cellStyle name="Separador de milhares 2 2 112 6 2" xfId="53398" xr:uid="{9F61DABA-F9A9-42CB-979E-87FB6D5C0115}"/>
    <cellStyle name="Separador de milhares 2 2 112 7" xfId="53390" xr:uid="{79504BBE-3B44-44D5-8E62-7B976D5B4A9D}"/>
    <cellStyle name="Separador de milhares 2 2 113" xfId="22763" xr:uid="{00000000-0005-0000-0000-0000ED580000}"/>
    <cellStyle name="Separador de milhares 2 2 113 2" xfId="22764" xr:uid="{00000000-0005-0000-0000-0000EE580000}"/>
    <cellStyle name="Separador de milhares 2 2 113 2 2" xfId="22765" xr:uid="{00000000-0005-0000-0000-0000EF580000}"/>
    <cellStyle name="Separador de milhares 2 2 113 2 2 2" xfId="53401" xr:uid="{1A649B2E-39CE-4D04-88CD-AF5B5428F268}"/>
    <cellStyle name="Separador de milhares 2 2 113 2 3" xfId="53400" xr:uid="{0E826D6F-8D65-4EAA-A83C-1D33A38B52D1}"/>
    <cellStyle name="Separador de milhares 2 2 113 3" xfId="22766" xr:uid="{00000000-0005-0000-0000-0000F0580000}"/>
    <cellStyle name="Separador de milhares 2 2 113 3 2" xfId="22767" xr:uid="{00000000-0005-0000-0000-0000F1580000}"/>
    <cellStyle name="Separador de milhares 2 2 113 3 2 2" xfId="53403" xr:uid="{087DEC9F-E9FE-415E-9807-25D967319DF8}"/>
    <cellStyle name="Separador de milhares 2 2 113 3 3" xfId="53402" xr:uid="{B40D600B-AE1F-49DB-B0A6-7C2DBA2B06AE}"/>
    <cellStyle name="Separador de milhares 2 2 113 4" xfId="22768" xr:uid="{00000000-0005-0000-0000-0000F2580000}"/>
    <cellStyle name="Separador de milhares 2 2 113 4 2" xfId="53404" xr:uid="{10317E3C-68BC-43DE-9E5D-A28FD366A7C7}"/>
    <cellStyle name="Separador de milhares 2 2 113 5" xfId="22769" xr:uid="{00000000-0005-0000-0000-0000F3580000}"/>
    <cellStyle name="Separador de milhares 2 2 113 5 2" xfId="22770" xr:uid="{00000000-0005-0000-0000-0000F4580000}"/>
    <cellStyle name="Separador de milhares 2 2 113 5 2 2" xfId="53406" xr:uid="{8272CDCE-DA09-4849-AF42-21973AEEDBE0}"/>
    <cellStyle name="Separador de milhares 2 2 113 5 3" xfId="53405" xr:uid="{EF1650B1-1C37-42EC-B418-9F2E57AABADD}"/>
    <cellStyle name="Separador de milhares 2 2 113 6" xfId="22771" xr:uid="{00000000-0005-0000-0000-0000F5580000}"/>
    <cellStyle name="Separador de milhares 2 2 113 6 2" xfId="53407" xr:uid="{5B0EBF45-ACD8-4FA0-A488-137E8E53EA4F}"/>
    <cellStyle name="Separador de milhares 2 2 113 7" xfId="53399" xr:uid="{EE238882-37C4-4914-BC68-9234D450CC1F}"/>
    <cellStyle name="Separador de milhares 2 2 114" xfId="22772" xr:uid="{00000000-0005-0000-0000-0000F6580000}"/>
    <cellStyle name="Separador de milhares 2 2 114 2" xfId="22773" xr:uid="{00000000-0005-0000-0000-0000F7580000}"/>
    <cellStyle name="Separador de milhares 2 2 114 2 2" xfId="22774" xr:uid="{00000000-0005-0000-0000-0000F8580000}"/>
    <cellStyle name="Separador de milhares 2 2 114 2 2 2" xfId="53410" xr:uid="{2C65F632-1B1D-438D-94E1-557D022AF90B}"/>
    <cellStyle name="Separador de milhares 2 2 114 2 3" xfId="53409" xr:uid="{0644B37D-0D63-4409-9664-F59EF2FE549D}"/>
    <cellStyle name="Separador de milhares 2 2 114 3" xfId="22775" xr:uid="{00000000-0005-0000-0000-0000F9580000}"/>
    <cellStyle name="Separador de milhares 2 2 114 3 2" xfId="22776" xr:uid="{00000000-0005-0000-0000-0000FA580000}"/>
    <cellStyle name="Separador de milhares 2 2 114 3 2 2" xfId="53412" xr:uid="{A21E6C8C-390A-4C76-9F1D-2E36BA31CFB0}"/>
    <cellStyle name="Separador de milhares 2 2 114 3 3" xfId="53411" xr:uid="{103B0873-563E-4A57-9C14-D82AF2F7E908}"/>
    <cellStyle name="Separador de milhares 2 2 114 4" xfId="22777" xr:uid="{00000000-0005-0000-0000-0000FB580000}"/>
    <cellStyle name="Separador de milhares 2 2 114 4 2" xfId="53413" xr:uid="{E0EE4EA6-0D37-4B7D-858D-158CE94397B2}"/>
    <cellStyle name="Separador de milhares 2 2 114 5" xfId="22778" xr:uid="{00000000-0005-0000-0000-0000FC580000}"/>
    <cellStyle name="Separador de milhares 2 2 114 5 2" xfId="22779" xr:uid="{00000000-0005-0000-0000-0000FD580000}"/>
    <cellStyle name="Separador de milhares 2 2 114 5 2 2" xfId="53415" xr:uid="{9D85C632-D392-494E-A332-A91F64EB90AD}"/>
    <cellStyle name="Separador de milhares 2 2 114 5 3" xfId="53414" xr:uid="{BAC931F7-4BCC-45D8-AED5-4A6BA58D96DD}"/>
    <cellStyle name="Separador de milhares 2 2 114 6" xfId="22780" xr:uid="{00000000-0005-0000-0000-0000FE580000}"/>
    <cellStyle name="Separador de milhares 2 2 114 6 2" xfId="53416" xr:uid="{A1209BE3-1709-4576-940F-454AD761A088}"/>
    <cellStyle name="Separador de milhares 2 2 114 7" xfId="53408" xr:uid="{F6CB58CF-8200-45DB-834C-0BEC504895E5}"/>
    <cellStyle name="Separador de milhares 2 2 115" xfId="22781" xr:uid="{00000000-0005-0000-0000-0000FF580000}"/>
    <cellStyle name="Separador de milhares 2 2 115 2" xfId="22782" xr:uid="{00000000-0005-0000-0000-000000590000}"/>
    <cellStyle name="Separador de milhares 2 2 115 2 2" xfId="22783" xr:uid="{00000000-0005-0000-0000-000001590000}"/>
    <cellStyle name="Separador de milhares 2 2 115 2 2 2" xfId="53419" xr:uid="{575BE417-003A-462A-8F9C-6B79765A5795}"/>
    <cellStyle name="Separador de milhares 2 2 115 2 3" xfId="53418" xr:uid="{E48230DF-17B4-47AB-BB0A-A1C0B4BE5BB6}"/>
    <cellStyle name="Separador de milhares 2 2 115 3" xfId="22784" xr:uid="{00000000-0005-0000-0000-000002590000}"/>
    <cellStyle name="Separador de milhares 2 2 115 3 2" xfId="22785" xr:uid="{00000000-0005-0000-0000-000003590000}"/>
    <cellStyle name="Separador de milhares 2 2 115 3 2 2" xfId="53421" xr:uid="{DCDE1AD0-DF97-4A42-923A-8C813E8E49FB}"/>
    <cellStyle name="Separador de milhares 2 2 115 3 3" xfId="53420" xr:uid="{4901A156-40AD-495A-9E7A-323527B77064}"/>
    <cellStyle name="Separador de milhares 2 2 115 4" xfId="22786" xr:uid="{00000000-0005-0000-0000-000004590000}"/>
    <cellStyle name="Separador de milhares 2 2 115 4 2" xfId="53422" xr:uid="{BA864C1F-0B21-4A2A-A487-6964DD44E475}"/>
    <cellStyle name="Separador de milhares 2 2 115 5" xfId="22787" xr:uid="{00000000-0005-0000-0000-000005590000}"/>
    <cellStyle name="Separador de milhares 2 2 115 5 2" xfId="22788" xr:uid="{00000000-0005-0000-0000-000006590000}"/>
    <cellStyle name="Separador de milhares 2 2 115 5 2 2" xfId="53424" xr:uid="{807FE93F-6E83-4F07-83A7-38182097E64C}"/>
    <cellStyle name="Separador de milhares 2 2 115 5 3" xfId="53423" xr:uid="{73FB41A8-764D-44FB-A596-6A2793C1EBE1}"/>
    <cellStyle name="Separador de milhares 2 2 115 6" xfId="22789" xr:uid="{00000000-0005-0000-0000-000007590000}"/>
    <cellStyle name="Separador de milhares 2 2 115 6 2" xfId="53425" xr:uid="{0CD4E028-604A-4A55-B63E-AC88532BA711}"/>
    <cellStyle name="Separador de milhares 2 2 115 7" xfId="53417" xr:uid="{F4B071B3-E135-4526-BD38-F4066CCB1C9C}"/>
    <cellStyle name="Separador de milhares 2 2 116" xfId="22790" xr:uid="{00000000-0005-0000-0000-000008590000}"/>
    <cellStyle name="Separador de milhares 2 2 116 2" xfId="22791" xr:uid="{00000000-0005-0000-0000-000009590000}"/>
    <cellStyle name="Separador de milhares 2 2 116 2 2" xfId="22792" xr:uid="{00000000-0005-0000-0000-00000A590000}"/>
    <cellStyle name="Separador de milhares 2 2 116 2 2 2" xfId="53428" xr:uid="{1DA2E615-275A-464D-8AEC-94CF30365C98}"/>
    <cellStyle name="Separador de milhares 2 2 116 2 3" xfId="53427" xr:uid="{60075490-049C-4059-82E1-374F76345653}"/>
    <cellStyle name="Separador de milhares 2 2 116 3" xfId="22793" xr:uid="{00000000-0005-0000-0000-00000B590000}"/>
    <cellStyle name="Separador de milhares 2 2 116 3 2" xfId="22794" xr:uid="{00000000-0005-0000-0000-00000C590000}"/>
    <cellStyle name="Separador de milhares 2 2 116 3 2 2" xfId="53430" xr:uid="{0539E8CD-A14B-4F46-A1C2-92F3E4220F16}"/>
    <cellStyle name="Separador de milhares 2 2 116 3 3" xfId="53429" xr:uid="{488D950F-07C9-44BE-BCCE-01E0D333188D}"/>
    <cellStyle name="Separador de milhares 2 2 116 4" xfId="22795" xr:uid="{00000000-0005-0000-0000-00000D590000}"/>
    <cellStyle name="Separador de milhares 2 2 116 4 2" xfId="53431" xr:uid="{0FB8A41F-AD42-4B1E-9E14-75A6883905CA}"/>
    <cellStyle name="Separador de milhares 2 2 116 5" xfId="22796" xr:uid="{00000000-0005-0000-0000-00000E590000}"/>
    <cellStyle name="Separador de milhares 2 2 116 5 2" xfId="22797" xr:uid="{00000000-0005-0000-0000-00000F590000}"/>
    <cellStyle name="Separador de milhares 2 2 116 5 2 2" xfId="53433" xr:uid="{F5845848-3684-469D-8B31-412169E213BB}"/>
    <cellStyle name="Separador de milhares 2 2 116 5 3" xfId="53432" xr:uid="{C3F9F9C6-D79E-4425-B2CA-064B8A604777}"/>
    <cellStyle name="Separador de milhares 2 2 116 6" xfId="22798" xr:uid="{00000000-0005-0000-0000-000010590000}"/>
    <cellStyle name="Separador de milhares 2 2 116 6 2" xfId="53434" xr:uid="{5F3F0BBE-4C67-4786-A0F7-9F570735EFE8}"/>
    <cellStyle name="Separador de milhares 2 2 116 7" xfId="53426" xr:uid="{61F4C933-327A-40C3-8A3E-FEC8772DC282}"/>
    <cellStyle name="Separador de milhares 2 2 117" xfId="22799" xr:uid="{00000000-0005-0000-0000-000011590000}"/>
    <cellStyle name="Separador de milhares 2 2 117 2" xfId="22800" xr:uid="{00000000-0005-0000-0000-000012590000}"/>
    <cellStyle name="Separador de milhares 2 2 117 2 2" xfId="22801" xr:uid="{00000000-0005-0000-0000-000013590000}"/>
    <cellStyle name="Separador de milhares 2 2 117 2 2 2" xfId="53437" xr:uid="{D4F21124-55D4-4480-8AAA-F427C3C79A52}"/>
    <cellStyle name="Separador de milhares 2 2 117 2 3" xfId="53436" xr:uid="{11013306-A00C-45CD-9847-B76C8C880EDF}"/>
    <cellStyle name="Separador de milhares 2 2 117 3" xfId="22802" xr:uid="{00000000-0005-0000-0000-000014590000}"/>
    <cellStyle name="Separador de milhares 2 2 117 3 2" xfId="22803" xr:uid="{00000000-0005-0000-0000-000015590000}"/>
    <cellStyle name="Separador de milhares 2 2 117 3 2 2" xfId="53439" xr:uid="{4E57148B-DC70-43C0-837A-A3C000867B3D}"/>
    <cellStyle name="Separador de milhares 2 2 117 3 3" xfId="53438" xr:uid="{1FFC23FA-72E6-4CF8-91CC-73CF4C76197E}"/>
    <cellStyle name="Separador de milhares 2 2 117 4" xfId="22804" xr:uid="{00000000-0005-0000-0000-000016590000}"/>
    <cellStyle name="Separador de milhares 2 2 117 4 2" xfId="53440" xr:uid="{122E2D11-9AFC-4F1E-8F23-7829222AD5C3}"/>
    <cellStyle name="Separador de milhares 2 2 117 5" xfId="22805" xr:uid="{00000000-0005-0000-0000-000017590000}"/>
    <cellStyle name="Separador de milhares 2 2 117 5 2" xfId="22806" xr:uid="{00000000-0005-0000-0000-000018590000}"/>
    <cellStyle name="Separador de milhares 2 2 117 5 2 2" xfId="53442" xr:uid="{9886C29D-DE37-49CC-9AAC-DF273128647F}"/>
    <cellStyle name="Separador de milhares 2 2 117 5 3" xfId="53441" xr:uid="{4BD290A5-D534-4390-813D-269E0ECE7A67}"/>
    <cellStyle name="Separador de milhares 2 2 117 6" xfId="22807" xr:uid="{00000000-0005-0000-0000-000019590000}"/>
    <cellStyle name="Separador de milhares 2 2 117 6 2" xfId="53443" xr:uid="{4E2CB965-2F50-4FDD-A2C3-2557EEFF2F3A}"/>
    <cellStyle name="Separador de milhares 2 2 117 7" xfId="53435" xr:uid="{7CD21ECE-85E7-4534-A608-6D7D7039A0B0}"/>
    <cellStyle name="Separador de milhares 2 2 118" xfId="22808" xr:uid="{00000000-0005-0000-0000-00001A590000}"/>
    <cellStyle name="Separador de milhares 2 2 118 2" xfId="22809" xr:uid="{00000000-0005-0000-0000-00001B590000}"/>
    <cellStyle name="Separador de milhares 2 2 118 2 2" xfId="22810" xr:uid="{00000000-0005-0000-0000-00001C590000}"/>
    <cellStyle name="Separador de milhares 2 2 118 2 2 2" xfId="53446" xr:uid="{42362C06-AA17-4998-9A5F-186740ADAE76}"/>
    <cellStyle name="Separador de milhares 2 2 118 2 3" xfId="53445" xr:uid="{3B0D974B-32BD-4042-8DF3-EDCA10DA0787}"/>
    <cellStyle name="Separador de milhares 2 2 118 3" xfId="22811" xr:uid="{00000000-0005-0000-0000-00001D590000}"/>
    <cellStyle name="Separador de milhares 2 2 118 3 2" xfId="22812" xr:uid="{00000000-0005-0000-0000-00001E590000}"/>
    <cellStyle name="Separador de milhares 2 2 118 3 2 2" xfId="53448" xr:uid="{8E0FFFB2-9EBF-4A3A-B74D-D6161A663259}"/>
    <cellStyle name="Separador de milhares 2 2 118 3 3" xfId="53447" xr:uid="{0D374245-D943-47EA-8EEC-DA3804C4F901}"/>
    <cellStyle name="Separador de milhares 2 2 118 4" xfId="22813" xr:uid="{00000000-0005-0000-0000-00001F590000}"/>
    <cellStyle name="Separador de milhares 2 2 118 4 2" xfId="53449" xr:uid="{E7D17B7C-12AB-499D-894B-5F2D53AA4445}"/>
    <cellStyle name="Separador de milhares 2 2 118 5" xfId="22814" xr:uid="{00000000-0005-0000-0000-000020590000}"/>
    <cellStyle name="Separador de milhares 2 2 118 5 2" xfId="22815" xr:uid="{00000000-0005-0000-0000-000021590000}"/>
    <cellStyle name="Separador de milhares 2 2 118 5 2 2" xfId="53451" xr:uid="{8BBEF894-0089-4D5D-92BF-3934A73DCEC9}"/>
    <cellStyle name="Separador de milhares 2 2 118 5 3" xfId="53450" xr:uid="{57BFBD87-0E39-4BA8-BFD0-A4CDE596DC1A}"/>
    <cellStyle name="Separador de milhares 2 2 118 6" xfId="22816" xr:uid="{00000000-0005-0000-0000-000022590000}"/>
    <cellStyle name="Separador de milhares 2 2 118 6 2" xfId="53452" xr:uid="{08BD5255-D05D-4323-A13F-6D2DF465F153}"/>
    <cellStyle name="Separador de milhares 2 2 118 7" xfId="53444" xr:uid="{E2A2F37E-DA8A-4BDA-88C3-D810F8270B2D}"/>
    <cellStyle name="Separador de milhares 2 2 119" xfId="22817" xr:uid="{00000000-0005-0000-0000-000023590000}"/>
    <cellStyle name="Separador de milhares 2 2 119 2" xfId="22818" xr:uid="{00000000-0005-0000-0000-000024590000}"/>
    <cellStyle name="Separador de milhares 2 2 119 2 2" xfId="22819" xr:uid="{00000000-0005-0000-0000-000025590000}"/>
    <cellStyle name="Separador de milhares 2 2 119 2 2 2" xfId="53455" xr:uid="{04C2D73A-CBA0-452D-AF6F-745A65A215A6}"/>
    <cellStyle name="Separador de milhares 2 2 119 2 3" xfId="53454" xr:uid="{A3ECFACE-933B-443D-8BD0-EE079E3BF1A1}"/>
    <cellStyle name="Separador de milhares 2 2 119 3" xfId="22820" xr:uid="{00000000-0005-0000-0000-000026590000}"/>
    <cellStyle name="Separador de milhares 2 2 119 3 2" xfId="22821" xr:uid="{00000000-0005-0000-0000-000027590000}"/>
    <cellStyle name="Separador de milhares 2 2 119 3 2 2" xfId="53457" xr:uid="{321DCFEA-5B79-4B8F-B191-1D9DC82C3853}"/>
    <cellStyle name="Separador de milhares 2 2 119 3 3" xfId="53456" xr:uid="{0B979C54-87DC-4040-A6C7-F2B8E9959BFB}"/>
    <cellStyle name="Separador de milhares 2 2 119 4" xfId="22822" xr:uid="{00000000-0005-0000-0000-000028590000}"/>
    <cellStyle name="Separador de milhares 2 2 119 4 2" xfId="53458" xr:uid="{FD7406D3-C8A3-4B52-9765-8C48F3CB7A0E}"/>
    <cellStyle name="Separador de milhares 2 2 119 5" xfId="22823" xr:uid="{00000000-0005-0000-0000-000029590000}"/>
    <cellStyle name="Separador de milhares 2 2 119 5 2" xfId="53459" xr:uid="{393F70B4-978A-471F-9BC5-B6D79415DCB6}"/>
    <cellStyle name="Separador de milhares 2 2 119 6" xfId="22824" xr:uid="{00000000-0005-0000-0000-00002A590000}"/>
    <cellStyle name="Separador de milhares 2 2 119 6 2" xfId="53460" xr:uid="{1733B005-A5BB-4244-A3E3-B44E454CB809}"/>
    <cellStyle name="Separador de milhares 2 2 119 7" xfId="53453" xr:uid="{9FD0E70C-A23D-4653-BFBE-C7397CB2A7B2}"/>
    <cellStyle name="Separador de milhares 2 2 12" xfId="22825" xr:uid="{00000000-0005-0000-0000-00002B590000}"/>
    <cellStyle name="Separador de milhares_x0001_ 2 2 12" xfId="22826" xr:uid="{00000000-0005-0000-0000-00002C590000}"/>
    <cellStyle name="Separador de milhares 2 2 12 2" xfId="22827" xr:uid="{00000000-0005-0000-0000-00002D590000}"/>
    <cellStyle name="Separador de milhares_x0001_ 2 2 12 2" xfId="22828" xr:uid="{00000000-0005-0000-0000-00002E590000}"/>
    <cellStyle name="Separador de milhares 2 2 12 2 2" xfId="22829" xr:uid="{00000000-0005-0000-0000-00002F590000}"/>
    <cellStyle name="Separador de milhares_x0001_ 2 2 12 2 2" xfId="53464" xr:uid="{C4AD791A-9F56-4173-87BF-BAA73E0990A5}"/>
    <cellStyle name="Separador de milhares 2 2 12 2 2 2" xfId="53465" xr:uid="{26F553E6-C1D8-481D-AE45-16EBC3A384A7}"/>
    <cellStyle name="Separador de milhares 2 2 12 2 3" xfId="53463" xr:uid="{60134D84-BC09-463A-8393-3127A56B7D46}"/>
    <cellStyle name="Separador de milhares 2 2 12 3" xfId="22830" xr:uid="{00000000-0005-0000-0000-000030590000}"/>
    <cellStyle name="Separador de milhares_x0001_ 2 2 12 3" xfId="53462" xr:uid="{DE300B85-5E1F-44DC-BD2B-40359390416B}"/>
    <cellStyle name="Separador de milhares 2 2 12 3 2" xfId="22831" xr:uid="{00000000-0005-0000-0000-000031590000}"/>
    <cellStyle name="Separador de milhares 2 2 12 3 2 2" xfId="53467" xr:uid="{12366288-4748-482C-8ED6-676F0CAA6DBC}"/>
    <cellStyle name="Separador de milhares 2 2 12 3 3" xfId="53466" xr:uid="{DFF428BF-DDF7-485E-8EAB-B604BF22FF00}"/>
    <cellStyle name="Separador de milhares 2 2 12 4" xfId="22832" xr:uid="{00000000-0005-0000-0000-000032590000}"/>
    <cellStyle name="Separador de milhares 2 2 12 4 2" xfId="22833" xr:uid="{00000000-0005-0000-0000-000033590000}"/>
    <cellStyle name="Separador de milhares 2 2 12 4 2 2" xfId="53469" xr:uid="{FF7D2E1A-A09E-413E-84CD-3607C22DB0A7}"/>
    <cellStyle name="Separador de milhares 2 2 12 4 3" xfId="53468" xr:uid="{C5FF0EDA-A956-4567-A034-03D70CBA819E}"/>
    <cellStyle name="Separador de milhares 2 2 12 5" xfId="22834" xr:uid="{00000000-0005-0000-0000-000034590000}"/>
    <cellStyle name="Separador de milhares 2 2 12 5 2" xfId="53470" xr:uid="{6E5BF244-D155-4A07-B6CA-4BEEEF1331BE}"/>
    <cellStyle name="Separador de milhares 2 2 12 6" xfId="22835" xr:uid="{00000000-0005-0000-0000-000035590000}"/>
    <cellStyle name="Separador de milhares 2 2 12 6 2" xfId="53471" xr:uid="{C996004F-CDCA-4FCF-A9A7-854FBFF29059}"/>
    <cellStyle name="Separador de milhares 2 2 12 6 3" xfId="22836" xr:uid="{00000000-0005-0000-0000-000036590000}"/>
    <cellStyle name="Separador de milhares 2 2 12 6 3 2" xfId="53472" xr:uid="{B6C19109-0457-40C0-A1F0-8A3A179E0CDB}"/>
    <cellStyle name="Separador de milhares 2 2 12 7" xfId="22837" xr:uid="{00000000-0005-0000-0000-000037590000}"/>
    <cellStyle name="Separador de milhares 2 2 12 7 2" xfId="53473" xr:uid="{F662A63C-3AC2-4ADE-A018-5DEED9235F22}"/>
    <cellStyle name="Separador de milhares 2 2 12 8" xfId="22838" xr:uid="{00000000-0005-0000-0000-000038590000}"/>
    <cellStyle name="Separador de milhares 2 2 12 8 2" xfId="53474" xr:uid="{AA201071-D0F9-4BDC-AE07-1565E6A5859E}"/>
    <cellStyle name="Separador de milhares 2 2 12 9" xfId="53461" xr:uid="{51D2056E-E0C1-4413-9DA8-868904A63FBD}"/>
    <cellStyle name="Separador de milhares 2 2 120" xfId="22839" xr:uid="{00000000-0005-0000-0000-000039590000}"/>
    <cellStyle name="Separador de milhares 2 2 120 2" xfId="22840" xr:uid="{00000000-0005-0000-0000-00003A590000}"/>
    <cellStyle name="Separador de milhares 2 2 120 2 2" xfId="22841" xr:uid="{00000000-0005-0000-0000-00003B590000}"/>
    <cellStyle name="Separador de milhares 2 2 120 2 2 2" xfId="53477" xr:uid="{E0732CD1-6A33-4F01-B8DB-C13BB5404E72}"/>
    <cellStyle name="Separador de milhares 2 2 120 2 3" xfId="53476" xr:uid="{8B8C2947-31B0-42F4-B79C-0234323BD524}"/>
    <cellStyle name="Separador de milhares 2 2 120 3" xfId="22842" xr:uid="{00000000-0005-0000-0000-00003C590000}"/>
    <cellStyle name="Separador de milhares 2 2 120 3 2" xfId="22843" xr:uid="{00000000-0005-0000-0000-00003D590000}"/>
    <cellStyle name="Separador de milhares 2 2 120 3 2 2" xfId="53479" xr:uid="{D4FCFE8C-1524-48FD-ACCF-6AA9074DD84C}"/>
    <cellStyle name="Separador de milhares 2 2 120 3 3" xfId="53478" xr:uid="{7AA4A6A6-B709-4A5F-B0FA-3EB69E73A78A}"/>
    <cellStyle name="Separador de milhares 2 2 120 4" xfId="22844" xr:uid="{00000000-0005-0000-0000-00003E590000}"/>
    <cellStyle name="Separador de milhares 2 2 120 4 2" xfId="53480" xr:uid="{EC912680-F01E-4921-98DD-FA81D10F2B9C}"/>
    <cellStyle name="Separador de milhares 2 2 120 5" xfId="22845" xr:uid="{00000000-0005-0000-0000-00003F590000}"/>
    <cellStyle name="Separador de milhares 2 2 120 5 2" xfId="53481" xr:uid="{1BC047E6-C8B1-4024-890A-1666FD1CF4AB}"/>
    <cellStyle name="Separador de milhares 2 2 120 6" xfId="22846" xr:uid="{00000000-0005-0000-0000-000040590000}"/>
    <cellStyle name="Separador de milhares 2 2 120 6 2" xfId="53482" xr:uid="{FDDBAD60-1461-4FED-80B2-5C9CD4A047A5}"/>
    <cellStyle name="Separador de milhares 2 2 120 7" xfId="53475" xr:uid="{E5CEDE32-B39E-47C5-A67F-461122321292}"/>
    <cellStyle name="Separador de milhares 2 2 121" xfId="22847" xr:uid="{00000000-0005-0000-0000-000041590000}"/>
    <cellStyle name="Separador de milhares 2 2 121 2" xfId="22848" xr:uid="{00000000-0005-0000-0000-000042590000}"/>
    <cellStyle name="Separador de milhares 2 2 121 2 2" xfId="22849" xr:uid="{00000000-0005-0000-0000-000043590000}"/>
    <cellStyle name="Separador de milhares 2 2 121 2 2 2" xfId="53485" xr:uid="{A2D9A220-14C8-4555-A3AB-9B3AF2C12E00}"/>
    <cellStyle name="Separador de milhares 2 2 121 2 3" xfId="53484" xr:uid="{659A2153-D901-438D-8D30-AE378A2D7473}"/>
    <cellStyle name="Separador de milhares 2 2 121 3" xfId="22850" xr:uid="{00000000-0005-0000-0000-000044590000}"/>
    <cellStyle name="Separador de milhares 2 2 121 3 2" xfId="22851" xr:uid="{00000000-0005-0000-0000-000045590000}"/>
    <cellStyle name="Separador de milhares 2 2 121 3 2 2" xfId="53487" xr:uid="{041CD2B3-78D9-4B2A-BCF9-2BE407B7EE55}"/>
    <cellStyle name="Separador de milhares 2 2 121 3 3" xfId="53486" xr:uid="{981286FE-C484-47F5-94C2-0EB2789D28D3}"/>
    <cellStyle name="Separador de milhares 2 2 121 4" xfId="22852" xr:uid="{00000000-0005-0000-0000-000046590000}"/>
    <cellStyle name="Separador de milhares 2 2 121 4 2" xfId="53488" xr:uid="{AAB989D4-25B1-4A21-94A5-5E06AFDFC34F}"/>
    <cellStyle name="Separador de milhares 2 2 121 5" xfId="22853" xr:uid="{00000000-0005-0000-0000-000047590000}"/>
    <cellStyle name="Separador de milhares 2 2 121 5 2" xfId="53489" xr:uid="{24A4F500-419B-42D1-80D6-33D4EDF7FADC}"/>
    <cellStyle name="Separador de milhares 2 2 121 6" xfId="22854" xr:uid="{00000000-0005-0000-0000-000048590000}"/>
    <cellStyle name="Separador de milhares 2 2 121 6 2" xfId="53490" xr:uid="{FDFF3661-6A06-425F-86DA-1CB3EEAE68E4}"/>
    <cellStyle name="Separador de milhares 2 2 121 7" xfId="53483" xr:uid="{9315B07F-5821-4B23-9FC7-9308E6C344B7}"/>
    <cellStyle name="Separador de milhares 2 2 122" xfId="22855" xr:uid="{00000000-0005-0000-0000-000049590000}"/>
    <cellStyle name="Separador de milhares 2 2 122 2" xfId="22856" xr:uid="{00000000-0005-0000-0000-00004A590000}"/>
    <cellStyle name="Separador de milhares 2 2 122 2 2" xfId="22857" xr:uid="{00000000-0005-0000-0000-00004B590000}"/>
    <cellStyle name="Separador de milhares 2 2 122 2 2 2" xfId="53493" xr:uid="{CBA3FCDC-9280-4DD2-B802-E8F0F0263002}"/>
    <cellStyle name="Separador de milhares 2 2 122 2 3" xfId="53492" xr:uid="{151D8C6F-22FC-4558-B485-5F48EE81D088}"/>
    <cellStyle name="Separador de milhares 2 2 122 3" xfId="22858" xr:uid="{00000000-0005-0000-0000-00004C590000}"/>
    <cellStyle name="Separador de milhares 2 2 122 3 2" xfId="22859" xr:uid="{00000000-0005-0000-0000-00004D590000}"/>
    <cellStyle name="Separador de milhares 2 2 122 3 2 2" xfId="53495" xr:uid="{585773ED-08A1-4AB4-AB25-98F538862654}"/>
    <cellStyle name="Separador de milhares 2 2 122 3 3" xfId="53494" xr:uid="{179B6EB7-C011-4A0B-94CD-210269469DBE}"/>
    <cellStyle name="Separador de milhares 2 2 122 4" xfId="22860" xr:uid="{00000000-0005-0000-0000-00004E590000}"/>
    <cellStyle name="Separador de milhares 2 2 122 4 2" xfId="53496" xr:uid="{08F6A9F5-26A9-4D94-B4E7-9D9EE8465C4E}"/>
    <cellStyle name="Separador de milhares 2 2 122 5" xfId="22861" xr:uid="{00000000-0005-0000-0000-00004F590000}"/>
    <cellStyle name="Separador de milhares 2 2 122 5 2" xfId="53497" xr:uid="{8E15F23C-8031-4757-AAD3-F268DCB914F5}"/>
    <cellStyle name="Separador de milhares 2 2 122 6" xfId="22862" xr:uid="{00000000-0005-0000-0000-000050590000}"/>
    <cellStyle name="Separador de milhares 2 2 122 6 2" xfId="53498" xr:uid="{0D3542CB-F1A9-42F2-B00F-B96DC70E1783}"/>
    <cellStyle name="Separador de milhares 2 2 122 7" xfId="53491" xr:uid="{2A2FDB44-555C-417C-A3F2-4A5D2DD5A5DA}"/>
    <cellStyle name="Separador de milhares 2 2 123" xfId="22863" xr:uid="{00000000-0005-0000-0000-000051590000}"/>
    <cellStyle name="Separador de milhares 2 2 123 2" xfId="22864" xr:uid="{00000000-0005-0000-0000-000052590000}"/>
    <cellStyle name="Separador de milhares 2 2 123 2 2" xfId="22865" xr:uid="{00000000-0005-0000-0000-000053590000}"/>
    <cellStyle name="Separador de milhares 2 2 123 2 2 2" xfId="53501" xr:uid="{088D5573-5A05-45C0-BB13-34CD9E96E547}"/>
    <cellStyle name="Separador de milhares 2 2 123 2 3" xfId="53500" xr:uid="{46D5D396-86E4-4536-A107-1C36DC12C6DD}"/>
    <cellStyle name="Separador de milhares 2 2 123 3" xfId="22866" xr:uid="{00000000-0005-0000-0000-000054590000}"/>
    <cellStyle name="Separador de milhares 2 2 123 3 2" xfId="22867" xr:uid="{00000000-0005-0000-0000-000055590000}"/>
    <cellStyle name="Separador de milhares 2 2 123 3 2 2" xfId="53503" xr:uid="{3C8C2E0B-0A0B-4883-9130-CC235CC8A4F9}"/>
    <cellStyle name="Separador de milhares 2 2 123 3 3" xfId="53502" xr:uid="{5E59003A-6979-460B-9685-572F4C56EBA3}"/>
    <cellStyle name="Separador de milhares 2 2 123 4" xfId="22868" xr:uid="{00000000-0005-0000-0000-000056590000}"/>
    <cellStyle name="Separador de milhares 2 2 123 4 2" xfId="53504" xr:uid="{0DADCF64-5A83-43F8-B769-CEB8662C538B}"/>
    <cellStyle name="Separador de milhares 2 2 123 5" xfId="22869" xr:uid="{00000000-0005-0000-0000-000057590000}"/>
    <cellStyle name="Separador de milhares 2 2 123 5 2" xfId="53505" xr:uid="{860B64DF-9FA7-4CD7-AA08-AF443873EB41}"/>
    <cellStyle name="Separador de milhares 2 2 123 6" xfId="22870" xr:uid="{00000000-0005-0000-0000-000058590000}"/>
    <cellStyle name="Separador de milhares 2 2 123 6 2" xfId="53506" xr:uid="{0295B7B2-DE6B-4C18-88A1-6CB5AF034171}"/>
    <cellStyle name="Separador de milhares 2 2 123 7" xfId="53499" xr:uid="{EDB09A02-C880-4D89-89B6-9D05669AEAE4}"/>
    <cellStyle name="Separador de milhares 2 2 124" xfId="22871" xr:uid="{00000000-0005-0000-0000-000059590000}"/>
    <cellStyle name="Separador de milhares 2 2 124 2" xfId="22872" xr:uid="{00000000-0005-0000-0000-00005A590000}"/>
    <cellStyle name="Separador de milhares 2 2 124 2 2" xfId="22873" xr:uid="{00000000-0005-0000-0000-00005B590000}"/>
    <cellStyle name="Separador de milhares 2 2 124 2 2 2" xfId="53509" xr:uid="{D0693AAA-C733-42FA-9B8E-FAC4686A8F13}"/>
    <cellStyle name="Separador de milhares 2 2 124 2 3" xfId="53508" xr:uid="{BC3C19D5-620C-4E55-B42C-123B873C6671}"/>
    <cellStyle name="Separador de milhares 2 2 124 3" xfId="22874" xr:uid="{00000000-0005-0000-0000-00005C590000}"/>
    <cellStyle name="Separador de milhares 2 2 124 3 2" xfId="22875" xr:uid="{00000000-0005-0000-0000-00005D590000}"/>
    <cellStyle name="Separador de milhares 2 2 124 3 2 2" xfId="53511" xr:uid="{9082468D-1CB0-4415-B4B8-B1803388FE8A}"/>
    <cellStyle name="Separador de milhares 2 2 124 3 3" xfId="53510" xr:uid="{4634E882-2F1E-48CF-AAFD-BB1E8003F7D3}"/>
    <cellStyle name="Separador de milhares 2 2 124 4" xfId="22876" xr:uid="{00000000-0005-0000-0000-00005E590000}"/>
    <cellStyle name="Separador de milhares 2 2 124 4 2" xfId="53512" xr:uid="{0BDFAF3E-5465-44C9-8336-F19684C2A14D}"/>
    <cellStyle name="Separador de milhares 2 2 124 5" xfId="22877" xr:uid="{00000000-0005-0000-0000-00005F590000}"/>
    <cellStyle name="Separador de milhares 2 2 124 5 2" xfId="53513" xr:uid="{435A45A1-22AE-4121-A844-07981D412E28}"/>
    <cellStyle name="Separador de milhares 2 2 124 6" xfId="22878" xr:uid="{00000000-0005-0000-0000-000060590000}"/>
    <cellStyle name="Separador de milhares 2 2 124 6 2" xfId="53514" xr:uid="{0095ECE3-74FF-4C8E-8B20-8C78D4E9EFBD}"/>
    <cellStyle name="Separador de milhares 2 2 124 7" xfId="53507" xr:uid="{180346B9-BA35-4F97-A0C8-94C2640B9181}"/>
    <cellStyle name="Separador de milhares 2 2 125" xfId="22879" xr:uid="{00000000-0005-0000-0000-000061590000}"/>
    <cellStyle name="Separador de milhares 2 2 125 2" xfId="22880" xr:uid="{00000000-0005-0000-0000-000062590000}"/>
    <cellStyle name="Separador de milhares 2 2 125 2 2" xfId="22881" xr:uid="{00000000-0005-0000-0000-000063590000}"/>
    <cellStyle name="Separador de milhares 2 2 125 2 2 2" xfId="53517" xr:uid="{6B8F624B-59B0-4BA5-AFDF-F827964893D1}"/>
    <cellStyle name="Separador de milhares 2 2 125 2 3" xfId="53516" xr:uid="{8956AB69-6C41-4113-80B8-F27DFC62274C}"/>
    <cellStyle name="Separador de milhares 2 2 125 3" xfId="22882" xr:uid="{00000000-0005-0000-0000-000064590000}"/>
    <cellStyle name="Separador de milhares 2 2 125 3 2" xfId="22883" xr:uid="{00000000-0005-0000-0000-000065590000}"/>
    <cellStyle name="Separador de milhares 2 2 125 3 2 2" xfId="53519" xr:uid="{0958BE10-CDD5-46A1-8036-1886F6CCF799}"/>
    <cellStyle name="Separador de milhares 2 2 125 3 3" xfId="53518" xr:uid="{2BF15A05-2499-4A74-ACD8-6CC1B6DAF7F4}"/>
    <cellStyle name="Separador de milhares 2 2 125 4" xfId="22884" xr:uid="{00000000-0005-0000-0000-000066590000}"/>
    <cellStyle name="Separador de milhares 2 2 125 4 2" xfId="53520" xr:uid="{80FE5A0C-1A4E-44E2-BCCF-662800727E4C}"/>
    <cellStyle name="Separador de milhares 2 2 125 5" xfId="22885" xr:uid="{00000000-0005-0000-0000-000067590000}"/>
    <cellStyle name="Separador de milhares 2 2 125 5 2" xfId="53521" xr:uid="{89C780FF-4F7C-4976-B2D6-0CEEAB2C0816}"/>
    <cellStyle name="Separador de milhares 2 2 125 6" xfId="22886" xr:uid="{00000000-0005-0000-0000-000068590000}"/>
    <cellStyle name="Separador de milhares 2 2 125 6 2" xfId="53522" xr:uid="{6D65CFFE-8A7F-48E4-AA1F-75890DE6192E}"/>
    <cellStyle name="Separador de milhares 2 2 125 7" xfId="53515" xr:uid="{FE1DB9A7-3528-4D4E-8821-C3315D2FCCF3}"/>
    <cellStyle name="Separador de milhares 2 2 126" xfId="22887" xr:uid="{00000000-0005-0000-0000-000069590000}"/>
    <cellStyle name="Separador de milhares 2 2 126 2" xfId="22888" xr:uid="{00000000-0005-0000-0000-00006A590000}"/>
    <cellStyle name="Separador de milhares 2 2 126 2 2" xfId="22889" xr:uid="{00000000-0005-0000-0000-00006B590000}"/>
    <cellStyle name="Separador de milhares 2 2 126 2 2 2" xfId="53525" xr:uid="{FB54D638-9613-4533-ABF7-76129DFC8B30}"/>
    <cellStyle name="Separador de milhares 2 2 126 2 3" xfId="53524" xr:uid="{801D862A-6BDD-4B23-9839-CCF07732CA4F}"/>
    <cellStyle name="Separador de milhares 2 2 126 3" xfId="22890" xr:uid="{00000000-0005-0000-0000-00006C590000}"/>
    <cellStyle name="Separador de milhares 2 2 126 3 2" xfId="22891" xr:uid="{00000000-0005-0000-0000-00006D590000}"/>
    <cellStyle name="Separador de milhares 2 2 126 3 2 2" xfId="53527" xr:uid="{C9ABAB9E-0683-4985-A394-C3054A01367C}"/>
    <cellStyle name="Separador de milhares 2 2 126 3 3" xfId="53526" xr:uid="{CC420D99-A279-4454-8477-AF727108C9AB}"/>
    <cellStyle name="Separador de milhares 2 2 126 4" xfId="22892" xr:uid="{00000000-0005-0000-0000-00006E590000}"/>
    <cellStyle name="Separador de milhares 2 2 126 4 2" xfId="53528" xr:uid="{35D67708-E3AC-40BD-AE48-3989776C444F}"/>
    <cellStyle name="Separador de milhares 2 2 126 5" xfId="22893" xr:uid="{00000000-0005-0000-0000-00006F590000}"/>
    <cellStyle name="Separador de milhares 2 2 126 5 2" xfId="22894" xr:uid="{00000000-0005-0000-0000-000070590000}"/>
    <cellStyle name="Separador de milhares 2 2 126 5 2 2" xfId="53530" xr:uid="{71C8CB34-9ED4-48E5-93B9-9764342EC7C1}"/>
    <cellStyle name="Separador de milhares 2 2 126 5 3" xfId="53529" xr:uid="{3C4A3735-3CCD-427F-94B8-3BD51B203EC6}"/>
    <cellStyle name="Separador de milhares 2 2 126 6" xfId="22895" xr:uid="{00000000-0005-0000-0000-000071590000}"/>
    <cellStyle name="Separador de milhares 2 2 126 6 2" xfId="53531" xr:uid="{4A7AE549-22F5-4863-9BE6-22089F384B77}"/>
    <cellStyle name="Separador de milhares 2 2 126 7" xfId="53523" xr:uid="{F5D9D5CD-2E6C-4D92-8A89-488198507EFC}"/>
    <cellStyle name="Separador de milhares 2 2 127" xfId="22896" xr:uid="{00000000-0005-0000-0000-000072590000}"/>
    <cellStyle name="Separador de milhares 2 2 127 2" xfId="22897" xr:uid="{00000000-0005-0000-0000-000073590000}"/>
    <cellStyle name="Separador de milhares 2 2 127 2 2" xfId="53533" xr:uid="{4D521FA6-A984-4AD8-AB0A-E99BCA0ECA7F}"/>
    <cellStyle name="Separador de milhares 2 2 127 3" xfId="53532" xr:uid="{EA8E87C3-8CEE-4FC1-8049-5736A4182A92}"/>
    <cellStyle name="Separador de milhares 2 2 128" xfId="22898" xr:uid="{00000000-0005-0000-0000-000074590000}"/>
    <cellStyle name="Separador de milhares 2 2 128 2" xfId="22899" xr:uid="{00000000-0005-0000-0000-000075590000}"/>
    <cellStyle name="Separador de milhares 2 2 128 2 2" xfId="53535" xr:uid="{92056177-9AB3-40BD-8CA4-33B5D686EEF2}"/>
    <cellStyle name="Separador de milhares 2 2 128 3" xfId="53534" xr:uid="{E469711B-E590-4B1F-97DB-1DDB4CB20ECC}"/>
    <cellStyle name="Separador de milhares 2 2 129" xfId="22900" xr:uid="{00000000-0005-0000-0000-000076590000}"/>
    <cellStyle name="Separador de milhares 2 2 129 2" xfId="22901" xr:uid="{00000000-0005-0000-0000-000077590000}"/>
    <cellStyle name="Separador de milhares 2 2 129 2 2" xfId="53537" xr:uid="{FC9BEFBC-A584-4A69-8EFB-5294666F04C5}"/>
    <cellStyle name="Separador de milhares 2 2 129 3" xfId="53536" xr:uid="{D6A43D9E-DE23-43EE-808B-E0FD803A4493}"/>
    <cellStyle name="Separador de milhares 2 2 13" xfId="22902" xr:uid="{00000000-0005-0000-0000-000078590000}"/>
    <cellStyle name="Separador de milhares_x0001_ 2 2 13" xfId="22903" xr:uid="{00000000-0005-0000-0000-000079590000}"/>
    <cellStyle name="Separador de milhares 2 2 13 2" xfId="22904" xr:uid="{00000000-0005-0000-0000-00007A590000}"/>
    <cellStyle name="Separador de milhares_x0001_ 2 2 13 2" xfId="22905" xr:uid="{00000000-0005-0000-0000-00007B590000}"/>
    <cellStyle name="Separador de milhares 2 2 13 2 2" xfId="22906" xr:uid="{00000000-0005-0000-0000-00007C590000}"/>
    <cellStyle name="Separador de milhares_x0001_ 2 2 13 2 2" xfId="53541" xr:uid="{B8F12989-CFC6-46BB-9E1E-F6D28F8D4AD2}"/>
    <cellStyle name="Separador de milhares 2 2 13 2 2 2" xfId="53542" xr:uid="{145F5025-C50D-46CC-BFF9-0FB81DF5E8E3}"/>
    <cellStyle name="Separador de milhares 2 2 13 2 3" xfId="53540" xr:uid="{60D6E551-B756-4EC2-B8CB-D1F4F78022D7}"/>
    <cellStyle name="Separador de milhares 2 2 13 3" xfId="22907" xr:uid="{00000000-0005-0000-0000-00007D590000}"/>
    <cellStyle name="Separador de milhares_x0001_ 2 2 13 3" xfId="53539" xr:uid="{062B392C-C6E8-4C00-8016-84B2D3E5BF79}"/>
    <cellStyle name="Separador de milhares 2 2 13 3 2" xfId="22908" xr:uid="{00000000-0005-0000-0000-00007E590000}"/>
    <cellStyle name="Separador de milhares 2 2 13 3 2 2" xfId="53544" xr:uid="{2484DCBE-B3A8-4CD9-AAE9-ACF8934EEEAA}"/>
    <cellStyle name="Separador de milhares 2 2 13 3 3" xfId="53543" xr:uid="{37D19F06-73E4-4B8F-9DCD-CC6677462A73}"/>
    <cellStyle name="Separador de milhares 2 2 13 4" xfId="22909" xr:uid="{00000000-0005-0000-0000-00007F590000}"/>
    <cellStyle name="Separador de milhares 2 2 13 4 2" xfId="53545" xr:uid="{79CAC269-AF53-4766-B559-6F819643C807}"/>
    <cellStyle name="Separador de milhares 2 2 13 5" xfId="22910" xr:uid="{00000000-0005-0000-0000-000080590000}"/>
    <cellStyle name="Separador de milhares 2 2 13 5 2" xfId="53546" xr:uid="{BFA95565-4369-45CE-AFAD-D1EF0E12AC05}"/>
    <cellStyle name="Separador de milhares 2 2 13 5 3" xfId="22911" xr:uid="{00000000-0005-0000-0000-000081590000}"/>
    <cellStyle name="Separador de milhares 2 2 13 5 3 2" xfId="53547" xr:uid="{E4855C50-D8FD-4E73-940E-D22979EFFF7C}"/>
    <cellStyle name="Separador de milhares 2 2 13 6" xfId="22912" xr:uid="{00000000-0005-0000-0000-000082590000}"/>
    <cellStyle name="Separador de milhares 2 2 13 6 2" xfId="53548" xr:uid="{785BCCE5-0548-494A-AC0F-6ECF5C1396F3}"/>
    <cellStyle name="Separador de milhares 2 2 13 7" xfId="22913" xr:uid="{00000000-0005-0000-0000-000083590000}"/>
    <cellStyle name="Separador de milhares 2 2 13 7 2" xfId="53549" xr:uid="{ABE2F820-2047-410E-B5A5-99D2D025D31B}"/>
    <cellStyle name="Separador de milhares 2 2 13 8" xfId="53538" xr:uid="{3754EFCA-36EA-4456-B91A-0B3C1A10437F}"/>
    <cellStyle name="Separador de milhares 2 2 130" xfId="22914" xr:uid="{00000000-0005-0000-0000-000084590000}"/>
    <cellStyle name="Separador de milhares 2 2 130 2" xfId="22915" xr:uid="{00000000-0005-0000-0000-000085590000}"/>
    <cellStyle name="Separador de milhares 2 2 130 2 2" xfId="53551" xr:uid="{66C07175-961F-4228-BAB5-0F9B3A948F52}"/>
    <cellStyle name="Separador de milhares 2 2 130 3" xfId="53550" xr:uid="{2D27C8F2-723E-44EF-8C16-6C90F4B96ADC}"/>
    <cellStyle name="Separador de milhares 2 2 131" xfId="22916" xr:uid="{00000000-0005-0000-0000-000086590000}"/>
    <cellStyle name="Separador de milhares 2 2 131 2" xfId="53552" xr:uid="{FCC780AE-D2D9-43D4-B0E0-A0DA41DA5EF1}"/>
    <cellStyle name="Separador de milhares 2 2 132" xfId="22917" xr:uid="{00000000-0005-0000-0000-000087590000}"/>
    <cellStyle name="Separador de milhares 2 2 132 2" xfId="53553" xr:uid="{1795F6A7-64B8-4954-8488-D1ED70A894A7}"/>
    <cellStyle name="Separador de milhares 2 2 132 3" xfId="22918" xr:uid="{00000000-0005-0000-0000-000088590000}"/>
    <cellStyle name="Separador de milhares 2 2 132 3 2" xfId="53554" xr:uid="{26B41F02-0091-42FA-9052-094517109466}"/>
    <cellStyle name="Separador de milhares 2 2 133" xfId="22919" xr:uid="{00000000-0005-0000-0000-000089590000}"/>
    <cellStyle name="Separador de milhares 2 2 133 2" xfId="53555" xr:uid="{D0F2CF2D-DA4B-47E3-95F2-2D36ECCBA10D}"/>
    <cellStyle name="Separador de milhares 2 2 134" xfId="22920" xr:uid="{00000000-0005-0000-0000-00008A590000}"/>
    <cellStyle name="Separador de milhares 2 2 134 2" xfId="53556" xr:uid="{8FEFA9E8-42A9-4BF8-81DB-1E19A090438F}"/>
    <cellStyle name="Separador de milhares 2 2 135" xfId="53250" xr:uid="{6E59FD30-DA9F-49E6-A61F-5F7C35B0682D}"/>
    <cellStyle name="Separador de milhares 2 2 14" xfId="22921" xr:uid="{00000000-0005-0000-0000-00008B590000}"/>
    <cellStyle name="Separador de milhares_x0001_ 2 2 14" xfId="22922" xr:uid="{00000000-0005-0000-0000-00008C590000}"/>
    <cellStyle name="Separador de milhares 2 2 14 2" xfId="22923" xr:uid="{00000000-0005-0000-0000-00008D590000}"/>
    <cellStyle name="Separador de milhares_x0001_ 2 2 14 2" xfId="53558" xr:uid="{6BF2BDDC-7156-45C1-B9C7-C7DE61BFC092}"/>
    <cellStyle name="Separador de milhares 2 2 14 2 2" xfId="22924" xr:uid="{00000000-0005-0000-0000-00008E590000}"/>
    <cellStyle name="Separador de milhares 2 2 14 2 2 2" xfId="53560" xr:uid="{8F57B887-57C2-44ED-B6A4-903D1F1DC730}"/>
    <cellStyle name="Separador de milhares 2 2 14 2 3" xfId="53559" xr:uid="{827FA1D8-0C57-49A8-B579-7849D6382215}"/>
    <cellStyle name="Separador de milhares 2 2 14 3" xfId="22925" xr:uid="{00000000-0005-0000-0000-00008F590000}"/>
    <cellStyle name="Separador de milhares 2 2 14 3 2" xfId="22926" xr:uid="{00000000-0005-0000-0000-000090590000}"/>
    <cellStyle name="Separador de milhares 2 2 14 3 2 2" xfId="53562" xr:uid="{94998203-945F-4F3C-9C42-9B998964EA5D}"/>
    <cellStyle name="Separador de milhares 2 2 14 3 3" xfId="53561" xr:uid="{F3F199C5-321C-4C59-8785-0649B7656326}"/>
    <cellStyle name="Separador de milhares 2 2 14 4" xfId="22927" xr:uid="{00000000-0005-0000-0000-000091590000}"/>
    <cellStyle name="Separador de milhares 2 2 14 4 2" xfId="53563" xr:uid="{199F1C89-FE9E-4CEB-8366-0A3801305794}"/>
    <cellStyle name="Separador de milhares 2 2 14 5" xfId="22928" xr:uid="{00000000-0005-0000-0000-000092590000}"/>
    <cellStyle name="Separador de milhares 2 2 14 5 2" xfId="53564" xr:uid="{9476F93F-045B-4AAC-BBE6-C4987BF06DD2}"/>
    <cellStyle name="Separador de milhares 2 2 14 5 3" xfId="22929" xr:uid="{00000000-0005-0000-0000-000093590000}"/>
    <cellStyle name="Separador de milhares 2 2 14 5 3 2" xfId="53565" xr:uid="{10C4C742-2E5A-40E7-ABB0-ACC14DF81990}"/>
    <cellStyle name="Separador de milhares 2 2 14 6" xfId="22930" xr:uid="{00000000-0005-0000-0000-000094590000}"/>
    <cellStyle name="Separador de milhares 2 2 14 6 2" xfId="53566" xr:uid="{E217668F-AD08-4CF4-ABF2-74163F7D7939}"/>
    <cellStyle name="Separador de milhares 2 2 14 7" xfId="22931" xr:uid="{00000000-0005-0000-0000-000095590000}"/>
    <cellStyle name="Separador de milhares 2 2 14 7 2" xfId="53567" xr:uid="{59D7A9B4-0E3F-4A19-9E7F-4D92AED7FA82}"/>
    <cellStyle name="Separador de milhares 2 2 14 8" xfId="53557" xr:uid="{6D4EEDA7-F37F-4236-80EA-0D6669063956}"/>
    <cellStyle name="Separador de milhares 2 2 15" xfId="22932" xr:uid="{00000000-0005-0000-0000-000096590000}"/>
    <cellStyle name="Separador de milhares_x0001_ 2 2 15" xfId="22933" xr:uid="{00000000-0005-0000-0000-000097590000}"/>
    <cellStyle name="Separador de milhares 2 2 15 2" xfId="22934" xr:uid="{00000000-0005-0000-0000-000098590000}"/>
    <cellStyle name="Separador de milhares_x0001_ 2 2 15 2" xfId="53569" xr:uid="{63F86C92-F199-4437-B22A-03D1BE79484D}"/>
    <cellStyle name="Separador de milhares 2 2 15 2 2" xfId="22935" xr:uid="{00000000-0005-0000-0000-000099590000}"/>
    <cellStyle name="Separador de milhares 2 2 15 2 2 2" xfId="53571" xr:uid="{4ECA5752-0224-415D-BE88-C4F31C4E0DDA}"/>
    <cellStyle name="Separador de milhares 2 2 15 2 3" xfId="53570" xr:uid="{75DD5952-1F7C-4234-B5A8-30F5F1093495}"/>
    <cellStyle name="Separador de milhares 2 2 15 3" xfId="22936" xr:uid="{00000000-0005-0000-0000-00009A590000}"/>
    <cellStyle name="Separador de milhares_x0001_ 2 2 15 3" xfId="22937" xr:uid="{00000000-0005-0000-0000-00009B590000}"/>
    <cellStyle name="Separador de milhares 2 2 15 3 2" xfId="22938" xr:uid="{00000000-0005-0000-0000-00009C590000}"/>
    <cellStyle name="Separador de milhares_x0001_ 2 2 15 3 2" xfId="53573" xr:uid="{7DE065CD-8E8F-43AF-9F30-3A6D9946D11B}"/>
    <cellStyle name="Separador de milhares 2 2 15 3 2 2" xfId="53574" xr:uid="{E27741F7-CFD4-4774-B7AC-A8B16169E71E}"/>
    <cellStyle name="Separador de milhares 2 2 15 3 3" xfId="53572" xr:uid="{1B578BF7-6CC5-4FFC-B2EE-34C607B2294E}"/>
    <cellStyle name="Separador de milhares 2 2 15 4" xfId="22939" xr:uid="{00000000-0005-0000-0000-00009D590000}"/>
    <cellStyle name="Separador de milhares 2 2 15 4 2" xfId="53575" xr:uid="{85894A56-02F1-475C-B93E-5073C6B60EC6}"/>
    <cellStyle name="Separador de milhares 2 2 15 5" xfId="22940" xr:uid="{00000000-0005-0000-0000-00009E590000}"/>
    <cellStyle name="Separador de milhares 2 2 15 5 2" xfId="22941" xr:uid="{00000000-0005-0000-0000-00009F590000}"/>
    <cellStyle name="Separador de milhares 2 2 15 5 2 2" xfId="53577" xr:uid="{C1E10E83-24F7-4873-A8FD-2C7C88EF5A21}"/>
    <cellStyle name="Separador de milhares 2 2 15 5 3" xfId="53576" xr:uid="{13AA9216-0A41-4AFE-845A-4860BEFB8A70}"/>
    <cellStyle name="Separador de milhares 2 2 15 6" xfId="22942" xr:uid="{00000000-0005-0000-0000-0000A0590000}"/>
    <cellStyle name="Separador de milhares 2 2 15 6 2" xfId="53578" xr:uid="{D15F13E0-760D-4996-8E77-F9B75C8B939E}"/>
    <cellStyle name="Separador de milhares 2 2 15 7" xfId="53568" xr:uid="{14C9372D-6268-44CA-A5E3-1CAB2A69CA7E}"/>
    <cellStyle name="Separador de milhares 2 2 16" xfId="22943" xr:uid="{00000000-0005-0000-0000-0000A1590000}"/>
    <cellStyle name="Separador de milhares_x0001_ 2 2 16" xfId="22944" xr:uid="{00000000-0005-0000-0000-0000A2590000}"/>
    <cellStyle name="Separador de milhares 2 2 16 2" xfId="22945" xr:uid="{00000000-0005-0000-0000-0000A3590000}"/>
    <cellStyle name="Separador de milhares_x0001_ 2 2 16 2" xfId="53580" xr:uid="{B1355D08-A745-4C54-8FDE-6F43DBA026DD}"/>
    <cellStyle name="Separador de milhares 2 2 16 2 2" xfId="22946" xr:uid="{00000000-0005-0000-0000-0000A4590000}"/>
    <cellStyle name="Separador de milhares 2 2 16 2 2 2" xfId="53582" xr:uid="{34F93217-7558-4D8C-B977-7E4DB4C6E081}"/>
    <cellStyle name="Separador de milhares 2 2 16 2 3" xfId="53581" xr:uid="{0797FB07-FCCE-4E06-B301-EDE53915AD7D}"/>
    <cellStyle name="Separador de milhares 2 2 16 3" xfId="22947" xr:uid="{00000000-0005-0000-0000-0000A5590000}"/>
    <cellStyle name="Separador de milhares 2 2 16 3 2" xfId="22948" xr:uid="{00000000-0005-0000-0000-0000A6590000}"/>
    <cellStyle name="Separador de milhares 2 2 16 3 2 2" xfId="53584" xr:uid="{3BEEF2A7-F4E0-4801-B06D-EC07133EE69C}"/>
    <cellStyle name="Separador de milhares 2 2 16 3 3" xfId="53583" xr:uid="{10BE8B21-C854-4C7A-BB4A-F08229CA407E}"/>
    <cellStyle name="Separador de milhares 2 2 16 4" xfId="22949" xr:uid="{00000000-0005-0000-0000-0000A7590000}"/>
    <cellStyle name="Separador de milhares 2 2 16 4 2" xfId="53585" xr:uid="{53E98FD0-5AC6-4108-9040-FB8C6FB419C5}"/>
    <cellStyle name="Separador de milhares 2 2 16 5" xfId="22950" xr:uid="{00000000-0005-0000-0000-0000A8590000}"/>
    <cellStyle name="Separador de milhares 2 2 16 5 2" xfId="22951" xr:uid="{00000000-0005-0000-0000-0000A9590000}"/>
    <cellStyle name="Separador de milhares 2 2 16 5 2 2" xfId="53587" xr:uid="{36B16484-8819-4BFD-A8A6-82940037207F}"/>
    <cellStyle name="Separador de milhares 2 2 16 5 3" xfId="53586" xr:uid="{D59037E2-69AF-4308-9D5A-821E84866F6E}"/>
    <cellStyle name="Separador de milhares 2 2 16 6" xfId="22952" xr:uid="{00000000-0005-0000-0000-0000AA590000}"/>
    <cellStyle name="Separador de milhares 2 2 16 6 2" xfId="53588" xr:uid="{34FFFD5C-4FCA-4ECD-BC06-A674642E283E}"/>
    <cellStyle name="Separador de milhares 2 2 16 7" xfId="53579" xr:uid="{4C37177F-88A3-465B-8A25-FF48A6B6BDBD}"/>
    <cellStyle name="Separador de milhares 2 2 17" xfId="22953" xr:uid="{00000000-0005-0000-0000-0000AB590000}"/>
    <cellStyle name="Separador de milhares_x0001_ 2 2 17" xfId="22954" xr:uid="{00000000-0005-0000-0000-0000AC590000}"/>
    <cellStyle name="Separador de milhares 2 2 17 2" xfId="22955" xr:uid="{00000000-0005-0000-0000-0000AD590000}"/>
    <cellStyle name="Separador de milhares_x0001_ 2 2 17 2" xfId="53590" xr:uid="{F17D8401-379C-4F89-BD7E-0D8179B47383}"/>
    <cellStyle name="Separador de milhares 2 2 17 2 2" xfId="22956" xr:uid="{00000000-0005-0000-0000-0000AE590000}"/>
    <cellStyle name="Separador de milhares 2 2 17 2 2 2" xfId="53592" xr:uid="{75228F19-8B78-4EF4-99DF-3B8962E49D3C}"/>
    <cellStyle name="Separador de milhares 2 2 17 2 3" xfId="53591" xr:uid="{E1B9355C-62C8-43C5-9C42-6DBF7093EE3F}"/>
    <cellStyle name="Separador de milhares 2 2 17 3" xfId="22957" xr:uid="{00000000-0005-0000-0000-0000AF590000}"/>
    <cellStyle name="Separador de milhares 2 2 17 3 2" xfId="22958" xr:uid="{00000000-0005-0000-0000-0000B0590000}"/>
    <cellStyle name="Separador de milhares 2 2 17 3 2 2" xfId="53594" xr:uid="{CFE38467-00D3-4050-B129-9AC5CDED1AA7}"/>
    <cellStyle name="Separador de milhares 2 2 17 3 3" xfId="53593" xr:uid="{02B18089-370C-477A-9A71-FEFB290706DF}"/>
    <cellStyle name="Separador de milhares 2 2 17 4" xfId="22959" xr:uid="{00000000-0005-0000-0000-0000B1590000}"/>
    <cellStyle name="Separador de milhares 2 2 17 4 2" xfId="53595" xr:uid="{ACFF299F-911D-45DD-95B6-76B2FC8DBBD5}"/>
    <cellStyle name="Separador de milhares 2 2 17 5" xfId="22960" xr:uid="{00000000-0005-0000-0000-0000B2590000}"/>
    <cellStyle name="Separador de milhares 2 2 17 5 2" xfId="22961" xr:uid="{00000000-0005-0000-0000-0000B3590000}"/>
    <cellStyle name="Separador de milhares 2 2 17 5 2 2" xfId="53597" xr:uid="{66F700A8-831A-48FF-99D8-74062D71360D}"/>
    <cellStyle name="Separador de milhares 2 2 17 5 3" xfId="53596" xr:uid="{188EFF96-4B05-490D-9EF7-D8B6B5CEF067}"/>
    <cellStyle name="Separador de milhares 2 2 17 6" xfId="22962" xr:uid="{00000000-0005-0000-0000-0000B4590000}"/>
    <cellStyle name="Separador de milhares 2 2 17 6 2" xfId="53598" xr:uid="{9ABE6EBA-39FE-41C7-AF9A-302A0AFA2805}"/>
    <cellStyle name="Separador de milhares 2 2 17 7" xfId="53589" xr:uid="{F15EE043-E90A-44A9-BBBB-CB213F464736}"/>
    <cellStyle name="Separador de milhares 2 2 18" xfId="22963" xr:uid="{00000000-0005-0000-0000-0000B5590000}"/>
    <cellStyle name="Separador de milhares_x0001_ 2 2 18" xfId="53251" xr:uid="{CFA1D546-AF0C-45FF-A979-7EA3FC23FC1F}"/>
    <cellStyle name="Separador de milhares 2 2 18 2" xfId="22964" xr:uid="{00000000-0005-0000-0000-0000B6590000}"/>
    <cellStyle name="Separador de milhares 2 2 18 2 2" xfId="22965" xr:uid="{00000000-0005-0000-0000-0000B7590000}"/>
    <cellStyle name="Separador de milhares 2 2 18 2 2 2" xfId="53601" xr:uid="{68962720-69F4-415B-93F6-B7AB97ADF473}"/>
    <cellStyle name="Separador de milhares 2 2 18 2 3" xfId="53600" xr:uid="{63702C50-0ED3-4EC5-A923-66247D81126D}"/>
    <cellStyle name="Separador de milhares 2 2 18 3" xfId="22966" xr:uid="{00000000-0005-0000-0000-0000B8590000}"/>
    <cellStyle name="Separador de milhares 2 2 18 3 2" xfId="22967" xr:uid="{00000000-0005-0000-0000-0000B9590000}"/>
    <cellStyle name="Separador de milhares 2 2 18 3 2 2" xfId="53603" xr:uid="{F169AC2D-E264-45D2-982A-C1AAE4A4AFF8}"/>
    <cellStyle name="Separador de milhares 2 2 18 3 3" xfId="53602" xr:uid="{A23A81ED-EFB0-4B79-97D8-3798B712D060}"/>
    <cellStyle name="Separador de milhares 2 2 18 4" xfId="22968" xr:uid="{00000000-0005-0000-0000-0000BA590000}"/>
    <cellStyle name="Separador de milhares 2 2 18 4 2" xfId="53604" xr:uid="{A992C699-F6F3-425D-9368-CC6E96ABD209}"/>
    <cellStyle name="Separador de milhares 2 2 18 5" xfId="22969" xr:uid="{00000000-0005-0000-0000-0000BB590000}"/>
    <cellStyle name="Separador de milhares 2 2 18 5 2" xfId="22970" xr:uid="{00000000-0005-0000-0000-0000BC590000}"/>
    <cellStyle name="Separador de milhares 2 2 18 5 2 2" xfId="53606" xr:uid="{E8FFF66C-F3DF-49D7-AEFD-59A16A0D19CB}"/>
    <cellStyle name="Separador de milhares 2 2 18 5 3" xfId="53605" xr:uid="{37181A52-73AE-4C06-9B6A-D8CFCCBAA233}"/>
    <cellStyle name="Separador de milhares 2 2 18 6" xfId="22971" xr:uid="{00000000-0005-0000-0000-0000BD590000}"/>
    <cellStyle name="Separador de milhares 2 2 18 6 2" xfId="53607" xr:uid="{537E82B0-F43E-4069-B590-51DAA5D45FE0}"/>
    <cellStyle name="Separador de milhares 2 2 18 7" xfId="53599" xr:uid="{2FA09977-C01C-46C4-985B-38E0BA592A1F}"/>
    <cellStyle name="Separador de milhares 2 2 19" xfId="22972" xr:uid="{00000000-0005-0000-0000-0000BE590000}"/>
    <cellStyle name="Separador de milhares 2 2 19 2" xfId="22973" xr:uid="{00000000-0005-0000-0000-0000BF590000}"/>
    <cellStyle name="Separador de milhares 2 2 19 2 2" xfId="22974" xr:uid="{00000000-0005-0000-0000-0000C0590000}"/>
    <cellStyle name="Separador de milhares 2 2 19 2 2 2" xfId="53610" xr:uid="{FE37A897-EDA2-48A1-A8A2-075809CE536D}"/>
    <cellStyle name="Separador de milhares 2 2 19 2 3" xfId="53609" xr:uid="{43418E1D-4207-4BAA-AF6D-93D66D1336DD}"/>
    <cellStyle name="Separador de milhares 2 2 19 3" xfId="22975" xr:uid="{00000000-0005-0000-0000-0000C1590000}"/>
    <cellStyle name="Separador de milhares 2 2 19 3 2" xfId="22976" xr:uid="{00000000-0005-0000-0000-0000C2590000}"/>
    <cellStyle name="Separador de milhares 2 2 19 3 2 2" xfId="53612" xr:uid="{5E28AF36-6AC7-4747-8E62-2942B3A3C406}"/>
    <cellStyle name="Separador de milhares 2 2 19 3 3" xfId="53611" xr:uid="{3BC0F133-C204-492B-8CF0-848A6D618CAC}"/>
    <cellStyle name="Separador de milhares 2 2 19 4" xfId="22977" xr:uid="{00000000-0005-0000-0000-0000C3590000}"/>
    <cellStyle name="Separador de milhares 2 2 19 4 2" xfId="53613" xr:uid="{454A1D4B-E149-435F-AAD6-AD467E5C0B34}"/>
    <cellStyle name="Separador de milhares 2 2 19 5" xfId="22978" xr:uid="{00000000-0005-0000-0000-0000C4590000}"/>
    <cellStyle name="Separador de milhares 2 2 19 5 2" xfId="22979" xr:uid="{00000000-0005-0000-0000-0000C5590000}"/>
    <cellStyle name="Separador de milhares 2 2 19 5 2 2" xfId="53615" xr:uid="{0F681E3F-9123-44D3-9172-F573C296B4EB}"/>
    <cellStyle name="Separador de milhares 2 2 19 5 3" xfId="53614" xr:uid="{213D42C1-8ABA-467E-AB0D-8DE0DE2301FE}"/>
    <cellStyle name="Separador de milhares 2 2 19 6" xfId="22980" xr:uid="{00000000-0005-0000-0000-0000C6590000}"/>
    <cellStyle name="Separador de milhares 2 2 19 6 2" xfId="53616" xr:uid="{878567AD-E021-464A-8053-089963A02948}"/>
    <cellStyle name="Separador de milhares 2 2 19 7" xfId="53608" xr:uid="{A8E4E1D8-24A1-4875-A760-45BB3F9B6442}"/>
    <cellStyle name="Separador de milhares 2 2 2" xfId="22981" xr:uid="{00000000-0005-0000-0000-0000C7590000}"/>
    <cellStyle name="Separador de milhares_x0001_ 2 2 2" xfId="22982" xr:uid="{00000000-0005-0000-0000-0000C8590000}"/>
    <cellStyle name="Separador de milhares 2 2 2 10" xfId="22983" xr:uid="{00000000-0005-0000-0000-0000C9590000}"/>
    <cellStyle name="Separador de milhares_x0001_ 2 2 2 10" xfId="53618" xr:uid="{EBD5E11E-6042-45EA-A695-07DC76445BCA}"/>
    <cellStyle name="Separador de milhares 2 2 2 10 2" xfId="22984" xr:uid="{00000000-0005-0000-0000-0000CA590000}"/>
    <cellStyle name="Separador de milhares 2 2 2 10 2 2" xfId="53620" xr:uid="{9C274BD5-E664-412B-8EDA-92F8D30C8E0D}"/>
    <cellStyle name="Separador de milhares 2 2 2 10 3" xfId="53619" xr:uid="{95F52D0C-87F1-4DA3-A74D-2CF8F8FA8834}"/>
    <cellStyle name="Separador de milhares 2 2 2 11" xfId="22985" xr:uid="{00000000-0005-0000-0000-0000CB590000}"/>
    <cellStyle name="Separador de milhares 2 2 2 11 2" xfId="22986" xr:uid="{00000000-0005-0000-0000-0000CC590000}"/>
    <cellStyle name="Separador de milhares 2 2 2 11 2 2" xfId="53622" xr:uid="{57682BD8-66B7-44E9-B1EA-23B4AC721E28}"/>
    <cellStyle name="Separador de milhares 2 2 2 11 3" xfId="53621" xr:uid="{38E0DAC2-D6D0-43F6-8FCA-06EC5A12B743}"/>
    <cellStyle name="Separador de milhares 2 2 2 12" xfId="22987" xr:uid="{00000000-0005-0000-0000-0000CD590000}"/>
    <cellStyle name="Separador de milhares 2 2 2 12 2" xfId="53623" xr:uid="{6B6A8A3B-5E37-4661-99F5-E377DB05EACC}"/>
    <cellStyle name="Separador de milhares 2 2 2 13" xfId="22988" xr:uid="{00000000-0005-0000-0000-0000CE590000}"/>
    <cellStyle name="Separador de milhares 2 2 2 13 2" xfId="53624" xr:uid="{69E779DB-AD65-4C11-A56F-48C7C700E4B5}"/>
    <cellStyle name="Separador de milhares 2 2 2 13 3" xfId="22989" xr:uid="{00000000-0005-0000-0000-0000CF590000}"/>
    <cellStyle name="Separador de milhares 2 2 2 13 3 2" xfId="53625" xr:uid="{0B53E7A0-46DE-499B-8068-49EBF29D41C7}"/>
    <cellStyle name="Separador de milhares 2 2 2 14" xfId="22990" xr:uid="{00000000-0005-0000-0000-0000D0590000}"/>
    <cellStyle name="Separador de milhares 2 2 2 14 2" xfId="53626" xr:uid="{FE4EBEFF-9895-44CA-AEE8-18D88D5442BB}"/>
    <cellStyle name="Separador de milhares 2 2 2 15" xfId="22991" xr:uid="{00000000-0005-0000-0000-0000D1590000}"/>
    <cellStyle name="Separador de milhares 2 2 2 15 2" xfId="53627" xr:uid="{9D36B9EA-7274-42F1-A558-D05DE25C3A96}"/>
    <cellStyle name="Separador de milhares 2 2 2 16" xfId="53617" xr:uid="{8C82B1B0-9F37-4585-8ECB-49FD9698C5D8}"/>
    <cellStyle name="Separador de milhares 2 2 2 2" xfId="22992" xr:uid="{00000000-0005-0000-0000-0000D2590000}"/>
    <cellStyle name="Separador de milhares_x0001_ 2 2 2 2" xfId="22993" xr:uid="{00000000-0005-0000-0000-0000D3590000}"/>
    <cellStyle name="Separador de milhares 2 2 2 2 10" xfId="53628" xr:uid="{C83A0350-E10B-4E01-938F-182302DFAC73}"/>
    <cellStyle name="Separador de milhares 2 2 2 2 2" xfId="22994" xr:uid="{00000000-0005-0000-0000-0000D4590000}"/>
    <cellStyle name="Separador de milhares_x0001_ 2 2 2 2 2" xfId="22995" xr:uid="{00000000-0005-0000-0000-0000D5590000}"/>
    <cellStyle name="Separador de milhares 2 2 2 2 2 2" xfId="22996" xr:uid="{00000000-0005-0000-0000-0000D6590000}"/>
    <cellStyle name="Separador de milhares_x0001_ 2 2 2 2 2 2" xfId="53631" xr:uid="{0DB7CF8A-E8AE-4BE7-9E5D-F447A9C52928}"/>
    <cellStyle name="Separador de milhares 2 2 2 2 2 2 2" xfId="53632" xr:uid="{362C993B-7F0B-4367-AAA1-BF430B82759E}"/>
    <cellStyle name="Separador de milhares 2 2 2 2 2 3" xfId="53630" xr:uid="{8CCA23EF-C89E-4B5A-AEB9-2E31BD254AE7}"/>
    <cellStyle name="Separador de milhares 2 2 2 2 3" xfId="22997" xr:uid="{00000000-0005-0000-0000-0000D7590000}"/>
    <cellStyle name="Separador de milhares_x0001_ 2 2 2 2 3" xfId="53629" xr:uid="{4281E883-5E3F-42B6-97D1-9F064D23E43B}"/>
    <cellStyle name="Separador de milhares 2 2 2 2 3 2" xfId="22998" xr:uid="{00000000-0005-0000-0000-0000D8590000}"/>
    <cellStyle name="Separador de milhares 2 2 2 2 3 2 2" xfId="53634" xr:uid="{5864C68F-144E-47F0-95D4-A10B7E5118EA}"/>
    <cellStyle name="Separador de milhares 2 2 2 2 3 3" xfId="53633" xr:uid="{F7A77F88-1304-48D1-9BA4-F8F68FD27134}"/>
    <cellStyle name="Separador de milhares 2 2 2 2 4" xfId="22999" xr:uid="{00000000-0005-0000-0000-0000D9590000}"/>
    <cellStyle name="Separador de milhares 2 2 2 2 4 2" xfId="23000" xr:uid="{00000000-0005-0000-0000-0000DA590000}"/>
    <cellStyle name="Separador de milhares 2 2 2 2 4 2 2" xfId="53636" xr:uid="{1E47223C-DAFD-46B0-B72D-231E51FF4738}"/>
    <cellStyle name="Separador de milhares 2 2 2 2 4 3" xfId="53635" xr:uid="{CA005098-C047-41AD-BBB6-65954275D307}"/>
    <cellStyle name="Separador de milhares 2 2 2 2 5" xfId="23001" xr:uid="{00000000-0005-0000-0000-0000DB590000}"/>
    <cellStyle name="Separador de milhares 2 2 2 2 5 2" xfId="23002" xr:uid="{00000000-0005-0000-0000-0000DC590000}"/>
    <cellStyle name="Separador de milhares 2 2 2 2 5 2 2" xfId="53638" xr:uid="{3A9280C2-19DE-49C1-BDE8-4C88CCDAABEC}"/>
    <cellStyle name="Separador de milhares 2 2 2 2 5 3" xfId="53637" xr:uid="{78C839B4-1436-422E-83BA-EE035C96E8F3}"/>
    <cellStyle name="Separador de milhares 2 2 2 2 6" xfId="23003" xr:uid="{00000000-0005-0000-0000-0000DD590000}"/>
    <cellStyle name="Separador de milhares 2 2 2 2 6 2" xfId="53639" xr:uid="{F285AFEB-BC56-4A93-BFF2-C52B733EE542}"/>
    <cellStyle name="Separador de milhares 2 2 2 2 7" xfId="23004" xr:uid="{00000000-0005-0000-0000-0000DE590000}"/>
    <cellStyle name="Separador de milhares 2 2 2 2 7 2" xfId="53640" xr:uid="{12FA2FB6-2C23-4E2A-BEED-3CA7A53D5D5B}"/>
    <cellStyle name="Separador de milhares 2 2 2 2 7 3" xfId="23005" xr:uid="{00000000-0005-0000-0000-0000DF590000}"/>
    <cellStyle name="Separador de milhares 2 2 2 2 7 3 2" xfId="53641" xr:uid="{16B13AB1-A263-46C0-902F-4B8E54C29F9A}"/>
    <cellStyle name="Separador de milhares 2 2 2 2 8" xfId="23006" xr:uid="{00000000-0005-0000-0000-0000E0590000}"/>
    <cellStyle name="Separador de milhares 2 2 2 2 8 2" xfId="53642" xr:uid="{57158C26-B154-4DAE-9C31-EBA105E521CE}"/>
    <cellStyle name="Separador de milhares 2 2 2 2 9" xfId="23007" xr:uid="{00000000-0005-0000-0000-0000E1590000}"/>
    <cellStyle name="Separador de milhares 2 2 2 2 9 2" xfId="53643" xr:uid="{0AB79717-F55A-413D-BFE5-39FA91A23B19}"/>
    <cellStyle name="Separador de milhares 2 2 2 3" xfId="23008" xr:uid="{00000000-0005-0000-0000-0000E2590000}"/>
    <cellStyle name="Separador de milhares_x0001_ 2 2 2 3" xfId="23009" xr:uid="{00000000-0005-0000-0000-0000E3590000}"/>
    <cellStyle name="Separador de milhares 2 2 2 3 2" xfId="23010" xr:uid="{00000000-0005-0000-0000-0000E4590000}"/>
    <cellStyle name="Separador de milhares_x0001_ 2 2 2 3 2" xfId="23011" xr:uid="{00000000-0005-0000-0000-0000E5590000}"/>
    <cellStyle name="Separador de milhares 2 2 2 3 2 2" xfId="23012" xr:uid="{00000000-0005-0000-0000-0000E6590000}"/>
    <cellStyle name="Separador de milhares_x0001_ 2 2 2 3 2 2" xfId="53647" xr:uid="{28D1C2F0-EC49-4248-AFCD-68170AF1F706}"/>
    <cellStyle name="Separador de milhares 2 2 2 3 2 2 2" xfId="53648" xr:uid="{6E570A79-806C-4B8E-893D-E081641467F3}"/>
    <cellStyle name="Separador de milhares 2 2 2 3 2 3" xfId="53646" xr:uid="{E30EE07C-E76E-4BDA-A992-6D91CDE31DBE}"/>
    <cellStyle name="Separador de milhares 2 2 2 3 3" xfId="23013" xr:uid="{00000000-0005-0000-0000-0000E7590000}"/>
    <cellStyle name="Separador de milhares_x0001_ 2 2 2 3 3" xfId="53645" xr:uid="{B5ABAE9D-2BFE-423B-8E9C-0A2ABA103985}"/>
    <cellStyle name="Separador de milhares 2 2 2 3 3 2" xfId="23014" xr:uid="{00000000-0005-0000-0000-0000E8590000}"/>
    <cellStyle name="Separador de milhares 2 2 2 3 3 2 2" xfId="53650" xr:uid="{76CF8C0D-7150-4C09-9E3B-0DC485067547}"/>
    <cellStyle name="Separador de milhares 2 2 2 3 3 3" xfId="53649" xr:uid="{81E52C9B-D5CA-44B1-8F38-3592A0E6F458}"/>
    <cellStyle name="Separador de milhares 2 2 2 3 4" xfId="23015" xr:uid="{00000000-0005-0000-0000-0000E9590000}"/>
    <cellStyle name="Separador de milhares 2 2 2 3 4 2" xfId="23016" xr:uid="{00000000-0005-0000-0000-0000EA590000}"/>
    <cellStyle name="Separador de milhares 2 2 2 3 4 2 2" xfId="53652" xr:uid="{D1D6264D-7D89-4B4F-BE7C-7E09654F98BB}"/>
    <cellStyle name="Separador de milhares 2 2 2 3 4 3" xfId="53651" xr:uid="{C07DB77D-7426-4658-9953-6A27AE21B1F1}"/>
    <cellStyle name="Separador de milhares 2 2 2 3 5" xfId="23017" xr:uid="{00000000-0005-0000-0000-0000EB590000}"/>
    <cellStyle name="Separador de milhares 2 2 2 3 5 2" xfId="53653" xr:uid="{F9D3104F-68E9-45B5-9543-2CCC2113E6DA}"/>
    <cellStyle name="Separador de milhares 2 2 2 3 6" xfId="23018" xr:uid="{00000000-0005-0000-0000-0000EC590000}"/>
    <cellStyle name="Separador de milhares 2 2 2 3 6 2" xfId="53654" xr:uid="{1A56C92E-26D0-4FD6-9BCE-4D9B99018D73}"/>
    <cellStyle name="Separador de milhares 2 2 2 3 7" xfId="23019" xr:uid="{00000000-0005-0000-0000-0000ED590000}"/>
    <cellStyle name="Separador de milhares 2 2 2 3 7 2" xfId="53655" xr:uid="{66371C80-D601-441A-8960-03F7A3D3EC34}"/>
    <cellStyle name="Separador de milhares 2 2 2 3 8" xfId="23020" xr:uid="{00000000-0005-0000-0000-0000EE590000}"/>
    <cellStyle name="Separador de milhares 2 2 2 3 8 2" xfId="53656" xr:uid="{88BBF02E-41F7-4F0C-A3F6-BB657B3A937B}"/>
    <cellStyle name="Separador de milhares 2 2 2 3 9" xfId="53644" xr:uid="{A2D7CE65-820E-4F32-8A83-31B8E27D24AC}"/>
    <cellStyle name="Separador de milhares 2 2 2 4" xfId="23021" xr:uid="{00000000-0005-0000-0000-0000EF590000}"/>
    <cellStyle name="Separador de milhares_x0001_ 2 2 2 4" xfId="23022" xr:uid="{00000000-0005-0000-0000-0000F0590000}"/>
    <cellStyle name="Separador de milhares 2 2 2 4 2" xfId="23023" xr:uid="{00000000-0005-0000-0000-0000F1590000}"/>
    <cellStyle name="Separador de milhares_x0001_ 2 2 2 4 2" xfId="23024" xr:uid="{00000000-0005-0000-0000-0000F2590000}"/>
    <cellStyle name="Separador de milhares 2 2 2 4 2 2" xfId="23025" xr:uid="{00000000-0005-0000-0000-0000F3590000}"/>
    <cellStyle name="Separador de milhares_x0001_ 2 2 2 4 2 2" xfId="53660" xr:uid="{BD426E29-F4C3-4A8A-A91F-ED9BC2688CF1}"/>
    <cellStyle name="Separador de milhares 2 2 2 4 2 2 2" xfId="53661" xr:uid="{DE0D7FE0-438D-4A6E-9EFE-CC52C9ACF51C}"/>
    <cellStyle name="Separador de milhares 2 2 2 4 2 3" xfId="53659" xr:uid="{87B226AD-983B-4E0B-88A2-CF989EAAEF86}"/>
    <cellStyle name="Separador de milhares 2 2 2 4 3" xfId="23026" xr:uid="{00000000-0005-0000-0000-0000F4590000}"/>
    <cellStyle name="Separador de milhares_x0001_ 2 2 2 4 3" xfId="53658" xr:uid="{0861ABE5-ACDF-4987-A910-23E2071F3E73}"/>
    <cellStyle name="Separador de milhares 2 2 2 4 3 2" xfId="23027" xr:uid="{00000000-0005-0000-0000-0000F5590000}"/>
    <cellStyle name="Separador de milhares 2 2 2 4 3 2 2" xfId="53663" xr:uid="{1F2F8DAF-3E71-4AE2-B3E4-F25947D5444D}"/>
    <cellStyle name="Separador de milhares 2 2 2 4 3 3" xfId="53662" xr:uid="{BA9B00A2-C447-48E8-99CF-26D68CB93868}"/>
    <cellStyle name="Separador de milhares 2 2 2 4 4" xfId="23028" xr:uid="{00000000-0005-0000-0000-0000F6590000}"/>
    <cellStyle name="Separador de milhares 2 2 2 4 4 2" xfId="23029" xr:uid="{00000000-0005-0000-0000-0000F7590000}"/>
    <cellStyle name="Separador de milhares 2 2 2 4 4 2 2" xfId="53665" xr:uid="{1C4DC1A0-B8DF-4201-AA67-6217C086E510}"/>
    <cellStyle name="Separador de milhares 2 2 2 4 4 3" xfId="53664" xr:uid="{55653C3B-92AC-4F88-8645-2698B09E7B65}"/>
    <cellStyle name="Separador de milhares 2 2 2 4 5" xfId="23030" xr:uid="{00000000-0005-0000-0000-0000F8590000}"/>
    <cellStyle name="Separador de milhares 2 2 2 4 5 2" xfId="53666" xr:uid="{7BE7A56D-AE7E-4B0F-AC2F-441D15A2AF3C}"/>
    <cellStyle name="Separador de milhares 2 2 2 4 6" xfId="23031" xr:uid="{00000000-0005-0000-0000-0000F9590000}"/>
    <cellStyle name="Separador de milhares 2 2 2 4 6 2" xfId="53667" xr:uid="{16B8AA30-4DA2-47D8-8B66-DCC285BB399E}"/>
    <cellStyle name="Separador de milhares 2 2 2 4 7" xfId="23032" xr:uid="{00000000-0005-0000-0000-0000FA590000}"/>
    <cellStyle name="Separador de milhares 2 2 2 4 7 2" xfId="53668" xr:uid="{F049ABB5-308B-451D-A02E-1BC52F6C7609}"/>
    <cellStyle name="Separador de milhares 2 2 2 4 8" xfId="23033" xr:uid="{00000000-0005-0000-0000-0000FB590000}"/>
    <cellStyle name="Separador de milhares 2 2 2 4 8 2" xfId="53669" xr:uid="{B9EF5881-9010-4223-B2FD-224047B9062A}"/>
    <cellStyle name="Separador de milhares 2 2 2 4 9" xfId="53657" xr:uid="{E42F6F19-21F9-4F00-B105-021A05CC6B70}"/>
    <cellStyle name="Separador de milhares 2 2 2 5" xfId="23034" xr:uid="{00000000-0005-0000-0000-0000FC590000}"/>
    <cellStyle name="Separador de milhares_x0001_ 2 2 2 5" xfId="23035" xr:uid="{00000000-0005-0000-0000-0000FD590000}"/>
    <cellStyle name="Separador de milhares 2 2 2 5 2" xfId="23036" xr:uid="{00000000-0005-0000-0000-0000FE590000}"/>
    <cellStyle name="Separador de milhares_x0001_ 2 2 2 5 2" xfId="23037" xr:uid="{00000000-0005-0000-0000-0000FF590000}"/>
    <cellStyle name="Separador de milhares 2 2 2 5 2 2" xfId="23038" xr:uid="{00000000-0005-0000-0000-0000005A0000}"/>
    <cellStyle name="Separador de milhares_x0001_ 2 2 2 5 2 2" xfId="53673" xr:uid="{DED3AE79-236A-4BC2-8673-8D1D92332F0C}"/>
    <cellStyle name="Separador de milhares 2 2 2 5 2 2 2" xfId="53674" xr:uid="{202CCCA4-056E-460A-BE27-9DFCE0629066}"/>
    <cellStyle name="Separador de milhares 2 2 2 5 2 3" xfId="53672" xr:uid="{DB985B3D-527D-4025-BAC8-2D44704088A5}"/>
    <cellStyle name="Separador de milhares 2 2 2 5 3" xfId="23039" xr:uid="{00000000-0005-0000-0000-0000015A0000}"/>
    <cellStyle name="Separador de milhares_x0001_ 2 2 2 5 3" xfId="53671" xr:uid="{D06AD73D-2564-440A-8CAA-7F241ED42E00}"/>
    <cellStyle name="Separador de milhares 2 2 2 5 3 2" xfId="23040" xr:uid="{00000000-0005-0000-0000-0000025A0000}"/>
    <cellStyle name="Separador de milhares 2 2 2 5 3 2 2" xfId="53676" xr:uid="{0CAC0F30-DABD-4089-A078-FE89544901AB}"/>
    <cellStyle name="Separador de milhares 2 2 2 5 3 3" xfId="53675" xr:uid="{B0C8F64A-EABF-4F8A-BDD9-89387CAE99BA}"/>
    <cellStyle name="Separador de milhares 2 2 2 5 4" xfId="23041" xr:uid="{00000000-0005-0000-0000-0000035A0000}"/>
    <cellStyle name="Separador de milhares 2 2 2 5 4 2" xfId="53677" xr:uid="{3B279313-CE49-4DD8-AE07-789625D1DE23}"/>
    <cellStyle name="Separador de milhares 2 2 2 5 5" xfId="23042" xr:uid="{00000000-0005-0000-0000-0000045A0000}"/>
    <cellStyle name="Separador de milhares 2 2 2 5 5 2" xfId="53678" xr:uid="{40639EB8-8597-4D21-95EE-6911D58D134F}"/>
    <cellStyle name="Separador de milhares 2 2 2 5 6" xfId="23043" xr:uid="{00000000-0005-0000-0000-0000055A0000}"/>
    <cellStyle name="Separador de milhares 2 2 2 5 6 2" xfId="53679" xr:uid="{DD6B7685-B846-458D-8ECE-7F1BCBC58F78}"/>
    <cellStyle name="Separador de milhares 2 2 2 5 7" xfId="23044" xr:uid="{00000000-0005-0000-0000-0000065A0000}"/>
    <cellStyle name="Separador de milhares 2 2 2 5 7 2" xfId="53680" xr:uid="{357F2EAE-2E2E-4B30-BF98-62549BF14E99}"/>
    <cellStyle name="Separador de milhares 2 2 2 5 8" xfId="53670" xr:uid="{4337BB1F-1468-46F4-9F6C-39B40D2CEE6A}"/>
    <cellStyle name="Separador de milhares 2 2 2 6" xfId="23045" xr:uid="{00000000-0005-0000-0000-0000075A0000}"/>
    <cellStyle name="Separador de milhares_x0001_ 2 2 2 6" xfId="23046" xr:uid="{00000000-0005-0000-0000-0000085A0000}"/>
    <cellStyle name="Separador de milhares 2 2 2 6 2" xfId="23047" xr:uid="{00000000-0005-0000-0000-0000095A0000}"/>
    <cellStyle name="Separador de milhares_x0001_ 2 2 2 6 2" xfId="53682" xr:uid="{4CAFFA20-C065-408C-9E02-80924950E536}"/>
    <cellStyle name="Separador de milhares 2 2 2 6 2 2" xfId="23048" xr:uid="{00000000-0005-0000-0000-00000A5A0000}"/>
    <cellStyle name="Separador de milhares 2 2 2 6 2 2 2" xfId="53684" xr:uid="{87F6BF8C-BA00-4048-A297-A76174470991}"/>
    <cellStyle name="Separador de milhares 2 2 2 6 2 3" xfId="53683" xr:uid="{130B1C15-4D8F-46BB-948E-4398B9204EF8}"/>
    <cellStyle name="Separador de milhares 2 2 2 6 3" xfId="23049" xr:uid="{00000000-0005-0000-0000-00000B5A0000}"/>
    <cellStyle name="Separador de milhares 2 2 2 6 3 2" xfId="23050" xr:uid="{00000000-0005-0000-0000-00000C5A0000}"/>
    <cellStyle name="Separador de milhares 2 2 2 6 3 2 2" xfId="53686" xr:uid="{18F7FA33-6E55-4B28-AB1D-0B8325F0329B}"/>
    <cellStyle name="Separador de milhares 2 2 2 6 3 3" xfId="53685" xr:uid="{7056D71D-A052-43CD-89B8-97DD1FEA3138}"/>
    <cellStyle name="Separador de milhares 2 2 2 6 4" xfId="23051" xr:uid="{00000000-0005-0000-0000-00000D5A0000}"/>
    <cellStyle name="Separador de milhares 2 2 2 6 4 2" xfId="53687" xr:uid="{B7B3747C-B660-4D3C-A131-572EA59E518E}"/>
    <cellStyle name="Separador de milhares 2 2 2 6 5" xfId="23052" xr:uid="{00000000-0005-0000-0000-00000E5A0000}"/>
    <cellStyle name="Separador de milhares 2 2 2 6 5 2" xfId="53688" xr:uid="{D56B70C4-2C99-4792-A9DB-6C18661F8B5A}"/>
    <cellStyle name="Separador de milhares 2 2 2 6 6" xfId="23053" xr:uid="{00000000-0005-0000-0000-00000F5A0000}"/>
    <cellStyle name="Separador de milhares 2 2 2 6 6 2" xfId="53689" xr:uid="{CA050473-CDE6-4971-B93C-D2A6F8BDE906}"/>
    <cellStyle name="Separador de milhares 2 2 2 6 7" xfId="23054" xr:uid="{00000000-0005-0000-0000-0000105A0000}"/>
    <cellStyle name="Separador de milhares 2 2 2 6 7 2" xfId="53690" xr:uid="{0911A7BB-760C-40DF-804F-163AA8A300D6}"/>
    <cellStyle name="Separador de milhares 2 2 2 6 8" xfId="53681" xr:uid="{7155B1C2-5571-4F27-A4A9-8964D04CA400}"/>
    <cellStyle name="Separador de milhares 2 2 2 7" xfId="23055" xr:uid="{00000000-0005-0000-0000-0000115A0000}"/>
    <cellStyle name="Separador de milhares_x0001_ 2 2 2 7" xfId="23056" xr:uid="{00000000-0005-0000-0000-0000125A0000}"/>
    <cellStyle name="Separador de milhares 2 2 2 7 2" xfId="23057" xr:uid="{00000000-0005-0000-0000-0000135A0000}"/>
    <cellStyle name="Separador de milhares_x0001_ 2 2 2 7 2" xfId="53692" xr:uid="{04B57D0E-FE52-453E-85FD-016EC1E80855}"/>
    <cellStyle name="Separador de milhares 2 2 2 7 2 2" xfId="23058" xr:uid="{00000000-0005-0000-0000-0000145A0000}"/>
    <cellStyle name="Separador de milhares 2 2 2 7 2 2 2" xfId="53694" xr:uid="{FBA35193-A50E-4D91-956C-A3D746A34442}"/>
    <cellStyle name="Separador de milhares 2 2 2 7 2 3" xfId="53693" xr:uid="{C392F5DD-C7F8-4168-A3C9-2F09D97A5285}"/>
    <cellStyle name="Separador de milhares 2 2 2 7 3" xfId="23059" xr:uid="{00000000-0005-0000-0000-0000155A0000}"/>
    <cellStyle name="Separador de milhares 2 2 2 7 3 2" xfId="23060" xr:uid="{00000000-0005-0000-0000-0000165A0000}"/>
    <cellStyle name="Separador de milhares 2 2 2 7 3 2 2" xfId="53696" xr:uid="{163B9B4B-C99C-4FD3-9246-58B79419F15E}"/>
    <cellStyle name="Separador de milhares 2 2 2 7 3 3" xfId="53695" xr:uid="{5FBB892F-0FA7-4559-9481-8DCEA3DF5F99}"/>
    <cellStyle name="Separador de milhares 2 2 2 7 4" xfId="23061" xr:uid="{00000000-0005-0000-0000-0000175A0000}"/>
    <cellStyle name="Separador de milhares 2 2 2 7 4 2" xfId="53697" xr:uid="{6B654FED-2DB9-40BE-9171-891DAE02C08B}"/>
    <cellStyle name="Separador de milhares 2 2 2 7 5" xfId="23062" xr:uid="{00000000-0005-0000-0000-0000185A0000}"/>
    <cellStyle name="Separador de milhares 2 2 2 7 5 2" xfId="53698" xr:uid="{3E205A45-2DCD-44BF-8542-9E69B1FE1F4E}"/>
    <cellStyle name="Separador de milhares 2 2 2 7 6" xfId="23063" xr:uid="{00000000-0005-0000-0000-0000195A0000}"/>
    <cellStyle name="Separador de milhares 2 2 2 7 6 2" xfId="53699" xr:uid="{8BE30CD0-22D4-427E-ABFB-84E35E01A306}"/>
    <cellStyle name="Separador de milhares 2 2 2 7 7" xfId="53691" xr:uid="{7C359D85-5E3B-46B4-A5E1-8602D9B8FEE5}"/>
    <cellStyle name="Separador de milhares 2 2 2 8" xfId="23064" xr:uid="{00000000-0005-0000-0000-00001A5A0000}"/>
    <cellStyle name="Separador de milhares_x0001_ 2 2 2 8" xfId="23065" xr:uid="{00000000-0005-0000-0000-00001B5A0000}"/>
    <cellStyle name="Separador de milhares 2 2 2 8 2" xfId="23066" xr:uid="{00000000-0005-0000-0000-00001C5A0000}"/>
    <cellStyle name="Separador de milhares_x0001_ 2 2 2 8 2" xfId="53701" xr:uid="{0E222C66-47CA-4D0A-B9E0-8E8A725EE825}"/>
    <cellStyle name="Separador de milhares 2 2 2 8 2 2" xfId="53702" xr:uid="{472E2388-AADC-4211-A1C9-4D7A959C0877}"/>
    <cellStyle name="Separador de milhares 2 2 2 8 3" xfId="53700" xr:uid="{FF8F56CC-3473-4843-8565-23574007D4CE}"/>
    <cellStyle name="Separador de milhares 2 2 2 9" xfId="23067" xr:uid="{00000000-0005-0000-0000-00001D5A0000}"/>
    <cellStyle name="Separador de milhares_x0001_ 2 2 2 9" xfId="23068" xr:uid="{00000000-0005-0000-0000-00001E5A0000}"/>
    <cellStyle name="Separador de milhares 2 2 2 9 2" xfId="23069" xr:uid="{00000000-0005-0000-0000-00001F5A0000}"/>
    <cellStyle name="Separador de milhares_x0001_ 2 2 2 9 2" xfId="53704" xr:uid="{05001C02-0417-4311-A23F-656DF9AEC357}"/>
    <cellStyle name="Separador de milhares 2 2 2 9 2 2" xfId="53705" xr:uid="{A41EA947-6F3F-45A2-BA55-DAB6449FA40A}"/>
    <cellStyle name="Separador de milhares 2 2 2 9 3" xfId="53703" xr:uid="{C988955B-9C31-4A71-AE8E-207274F214CC}"/>
    <cellStyle name="Separador de milhares 2 2 20" xfId="23070" xr:uid="{00000000-0005-0000-0000-0000205A0000}"/>
    <cellStyle name="Separador de milhares 2 2 20 2" xfId="23071" xr:uid="{00000000-0005-0000-0000-0000215A0000}"/>
    <cellStyle name="Separador de milhares 2 2 20 2 2" xfId="23072" xr:uid="{00000000-0005-0000-0000-0000225A0000}"/>
    <cellStyle name="Separador de milhares 2 2 20 2 2 2" xfId="53708" xr:uid="{3A2A59B5-6880-477C-A0F6-BF6DEF0DE360}"/>
    <cellStyle name="Separador de milhares 2 2 20 2 3" xfId="53707" xr:uid="{BBDC4721-A2E1-47C9-B24E-B127D0DD12F6}"/>
    <cellStyle name="Separador de milhares 2 2 20 3" xfId="23073" xr:uid="{00000000-0005-0000-0000-0000235A0000}"/>
    <cellStyle name="Separador de milhares 2 2 20 3 2" xfId="23074" xr:uid="{00000000-0005-0000-0000-0000245A0000}"/>
    <cellStyle name="Separador de milhares 2 2 20 3 2 2" xfId="53710" xr:uid="{1150C667-8F92-463D-B79B-123FA62DA720}"/>
    <cellStyle name="Separador de milhares 2 2 20 3 3" xfId="53709" xr:uid="{81450E8F-E5E0-49D0-A649-4E6AEA59DCAE}"/>
    <cellStyle name="Separador de milhares 2 2 20 4" xfId="23075" xr:uid="{00000000-0005-0000-0000-0000255A0000}"/>
    <cellStyle name="Separador de milhares 2 2 20 4 2" xfId="53711" xr:uid="{4665D40C-11E5-4DE2-BCB0-AACE4AEBFF0B}"/>
    <cellStyle name="Separador de milhares 2 2 20 5" xfId="23076" xr:uid="{00000000-0005-0000-0000-0000265A0000}"/>
    <cellStyle name="Separador de milhares 2 2 20 5 2" xfId="23077" xr:uid="{00000000-0005-0000-0000-0000275A0000}"/>
    <cellStyle name="Separador de milhares 2 2 20 5 2 2" xfId="53713" xr:uid="{F4A60B18-8574-4D9B-8203-995DFCB4A5F2}"/>
    <cellStyle name="Separador de milhares 2 2 20 5 3" xfId="53712" xr:uid="{CCC7D304-7AEC-40FB-A1E3-E13013B6B83B}"/>
    <cellStyle name="Separador de milhares 2 2 20 6" xfId="23078" xr:uid="{00000000-0005-0000-0000-0000285A0000}"/>
    <cellStyle name="Separador de milhares 2 2 20 6 2" xfId="53714" xr:uid="{6EA2EB36-202E-4C10-A0E1-EBF1C62359FB}"/>
    <cellStyle name="Separador de milhares 2 2 20 7" xfId="53706" xr:uid="{C84678B8-8251-4041-A350-748EDBCC4E99}"/>
    <cellStyle name="Separador de milhares 2 2 21" xfId="23079" xr:uid="{00000000-0005-0000-0000-0000295A0000}"/>
    <cellStyle name="Separador de milhares 2 2 21 2" xfId="23080" xr:uid="{00000000-0005-0000-0000-00002A5A0000}"/>
    <cellStyle name="Separador de milhares 2 2 21 2 2" xfId="23081" xr:uid="{00000000-0005-0000-0000-00002B5A0000}"/>
    <cellStyle name="Separador de milhares 2 2 21 2 2 2" xfId="53717" xr:uid="{897E761E-D29F-411C-A99A-E5CABFFF0D43}"/>
    <cellStyle name="Separador de milhares 2 2 21 2 3" xfId="53716" xr:uid="{86B56EBA-FAE1-47B3-9B36-ADB89431CF12}"/>
    <cellStyle name="Separador de milhares 2 2 21 3" xfId="23082" xr:uid="{00000000-0005-0000-0000-00002C5A0000}"/>
    <cellStyle name="Separador de milhares 2 2 21 3 2" xfId="23083" xr:uid="{00000000-0005-0000-0000-00002D5A0000}"/>
    <cellStyle name="Separador de milhares 2 2 21 3 2 2" xfId="53719" xr:uid="{66A0E354-55E1-4962-82C6-21D684D0C5E5}"/>
    <cellStyle name="Separador de milhares 2 2 21 3 3" xfId="53718" xr:uid="{BF69B8FE-822F-407C-AE7B-8F484FC2EB28}"/>
    <cellStyle name="Separador de milhares 2 2 21 4" xfId="23084" xr:uid="{00000000-0005-0000-0000-00002E5A0000}"/>
    <cellStyle name="Separador de milhares 2 2 21 4 2" xfId="53720" xr:uid="{60F59DA0-671B-4F5F-ADAA-B9550981D129}"/>
    <cellStyle name="Separador de milhares 2 2 21 5" xfId="23085" xr:uid="{00000000-0005-0000-0000-00002F5A0000}"/>
    <cellStyle name="Separador de milhares 2 2 21 5 2" xfId="23086" xr:uid="{00000000-0005-0000-0000-0000305A0000}"/>
    <cellStyle name="Separador de milhares 2 2 21 5 2 2" xfId="53722" xr:uid="{6EAE8005-31A0-4D95-A86A-DBD2EBB68EDE}"/>
    <cellStyle name="Separador de milhares 2 2 21 5 3" xfId="53721" xr:uid="{C54A8164-37EB-405F-9D09-383F375FB073}"/>
    <cellStyle name="Separador de milhares 2 2 21 6" xfId="23087" xr:uid="{00000000-0005-0000-0000-0000315A0000}"/>
    <cellStyle name="Separador de milhares 2 2 21 6 2" xfId="53723" xr:uid="{97C63253-64D3-4C06-8B53-2D13EB721029}"/>
    <cellStyle name="Separador de milhares 2 2 21 7" xfId="53715" xr:uid="{D3D1E4F5-36F3-4328-8EA4-F9BFC4EB0730}"/>
    <cellStyle name="Separador de milhares 2 2 22" xfId="23088" xr:uid="{00000000-0005-0000-0000-0000325A0000}"/>
    <cellStyle name="Separador de milhares 2 2 22 2" xfId="23089" xr:uid="{00000000-0005-0000-0000-0000335A0000}"/>
    <cellStyle name="Separador de milhares 2 2 22 2 2" xfId="23090" xr:uid="{00000000-0005-0000-0000-0000345A0000}"/>
    <cellStyle name="Separador de milhares 2 2 22 2 2 2" xfId="53726" xr:uid="{14EB2558-71E9-41B3-A2E6-CFCA11E7C00B}"/>
    <cellStyle name="Separador de milhares 2 2 22 2 3" xfId="53725" xr:uid="{D70A2449-C0D9-41FC-BCE7-581AE5E29BD0}"/>
    <cellStyle name="Separador de milhares 2 2 22 3" xfId="23091" xr:uid="{00000000-0005-0000-0000-0000355A0000}"/>
    <cellStyle name="Separador de milhares 2 2 22 3 2" xfId="23092" xr:uid="{00000000-0005-0000-0000-0000365A0000}"/>
    <cellStyle name="Separador de milhares 2 2 22 3 2 2" xfId="53728" xr:uid="{4387977B-4260-4A7C-9D55-8E4564DD8F28}"/>
    <cellStyle name="Separador de milhares 2 2 22 3 3" xfId="53727" xr:uid="{CA078FDE-11B3-4A3B-A879-E33204EA5212}"/>
    <cellStyle name="Separador de milhares 2 2 22 4" xfId="23093" xr:uid="{00000000-0005-0000-0000-0000375A0000}"/>
    <cellStyle name="Separador de milhares 2 2 22 4 2" xfId="53729" xr:uid="{173621F1-04A9-4E5E-9B2B-A20018954F30}"/>
    <cellStyle name="Separador de milhares 2 2 22 5" xfId="23094" xr:uid="{00000000-0005-0000-0000-0000385A0000}"/>
    <cellStyle name="Separador de milhares 2 2 22 5 2" xfId="23095" xr:uid="{00000000-0005-0000-0000-0000395A0000}"/>
    <cellStyle name="Separador de milhares 2 2 22 5 2 2" xfId="53731" xr:uid="{16656555-691A-46F1-BF50-54025EFCEF4F}"/>
    <cellStyle name="Separador de milhares 2 2 22 5 3" xfId="53730" xr:uid="{85E791D5-A001-4331-B14F-2CC6754A4EED}"/>
    <cellStyle name="Separador de milhares 2 2 22 6" xfId="23096" xr:uid="{00000000-0005-0000-0000-00003A5A0000}"/>
    <cellStyle name="Separador de milhares 2 2 22 6 2" xfId="53732" xr:uid="{D2B38B91-2575-4572-B9B6-AA05AD4974FA}"/>
    <cellStyle name="Separador de milhares 2 2 22 7" xfId="53724" xr:uid="{99D6EC2A-D503-4C96-9E9B-BDCB3E7E71E5}"/>
    <cellStyle name="Separador de milhares 2 2 23" xfId="23097" xr:uid="{00000000-0005-0000-0000-00003B5A0000}"/>
    <cellStyle name="Separador de milhares 2 2 23 2" xfId="23098" xr:uid="{00000000-0005-0000-0000-00003C5A0000}"/>
    <cellStyle name="Separador de milhares 2 2 23 2 2" xfId="23099" xr:uid="{00000000-0005-0000-0000-00003D5A0000}"/>
    <cellStyle name="Separador de milhares 2 2 23 2 2 2" xfId="53735" xr:uid="{CE12A09D-5D9B-4DF9-BC3E-F5F672D63DFD}"/>
    <cellStyle name="Separador de milhares 2 2 23 2 3" xfId="53734" xr:uid="{6E6C96F9-28F9-4B94-A3FB-FDC53020B57F}"/>
    <cellStyle name="Separador de milhares 2 2 23 3" xfId="23100" xr:uid="{00000000-0005-0000-0000-00003E5A0000}"/>
    <cellStyle name="Separador de milhares 2 2 23 3 2" xfId="23101" xr:uid="{00000000-0005-0000-0000-00003F5A0000}"/>
    <cellStyle name="Separador de milhares 2 2 23 3 2 2" xfId="53737" xr:uid="{D8A5A61C-9B88-4013-9141-1BD1F8BAB3C9}"/>
    <cellStyle name="Separador de milhares 2 2 23 3 3" xfId="53736" xr:uid="{F10167B9-D766-4A0D-AC52-CD3A37AE0837}"/>
    <cellStyle name="Separador de milhares 2 2 23 4" xfId="23102" xr:uid="{00000000-0005-0000-0000-0000405A0000}"/>
    <cellStyle name="Separador de milhares 2 2 23 4 2" xfId="53738" xr:uid="{F47AB6B7-B292-470D-A9CF-140655E08410}"/>
    <cellStyle name="Separador de milhares 2 2 23 5" xfId="23103" xr:uid="{00000000-0005-0000-0000-0000415A0000}"/>
    <cellStyle name="Separador de milhares 2 2 23 5 2" xfId="23104" xr:uid="{00000000-0005-0000-0000-0000425A0000}"/>
    <cellStyle name="Separador de milhares 2 2 23 5 2 2" xfId="53740" xr:uid="{A72DD4C0-EE73-4986-8D62-5B7D214D92EC}"/>
    <cellStyle name="Separador de milhares 2 2 23 5 3" xfId="53739" xr:uid="{F9A9CA02-C097-477F-B514-B655B4994124}"/>
    <cellStyle name="Separador de milhares 2 2 23 6" xfId="23105" xr:uid="{00000000-0005-0000-0000-0000435A0000}"/>
    <cellStyle name="Separador de milhares 2 2 23 6 2" xfId="53741" xr:uid="{04532661-6031-4A85-82BD-69071901C126}"/>
    <cellStyle name="Separador de milhares 2 2 23 7" xfId="53733" xr:uid="{9F163A47-0030-4F65-8665-C01462DCC763}"/>
    <cellStyle name="Separador de milhares 2 2 24" xfId="23106" xr:uid="{00000000-0005-0000-0000-0000445A0000}"/>
    <cellStyle name="Separador de milhares 2 2 24 2" xfId="23107" xr:uid="{00000000-0005-0000-0000-0000455A0000}"/>
    <cellStyle name="Separador de milhares 2 2 24 2 2" xfId="23108" xr:uid="{00000000-0005-0000-0000-0000465A0000}"/>
    <cellStyle name="Separador de milhares 2 2 24 2 2 2" xfId="53744" xr:uid="{3DA6CDFC-EDCC-485B-816D-DC1A076D7FA7}"/>
    <cellStyle name="Separador de milhares 2 2 24 2 3" xfId="53743" xr:uid="{85DFB8E5-CF6A-4510-A2E6-1486A672AAF5}"/>
    <cellStyle name="Separador de milhares 2 2 24 3" xfId="23109" xr:uid="{00000000-0005-0000-0000-0000475A0000}"/>
    <cellStyle name="Separador de milhares 2 2 24 3 2" xfId="23110" xr:uid="{00000000-0005-0000-0000-0000485A0000}"/>
    <cellStyle name="Separador de milhares 2 2 24 3 2 2" xfId="53746" xr:uid="{138400E5-242B-494A-A3E2-22E6D61F6EC3}"/>
    <cellStyle name="Separador de milhares 2 2 24 3 3" xfId="53745" xr:uid="{FE75AE28-650E-48AF-8FF2-C4C8D0E03281}"/>
    <cellStyle name="Separador de milhares 2 2 24 4" xfId="23111" xr:uid="{00000000-0005-0000-0000-0000495A0000}"/>
    <cellStyle name="Separador de milhares 2 2 24 4 2" xfId="53747" xr:uid="{4E422CFA-2885-430B-A1F5-239E611864DA}"/>
    <cellStyle name="Separador de milhares 2 2 24 5" xfId="23112" xr:uid="{00000000-0005-0000-0000-00004A5A0000}"/>
    <cellStyle name="Separador de milhares 2 2 24 5 2" xfId="23113" xr:uid="{00000000-0005-0000-0000-00004B5A0000}"/>
    <cellStyle name="Separador de milhares 2 2 24 5 2 2" xfId="53749" xr:uid="{6B887B59-C72B-4CA9-9664-62EAD6346448}"/>
    <cellStyle name="Separador de milhares 2 2 24 5 3" xfId="53748" xr:uid="{30F411DE-014D-4A79-9A95-F9733CC472C0}"/>
    <cellStyle name="Separador de milhares 2 2 24 6" xfId="23114" xr:uid="{00000000-0005-0000-0000-00004C5A0000}"/>
    <cellStyle name="Separador de milhares 2 2 24 6 2" xfId="53750" xr:uid="{9340A11F-14F2-46BE-BAB6-16AD4880795F}"/>
    <cellStyle name="Separador de milhares 2 2 24 7" xfId="53742" xr:uid="{2D465CDD-B40C-42C1-8848-E4D6CBD4E248}"/>
    <cellStyle name="Separador de milhares 2 2 25" xfId="23115" xr:uid="{00000000-0005-0000-0000-00004D5A0000}"/>
    <cellStyle name="Separador de milhares 2 2 25 2" xfId="23116" xr:uid="{00000000-0005-0000-0000-00004E5A0000}"/>
    <cellStyle name="Separador de milhares 2 2 25 2 2" xfId="23117" xr:uid="{00000000-0005-0000-0000-00004F5A0000}"/>
    <cellStyle name="Separador de milhares 2 2 25 2 2 2" xfId="53753" xr:uid="{C37A0BFF-4D20-41B3-B102-703B237C489D}"/>
    <cellStyle name="Separador de milhares 2 2 25 2 3" xfId="53752" xr:uid="{E495B56F-A16B-4EF2-A711-8F3217E4A605}"/>
    <cellStyle name="Separador de milhares 2 2 25 3" xfId="23118" xr:uid="{00000000-0005-0000-0000-0000505A0000}"/>
    <cellStyle name="Separador de milhares 2 2 25 3 2" xfId="23119" xr:uid="{00000000-0005-0000-0000-0000515A0000}"/>
    <cellStyle name="Separador de milhares 2 2 25 3 2 2" xfId="53755" xr:uid="{DE78BC2E-DADE-4421-BBEE-C9865DF185B5}"/>
    <cellStyle name="Separador de milhares 2 2 25 3 3" xfId="53754" xr:uid="{C0C8D4EA-2E00-4E03-80E0-9ECA614E40E7}"/>
    <cellStyle name="Separador de milhares 2 2 25 4" xfId="23120" xr:uid="{00000000-0005-0000-0000-0000525A0000}"/>
    <cellStyle name="Separador de milhares 2 2 25 4 2" xfId="53756" xr:uid="{445C9929-3435-4E38-BA31-C611AC4878CB}"/>
    <cellStyle name="Separador de milhares 2 2 25 5" xfId="23121" xr:uid="{00000000-0005-0000-0000-0000535A0000}"/>
    <cellStyle name="Separador de milhares 2 2 25 5 2" xfId="23122" xr:uid="{00000000-0005-0000-0000-0000545A0000}"/>
    <cellStyle name="Separador de milhares 2 2 25 5 2 2" xfId="53758" xr:uid="{B3225334-62FA-4027-929E-17C4CF067B78}"/>
    <cellStyle name="Separador de milhares 2 2 25 5 3" xfId="53757" xr:uid="{0460347A-012F-4146-A353-BA22DD21671C}"/>
    <cellStyle name="Separador de milhares 2 2 25 6" xfId="23123" xr:uid="{00000000-0005-0000-0000-0000555A0000}"/>
    <cellStyle name="Separador de milhares 2 2 25 6 2" xfId="53759" xr:uid="{DA6E53F4-A01B-4817-A62C-8EBE6898C211}"/>
    <cellStyle name="Separador de milhares 2 2 25 7" xfId="53751" xr:uid="{01DF5E70-D5DC-4C26-9121-FE1698FC88B5}"/>
    <cellStyle name="Separador de milhares 2 2 26" xfId="23124" xr:uid="{00000000-0005-0000-0000-0000565A0000}"/>
    <cellStyle name="Separador de milhares 2 2 26 2" xfId="23125" xr:uid="{00000000-0005-0000-0000-0000575A0000}"/>
    <cellStyle name="Separador de milhares 2 2 26 2 2" xfId="23126" xr:uid="{00000000-0005-0000-0000-0000585A0000}"/>
    <cellStyle name="Separador de milhares 2 2 26 2 2 2" xfId="53762" xr:uid="{9973F2F1-B3A7-44C3-8C6A-A7B876697E43}"/>
    <cellStyle name="Separador de milhares 2 2 26 2 3" xfId="53761" xr:uid="{42468E81-F016-4CBD-9298-A9776AD640ED}"/>
    <cellStyle name="Separador de milhares 2 2 26 3" xfId="23127" xr:uid="{00000000-0005-0000-0000-0000595A0000}"/>
    <cellStyle name="Separador de milhares 2 2 26 3 2" xfId="23128" xr:uid="{00000000-0005-0000-0000-00005A5A0000}"/>
    <cellStyle name="Separador de milhares 2 2 26 3 2 2" xfId="53764" xr:uid="{0A20599E-2FAE-4924-9319-4D0E056F062A}"/>
    <cellStyle name="Separador de milhares 2 2 26 3 3" xfId="53763" xr:uid="{15D1F237-B9DF-4BB9-9187-88630885290D}"/>
    <cellStyle name="Separador de milhares 2 2 26 4" xfId="23129" xr:uid="{00000000-0005-0000-0000-00005B5A0000}"/>
    <cellStyle name="Separador de milhares 2 2 26 4 2" xfId="53765" xr:uid="{C78E009A-90CD-45E6-AB9E-76BB13829ABE}"/>
    <cellStyle name="Separador de milhares 2 2 26 5" xfId="23130" xr:uid="{00000000-0005-0000-0000-00005C5A0000}"/>
    <cellStyle name="Separador de milhares 2 2 26 5 2" xfId="23131" xr:uid="{00000000-0005-0000-0000-00005D5A0000}"/>
    <cellStyle name="Separador de milhares 2 2 26 5 2 2" xfId="53767" xr:uid="{421F1BA8-23F1-4E83-8D31-6D02A42531CA}"/>
    <cellStyle name="Separador de milhares 2 2 26 5 3" xfId="53766" xr:uid="{1729B951-8BB3-4D4A-98D9-2FFEAAFCE4C3}"/>
    <cellStyle name="Separador de milhares 2 2 26 6" xfId="23132" xr:uid="{00000000-0005-0000-0000-00005E5A0000}"/>
    <cellStyle name="Separador de milhares 2 2 26 6 2" xfId="53768" xr:uid="{0D15D849-1A68-4D52-B4C8-9B93552289E1}"/>
    <cellStyle name="Separador de milhares 2 2 26 7" xfId="53760" xr:uid="{C2C8D3E9-3FEF-4277-907B-C24A9BD523C6}"/>
    <cellStyle name="Separador de milhares 2 2 27" xfId="23133" xr:uid="{00000000-0005-0000-0000-00005F5A0000}"/>
    <cellStyle name="Separador de milhares 2 2 27 2" xfId="23134" xr:uid="{00000000-0005-0000-0000-0000605A0000}"/>
    <cellStyle name="Separador de milhares 2 2 27 2 2" xfId="23135" xr:uid="{00000000-0005-0000-0000-0000615A0000}"/>
    <cellStyle name="Separador de milhares 2 2 27 2 2 2" xfId="53771" xr:uid="{D5B2555C-003E-49BF-9FD7-A2A47506B3E7}"/>
    <cellStyle name="Separador de milhares 2 2 27 2 3" xfId="53770" xr:uid="{E62C90BD-89B0-4BBA-94D6-0F4F3707A7E8}"/>
    <cellStyle name="Separador de milhares 2 2 27 3" xfId="23136" xr:uid="{00000000-0005-0000-0000-0000625A0000}"/>
    <cellStyle name="Separador de milhares 2 2 27 3 2" xfId="23137" xr:uid="{00000000-0005-0000-0000-0000635A0000}"/>
    <cellStyle name="Separador de milhares 2 2 27 3 2 2" xfId="53773" xr:uid="{3C9BC673-5DB3-415D-93A1-EF7FED7C57D7}"/>
    <cellStyle name="Separador de milhares 2 2 27 3 3" xfId="53772" xr:uid="{E1B0EBA2-E92F-425D-B4FF-0A9B3FBE0704}"/>
    <cellStyle name="Separador de milhares 2 2 27 4" xfId="23138" xr:uid="{00000000-0005-0000-0000-0000645A0000}"/>
    <cellStyle name="Separador de milhares 2 2 27 4 2" xfId="53774" xr:uid="{753F4DE7-E89D-433B-A12A-3884C06E4BBD}"/>
    <cellStyle name="Separador de milhares 2 2 27 5" xfId="23139" xr:uid="{00000000-0005-0000-0000-0000655A0000}"/>
    <cellStyle name="Separador de milhares 2 2 27 5 2" xfId="23140" xr:uid="{00000000-0005-0000-0000-0000665A0000}"/>
    <cellStyle name="Separador de milhares 2 2 27 5 2 2" xfId="53776" xr:uid="{CFE28260-7477-417E-8627-B037F8FA88E1}"/>
    <cellStyle name="Separador de milhares 2 2 27 5 3" xfId="53775" xr:uid="{6307C1A9-B9A5-4FE0-B6F9-131BAEA9BF7E}"/>
    <cellStyle name="Separador de milhares 2 2 27 6" xfId="23141" xr:uid="{00000000-0005-0000-0000-0000675A0000}"/>
    <cellStyle name="Separador de milhares 2 2 27 6 2" xfId="53777" xr:uid="{655A83DA-9D66-42F3-8A54-89DBD7030CD0}"/>
    <cellStyle name="Separador de milhares 2 2 27 7" xfId="53769" xr:uid="{B54BA0CE-9B5F-4B1C-BB75-88F8BC98CDBB}"/>
    <cellStyle name="Separador de milhares 2 2 28" xfId="23142" xr:uid="{00000000-0005-0000-0000-0000685A0000}"/>
    <cellStyle name="Separador de milhares 2 2 28 2" xfId="23143" xr:uid="{00000000-0005-0000-0000-0000695A0000}"/>
    <cellStyle name="Separador de milhares 2 2 28 2 2" xfId="23144" xr:uid="{00000000-0005-0000-0000-00006A5A0000}"/>
    <cellStyle name="Separador de milhares 2 2 28 2 2 2" xfId="53780" xr:uid="{63838D84-DA10-4C4B-BC47-557E9BCE2807}"/>
    <cellStyle name="Separador de milhares 2 2 28 2 3" xfId="53779" xr:uid="{D89C132F-380F-4760-BDA4-480A1747F99E}"/>
    <cellStyle name="Separador de milhares 2 2 28 3" xfId="23145" xr:uid="{00000000-0005-0000-0000-00006B5A0000}"/>
    <cellStyle name="Separador de milhares 2 2 28 3 2" xfId="23146" xr:uid="{00000000-0005-0000-0000-00006C5A0000}"/>
    <cellStyle name="Separador de milhares 2 2 28 3 2 2" xfId="53782" xr:uid="{3202D9E0-C80E-4691-ADE0-A2195A3880A2}"/>
    <cellStyle name="Separador de milhares 2 2 28 3 3" xfId="53781" xr:uid="{53C71B5B-22BE-4B40-A1B5-F0B2913F123E}"/>
    <cellStyle name="Separador de milhares 2 2 28 4" xfId="23147" xr:uid="{00000000-0005-0000-0000-00006D5A0000}"/>
    <cellStyle name="Separador de milhares 2 2 28 4 2" xfId="53783" xr:uid="{FB5768F6-F230-4C07-830D-0C392F3A7C53}"/>
    <cellStyle name="Separador de milhares 2 2 28 5" xfId="23148" xr:uid="{00000000-0005-0000-0000-00006E5A0000}"/>
    <cellStyle name="Separador de milhares 2 2 28 5 2" xfId="23149" xr:uid="{00000000-0005-0000-0000-00006F5A0000}"/>
    <cellStyle name="Separador de milhares 2 2 28 5 2 2" xfId="53785" xr:uid="{370F2D70-AB45-4E8F-B4E6-3BE621D6AF07}"/>
    <cellStyle name="Separador de milhares 2 2 28 5 3" xfId="53784" xr:uid="{F5E6F4FA-6571-43C9-A8CF-9F8F0A97992A}"/>
    <cellStyle name="Separador de milhares 2 2 28 6" xfId="23150" xr:uid="{00000000-0005-0000-0000-0000705A0000}"/>
    <cellStyle name="Separador de milhares 2 2 28 6 2" xfId="53786" xr:uid="{E2A5FD68-86B2-42E3-A2F4-D2C2046591C3}"/>
    <cellStyle name="Separador de milhares 2 2 28 7" xfId="53778" xr:uid="{30A8D030-9AB5-42EE-9D4A-14C7EA5180E0}"/>
    <cellStyle name="Separador de milhares 2 2 29" xfId="23151" xr:uid="{00000000-0005-0000-0000-0000715A0000}"/>
    <cellStyle name="Separador de milhares 2 2 29 2" xfId="23152" xr:uid="{00000000-0005-0000-0000-0000725A0000}"/>
    <cellStyle name="Separador de milhares 2 2 29 2 2" xfId="23153" xr:uid="{00000000-0005-0000-0000-0000735A0000}"/>
    <cellStyle name="Separador de milhares 2 2 29 2 2 2" xfId="53789" xr:uid="{B109E0BE-0436-489B-A483-11485F4FBA7A}"/>
    <cellStyle name="Separador de milhares 2 2 29 2 3" xfId="53788" xr:uid="{0BAE1EF9-1C37-40E8-A488-0324D5D988CC}"/>
    <cellStyle name="Separador de milhares 2 2 29 3" xfId="23154" xr:uid="{00000000-0005-0000-0000-0000745A0000}"/>
    <cellStyle name="Separador de milhares 2 2 29 3 2" xfId="23155" xr:uid="{00000000-0005-0000-0000-0000755A0000}"/>
    <cellStyle name="Separador de milhares 2 2 29 3 2 2" xfId="53791" xr:uid="{D55D6C08-1A35-4872-81C2-2DFBC933E9DC}"/>
    <cellStyle name="Separador de milhares 2 2 29 3 3" xfId="53790" xr:uid="{F569A329-993E-4971-8DEB-D8F9DE1A7D65}"/>
    <cellStyle name="Separador de milhares 2 2 29 4" xfId="23156" xr:uid="{00000000-0005-0000-0000-0000765A0000}"/>
    <cellStyle name="Separador de milhares 2 2 29 4 2" xfId="53792" xr:uid="{68178985-7A51-4231-82B6-64FF77F7696F}"/>
    <cellStyle name="Separador de milhares 2 2 29 5" xfId="23157" xr:uid="{00000000-0005-0000-0000-0000775A0000}"/>
    <cellStyle name="Separador de milhares 2 2 29 5 2" xfId="23158" xr:uid="{00000000-0005-0000-0000-0000785A0000}"/>
    <cellStyle name="Separador de milhares 2 2 29 5 2 2" xfId="53794" xr:uid="{C15C2803-B30E-4572-9CD9-237CFE038095}"/>
    <cellStyle name="Separador de milhares 2 2 29 5 3" xfId="53793" xr:uid="{87F41A8C-F161-41F8-A80A-8E4D42552E7C}"/>
    <cellStyle name="Separador de milhares 2 2 29 6" xfId="23159" xr:uid="{00000000-0005-0000-0000-0000795A0000}"/>
    <cellStyle name="Separador de milhares 2 2 29 6 2" xfId="53795" xr:uid="{B5531AA8-E6BE-4FD1-84E5-8DC37370A114}"/>
    <cellStyle name="Separador de milhares 2 2 29 7" xfId="53787" xr:uid="{FF15BD56-713E-4E7C-9340-486EEBDF68F9}"/>
    <cellStyle name="Separador de milhares 2 2 3" xfId="23160" xr:uid="{00000000-0005-0000-0000-00007A5A0000}"/>
    <cellStyle name="Separador de milhares_x0001_ 2 2 3" xfId="23161" xr:uid="{00000000-0005-0000-0000-00007B5A0000}"/>
    <cellStyle name="Separador de milhares 2 2 3 10" xfId="23162" xr:uid="{00000000-0005-0000-0000-00007C5A0000}"/>
    <cellStyle name="Separador de milhares_x0001_ 2 2 3 10" xfId="53797" xr:uid="{72E6F1E0-AFFA-467D-A9E6-F31406313BB8}"/>
    <cellStyle name="Separador de milhares 2 2 3 10 2" xfId="23163" xr:uid="{00000000-0005-0000-0000-00007D5A0000}"/>
    <cellStyle name="Separador de milhares 2 2 3 10 2 2" xfId="53799" xr:uid="{53D9664C-DC7C-42ED-BB60-4E3FB9CD9C3E}"/>
    <cellStyle name="Separador de milhares 2 2 3 10 3" xfId="53798" xr:uid="{30C454D9-8CED-4D96-A8D7-59BE4247A22B}"/>
    <cellStyle name="Separador de milhares 2 2 3 11" xfId="23164" xr:uid="{00000000-0005-0000-0000-00007E5A0000}"/>
    <cellStyle name="Separador de milhares 2 2 3 11 2" xfId="53800" xr:uid="{3F07AE55-CEF0-41AC-AE7B-021EC2C06FD4}"/>
    <cellStyle name="Separador de milhares 2 2 3 12" xfId="23165" xr:uid="{00000000-0005-0000-0000-00007F5A0000}"/>
    <cellStyle name="Separador de milhares 2 2 3 12 2" xfId="53801" xr:uid="{B2993144-C5E2-4EBF-A5C4-33C769E620FF}"/>
    <cellStyle name="Separador de milhares 2 2 3 12 3" xfId="23166" xr:uid="{00000000-0005-0000-0000-0000805A0000}"/>
    <cellStyle name="Separador de milhares 2 2 3 12 3 2" xfId="53802" xr:uid="{7ADBA928-C33F-464A-B4A8-E5D351CF796F}"/>
    <cellStyle name="Separador de milhares 2 2 3 13" xfId="23167" xr:uid="{00000000-0005-0000-0000-0000815A0000}"/>
    <cellStyle name="Separador de milhares 2 2 3 13 2" xfId="53803" xr:uid="{1555D32C-0C71-41D9-A99F-7813C93337A9}"/>
    <cellStyle name="Separador de milhares 2 2 3 14" xfId="23168" xr:uid="{00000000-0005-0000-0000-0000825A0000}"/>
    <cellStyle name="Separador de milhares 2 2 3 14 2" xfId="53804" xr:uid="{36C23CC1-0367-4BD1-93EB-2CE82155D247}"/>
    <cellStyle name="Separador de milhares 2 2 3 15" xfId="53796" xr:uid="{CECF8704-052F-491A-B975-261D9BE26376}"/>
    <cellStyle name="Separador de milhares 2 2 3 2" xfId="23169" xr:uid="{00000000-0005-0000-0000-0000835A0000}"/>
    <cellStyle name="Separador de milhares_x0001_ 2 2 3 2" xfId="23170" xr:uid="{00000000-0005-0000-0000-0000845A0000}"/>
    <cellStyle name="Separador de milhares 2 2 3 2 10" xfId="53805" xr:uid="{27A89DD7-990A-48B6-B396-E4F60884D743}"/>
    <cellStyle name="Separador de milhares 2 2 3 2 2" xfId="23171" xr:uid="{00000000-0005-0000-0000-0000855A0000}"/>
    <cellStyle name="Separador de milhares_x0001_ 2 2 3 2 2" xfId="23172" xr:uid="{00000000-0005-0000-0000-0000865A0000}"/>
    <cellStyle name="Separador de milhares 2 2 3 2 2 2" xfId="23173" xr:uid="{00000000-0005-0000-0000-0000875A0000}"/>
    <cellStyle name="Separador de milhares_x0001_ 2 2 3 2 2 2" xfId="53808" xr:uid="{C243300D-229A-4851-BA9F-2877F3C9BF76}"/>
    <cellStyle name="Separador de milhares 2 2 3 2 2 2 2" xfId="53809" xr:uid="{FD7F6901-9257-40B2-8B12-D6AF1D0646AE}"/>
    <cellStyle name="Separador de milhares 2 2 3 2 2 3" xfId="53807" xr:uid="{FD0D205D-4AE0-4253-9C0D-BAB46A03022F}"/>
    <cellStyle name="Separador de milhares 2 2 3 2 3" xfId="23174" xr:uid="{00000000-0005-0000-0000-0000885A0000}"/>
    <cellStyle name="Separador de milhares_x0001_ 2 2 3 2 3" xfId="53806" xr:uid="{81FA2022-D6CA-44DE-B3B1-D07EF34F63E3}"/>
    <cellStyle name="Separador de milhares 2 2 3 2 3 2" xfId="23175" xr:uid="{00000000-0005-0000-0000-0000895A0000}"/>
    <cellStyle name="Separador de milhares 2 2 3 2 3 2 2" xfId="53811" xr:uid="{A3E188CB-70AC-477D-9EEB-58B7953854CB}"/>
    <cellStyle name="Separador de milhares 2 2 3 2 3 3" xfId="53810" xr:uid="{9505F566-187B-47B4-93D9-352F67A6FAAD}"/>
    <cellStyle name="Separador de milhares 2 2 3 2 4" xfId="23176" xr:uid="{00000000-0005-0000-0000-00008A5A0000}"/>
    <cellStyle name="Separador de milhares 2 2 3 2 4 2" xfId="23177" xr:uid="{00000000-0005-0000-0000-00008B5A0000}"/>
    <cellStyle name="Separador de milhares 2 2 3 2 4 2 2" xfId="53813" xr:uid="{E0197F26-E17B-41E1-B9CB-8C422A1CACC3}"/>
    <cellStyle name="Separador de milhares 2 2 3 2 4 3" xfId="53812" xr:uid="{BD78BEA1-7D04-4DFF-B686-9EAEE5C688EF}"/>
    <cellStyle name="Separador de milhares 2 2 3 2 5" xfId="23178" xr:uid="{00000000-0005-0000-0000-00008C5A0000}"/>
    <cellStyle name="Separador de milhares 2 2 3 2 5 2" xfId="23179" xr:uid="{00000000-0005-0000-0000-00008D5A0000}"/>
    <cellStyle name="Separador de milhares 2 2 3 2 5 2 2" xfId="53815" xr:uid="{CEADFDD1-EDB8-40FA-95EE-1DF0FFBDC73C}"/>
    <cellStyle name="Separador de milhares 2 2 3 2 5 3" xfId="53814" xr:uid="{F3358E8B-11CB-4748-B154-BB43B9E6770B}"/>
    <cellStyle name="Separador de milhares 2 2 3 2 6" xfId="23180" xr:uid="{00000000-0005-0000-0000-00008E5A0000}"/>
    <cellStyle name="Separador de milhares 2 2 3 2 6 2" xfId="53816" xr:uid="{52F08436-7207-4BE0-B1CF-7E630C01EA4A}"/>
    <cellStyle name="Separador de milhares 2 2 3 2 7" xfId="23181" xr:uid="{00000000-0005-0000-0000-00008F5A0000}"/>
    <cellStyle name="Separador de milhares 2 2 3 2 7 2" xfId="53817" xr:uid="{26F11C1F-EB7E-47AD-B689-451CBB97CB61}"/>
    <cellStyle name="Separador de milhares 2 2 3 2 8" xfId="23182" xr:uid="{00000000-0005-0000-0000-0000905A0000}"/>
    <cellStyle name="Separador de milhares 2 2 3 2 8 2" xfId="53818" xr:uid="{1B7E5ABE-DE71-4FE1-A2AA-BEC5CBF55226}"/>
    <cellStyle name="Separador de milhares 2 2 3 2 9" xfId="23183" xr:uid="{00000000-0005-0000-0000-0000915A0000}"/>
    <cellStyle name="Separador de milhares 2 2 3 2 9 2" xfId="53819" xr:uid="{7BFD0E87-04E2-4F03-9072-01C6DBD0026F}"/>
    <cellStyle name="Separador de milhares 2 2 3 3" xfId="23184" xr:uid="{00000000-0005-0000-0000-0000925A0000}"/>
    <cellStyle name="Separador de milhares_x0001_ 2 2 3 3" xfId="23185" xr:uid="{00000000-0005-0000-0000-0000935A0000}"/>
    <cellStyle name="Separador de milhares 2 2 3 3 2" xfId="23186" xr:uid="{00000000-0005-0000-0000-0000945A0000}"/>
    <cellStyle name="Separador de milhares_x0001_ 2 2 3 3 2" xfId="23187" xr:uid="{00000000-0005-0000-0000-0000955A0000}"/>
    <cellStyle name="Separador de milhares 2 2 3 3 2 2" xfId="23188" xr:uid="{00000000-0005-0000-0000-0000965A0000}"/>
    <cellStyle name="Separador de milhares_x0001_ 2 2 3 3 2 2" xfId="53823" xr:uid="{47B6CA81-228D-4F03-B5F0-6050462DE50E}"/>
    <cellStyle name="Separador de milhares 2 2 3 3 2 2 2" xfId="53824" xr:uid="{E24199F3-1430-4FCF-ADEA-9A48EB34E2BE}"/>
    <cellStyle name="Separador de milhares 2 2 3 3 2 3" xfId="53822" xr:uid="{89B71706-DA8E-4455-85F0-24E9C5DD5416}"/>
    <cellStyle name="Separador de milhares 2 2 3 3 3" xfId="23189" xr:uid="{00000000-0005-0000-0000-0000975A0000}"/>
    <cellStyle name="Separador de milhares_x0001_ 2 2 3 3 3" xfId="53821" xr:uid="{65235597-5CC7-49DD-AA9A-9198CA56A42E}"/>
    <cellStyle name="Separador de milhares 2 2 3 3 3 2" xfId="23190" xr:uid="{00000000-0005-0000-0000-0000985A0000}"/>
    <cellStyle name="Separador de milhares 2 2 3 3 3 2 2" xfId="53826" xr:uid="{80DF48E9-DFD8-46D0-A509-7782584CCB5C}"/>
    <cellStyle name="Separador de milhares 2 2 3 3 3 3" xfId="53825" xr:uid="{00A70EC7-5D1E-45D3-8904-1FA439D267FD}"/>
    <cellStyle name="Separador de milhares 2 2 3 3 4" xfId="23191" xr:uid="{00000000-0005-0000-0000-0000995A0000}"/>
    <cellStyle name="Separador de milhares 2 2 3 3 4 2" xfId="23192" xr:uid="{00000000-0005-0000-0000-00009A5A0000}"/>
    <cellStyle name="Separador de milhares 2 2 3 3 4 2 2" xfId="53828" xr:uid="{B4E5E4CA-FF08-46C4-9E6C-C945AB3026B1}"/>
    <cellStyle name="Separador de milhares 2 2 3 3 4 3" xfId="53827" xr:uid="{256923C4-A1A2-441E-89A2-8AEAE55F3BC2}"/>
    <cellStyle name="Separador de milhares 2 2 3 3 5" xfId="23193" xr:uid="{00000000-0005-0000-0000-00009B5A0000}"/>
    <cellStyle name="Separador de milhares 2 2 3 3 5 2" xfId="53829" xr:uid="{F2310456-0B10-4786-BA3F-17874609D76A}"/>
    <cellStyle name="Separador de milhares 2 2 3 3 6" xfId="23194" xr:uid="{00000000-0005-0000-0000-00009C5A0000}"/>
    <cellStyle name="Separador de milhares 2 2 3 3 6 2" xfId="53830" xr:uid="{308E24A0-1D2B-438C-B834-46C622B07075}"/>
    <cellStyle name="Separador de milhares 2 2 3 3 7" xfId="23195" xr:uid="{00000000-0005-0000-0000-00009D5A0000}"/>
    <cellStyle name="Separador de milhares 2 2 3 3 7 2" xfId="53831" xr:uid="{0624EA11-A392-4898-92A7-04705ABF0668}"/>
    <cellStyle name="Separador de milhares 2 2 3 3 8" xfId="23196" xr:uid="{00000000-0005-0000-0000-00009E5A0000}"/>
    <cellStyle name="Separador de milhares 2 2 3 3 8 2" xfId="53832" xr:uid="{9C6C061B-138F-4B47-98C2-AA439F68152A}"/>
    <cellStyle name="Separador de milhares 2 2 3 3 9" xfId="53820" xr:uid="{FEE52545-8538-4BE1-BCE8-C7F474486D8C}"/>
    <cellStyle name="Separador de milhares 2 2 3 4" xfId="23197" xr:uid="{00000000-0005-0000-0000-00009F5A0000}"/>
    <cellStyle name="Separador de milhares_x0001_ 2 2 3 4" xfId="23198" xr:uid="{00000000-0005-0000-0000-0000A05A0000}"/>
    <cellStyle name="Separador de milhares 2 2 3 4 2" xfId="23199" xr:uid="{00000000-0005-0000-0000-0000A15A0000}"/>
    <cellStyle name="Separador de milhares_x0001_ 2 2 3 4 2" xfId="23200" xr:uid="{00000000-0005-0000-0000-0000A25A0000}"/>
    <cellStyle name="Separador de milhares 2 2 3 4 2 2" xfId="23201" xr:uid="{00000000-0005-0000-0000-0000A35A0000}"/>
    <cellStyle name="Separador de milhares_x0001_ 2 2 3 4 2 2" xfId="53836" xr:uid="{39111F67-B7B0-4A27-8ACB-5CBD3D51FF1F}"/>
    <cellStyle name="Separador de milhares 2 2 3 4 2 2 2" xfId="53837" xr:uid="{05740546-F503-4738-A0CF-01ACA666657C}"/>
    <cellStyle name="Separador de milhares 2 2 3 4 2 3" xfId="53835" xr:uid="{3CF06784-58C1-4276-8878-0F7CF9FF85B0}"/>
    <cellStyle name="Separador de milhares 2 2 3 4 3" xfId="23202" xr:uid="{00000000-0005-0000-0000-0000A45A0000}"/>
    <cellStyle name="Separador de milhares_x0001_ 2 2 3 4 3" xfId="53834" xr:uid="{F2437678-C699-49E6-AC15-9F964D407737}"/>
    <cellStyle name="Separador de milhares 2 2 3 4 3 2" xfId="23203" xr:uid="{00000000-0005-0000-0000-0000A55A0000}"/>
    <cellStyle name="Separador de milhares 2 2 3 4 3 2 2" xfId="53839" xr:uid="{E7C91855-F583-4FE5-92FC-CE14A7AE3407}"/>
    <cellStyle name="Separador de milhares 2 2 3 4 3 3" xfId="53838" xr:uid="{A7DF0332-EC02-4533-8B31-7DD7F2D6245C}"/>
    <cellStyle name="Separador de milhares 2 2 3 4 4" xfId="23204" xr:uid="{00000000-0005-0000-0000-0000A65A0000}"/>
    <cellStyle name="Separador de milhares 2 2 3 4 4 2" xfId="23205" xr:uid="{00000000-0005-0000-0000-0000A75A0000}"/>
    <cellStyle name="Separador de milhares 2 2 3 4 4 2 2" xfId="53841" xr:uid="{28E06CBD-3D35-4873-990C-E9253EDD62B6}"/>
    <cellStyle name="Separador de milhares 2 2 3 4 4 3" xfId="53840" xr:uid="{C14F46D7-0A14-4815-9941-3767ACF48A11}"/>
    <cellStyle name="Separador de milhares 2 2 3 4 5" xfId="23206" xr:uid="{00000000-0005-0000-0000-0000A85A0000}"/>
    <cellStyle name="Separador de milhares 2 2 3 4 5 2" xfId="53842" xr:uid="{427B4234-D8D3-4887-889D-15CB5C8E193F}"/>
    <cellStyle name="Separador de milhares 2 2 3 4 6" xfId="23207" xr:uid="{00000000-0005-0000-0000-0000A95A0000}"/>
    <cellStyle name="Separador de milhares 2 2 3 4 6 2" xfId="53843" xr:uid="{0A413E15-114B-4127-8355-74C9C53DF840}"/>
    <cellStyle name="Separador de milhares 2 2 3 4 7" xfId="23208" xr:uid="{00000000-0005-0000-0000-0000AA5A0000}"/>
    <cellStyle name="Separador de milhares 2 2 3 4 7 2" xfId="53844" xr:uid="{7D6A1A4C-BE4F-47A0-9C4C-B5E77A2ADF06}"/>
    <cellStyle name="Separador de milhares 2 2 3 4 8" xfId="23209" xr:uid="{00000000-0005-0000-0000-0000AB5A0000}"/>
    <cellStyle name="Separador de milhares 2 2 3 4 8 2" xfId="53845" xr:uid="{75708849-F20D-40FD-B425-774C098BCE69}"/>
    <cellStyle name="Separador de milhares 2 2 3 4 9" xfId="53833" xr:uid="{916D1312-36DC-455E-88BF-8B8F0A3C84A9}"/>
    <cellStyle name="Separador de milhares 2 2 3 5" xfId="23210" xr:uid="{00000000-0005-0000-0000-0000AC5A0000}"/>
    <cellStyle name="Separador de milhares_x0001_ 2 2 3 5" xfId="23211" xr:uid="{00000000-0005-0000-0000-0000AD5A0000}"/>
    <cellStyle name="Separador de milhares 2 2 3 5 2" xfId="23212" xr:uid="{00000000-0005-0000-0000-0000AE5A0000}"/>
    <cellStyle name="Separador de milhares_x0001_ 2 2 3 5 2" xfId="23213" xr:uid="{00000000-0005-0000-0000-0000AF5A0000}"/>
    <cellStyle name="Separador de milhares 2 2 3 5 2 2" xfId="23214" xr:uid="{00000000-0005-0000-0000-0000B05A0000}"/>
    <cellStyle name="Separador de milhares_x0001_ 2 2 3 5 2 2" xfId="53849" xr:uid="{7CAEF1F8-E296-4A67-B93C-E0A4777D805D}"/>
    <cellStyle name="Separador de milhares 2 2 3 5 2 2 2" xfId="53850" xr:uid="{082EA57E-6C6A-4BEE-8C70-5B941CA21E99}"/>
    <cellStyle name="Separador de milhares 2 2 3 5 2 3" xfId="53848" xr:uid="{1F36A7DB-3130-4816-9326-67F9BF40822B}"/>
    <cellStyle name="Separador de milhares 2 2 3 5 3" xfId="23215" xr:uid="{00000000-0005-0000-0000-0000B15A0000}"/>
    <cellStyle name="Separador de milhares_x0001_ 2 2 3 5 3" xfId="53847" xr:uid="{13B1651E-3CAF-47D8-9F58-1A9F9679F8E1}"/>
    <cellStyle name="Separador de milhares 2 2 3 5 3 2" xfId="23216" xr:uid="{00000000-0005-0000-0000-0000B25A0000}"/>
    <cellStyle name="Separador de milhares 2 2 3 5 3 2 2" xfId="53852" xr:uid="{64E4177D-A354-4F44-8007-DA5AD8B3C867}"/>
    <cellStyle name="Separador de milhares 2 2 3 5 3 3" xfId="53851" xr:uid="{0F3CC45F-F26B-483B-B0C3-5B74F0687D64}"/>
    <cellStyle name="Separador de milhares 2 2 3 5 4" xfId="23217" xr:uid="{00000000-0005-0000-0000-0000B35A0000}"/>
    <cellStyle name="Separador de milhares 2 2 3 5 4 2" xfId="53853" xr:uid="{5EBCF320-F3B7-4652-9490-81B1781C8D00}"/>
    <cellStyle name="Separador de milhares 2 2 3 5 5" xfId="23218" xr:uid="{00000000-0005-0000-0000-0000B45A0000}"/>
    <cellStyle name="Separador de milhares 2 2 3 5 5 2" xfId="53854" xr:uid="{688E4814-15EC-46DB-9F10-B2FE27FBE922}"/>
    <cellStyle name="Separador de milhares 2 2 3 5 6" xfId="23219" xr:uid="{00000000-0005-0000-0000-0000B55A0000}"/>
    <cellStyle name="Separador de milhares 2 2 3 5 6 2" xfId="53855" xr:uid="{C03A3901-4062-45EB-B0EB-3774832F7650}"/>
    <cellStyle name="Separador de milhares 2 2 3 5 7" xfId="23220" xr:uid="{00000000-0005-0000-0000-0000B65A0000}"/>
    <cellStyle name="Separador de milhares 2 2 3 5 7 2" xfId="53856" xr:uid="{C7AA3FA3-8332-4714-8C62-70EC96529841}"/>
    <cellStyle name="Separador de milhares 2 2 3 5 8" xfId="53846" xr:uid="{853F9188-6DA7-4B19-9939-C2466D0FE877}"/>
    <cellStyle name="Separador de milhares 2 2 3 6" xfId="23221" xr:uid="{00000000-0005-0000-0000-0000B75A0000}"/>
    <cellStyle name="Separador de milhares_x0001_ 2 2 3 6" xfId="23222" xr:uid="{00000000-0005-0000-0000-0000B85A0000}"/>
    <cellStyle name="Separador de milhares 2 2 3 6 2" xfId="23223" xr:uid="{00000000-0005-0000-0000-0000B95A0000}"/>
    <cellStyle name="Separador de milhares_x0001_ 2 2 3 6 2" xfId="53858" xr:uid="{27901563-3BFC-472E-8682-24398F2A262F}"/>
    <cellStyle name="Separador de milhares 2 2 3 6 2 2" xfId="23224" xr:uid="{00000000-0005-0000-0000-0000BA5A0000}"/>
    <cellStyle name="Separador de milhares 2 2 3 6 2 2 2" xfId="53860" xr:uid="{30D16DB4-CFD3-4D8A-B55B-86A863C96AAC}"/>
    <cellStyle name="Separador de milhares 2 2 3 6 2 3" xfId="53859" xr:uid="{DBC7CA83-1051-4643-8C1B-5D25F2457AEC}"/>
    <cellStyle name="Separador de milhares 2 2 3 6 3" xfId="23225" xr:uid="{00000000-0005-0000-0000-0000BB5A0000}"/>
    <cellStyle name="Separador de milhares 2 2 3 6 3 2" xfId="23226" xr:uid="{00000000-0005-0000-0000-0000BC5A0000}"/>
    <cellStyle name="Separador de milhares 2 2 3 6 3 2 2" xfId="53862" xr:uid="{68CBE555-B580-4B87-A551-CEC47F084EEA}"/>
    <cellStyle name="Separador de milhares 2 2 3 6 3 3" xfId="53861" xr:uid="{36348D65-1275-407F-8D49-5F4834350010}"/>
    <cellStyle name="Separador de milhares 2 2 3 6 4" xfId="23227" xr:uid="{00000000-0005-0000-0000-0000BD5A0000}"/>
    <cellStyle name="Separador de milhares 2 2 3 6 4 2" xfId="53863" xr:uid="{57F01788-A357-41BA-AB66-30412FEF4773}"/>
    <cellStyle name="Separador de milhares 2 2 3 6 5" xfId="23228" xr:uid="{00000000-0005-0000-0000-0000BE5A0000}"/>
    <cellStyle name="Separador de milhares 2 2 3 6 5 2" xfId="53864" xr:uid="{141FFF92-EB2C-4CA7-94E1-3A8F3976D407}"/>
    <cellStyle name="Separador de milhares 2 2 3 6 6" xfId="23229" xr:uid="{00000000-0005-0000-0000-0000BF5A0000}"/>
    <cellStyle name="Separador de milhares 2 2 3 6 6 2" xfId="53865" xr:uid="{A8D81BA1-8895-4F01-847F-E5392BF8E29B}"/>
    <cellStyle name="Separador de milhares 2 2 3 6 7" xfId="23230" xr:uid="{00000000-0005-0000-0000-0000C05A0000}"/>
    <cellStyle name="Separador de milhares 2 2 3 6 7 2" xfId="53866" xr:uid="{00EF21F5-7CA2-4E91-8B77-B99261760780}"/>
    <cellStyle name="Separador de milhares 2 2 3 6 8" xfId="53857" xr:uid="{4CCFFE8E-2058-4291-BC87-B4E458CB04DA}"/>
    <cellStyle name="Separador de milhares 2 2 3 7" xfId="23231" xr:uid="{00000000-0005-0000-0000-0000C15A0000}"/>
    <cellStyle name="Separador de milhares_x0001_ 2 2 3 7" xfId="23232" xr:uid="{00000000-0005-0000-0000-0000C25A0000}"/>
    <cellStyle name="Separador de milhares 2 2 3 7 2" xfId="23233" xr:uid="{00000000-0005-0000-0000-0000C35A0000}"/>
    <cellStyle name="Separador de milhares_x0001_ 2 2 3 7 2" xfId="53868" xr:uid="{7F716D01-1EC2-4B5B-9677-C26655A1F632}"/>
    <cellStyle name="Separador de milhares 2 2 3 7 2 2" xfId="53869" xr:uid="{B0FE2650-4083-4838-A4A5-21D329C68879}"/>
    <cellStyle name="Separador de milhares 2 2 3 7 3" xfId="53867" xr:uid="{8C0F31C5-85F2-48CB-BDDB-546AEBDD1CCA}"/>
    <cellStyle name="Separador de milhares 2 2 3 8" xfId="23234" xr:uid="{00000000-0005-0000-0000-0000C45A0000}"/>
    <cellStyle name="Separador de milhares_x0001_ 2 2 3 8" xfId="23235" xr:uid="{00000000-0005-0000-0000-0000C55A0000}"/>
    <cellStyle name="Separador de milhares 2 2 3 8 2" xfId="23236" xr:uid="{00000000-0005-0000-0000-0000C65A0000}"/>
    <cellStyle name="Separador de milhares_x0001_ 2 2 3 8 2" xfId="53871" xr:uid="{295CD4DD-847A-4531-9B01-3154EF194970}"/>
    <cellStyle name="Separador de milhares 2 2 3 8 2 2" xfId="53872" xr:uid="{E140BEE6-DBC5-4CCE-93DC-82133180C3C5}"/>
    <cellStyle name="Separador de milhares 2 2 3 8 3" xfId="53870" xr:uid="{CFEC1D0A-8126-4963-8D7D-E032A99F393C}"/>
    <cellStyle name="Separador de milhares 2 2 3 9" xfId="23237" xr:uid="{00000000-0005-0000-0000-0000C75A0000}"/>
    <cellStyle name="Separador de milhares_x0001_ 2 2 3 9" xfId="23238" xr:uid="{00000000-0005-0000-0000-0000C85A0000}"/>
    <cellStyle name="Separador de milhares 2 2 3 9 2" xfId="23239" xr:uid="{00000000-0005-0000-0000-0000C95A0000}"/>
    <cellStyle name="Separador de milhares_x0001_ 2 2 3 9 2" xfId="53874" xr:uid="{28B3AF4F-E1F0-4054-8509-6862ACB0D146}"/>
    <cellStyle name="Separador de milhares 2 2 3 9 2 2" xfId="53875" xr:uid="{ADFF6EB7-69DD-4EEC-BA63-AAAACC2F19E9}"/>
    <cellStyle name="Separador de milhares 2 2 3 9 3" xfId="53873" xr:uid="{2698A5C3-5D54-442B-9513-3EF447051C20}"/>
    <cellStyle name="Separador de milhares 2 2 30" xfId="23240" xr:uid="{00000000-0005-0000-0000-0000CA5A0000}"/>
    <cellStyle name="Separador de milhares 2 2 30 2" xfId="23241" xr:uid="{00000000-0005-0000-0000-0000CB5A0000}"/>
    <cellStyle name="Separador de milhares 2 2 30 2 2" xfId="23242" xr:uid="{00000000-0005-0000-0000-0000CC5A0000}"/>
    <cellStyle name="Separador de milhares 2 2 30 2 2 2" xfId="53878" xr:uid="{05827188-420B-40A8-B1A6-05F3D2E8E3AA}"/>
    <cellStyle name="Separador de milhares 2 2 30 2 3" xfId="53877" xr:uid="{386AA717-DCF2-4D5E-B897-B1F0CFCB3605}"/>
    <cellStyle name="Separador de milhares 2 2 30 3" xfId="23243" xr:uid="{00000000-0005-0000-0000-0000CD5A0000}"/>
    <cellStyle name="Separador de milhares 2 2 30 3 2" xfId="23244" xr:uid="{00000000-0005-0000-0000-0000CE5A0000}"/>
    <cellStyle name="Separador de milhares 2 2 30 3 2 2" xfId="53880" xr:uid="{A7923F03-88EC-406A-BEE5-C8CB124BF497}"/>
    <cellStyle name="Separador de milhares 2 2 30 3 3" xfId="53879" xr:uid="{EC9E6CDC-C858-4080-BD96-34483D9FAEE1}"/>
    <cellStyle name="Separador de milhares 2 2 30 4" xfId="23245" xr:uid="{00000000-0005-0000-0000-0000CF5A0000}"/>
    <cellStyle name="Separador de milhares 2 2 30 4 2" xfId="53881" xr:uid="{5CE532E5-A13D-467A-9D82-8233DC8F97D0}"/>
    <cellStyle name="Separador de milhares 2 2 30 5" xfId="23246" xr:uid="{00000000-0005-0000-0000-0000D05A0000}"/>
    <cellStyle name="Separador de milhares 2 2 30 5 2" xfId="23247" xr:uid="{00000000-0005-0000-0000-0000D15A0000}"/>
    <cellStyle name="Separador de milhares 2 2 30 5 2 2" xfId="53883" xr:uid="{E2F37B9D-0EF2-4452-9BFC-8AE91023B2A2}"/>
    <cellStyle name="Separador de milhares 2 2 30 5 3" xfId="53882" xr:uid="{88A210FC-471A-4CDE-A9FE-7D100B490052}"/>
    <cellStyle name="Separador de milhares 2 2 30 6" xfId="23248" xr:uid="{00000000-0005-0000-0000-0000D25A0000}"/>
    <cellStyle name="Separador de milhares 2 2 30 6 2" xfId="53884" xr:uid="{E912E9AE-233A-461A-89B7-2DD7FAFA872C}"/>
    <cellStyle name="Separador de milhares 2 2 30 7" xfId="53876" xr:uid="{E75757FE-E4F7-4D41-80BA-4D5D8CDD1B7E}"/>
    <cellStyle name="Separador de milhares 2 2 31" xfId="23249" xr:uid="{00000000-0005-0000-0000-0000D35A0000}"/>
    <cellStyle name="Separador de milhares 2 2 31 2" xfId="23250" xr:uid="{00000000-0005-0000-0000-0000D45A0000}"/>
    <cellStyle name="Separador de milhares 2 2 31 2 2" xfId="23251" xr:uid="{00000000-0005-0000-0000-0000D55A0000}"/>
    <cellStyle name="Separador de milhares 2 2 31 2 2 2" xfId="53887" xr:uid="{86DD1111-D2B0-4EEE-A172-7CEA513CEAD8}"/>
    <cellStyle name="Separador de milhares 2 2 31 2 3" xfId="53886" xr:uid="{7F0CD962-2B62-4481-AE97-0A8787399F91}"/>
    <cellStyle name="Separador de milhares 2 2 31 3" xfId="23252" xr:uid="{00000000-0005-0000-0000-0000D65A0000}"/>
    <cellStyle name="Separador de milhares 2 2 31 3 2" xfId="23253" xr:uid="{00000000-0005-0000-0000-0000D75A0000}"/>
    <cellStyle name="Separador de milhares 2 2 31 3 2 2" xfId="53889" xr:uid="{96380612-E86B-4FB5-933A-09A84922C7EA}"/>
    <cellStyle name="Separador de milhares 2 2 31 3 3" xfId="53888" xr:uid="{A2CFBDF9-FCA4-47F7-9F36-196E13F07B95}"/>
    <cellStyle name="Separador de milhares 2 2 31 4" xfId="23254" xr:uid="{00000000-0005-0000-0000-0000D85A0000}"/>
    <cellStyle name="Separador de milhares 2 2 31 4 2" xfId="53890" xr:uid="{E48F7E12-F4AA-486D-A684-28BCC94128C4}"/>
    <cellStyle name="Separador de milhares 2 2 31 5" xfId="23255" xr:uid="{00000000-0005-0000-0000-0000D95A0000}"/>
    <cellStyle name="Separador de milhares 2 2 31 5 2" xfId="23256" xr:uid="{00000000-0005-0000-0000-0000DA5A0000}"/>
    <cellStyle name="Separador de milhares 2 2 31 5 2 2" xfId="53892" xr:uid="{17ACBC98-A284-45FE-A445-76D8FB44841C}"/>
    <cellStyle name="Separador de milhares 2 2 31 5 3" xfId="53891" xr:uid="{B84E612C-BC99-4826-B763-F91773F6F5C7}"/>
    <cellStyle name="Separador de milhares 2 2 31 6" xfId="23257" xr:uid="{00000000-0005-0000-0000-0000DB5A0000}"/>
    <cellStyle name="Separador de milhares 2 2 31 6 2" xfId="53893" xr:uid="{620612C0-B710-4E48-8374-02BC7B8BA957}"/>
    <cellStyle name="Separador de milhares 2 2 31 7" xfId="53885" xr:uid="{FDA2F64C-D19C-4BA3-852F-3791B742E3FA}"/>
    <cellStyle name="Separador de milhares 2 2 32" xfId="23258" xr:uid="{00000000-0005-0000-0000-0000DC5A0000}"/>
    <cellStyle name="Separador de milhares 2 2 32 2" xfId="23259" xr:uid="{00000000-0005-0000-0000-0000DD5A0000}"/>
    <cellStyle name="Separador de milhares 2 2 32 2 2" xfId="23260" xr:uid="{00000000-0005-0000-0000-0000DE5A0000}"/>
    <cellStyle name="Separador de milhares 2 2 32 2 2 2" xfId="53896" xr:uid="{BBC77B8A-00C0-4D56-A276-7BEEF2439D55}"/>
    <cellStyle name="Separador de milhares 2 2 32 2 3" xfId="53895" xr:uid="{9708ADC0-6673-486A-9AB3-ADF32A854068}"/>
    <cellStyle name="Separador de milhares 2 2 32 3" xfId="23261" xr:uid="{00000000-0005-0000-0000-0000DF5A0000}"/>
    <cellStyle name="Separador de milhares 2 2 32 3 2" xfId="23262" xr:uid="{00000000-0005-0000-0000-0000E05A0000}"/>
    <cellStyle name="Separador de milhares 2 2 32 3 2 2" xfId="53898" xr:uid="{87C22684-76B3-4854-A877-9E030BCF5D97}"/>
    <cellStyle name="Separador de milhares 2 2 32 3 3" xfId="53897" xr:uid="{04DC870D-4A29-4ABE-AAEF-BE6BDE7A6661}"/>
    <cellStyle name="Separador de milhares 2 2 32 4" xfId="23263" xr:uid="{00000000-0005-0000-0000-0000E15A0000}"/>
    <cellStyle name="Separador de milhares 2 2 32 4 2" xfId="53899" xr:uid="{BAC53933-2073-43BC-946C-DAF5BBF2D754}"/>
    <cellStyle name="Separador de milhares 2 2 32 5" xfId="23264" xr:uid="{00000000-0005-0000-0000-0000E25A0000}"/>
    <cellStyle name="Separador de milhares 2 2 32 5 2" xfId="23265" xr:uid="{00000000-0005-0000-0000-0000E35A0000}"/>
    <cellStyle name="Separador de milhares 2 2 32 5 2 2" xfId="53901" xr:uid="{7BCAD338-78D5-479E-9990-D8EF71CA3D11}"/>
    <cellStyle name="Separador de milhares 2 2 32 5 3" xfId="53900" xr:uid="{B5F4057A-DFFE-4286-8C52-377FEB71381D}"/>
    <cellStyle name="Separador de milhares 2 2 32 6" xfId="23266" xr:uid="{00000000-0005-0000-0000-0000E45A0000}"/>
    <cellStyle name="Separador de milhares 2 2 32 6 2" xfId="53902" xr:uid="{FF440004-7886-4566-9FE9-8BC6F64DFD21}"/>
    <cellStyle name="Separador de milhares 2 2 32 7" xfId="53894" xr:uid="{6513EB36-671D-4C33-A5F0-13E5FF5AB876}"/>
    <cellStyle name="Separador de milhares 2 2 33" xfId="23267" xr:uid="{00000000-0005-0000-0000-0000E55A0000}"/>
    <cellStyle name="Separador de milhares 2 2 33 2" xfId="23268" xr:uid="{00000000-0005-0000-0000-0000E65A0000}"/>
    <cellStyle name="Separador de milhares 2 2 33 2 2" xfId="23269" xr:uid="{00000000-0005-0000-0000-0000E75A0000}"/>
    <cellStyle name="Separador de milhares 2 2 33 2 2 2" xfId="53905" xr:uid="{C2B3DF3A-ECB6-461D-A8C7-03F8E89AC899}"/>
    <cellStyle name="Separador de milhares 2 2 33 2 3" xfId="53904" xr:uid="{FDF20324-EFFE-4763-83CB-10CE862918BA}"/>
    <cellStyle name="Separador de milhares 2 2 33 3" xfId="23270" xr:uid="{00000000-0005-0000-0000-0000E85A0000}"/>
    <cellStyle name="Separador de milhares 2 2 33 3 2" xfId="23271" xr:uid="{00000000-0005-0000-0000-0000E95A0000}"/>
    <cellStyle name="Separador de milhares 2 2 33 3 2 2" xfId="53907" xr:uid="{EF6F4CCB-343E-4BD6-835E-98719BC9DD29}"/>
    <cellStyle name="Separador de milhares 2 2 33 3 3" xfId="53906" xr:uid="{8782ADD7-4ECB-4B45-A68B-F79302D39DA2}"/>
    <cellStyle name="Separador de milhares 2 2 33 4" xfId="23272" xr:uid="{00000000-0005-0000-0000-0000EA5A0000}"/>
    <cellStyle name="Separador de milhares 2 2 33 4 2" xfId="53908" xr:uid="{A9B02266-1537-4A65-A8AF-45402298D3B3}"/>
    <cellStyle name="Separador de milhares 2 2 33 5" xfId="23273" xr:uid="{00000000-0005-0000-0000-0000EB5A0000}"/>
    <cellStyle name="Separador de milhares 2 2 33 5 2" xfId="23274" xr:uid="{00000000-0005-0000-0000-0000EC5A0000}"/>
    <cellStyle name="Separador de milhares 2 2 33 5 2 2" xfId="53910" xr:uid="{799C8897-7D17-4B55-A67E-4D8A8E7012D5}"/>
    <cellStyle name="Separador de milhares 2 2 33 5 3" xfId="53909" xr:uid="{4921621C-82AC-4D07-92B4-D002C920DFF8}"/>
    <cellStyle name="Separador de milhares 2 2 33 6" xfId="23275" xr:uid="{00000000-0005-0000-0000-0000ED5A0000}"/>
    <cellStyle name="Separador de milhares 2 2 33 6 2" xfId="53911" xr:uid="{72FB40AF-A57A-4C0B-A5EA-EC6B3DC0C176}"/>
    <cellStyle name="Separador de milhares 2 2 33 7" xfId="53903" xr:uid="{7E36D27B-035A-4664-81BE-B41AE59C6D9C}"/>
    <cellStyle name="Separador de milhares 2 2 34" xfId="23276" xr:uid="{00000000-0005-0000-0000-0000EE5A0000}"/>
    <cellStyle name="Separador de milhares 2 2 34 2" xfId="23277" xr:uid="{00000000-0005-0000-0000-0000EF5A0000}"/>
    <cellStyle name="Separador de milhares 2 2 34 2 2" xfId="23278" xr:uid="{00000000-0005-0000-0000-0000F05A0000}"/>
    <cellStyle name="Separador de milhares 2 2 34 2 2 2" xfId="53914" xr:uid="{C93DC540-D320-4950-B787-1FA167A07C41}"/>
    <cellStyle name="Separador de milhares 2 2 34 2 3" xfId="53913" xr:uid="{55080266-218C-462B-9384-F6737C6221DB}"/>
    <cellStyle name="Separador de milhares 2 2 34 3" xfId="23279" xr:uid="{00000000-0005-0000-0000-0000F15A0000}"/>
    <cellStyle name="Separador de milhares 2 2 34 3 2" xfId="23280" xr:uid="{00000000-0005-0000-0000-0000F25A0000}"/>
    <cellStyle name="Separador de milhares 2 2 34 3 2 2" xfId="53916" xr:uid="{8D36722A-100D-4FB3-8437-F63F9D7EC335}"/>
    <cellStyle name="Separador de milhares 2 2 34 3 3" xfId="53915" xr:uid="{03C00484-B514-4AC3-AF42-A6ABD7833A48}"/>
    <cellStyle name="Separador de milhares 2 2 34 4" xfId="23281" xr:uid="{00000000-0005-0000-0000-0000F35A0000}"/>
    <cellStyle name="Separador de milhares 2 2 34 4 2" xfId="53917" xr:uid="{DFA8CFA7-2C08-4D9E-B143-EEEE549315DF}"/>
    <cellStyle name="Separador de milhares 2 2 34 5" xfId="23282" xr:uid="{00000000-0005-0000-0000-0000F45A0000}"/>
    <cellStyle name="Separador de milhares 2 2 34 5 2" xfId="23283" xr:uid="{00000000-0005-0000-0000-0000F55A0000}"/>
    <cellStyle name="Separador de milhares 2 2 34 5 2 2" xfId="53919" xr:uid="{4BBB91BD-D393-45E1-AECD-227493761343}"/>
    <cellStyle name="Separador de milhares 2 2 34 5 3" xfId="53918" xr:uid="{1A9C7C10-9EAC-4947-B22A-FB24E5FAFB6C}"/>
    <cellStyle name="Separador de milhares 2 2 34 6" xfId="23284" xr:uid="{00000000-0005-0000-0000-0000F65A0000}"/>
    <cellStyle name="Separador de milhares 2 2 34 6 2" xfId="53920" xr:uid="{A4A4F795-777D-4FB7-9E14-ABCD51BF8542}"/>
    <cellStyle name="Separador de milhares 2 2 34 7" xfId="53912" xr:uid="{0718EF4A-5C9E-47E1-92C6-BD591CA790DA}"/>
    <cellStyle name="Separador de milhares 2 2 35" xfId="23285" xr:uid="{00000000-0005-0000-0000-0000F75A0000}"/>
    <cellStyle name="Separador de milhares 2 2 35 2" xfId="23286" xr:uid="{00000000-0005-0000-0000-0000F85A0000}"/>
    <cellStyle name="Separador de milhares 2 2 35 2 2" xfId="23287" xr:uid="{00000000-0005-0000-0000-0000F95A0000}"/>
    <cellStyle name="Separador de milhares 2 2 35 2 2 2" xfId="53923" xr:uid="{B86271FA-D84A-456B-AA3F-3ACDF76624E8}"/>
    <cellStyle name="Separador de milhares 2 2 35 2 3" xfId="53922" xr:uid="{71CCDCDD-ECFD-403C-BC81-D5B125ACCAF7}"/>
    <cellStyle name="Separador de milhares 2 2 35 3" xfId="23288" xr:uid="{00000000-0005-0000-0000-0000FA5A0000}"/>
    <cellStyle name="Separador de milhares 2 2 35 3 2" xfId="23289" xr:uid="{00000000-0005-0000-0000-0000FB5A0000}"/>
    <cellStyle name="Separador de milhares 2 2 35 3 2 2" xfId="53925" xr:uid="{41689BDA-2855-419C-B1A5-17425FE246F1}"/>
    <cellStyle name="Separador de milhares 2 2 35 3 3" xfId="53924" xr:uid="{32DBA0EA-E2A9-4E3D-8C1D-15CB17BC758F}"/>
    <cellStyle name="Separador de milhares 2 2 35 4" xfId="23290" xr:uid="{00000000-0005-0000-0000-0000FC5A0000}"/>
    <cellStyle name="Separador de milhares 2 2 35 4 2" xfId="53926" xr:uid="{5876C114-786D-4CB4-A45D-6F0700F7484D}"/>
    <cellStyle name="Separador de milhares 2 2 35 5" xfId="23291" xr:uid="{00000000-0005-0000-0000-0000FD5A0000}"/>
    <cellStyle name="Separador de milhares 2 2 35 5 2" xfId="23292" xr:uid="{00000000-0005-0000-0000-0000FE5A0000}"/>
    <cellStyle name="Separador de milhares 2 2 35 5 2 2" xfId="53928" xr:uid="{E3FC8F4F-4EA8-4A81-A1CD-5C77A528F990}"/>
    <cellStyle name="Separador de milhares 2 2 35 5 3" xfId="53927" xr:uid="{94D6B8DF-45F8-4EE9-AC0A-98CB26670A44}"/>
    <cellStyle name="Separador de milhares 2 2 35 6" xfId="23293" xr:uid="{00000000-0005-0000-0000-0000FF5A0000}"/>
    <cellStyle name="Separador de milhares 2 2 35 6 2" xfId="53929" xr:uid="{CA4EDE69-EBB6-4ECB-8F68-8F9E2C318266}"/>
    <cellStyle name="Separador de milhares 2 2 35 7" xfId="53921" xr:uid="{31361775-D270-4B9A-9D27-5220517FC035}"/>
    <cellStyle name="Separador de milhares 2 2 36" xfId="23294" xr:uid="{00000000-0005-0000-0000-0000005B0000}"/>
    <cellStyle name="Separador de milhares 2 2 36 2" xfId="23295" xr:uid="{00000000-0005-0000-0000-0000015B0000}"/>
    <cellStyle name="Separador de milhares 2 2 36 2 2" xfId="23296" xr:uid="{00000000-0005-0000-0000-0000025B0000}"/>
    <cellStyle name="Separador de milhares 2 2 36 2 2 2" xfId="53932" xr:uid="{EC7CB127-5F9E-4C49-844F-C186FAA54812}"/>
    <cellStyle name="Separador de milhares 2 2 36 2 3" xfId="53931" xr:uid="{8B08BD1C-5E49-4C9B-A800-8CBFE7DB733D}"/>
    <cellStyle name="Separador de milhares 2 2 36 3" xfId="23297" xr:uid="{00000000-0005-0000-0000-0000035B0000}"/>
    <cellStyle name="Separador de milhares 2 2 36 3 2" xfId="23298" xr:uid="{00000000-0005-0000-0000-0000045B0000}"/>
    <cellStyle name="Separador de milhares 2 2 36 3 2 2" xfId="53934" xr:uid="{A32FC79C-FFB3-4BB3-B22D-9989F13C5C37}"/>
    <cellStyle name="Separador de milhares 2 2 36 3 3" xfId="53933" xr:uid="{51DE860B-C60A-4A0F-B0E9-078888EF3DEB}"/>
    <cellStyle name="Separador de milhares 2 2 36 4" xfId="23299" xr:uid="{00000000-0005-0000-0000-0000055B0000}"/>
    <cellStyle name="Separador de milhares 2 2 36 4 2" xfId="53935" xr:uid="{9D0D9CCF-7E05-475E-99A3-984316E90691}"/>
    <cellStyle name="Separador de milhares 2 2 36 5" xfId="23300" xr:uid="{00000000-0005-0000-0000-0000065B0000}"/>
    <cellStyle name="Separador de milhares 2 2 36 5 2" xfId="23301" xr:uid="{00000000-0005-0000-0000-0000075B0000}"/>
    <cellStyle name="Separador de milhares 2 2 36 5 2 2" xfId="53937" xr:uid="{97A2FE71-811A-47F4-8285-9A8E851F57F6}"/>
    <cellStyle name="Separador de milhares 2 2 36 5 3" xfId="53936" xr:uid="{EA47B49A-C75F-4729-96C2-07CC106A48A1}"/>
    <cellStyle name="Separador de milhares 2 2 36 6" xfId="23302" xr:uid="{00000000-0005-0000-0000-0000085B0000}"/>
    <cellStyle name="Separador de milhares 2 2 36 6 2" xfId="53938" xr:uid="{BD8059E6-45A5-49AF-8384-7E98680A90BC}"/>
    <cellStyle name="Separador de milhares 2 2 36 7" xfId="53930" xr:uid="{4A5D18C1-4D75-413C-9062-53B5610049E4}"/>
    <cellStyle name="Separador de milhares 2 2 37" xfId="23303" xr:uid="{00000000-0005-0000-0000-0000095B0000}"/>
    <cellStyle name="Separador de milhares 2 2 37 2" xfId="23304" xr:uid="{00000000-0005-0000-0000-00000A5B0000}"/>
    <cellStyle name="Separador de milhares 2 2 37 2 2" xfId="23305" xr:uid="{00000000-0005-0000-0000-00000B5B0000}"/>
    <cellStyle name="Separador de milhares 2 2 37 2 2 2" xfId="53941" xr:uid="{5189AC39-3CB8-470C-9826-3EAB6BBF1EAC}"/>
    <cellStyle name="Separador de milhares 2 2 37 2 3" xfId="53940" xr:uid="{F4F7BA5E-1C36-4A53-96A3-2A0B65A076C1}"/>
    <cellStyle name="Separador de milhares 2 2 37 3" xfId="23306" xr:uid="{00000000-0005-0000-0000-00000C5B0000}"/>
    <cellStyle name="Separador de milhares 2 2 37 3 2" xfId="23307" xr:uid="{00000000-0005-0000-0000-00000D5B0000}"/>
    <cellStyle name="Separador de milhares 2 2 37 3 2 2" xfId="53943" xr:uid="{114AED95-57FA-4884-9AD1-F9FA85677CE4}"/>
    <cellStyle name="Separador de milhares 2 2 37 3 3" xfId="53942" xr:uid="{446EAD93-816C-4F78-BD78-DA3C495D5C97}"/>
    <cellStyle name="Separador de milhares 2 2 37 4" xfId="23308" xr:uid="{00000000-0005-0000-0000-00000E5B0000}"/>
    <cellStyle name="Separador de milhares 2 2 37 4 2" xfId="53944" xr:uid="{1C2807A5-A495-4C2A-8176-DA5932BEACE1}"/>
    <cellStyle name="Separador de milhares 2 2 37 5" xfId="23309" xr:uid="{00000000-0005-0000-0000-00000F5B0000}"/>
    <cellStyle name="Separador de milhares 2 2 37 5 2" xfId="23310" xr:uid="{00000000-0005-0000-0000-0000105B0000}"/>
    <cellStyle name="Separador de milhares 2 2 37 5 2 2" xfId="53946" xr:uid="{97779AD7-B177-486F-A100-3E11331F6348}"/>
    <cellStyle name="Separador de milhares 2 2 37 5 3" xfId="53945" xr:uid="{F9FEA999-E48B-4107-804D-884159B9B174}"/>
    <cellStyle name="Separador de milhares 2 2 37 6" xfId="23311" xr:uid="{00000000-0005-0000-0000-0000115B0000}"/>
    <cellStyle name="Separador de milhares 2 2 37 6 2" xfId="53947" xr:uid="{E3EAB74B-0F04-41E0-9197-78CDD769CA24}"/>
    <cellStyle name="Separador de milhares 2 2 37 7" xfId="53939" xr:uid="{2CBDF7BC-0086-4787-8AE7-3C0798812DDA}"/>
    <cellStyle name="Separador de milhares 2 2 38" xfId="23312" xr:uid="{00000000-0005-0000-0000-0000125B0000}"/>
    <cellStyle name="Separador de milhares 2 2 38 2" xfId="23313" xr:uid="{00000000-0005-0000-0000-0000135B0000}"/>
    <cellStyle name="Separador de milhares 2 2 38 2 2" xfId="23314" xr:uid="{00000000-0005-0000-0000-0000145B0000}"/>
    <cellStyle name="Separador de milhares 2 2 38 2 2 2" xfId="53950" xr:uid="{A1FE2095-6A55-4D09-AC64-4EF7B27D02A7}"/>
    <cellStyle name="Separador de milhares 2 2 38 2 3" xfId="53949" xr:uid="{465CD217-B258-4DAC-9D65-A57944222F24}"/>
    <cellStyle name="Separador de milhares 2 2 38 3" xfId="23315" xr:uid="{00000000-0005-0000-0000-0000155B0000}"/>
    <cellStyle name="Separador de milhares 2 2 38 3 2" xfId="23316" xr:uid="{00000000-0005-0000-0000-0000165B0000}"/>
    <cellStyle name="Separador de milhares 2 2 38 3 2 2" xfId="53952" xr:uid="{A8A91AAF-CD93-4E2A-AE6A-71A37D047422}"/>
    <cellStyle name="Separador de milhares 2 2 38 3 3" xfId="53951" xr:uid="{D70748AA-D039-4E09-A82A-A80FBD0534B9}"/>
    <cellStyle name="Separador de milhares 2 2 38 4" xfId="23317" xr:uid="{00000000-0005-0000-0000-0000175B0000}"/>
    <cellStyle name="Separador de milhares 2 2 38 4 2" xfId="53953" xr:uid="{F32ADCB3-1CA3-4B6B-8586-8F37EAD0F011}"/>
    <cellStyle name="Separador de milhares 2 2 38 5" xfId="23318" xr:uid="{00000000-0005-0000-0000-0000185B0000}"/>
    <cellStyle name="Separador de milhares 2 2 38 5 2" xfId="23319" xr:uid="{00000000-0005-0000-0000-0000195B0000}"/>
    <cellStyle name="Separador de milhares 2 2 38 5 2 2" xfId="53955" xr:uid="{140C4D7E-9614-4DE3-89F4-E1B08488E86B}"/>
    <cellStyle name="Separador de milhares 2 2 38 5 3" xfId="53954" xr:uid="{4891776D-0B82-45F6-AB3E-CC8DC70591C8}"/>
    <cellStyle name="Separador de milhares 2 2 38 6" xfId="23320" xr:uid="{00000000-0005-0000-0000-00001A5B0000}"/>
    <cellStyle name="Separador de milhares 2 2 38 6 2" xfId="53956" xr:uid="{776434F2-74DA-4441-85D8-309193A9CEE3}"/>
    <cellStyle name="Separador de milhares 2 2 38 7" xfId="53948" xr:uid="{C4A34D08-C7FA-48F5-A262-295955573537}"/>
    <cellStyle name="Separador de milhares 2 2 39" xfId="23321" xr:uid="{00000000-0005-0000-0000-00001B5B0000}"/>
    <cellStyle name="Separador de milhares 2 2 39 2" xfId="23322" xr:uid="{00000000-0005-0000-0000-00001C5B0000}"/>
    <cellStyle name="Separador de milhares 2 2 39 2 2" xfId="23323" xr:uid="{00000000-0005-0000-0000-00001D5B0000}"/>
    <cellStyle name="Separador de milhares 2 2 39 2 2 2" xfId="53959" xr:uid="{EC05E6D3-D066-405A-97AD-ABA49BA8783B}"/>
    <cellStyle name="Separador de milhares 2 2 39 2 3" xfId="53958" xr:uid="{57D07D21-04F9-46AA-8E03-7C75DB64DCB7}"/>
    <cellStyle name="Separador de milhares 2 2 39 3" xfId="23324" xr:uid="{00000000-0005-0000-0000-00001E5B0000}"/>
    <cellStyle name="Separador de milhares 2 2 39 3 2" xfId="23325" xr:uid="{00000000-0005-0000-0000-00001F5B0000}"/>
    <cellStyle name="Separador de milhares 2 2 39 3 2 2" xfId="53961" xr:uid="{74038418-0774-4BC0-A108-C9CF144FC2B7}"/>
    <cellStyle name="Separador de milhares 2 2 39 3 3" xfId="53960" xr:uid="{BDDA3CC0-AF72-4FF9-8749-9776F27ACABE}"/>
    <cellStyle name="Separador de milhares 2 2 39 4" xfId="23326" xr:uid="{00000000-0005-0000-0000-0000205B0000}"/>
    <cellStyle name="Separador de milhares 2 2 39 4 2" xfId="53962" xr:uid="{8910041A-4C06-45EA-853D-8789CB638935}"/>
    <cellStyle name="Separador de milhares 2 2 39 5" xfId="23327" xr:uid="{00000000-0005-0000-0000-0000215B0000}"/>
    <cellStyle name="Separador de milhares 2 2 39 5 2" xfId="23328" xr:uid="{00000000-0005-0000-0000-0000225B0000}"/>
    <cellStyle name="Separador de milhares 2 2 39 5 2 2" xfId="53964" xr:uid="{2B137CD8-1DAF-4500-91D0-4109B686C35B}"/>
    <cellStyle name="Separador de milhares 2 2 39 5 3" xfId="53963" xr:uid="{6223EA56-E205-4520-948A-D6CC458C9C20}"/>
    <cellStyle name="Separador de milhares 2 2 39 6" xfId="23329" xr:uid="{00000000-0005-0000-0000-0000235B0000}"/>
    <cellStyle name="Separador de milhares 2 2 39 6 2" xfId="53965" xr:uid="{2F24676B-9D14-43C4-A4C9-8E474F54B1EF}"/>
    <cellStyle name="Separador de milhares 2 2 39 7" xfId="53957" xr:uid="{15EB98E9-486A-43B7-9138-6DA5945FB0A6}"/>
    <cellStyle name="Separador de milhares 2 2 4" xfId="23330" xr:uid="{00000000-0005-0000-0000-0000245B0000}"/>
    <cellStyle name="Separador de milhares_x0001_ 2 2 4" xfId="23331" xr:uid="{00000000-0005-0000-0000-0000255B0000}"/>
    <cellStyle name="Separador de milhares 2 2 4 10" xfId="23332" xr:uid="{00000000-0005-0000-0000-0000265B0000}"/>
    <cellStyle name="Separador de milhares_x0001_ 2 2 4 10" xfId="53967" xr:uid="{93743E5E-28EC-4A5C-912A-C02D31383490}"/>
    <cellStyle name="Separador de milhares 2 2 4 10 2" xfId="23333" xr:uid="{00000000-0005-0000-0000-0000275B0000}"/>
    <cellStyle name="Separador de milhares 2 2 4 10 2 2" xfId="53969" xr:uid="{0057E47B-2472-4F67-864F-3632CC4D58E3}"/>
    <cellStyle name="Separador de milhares 2 2 4 10 3" xfId="53968" xr:uid="{3470EEBF-05E2-456C-ABD4-79CB489811C7}"/>
    <cellStyle name="Separador de milhares 2 2 4 11" xfId="23334" xr:uid="{00000000-0005-0000-0000-0000285B0000}"/>
    <cellStyle name="Separador de milhares 2 2 4 11 2" xfId="53970" xr:uid="{AA78345A-A169-45A7-B890-BEDA4EA026CE}"/>
    <cellStyle name="Separador de milhares 2 2 4 12" xfId="23335" xr:uid="{00000000-0005-0000-0000-0000295B0000}"/>
    <cellStyle name="Separador de milhares 2 2 4 12 2" xfId="53971" xr:uid="{6AA2D9CA-BC4D-4DC6-82B1-2BC430150647}"/>
    <cellStyle name="Separador de milhares 2 2 4 12 3" xfId="23336" xr:uid="{00000000-0005-0000-0000-00002A5B0000}"/>
    <cellStyle name="Separador de milhares 2 2 4 12 3 2" xfId="53972" xr:uid="{1BDDC84B-DEF1-4AF7-A671-F136EC012AF7}"/>
    <cellStyle name="Separador de milhares 2 2 4 13" xfId="23337" xr:uid="{00000000-0005-0000-0000-00002B5B0000}"/>
    <cellStyle name="Separador de milhares 2 2 4 13 2" xfId="53973" xr:uid="{DC5064C0-C26E-4793-A76F-10A9BB862E88}"/>
    <cellStyle name="Separador de milhares 2 2 4 14" xfId="23338" xr:uid="{00000000-0005-0000-0000-00002C5B0000}"/>
    <cellStyle name="Separador de milhares 2 2 4 14 2" xfId="53974" xr:uid="{97792E9F-87A8-45AF-B793-E84EDD2C2DE1}"/>
    <cellStyle name="Separador de milhares 2 2 4 15" xfId="53966" xr:uid="{2480B239-1F1A-46A6-9488-98AC419D3701}"/>
    <cellStyle name="Separador de milhares 2 2 4 2" xfId="23339" xr:uid="{00000000-0005-0000-0000-00002D5B0000}"/>
    <cellStyle name="Separador de milhares_x0001_ 2 2 4 2" xfId="23340" xr:uid="{00000000-0005-0000-0000-00002E5B0000}"/>
    <cellStyle name="Separador de milhares 2 2 4 2 10" xfId="53975" xr:uid="{27DA59BE-2A22-48C1-AA59-069D5CFDE1D7}"/>
    <cellStyle name="Separador de milhares 2 2 4 2 2" xfId="23341" xr:uid="{00000000-0005-0000-0000-00002F5B0000}"/>
    <cellStyle name="Separador de milhares_x0001_ 2 2 4 2 2" xfId="23342" xr:uid="{00000000-0005-0000-0000-0000305B0000}"/>
    <cellStyle name="Separador de milhares 2 2 4 2 2 2" xfId="23343" xr:uid="{00000000-0005-0000-0000-0000315B0000}"/>
    <cellStyle name="Separador de milhares_x0001_ 2 2 4 2 2 2" xfId="53978" xr:uid="{F7D3568A-3AD5-4582-A924-D957BFDD71A2}"/>
    <cellStyle name="Separador de milhares 2 2 4 2 2 2 2" xfId="53979" xr:uid="{F4BD616A-FB7F-42C7-9ECB-00F63021093F}"/>
    <cellStyle name="Separador de milhares 2 2 4 2 2 3" xfId="53977" xr:uid="{06223ABC-981A-48B6-B6D0-EEF3FCE3E2C2}"/>
    <cellStyle name="Separador de milhares 2 2 4 2 3" xfId="23344" xr:uid="{00000000-0005-0000-0000-0000325B0000}"/>
    <cellStyle name="Separador de milhares_x0001_ 2 2 4 2 3" xfId="53976" xr:uid="{BDFD800E-EC3A-4307-B33E-83BF78C870E9}"/>
    <cellStyle name="Separador de milhares 2 2 4 2 3 2" xfId="23345" xr:uid="{00000000-0005-0000-0000-0000335B0000}"/>
    <cellStyle name="Separador de milhares 2 2 4 2 3 2 2" xfId="53981" xr:uid="{4513E322-4B0F-4C0E-9274-FAE0180727BE}"/>
    <cellStyle name="Separador de milhares 2 2 4 2 3 3" xfId="53980" xr:uid="{E1014312-C41C-4CB8-B706-64B8C526E932}"/>
    <cellStyle name="Separador de milhares 2 2 4 2 4" xfId="23346" xr:uid="{00000000-0005-0000-0000-0000345B0000}"/>
    <cellStyle name="Separador de milhares 2 2 4 2 4 2" xfId="23347" xr:uid="{00000000-0005-0000-0000-0000355B0000}"/>
    <cellStyle name="Separador de milhares 2 2 4 2 4 2 2" xfId="53983" xr:uid="{727AF01C-5342-47C2-BC5F-7E8AAA75FFDE}"/>
    <cellStyle name="Separador de milhares 2 2 4 2 4 3" xfId="53982" xr:uid="{5D6D6640-77E0-4D11-8709-33DFEF059E17}"/>
    <cellStyle name="Separador de milhares 2 2 4 2 5" xfId="23348" xr:uid="{00000000-0005-0000-0000-0000365B0000}"/>
    <cellStyle name="Separador de milhares 2 2 4 2 5 2" xfId="23349" xr:uid="{00000000-0005-0000-0000-0000375B0000}"/>
    <cellStyle name="Separador de milhares 2 2 4 2 5 2 2" xfId="53985" xr:uid="{3C79B714-CC05-433F-A970-DF55EBDEDEF9}"/>
    <cellStyle name="Separador de milhares 2 2 4 2 5 3" xfId="53984" xr:uid="{E6D93240-3C1A-4C10-9B63-828BE5D9FF1C}"/>
    <cellStyle name="Separador de milhares 2 2 4 2 6" xfId="23350" xr:uid="{00000000-0005-0000-0000-0000385B0000}"/>
    <cellStyle name="Separador de milhares 2 2 4 2 6 2" xfId="53986" xr:uid="{BDDEEC05-924D-4CD1-8555-81C6D1B580C3}"/>
    <cellStyle name="Separador de milhares 2 2 4 2 7" xfId="23351" xr:uid="{00000000-0005-0000-0000-0000395B0000}"/>
    <cellStyle name="Separador de milhares 2 2 4 2 7 2" xfId="53987" xr:uid="{DE124F80-4678-4E08-B0AD-B08950DA30BF}"/>
    <cellStyle name="Separador de milhares 2 2 4 2 8" xfId="23352" xr:uid="{00000000-0005-0000-0000-00003A5B0000}"/>
    <cellStyle name="Separador de milhares 2 2 4 2 8 2" xfId="53988" xr:uid="{CD802B58-E333-47D4-97B3-DF4EF3785595}"/>
    <cellStyle name="Separador de milhares 2 2 4 2 9" xfId="23353" xr:uid="{00000000-0005-0000-0000-00003B5B0000}"/>
    <cellStyle name="Separador de milhares 2 2 4 2 9 2" xfId="53989" xr:uid="{1118CB5C-8FD2-40A7-9DE0-7F9D80625906}"/>
    <cellStyle name="Separador de milhares 2 2 4 3" xfId="23354" xr:uid="{00000000-0005-0000-0000-00003C5B0000}"/>
    <cellStyle name="Separador de milhares_x0001_ 2 2 4 3" xfId="23355" xr:uid="{00000000-0005-0000-0000-00003D5B0000}"/>
    <cellStyle name="Separador de milhares 2 2 4 3 2" xfId="23356" xr:uid="{00000000-0005-0000-0000-00003E5B0000}"/>
    <cellStyle name="Separador de milhares_x0001_ 2 2 4 3 2" xfId="23357" xr:uid="{00000000-0005-0000-0000-00003F5B0000}"/>
    <cellStyle name="Separador de milhares 2 2 4 3 2 2" xfId="23358" xr:uid="{00000000-0005-0000-0000-0000405B0000}"/>
    <cellStyle name="Separador de milhares_x0001_ 2 2 4 3 2 2" xfId="53993" xr:uid="{5BF47EC4-F1AA-4937-A311-BF82D0F1DB2A}"/>
    <cellStyle name="Separador de milhares 2 2 4 3 2 2 2" xfId="53994" xr:uid="{4402B8ED-158B-473C-A1CA-577A58B1E297}"/>
    <cellStyle name="Separador de milhares 2 2 4 3 2 3" xfId="53992" xr:uid="{7A5D200A-2E77-4A7F-BE7A-AC9031AACA07}"/>
    <cellStyle name="Separador de milhares 2 2 4 3 3" xfId="23359" xr:uid="{00000000-0005-0000-0000-0000415B0000}"/>
    <cellStyle name="Separador de milhares_x0001_ 2 2 4 3 3" xfId="53991" xr:uid="{02101E67-B73C-4841-8B5B-FD14427A983F}"/>
    <cellStyle name="Separador de milhares 2 2 4 3 3 2" xfId="23360" xr:uid="{00000000-0005-0000-0000-0000425B0000}"/>
    <cellStyle name="Separador de milhares 2 2 4 3 3 2 2" xfId="53996" xr:uid="{AA6CD67F-7462-4D70-8468-A8CD26CDFB8C}"/>
    <cellStyle name="Separador de milhares 2 2 4 3 3 3" xfId="53995" xr:uid="{75B63618-B697-4F58-A9D7-7BA1A78CE25A}"/>
    <cellStyle name="Separador de milhares 2 2 4 3 4" xfId="23361" xr:uid="{00000000-0005-0000-0000-0000435B0000}"/>
    <cellStyle name="Separador de milhares 2 2 4 3 4 2" xfId="23362" xr:uid="{00000000-0005-0000-0000-0000445B0000}"/>
    <cellStyle name="Separador de milhares 2 2 4 3 4 2 2" xfId="53998" xr:uid="{0D3EF55E-FDBF-4A4F-B483-4420289256FD}"/>
    <cellStyle name="Separador de milhares 2 2 4 3 4 3" xfId="53997" xr:uid="{6CA78DDA-B8D0-4BCD-9898-932986EF0F24}"/>
    <cellStyle name="Separador de milhares 2 2 4 3 5" xfId="23363" xr:uid="{00000000-0005-0000-0000-0000455B0000}"/>
    <cellStyle name="Separador de milhares 2 2 4 3 5 2" xfId="53999" xr:uid="{FFD5BD10-506A-48CA-8EF8-C3D0B306B2D0}"/>
    <cellStyle name="Separador de milhares 2 2 4 3 6" xfId="23364" xr:uid="{00000000-0005-0000-0000-0000465B0000}"/>
    <cellStyle name="Separador de milhares 2 2 4 3 6 2" xfId="54000" xr:uid="{D6863922-F8A9-4830-80E8-F2116BAA8885}"/>
    <cellStyle name="Separador de milhares 2 2 4 3 7" xfId="23365" xr:uid="{00000000-0005-0000-0000-0000475B0000}"/>
    <cellStyle name="Separador de milhares 2 2 4 3 7 2" xfId="54001" xr:uid="{52FE8B72-3F40-43B2-9F23-4C5AEE9DF670}"/>
    <cellStyle name="Separador de milhares 2 2 4 3 8" xfId="23366" xr:uid="{00000000-0005-0000-0000-0000485B0000}"/>
    <cellStyle name="Separador de milhares 2 2 4 3 8 2" xfId="54002" xr:uid="{5B28B0AD-F89F-4A59-B4B6-EEEB5F1DA433}"/>
    <cellStyle name="Separador de milhares 2 2 4 3 9" xfId="53990" xr:uid="{548FE024-4A43-4912-83A4-C43D8D92DD1A}"/>
    <cellStyle name="Separador de milhares 2 2 4 4" xfId="23367" xr:uid="{00000000-0005-0000-0000-0000495B0000}"/>
    <cellStyle name="Separador de milhares_x0001_ 2 2 4 4" xfId="23368" xr:uid="{00000000-0005-0000-0000-00004A5B0000}"/>
    <cellStyle name="Separador de milhares 2 2 4 4 2" xfId="23369" xr:uid="{00000000-0005-0000-0000-00004B5B0000}"/>
    <cellStyle name="Separador de milhares_x0001_ 2 2 4 4 2" xfId="23370" xr:uid="{00000000-0005-0000-0000-00004C5B0000}"/>
    <cellStyle name="Separador de milhares 2 2 4 4 2 2" xfId="23371" xr:uid="{00000000-0005-0000-0000-00004D5B0000}"/>
    <cellStyle name="Separador de milhares_x0001_ 2 2 4 4 2 2" xfId="54006" xr:uid="{FAD63D79-14EF-4FB6-BFB6-5C7EDFFB4E28}"/>
    <cellStyle name="Separador de milhares 2 2 4 4 2 2 2" xfId="54007" xr:uid="{D285D885-43A9-463A-9D27-B41ED7731A02}"/>
    <cellStyle name="Separador de milhares 2 2 4 4 2 3" xfId="54005" xr:uid="{B1FC15B4-7CF5-4EC0-9BD5-0659426B47D7}"/>
    <cellStyle name="Separador de milhares 2 2 4 4 3" xfId="23372" xr:uid="{00000000-0005-0000-0000-00004E5B0000}"/>
    <cellStyle name="Separador de milhares_x0001_ 2 2 4 4 3" xfId="54004" xr:uid="{6B0A0CB1-0D7E-49DD-88A7-EBBCA9BDFDC2}"/>
    <cellStyle name="Separador de milhares 2 2 4 4 3 2" xfId="23373" xr:uid="{00000000-0005-0000-0000-00004F5B0000}"/>
    <cellStyle name="Separador de milhares 2 2 4 4 3 2 2" xfId="54009" xr:uid="{0FCCF302-812C-4E70-B817-2A2942638BB4}"/>
    <cellStyle name="Separador de milhares 2 2 4 4 3 3" xfId="54008" xr:uid="{018303EC-0AD3-4D54-88B6-2986B26AA1C6}"/>
    <cellStyle name="Separador de milhares 2 2 4 4 4" xfId="23374" xr:uid="{00000000-0005-0000-0000-0000505B0000}"/>
    <cellStyle name="Separador de milhares 2 2 4 4 4 2" xfId="23375" xr:uid="{00000000-0005-0000-0000-0000515B0000}"/>
    <cellStyle name="Separador de milhares 2 2 4 4 4 2 2" xfId="54011" xr:uid="{E435AC5A-C1E3-4C02-824F-7977D7427301}"/>
    <cellStyle name="Separador de milhares 2 2 4 4 4 3" xfId="54010" xr:uid="{16367F5C-9F17-447B-8556-0E43BC6AF964}"/>
    <cellStyle name="Separador de milhares 2 2 4 4 5" xfId="23376" xr:uid="{00000000-0005-0000-0000-0000525B0000}"/>
    <cellStyle name="Separador de milhares 2 2 4 4 5 2" xfId="54012" xr:uid="{F0A288F6-CBB5-4E60-9B6A-F54C834A5A7C}"/>
    <cellStyle name="Separador de milhares 2 2 4 4 6" xfId="23377" xr:uid="{00000000-0005-0000-0000-0000535B0000}"/>
    <cellStyle name="Separador de milhares 2 2 4 4 6 2" xfId="54013" xr:uid="{854085FF-946F-4EA6-9872-8746EBCAAD53}"/>
    <cellStyle name="Separador de milhares 2 2 4 4 7" xfId="23378" xr:uid="{00000000-0005-0000-0000-0000545B0000}"/>
    <cellStyle name="Separador de milhares 2 2 4 4 7 2" xfId="54014" xr:uid="{BD51A448-33CA-46FA-AC5A-702E0982FF9A}"/>
    <cellStyle name="Separador de milhares 2 2 4 4 8" xfId="23379" xr:uid="{00000000-0005-0000-0000-0000555B0000}"/>
    <cellStyle name="Separador de milhares 2 2 4 4 8 2" xfId="54015" xr:uid="{8FC0F9D4-6A10-4BDE-9F8A-159686040B86}"/>
    <cellStyle name="Separador de milhares 2 2 4 4 9" xfId="54003" xr:uid="{979ED2A5-0316-4679-9587-819B79E7DD53}"/>
    <cellStyle name="Separador de milhares 2 2 4 5" xfId="23380" xr:uid="{00000000-0005-0000-0000-0000565B0000}"/>
    <cellStyle name="Separador de milhares_x0001_ 2 2 4 5" xfId="23381" xr:uid="{00000000-0005-0000-0000-0000575B0000}"/>
    <cellStyle name="Separador de milhares 2 2 4 5 2" xfId="23382" xr:uid="{00000000-0005-0000-0000-0000585B0000}"/>
    <cellStyle name="Separador de milhares_x0001_ 2 2 4 5 2" xfId="23383" xr:uid="{00000000-0005-0000-0000-0000595B0000}"/>
    <cellStyle name="Separador de milhares 2 2 4 5 2 2" xfId="23384" xr:uid="{00000000-0005-0000-0000-00005A5B0000}"/>
    <cellStyle name="Separador de milhares_x0001_ 2 2 4 5 2 2" xfId="54019" xr:uid="{54F68A35-BBA1-4908-AC66-E81E0B7E52E1}"/>
    <cellStyle name="Separador de milhares 2 2 4 5 2 2 2" xfId="54020" xr:uid="{BF70F065-AA1C-40F9-B2C3-4CB15CEC22CC}"/>
    <cellStyle name="Separador de milhares 2 2 4 5 2 3" xfId="54018" xr:uid="{95A8C348-3022-4B4C-B54F-0940A3864786}"/>
    <cellStyle name="Separador de milhares 2 2 4 5 3" xfId="23385" xr:uid="{00000000-0005-0000-0000-00005B5B0000}"/>
    <cellStyle name="Separador de milhares_x0001_ 2 2 4 5 3" xfId="54017" xr:uid="{ABF52A36-3D9C-4278-8CB8-3482DEFED6FC}"/>
    <cellStyle name="Separador de milhares 2 2 4 5 3 2" xfId="23386" xr:uid="{00000000-0005-0000-0000-00005C5B0000}"/>
    <cellStyle name="Separador de milhares 2 2 4 5 3 2 2" xfId="54022" xr:uid="{895EB5B2-44CF-4CEF-B5D7-3EF8A92D522D}"/>
    <cellStyle name="Separador de milhares 2 2 4 5 3 3" xfId="54021" xr:uid="{11950F8A-F4AB-4391-82F3-E583781706D4}"/>
    <cellStyle name="Separador de milhares 2 2 4 5 4" xfId="23387" xr:uid="{00000000-0005-0000-0000-00005D5B0000}"/>
    <cellStyle name="Separador de milhares 2 2 4 5 4 2" xfId="54023" xr:uid="{8EEE782A-3DAD-4ED5-9857-E54911791AF3}"/>
    <cellStyle name="Separador de milhares 2 2 4 5 5" xfId="23388" xr:uid="{00000000-0005-0000-0000-00005E5B0000}"/>
    <cellStyle name="Separador de milhares 2 2 4 5 5 2" xfId="54024" xr:uid="{02D4B154-55C6-4D21-90DE-2A3B8B9498AB}"/>
    <cellStyle name="Separador de milhares 2 2 4 5 6" xfId="23389" xr:uid="{00000000-0005-0000-0000-00005F5B0000}"/>
    <cellStyle name="Separador de milhares 2 2 4 5 6 2" xfId="54025" xr:uid="{7A5DABD3-3AEB-4DC8-82F3-A3AEA2B5AB7F}"/>
    <cellStyle name="Separador de milhares 2 2 4 5 7" xfId="23390" xr:uid="{00000000-0005-0000-0000-0000605B0000}"/>
    <cellStyle name="Separador de milhares 2 2 4 5 7 2" xfId="54026" xr:uid="{7DA743F8-5928-4892-89E2-C5777F09E1A5}"/>
    <cellStyle name="Separador de milhares 2 2 4 5 8" xfId="54016" xr:uid="{B791BDAE-4E5C-4F2A-ADE3-299DD8ACA549}"/>
    <cellStyle name="Separador de milhares 2 2 4 6" xfId="23391" xr:uid="{00000000-0005-0000-0000-0000615B0000}"/>
    <cellStyle name="Separador de milhares_x0001_ 2 2 4 6" xfId="23392" xr:uid="{00000000-0005-0000-0000-0000625B0000}"/>
    <cellStyle name="Separador de milhares 2 2 4 6 2" xfId="23393" xr:uid="{00000000-0005-0000-0000-0000635B0000}"/>
    <cellStyle name="Separador de milhares_x0001_ 2 2 4 6 2" xfId="54028" xr:uid="{DBE48F87-982A-443E-8FD0-405E99D93A60}"/>
    <cellStyle name="Separador de milhares 2 2 4 6 2 2" xfId="23394" xr:uid="{00000000-0005-0000-0000-0000645B0000}"/>
    <cellStyle name="Separador de milhares 2 2 4 6 2 2 2" xfId="54030" xr:uid="{0CC7953F-4A9F-4863-998B-C5C849D996CE}"/>
    <cellStyle name="Separador de milhares 2 2 4 6 2 3" xfId="54029" xr:uid="{B45F9568-1E1E-42D6-8656-3AB0C65AA182}"/>
    <cellStyle name="Separador de milhares 2 2 4 6 3" xfId="23395" xr:uid="{00000000-0005-0000-0000-0000655B0000}"/>
    <cellStyle name="Separador de milhares 2 2 4 6 3 2" xfId="23396" xr:uid="{00000000-0005-0000-0000-0000665B0000}"/>
    <cellStyle name="Separador de milhares 2 2 4 6 3 2 2" xfId="54032" xr:uid="{AFAF9FC6-2BDF-423C-AA92-DDC6D5BDFBF4}"/>
    <cellStyle name="Separador de milhares 2 2 4 6 3 3" xfId="54031" xr:uid="{ACBDDB40-682F-44CE-B374-B8F30B74CB81}"/>
    <cellStyle name="Separador de milhares 2 2 4 6 4" xfId="23397" xr:uid="{00000000-0005-0000-0000-0000675B0000}"/>
    <cellStyle name="Separador de milhares 2 2 4 6 4 2" xfId="54033" xr:uid="{B9A3E9CF-359C-4B34-BB32-98147ECA87F1}"/>
    <cellStyle name="Separador de milhares 2 2 4 6 5" xfId="23398" xr:uid="{00000000-0005-0000-0000-0000685B0000}"/>
    <cellStyle name="Separador de milhares 2 2 4 6 5 2" xfId="54034" xr:uid="{64C918C5-9333-4CAD-B75D-8450DD984096}"/>
    <cellStyle name="Separador de milhares 2 2 4 6 6" xfId="23399" xr:uid="{00000000-0005-0000-0000-0000695B0000}"/>
    <cellStyle name="Separador de milhares 2 2 4 6 6 2" xfId="54035" xr:uid="{E1338474-5C84-48DC-A000-0442F7FB8C6D}"/>
    <cellStyle name="Separador de milhares 2 2 4 6 7" xfId="23400" xr:uid="{00000000-0005-0000-0000-00006A5B0000}"/>
    <cellStyle name="Separador de milhares 2 2 4 6 7 2" xfId="54036" xr:uid="{9811DC9F-71FC-4622-9B7B-ECF2C4625D90}"/>
    <cellStyle name="Separador de milhares 2 2 4 6 8" xfId="54027" xr:uid="{B199E9C4-CAA5-40A9-9B70-1029B5AE2EDE}"/>
    <cellStyle name="Separador de milhares 2 2 4 7" xfId="23401" xr:uid="{00000000-0005-0000-0000-00006B5B0000}"/>
    <cellStyle name="Separador de milhares_x0001_ 2 2 4 7" xfId="23402" xr:uid="{00000000-0005-0000-0000-00006C5B0000}"/>
    <cellStyle name="Separador de milhares 2 2 4 7 2" xfId="23403" xr:uid="{00000000-0005-0000-0000-00006D5B0000}"/>
    <cellStyle name="Separador de milhares_x0001_ 2 2 4 7 2" xfId="54038" xr:uid="{291A78F4-31F7-4E6C-BC04-FC0A83DC3647}"/>
    <cellStyle name="Separador de milhares 2 2 4 7 2 2" xfId="54039" xr:uid="{66C7157F-5A3A-4375-BFCE-25F194466264}"/>
    <cellStyle name="Separador de milhares 2 2 4 7 3" xfId="54037" xr:uid="{51BDA36F-956A-4DF2-863B-6F9D9D6A7122}"/>
    <cellStyle name="Separador de milhares 2 2 4 8" xfId="23404" xr:uid="{00000000-0005-0000-0000-00006E5B0000}"/>
    <cellStyle name="Separador de milhares_x0001_ 2 2 4 8" xfId="23405" xr:uid="{00000000-0005-0000-0000-00006F5B0000}"/>
    <cellStyle name="Separador de milhares 2 2 4 8 2" xfId="23406" xr:uid="{00000000-0005-0000-0000-0000705B0000}"/>
    <cellStyle name="Separador de milhares_x0001_ 2 2 4 8 2" xfId="54041" xr:uid="{F0954906-EEF8-4C5E-986D-14E98D801E0B}"/>
    <cellStyle name="Separador de milhares 2 2 4 8 2 2" xfId="54042" xr:uid="{AFEC469C-F802-47B9-8C0A-F477C3587840}"/>
    <cellStyle name="Separador de milhares 2 2 4 8 3" xfId="54040" xr:uid="{664C1EE4-7332-4ACD-AAE7-9F24D3AD153D}"/>
    <cellStyle name="Separador de milhares 2 2 4 9" xfId="23407" xr:uid="{00000000-0005-0000-0000-0000715B0000}"/>
    <cellStyle name="Separador de milhares_x0001_ 2 2 4 9" xfId="23408" xr:uid="{00000000-0005-0000-0000-0000725B0000}"/>
    <cellStyle name="Separador de milhares 2 2 4 9 2" xfId="23409" xr:uid="{00000000-0005-0000-0000-0000735B0000}"/>
    <cellStyle name="Separador de milhares_x0001_ 2 2 4 9 2" xfId="54044" xr:uid="{B3C470CC-E938-48D6-A4AD-ED94F61F8287}"/>
    <cellStyle name="Separador de milhares 2 2 4 9 2 2" xfId="54045" xr:uid="{ED366893-4B50-448B-9E24-DA1F953D43D4}"/>
    <cellStyle name="Separador de milhares 2 2 4 9 3" xfId="54043" xr:uid="{4C2B4D00-60A0-4856-A30E-BF7958B5735C}"/>
    <cellStyle name="Separador de milhares 2 2 40" xfId="23410" xr:uid="{00000000-0005-0000-0000-0000745B0000}"/>
    <cellStyle name="Separador de milhares 2 2 40 2" xfId="23411" xr:uid="{00000000-0005-0000-0000-0000755B0000}"/>
    <cellStyle name="Separador de milhares 2 2 40 2 2" xfId="23412" xr:uid="{00000000-0005-0000-0000-0000765B0000}"/>
    <cellStyle name="Separador de milhares 2 2 40 2 2 2" xfId="54048" xr:uid="{3B9B9F48-9883-4C98-926B-95B372D83B39}"/>
    <cellStyle name="Separador de milhares 2 2 40 2 3" xfId="54047" xr:uid="{C21B0F78-D70F-4BC1-B70F-727C24305FB5}"/>
    <cellStyle name="Separador de milhares 2 2 40 3" xfId="23413" xr:uid="{00000000-0005-0000-0000-0000775B0000}"/>
    <cellStyle name="Separador de milhares 2 2 40 3 2" xfId="23414" xr:uid="{00000000-0005-0000-0000-0000785B0000}"/>
    <cellStyle name="Separador de milhares 2 2 40 3 2 2" xfId="54050" xr:uid="{442741F5-F013-4D03-A9E3-8DE69BDAFCAF}"/>
    <cellStyle name="Separador de milhares 2 2 40 3 3" xfId="54049" xr:uid="{54E86F17-9176-4D3D-BCEB-9AE0C1C2EE8E}"/>
    <cellStyle name="Separador de milhares 2 2 40 4" xfId="23415" xr:uid="{00000000-0005-0000-0000-0000795B0000}"/>
    <cellStyle name="Separador de milhares 2 2 40 4 2" xfId="54051" xr:uid="{73358800-9DE3-491A-BDDD-384B26A035C2}"/>
    <cellStyle name="Separador de milhares 2 2 40 5" xfId="23416" xr:uid="{00000000-0005-0000-0000-00007A5B0000}"/>
    <cellStyle name="Separador de milhares 2 2 40 5 2" xfId="23417" xr:uid="{00000000-0005-0000-0000-00007B5B0000}"/>
    <cellStyle name="Separador de milhares 2 2 40 5 2 2" xfId="54053" xr:uid="{0BD47DD6-C0F6-4098-9B53-50A047C6E378}"/>
    <cellStyle name="Separador de milhares 2 2 40 5 3" xfId="54052" xr:uid="{7FB889A9-667B-4E7C-9F87-A3B16763F04A}"/>
    <cellStyle name="Separador de milhares 2 2 40 6" xfId="23418" xr:uid="{00000000-0005-0000-0000-00007C5B0000}"/>
    <cellStyle name="Separador de milhares 2 2 40 6 2" xfId="54054" xr:uid="{B1C0BE0C-6409-4D1E-82DE-6E72A1499AA6}"/>
    <cellStyle name="Separador de milhares 2 2 40 7" xfId="54046" xr:uid="{D653ED10-7319-4C73-A1FA-DB9BD54DAAB6}"/>
    <cellStyle name="Separador de milhares 2 2 41" xfId="23419" xr:uid="{00000000-0005-0000-0000-00007D5B0000}"/>
    <cellStyle name="Separador de milhares 2 2 41 2" xfId="23420" xr:uid="{00000000-0005-0000-0000-00007E5B0000}"/>
    <cellStyle name="Separador de milhares 2 2 41 2 2" xfId="23421" xr:uid="{00000000-0005-0000-0000-00007F5B0000}"/>
    <cellStyle name="Separador de milhares 2 2 41 2 2 2" xfId="54057" xr:uid="{6E7B16CE-3839-4F01-83DA-BC22CC6473AD}"/>
    <cellStyle name="Separador de milhares 2 2 41 2 3" xfId="54056" xr:uid="{1034DC60-2EBF-4F97-BCA5-5433F2D560AA}"/>
    <cellStyle name="Separador de milhares 2 2 41 3" xfId="23422" xr:uid="{00000000-0005-0000-0000-0000805B0000}"/>
    <cellStyle name="Separador de milhares 2 2 41 3 2" xfId="23423" xr:uid="{00000000-0005-0000-0000-0000815B0000}"/>
    <cellStyle name="Separador de milhares 2 2 41 3 2 2" xfId="54059" xr:uid="{3058252C-B6C1-42E5-9100-CFB68E676343}"/>
    <cellStyle name="Separador de milhares 2 2 41 3 3" xfId="54058" xr:uid="{1D97711C-63B9-44B1-804F-8EC3545A1292}"/>
    <cellStyle name="Separador de milhares 2 2 41 4" xfId="23424" xr:uid="{00000000-0005-0000-0000-0000825B0000}"/>
    <cellStyle name="Separador de milhares 2 2 41 4 2" xfId="54060" xr:uid="{E0C502BD-2504-42F4-85B2-7A8E08810CC8}"/>
    <cellStyle name="Separador de milhares 2 2 41 5" xfId="23425" xr:uid="{00000000-0005-0000-0000-0000835B0000}"/>
    <cellStyle name="Separador de milhares 2 2 41 5 2" xfId="23426" xr:uid="{00000000-0005-0000-0000-0000845B0000}"/>
    <cellStyle name="Separador de milhares 2 2 41 5 2 2" xfId="54062" xr:uid="{1E99D8F9-2FEF-4C6A-BA0B-8A9230CCE64C}"/>
    <cellStyle name="Separador de milhares 2 2 41 5 3" xfId="54061" xr:uid="{BEB76574-6F4C-4317-8BF1-7551C0540A1A}"/>
    <cellStyle name="Separador de milhares 2 2 41 6" xfId="23427" xr:uid="{00000000-0005-0000-0000-0000855B0000}"/>
    <cellStyle name="Separador de milhares 2 2 41 6 2" xfId="54063" xr:uid="{252D388F-5B7F-473C-9492-04DB9BAD7268}"/>
    <cellStyle name="Separador de milhares 2 2 41 7" xfId="54055" xr:uid="{952E66BA-2706-4D21-8A53-2C1D8F18A14F}"/>
    <cellStyle name="Separador de milhares 2 2 42" xfId="23428" xr:uid="{00000000-0005-0000-0000-0000865B0000}"/>
    <cellStyle name="Separador de milhares 2 2 42 2" xfId="23429" xr:uid="{00000000-0005-0000-0000-0000875B0000}"/>
    <cellStyle name="Separador de milhares 2 2 42 2 2" xfId="23430" xr:uid="{00000000-0005-0000-0000-0000885B0000}"/>
    <cellStyle name="Separador de milhares 2 2 42 2 2 2" xfId="54066" xr:uid="{AA23ED80-F136-49BD-9C88-34FAEDF501E6}"/>
    <cellStyle name="Separador de milhares 2 2 42 2 3" xfId="54065" xr:uid="{B1EFAD8F-E1A4-44B6-85A0-1E692DBB1572}"/>
    <cellStyle name="Separador de milhares 2 2 42 3" xfId="23431" xr:uid="{00000000-0005-0000-0000-0000895B0000}"/>
    <cellStyle name="Separador de milhares 2 2 42 3 2" xfId="23432" xr:uid="{00000000-0005-0000-0000-00008A5B0000}"/>
    <cellStyle name="Separador de milhares 2 2 42 3 2 2" xfId="54068" xr:uid="{710F7412-EDFC-4BDC-A3C8-396AEBA825C4}"/>
    <cellStyle name="Separador de milhares 2 2 42 3 3" xfId="54067" xr:uid="{C3FBCFA1-C934-426A-BDBD-5C2D9B742281}"/>
    <cellStyle name="Separador de milhares 2 2 42 4" xfId="23433" xr:uid="{00000000-0005-0000-0000-00008B5B0000}"/>
    <cellStyle name="Separador de milhares 2 2 42 4 2" xfId="54069" xr:uid="{F59709A5-66EC-42FB-BC1D-9ADA0745F2E9}"/>
    <cellStyle name="Separador de milhares 2 2 42 5" xfId="23434" xr:uid="{00000000-0005-0000-0000-00008C5B0000}"/>
    <cellStyle name="Separador de milhares 2 2 42 5 2" xfId="23435" xr:uid="{00000000-0005-0000-0000-00008D5B0000}"/>
    <cellStyle name="Separador de milhares 2 2 42 5 2 2" xfId="54071" xr:uid="{A8A5195F-F1C5-4D98-BA5A-3844AB338B03}"/>
    <cellStyle name="Separador de milhares 2 2 42 5 3" xfId="54070" xr:uid="{57AD94A0-036C-4341-9243-F529B7F49622}"/>
    <cellStyle name="Separador de milhares 2 2 42 6" xfId="23436" xr:uid="{00000000-0005-0000-0000-00008E5B0000}"/>
    <cellStyle name="Separador de milhares 2 2 42 6 2" xfId="54072" xr:uid="{5F7A0875-3D46-4BF7-9476-5F20FE49B122}"/>
    <cellStyle name="Separador de milhares 2 2 42 7" xfId="54064" xr:uid="{7EDCF41D-9164-4A15-8217-0DA936F65F70}"/>
    <cellStyle name="Separador de milhares 2 2 43" xfId="23437" xr:uid="{00000000-0005-0000-0000-00008F5B0000}"/>
    <cellStyle name="Separador de milhares 2 2 43 2" xfId="23438" xr:uid="{00000000-0005-0000-0000-0000905B0000}"/>
    <cellStyle name="Separador de milhares 2 2 43 2 2" xfId="23439" xr:uid="{00000000-0005-0000-0000-0000915B0000}"/>
    <cellStyle name="Separador de milhares 2 2 43 2 2 2" xfId="54075" xr:uid="{CF800E11-22E3-44F9-BA89-E75A00A00125}"/>
    <cellStyle name="Separador de milhares 2 2 43 2 3" xfId="54074" xr:uid="{560087E0-172D-4AAA-A270-2FA3F57E00AE}"/>
    <cellStyle name="Separador de milhares 2 2 43 3" xfId="23440" xr:uid="{00000000-0005-0000-0000-0000925B0000}"/>
    <cellStyle name="Separador de milhares 2 2 43 3 2" xfId="23441" xr:uid="{00000000-0005-0000-0000-0000935B0000}"/>
    <cellStyle name="Separador de milhares 2 2 43 3 2 2" xfId="54077" xr:uid="{F19E718E-0D5F-4137-852A-ABE17E25CD2D}"/>
    <cellStyle name="Separador de milhares 2 2 43 3 3" xfId="54076" xr:uid="{2DC53484-C2CE-4305-9458-FC54512F6044}"/>
    <cellStyle name="Separador de milhares 2 2 43 4" xfId="23442" xr:uid="{00000000-0005-0000-0000-0000945B0000}"/>
    <cellStyle name="Separador de milhares 2 2 43 4 2" xfId="54078" xr:uid="{A39AD624-8E1E-42DF-BE4A-6A53491FB5B3}"/>
    <cellStyle name="Separador de milhares 2 2 43 5" xfId="23443" xr:uid="{00000000-0005-0000-0000-0000955B0000}"/>
    <cellStyle name="Separador de milhares 2 2 43 5 2" xfId="23444" xr:uid="{00000000-0005-0000-0000-0000965B0000}"/>
    <cellStyle name="Separador de milhares 2 2 43 5 2 2" xfId="54080" xr:uid="{631BDC5C-88D1-479E-8FA0-3679DE69E1C3}"/>
    <cellStyle name="Separador de milhares 2 2 43 5 3" xfId="54079" xr:uid="{8AF78329-9E5B-4C99-A42D-EACEDA418213}"/>
    <cellStyle name="Separador de milhares 2 2 43 6" xfId="23445" xr:uid="{00000000-0005-0000-0000-0000975B0000}"/>
    <cellStyle name="Separador de milhares 2 2 43 6 2" xfId="54081" xr:uid="{C8943EE0-EEB1-4340-AE67-740628698586}"/>
    <cellStyle name="Separador de milhares 2 2 43 7" xfId="54073" xr:uid="{69290FCE-E539-42D3-8BA9-83475F1AB90A}"/>
    <cellStyle name="Separador de milhares 2 2 44" xfId="23446" xr:uid="{00000000-0005-0000-0000-0000985B0000}"/>
    <cellStyle name="Separador de milhares 2 2 44 2" xfId="23447" xr:uid="{00000000-0005-0000-0000-0000995B0000}"/>
    <cellStyle name="Separador de milhares 2 2 44 2 2" xfId="23448" xr:uid="{00000000-0005-0000-0000-00009A5B0000}"/>
    <cellStyle name="Separador de milhares 2 2 44 2 2 2" xfId="54084" xr:uid="{00A18E38-9589-423C-BA47-690495BD3BB9}"/>
    <cellStyle name="Separador de milhares 2 2 44 2 3" xfId="54083" xr:uid="{59B98307-4FD6-42A2-A406-21A9B81BCD55}"/>
    <cellStyle name="Separador de milhares 2 2 44 3" xfId="23449" xr:uid="{00000000-0005-0000-0000-00009B5B0000}"/>
    <cellStyle name="Separador de milhares 2 2 44 3 2" xfId="23450" xr:uid="{00000000-0005-0000-0000-00009C5B0000}"/>
    <cellStyle name="Separador de milhares 2 2 44 3 2 2" xfId="54086" xr:uid="{60B97EEB-414C-46AD-A668-DA5DE3A6FEDD}"/>
    <cellStyle name="Separador de milhares 2 2 44 3 3" xfId="54085" xr:uid="{C83D28F6-E6EB-4385-A6FD-5587E512C7D4}"/>
    <cellStyle name="Separador de milhares 2 2 44 4" xfId="23451" xr:uid="{00000000-0005-0000-0000-00009D5B0000}"/>
    <cellStyle name="Separador de milhares 2 2 44 4 2" xfId="54087" xr:uid="{5BC681D8-6ECB-4D07-92F6-0BBE831776BE}"/>
    <cellStyle name="Separador de milhares 2 2 44 5" xfId="23452" xr:uid="{00000000-0005-0000-0000-00009E5B0000}"/>
    <cellStyle name="Separador de milhares 2 2 44 5 2" xfId="23453" xr:uid="{00000000-0005-0000-0000-00009F5B0000}"/>
    <cellStyle name="Separador de milhares 2 2 44 5 2 2" xfId="54089" xr:uid="{44F0A07C-CE86-4F3E-B2AD-FE3A35C6D382}"/>
    <cellStyle name="Separador de milhares 2 2 44 5 3" xfId="54088" xr:uid="{0B316580-DBF9-4E2A-A51D-928A9D787694}"/>
    <cellStyle name="Separador de milhares 2 2 44 6" xfId="23454" xr:uid="{00000000-0005-0000-0000-0000A05B0000}"/>
    <cellStyle name="Separador de milhares 2 2 44 6 2" xfId="54090" xr:uid="{0D4DEBAC-28A2-41EE-9220-27547D582410}"/>
    <cellStyle name="Separador de milhares 2 2 44 7" xfId="54082" xr:uid="{C7DF1F75-C9E7-4415-BA87-706FD1DE4540}"/>
    <cellStyle name="Separador de milhares 2 2 45" xfId="23455" xr:uid="{00000000-0005-0000-0000-0000A15B0000}"/>
    <cellStyle name="Separador de milhares 2 2 45 2" xfId="23456" xr:uid="{00000000-0005-0000-0000-0000A25B0000}"/>
    <cellStyle name="Separador de milhares 2 2 45 2 2" xfId="23457" xr:uid="{00000000-0005-0000-0000-0000A35B0000}"/>
    <cellStyle name="Separador de milhares 2 2 45 2 2 2" xfId="54093" xr:uid="{44890B90-7B4E-4EC0-8705-28AB9702050A}"/>
    <cellStyle name="Separador de milhares 2 2 45 2 3" xfId="54092" xr:uid="{26B467D0-82FB-44C2-A448-D6488A8B4E90}"/>
    <cellStyle name="Separador de milhares 2 2 45 3" xfId="23458" xr:uid="{00000000-0005-0000-0000-0000A45B0000}"/>
    <cellStyle name="Separador de milhares 2 2 45 3 2" xfId="23459" xr:uid="{00000000-0005-0000-0000-0000A55B0000}"/>
    <cellStyle name="Separador de milhares 2 2 45 3 2 2" xfId="54095" xr:uid="{0886413E-04A4-4B12-8222-7F93EA452A8B}"/>
    <cellStyle name="Separador de milhares 2 2 45 3 3" xfId="54094" xr:uid="{C1D1C408-C76D-4D30-8600-9B6ADC29EDC0}"/>
    <cellStyle name="Separador de milhares 2 2 45 4" xfId="23460" xr:uid="{00000000-0005-0000-0000-0000A65B0000}"/>
    <cellStyle name="Separador de milhares 2 2 45 4 2" xfId="54096" xr:uid="{98D94B07-BDF4-4664-97E5-7819BB926287}"/>
    <cellStyle name="Separador de milhares 2 2 45 5" xfId="23461" xr:uid="{00000000-0005-0000-0000-0000A75B0000}"/>
    <cellStyle name="Separador de milhares 2 2 45 5 2" xfId="23462" xr:uid="{00000000-0005-0000-0000-0000A85B0000}"/>
    <cellStyle name="Separador de milhares 2 2 45 5 2 2" xfId="54098" xr:uid="{46A4C808-8A95-4036-8D7B-5D01FB22EE21}"/>
    <cellStyle name="Separador de milhares 2 2 45 5 3" xfId="54097" xr:uid="{B97C1C71-F1BE-4DE2-9111-FF7E51EE9C67}"/>
    <cellStyle name="Separador de milhares 2 2 45 6" xfId="23463" xr:uid="{00000000-0005-0000-0000-0000A95B0000}"/>
    <cellStyle name="Separador de milhares 2 2 45 6 2" xfId="54099" xr:uid="{2AFF83D2-59BC-4916-9B8E-512A48EDF314}"/>
    <cellStyle name="Separador de milhares 2 2 45 7" xfId="54091" xr:uid="{EBDB2C89-C492-40DA-9A41-506F2FCEBE9A}"/>
    <cellStyle name="Separador de milhares 2 2 46" xfId="23464" xr:uid="{00000000-0005-0000-0000-0000AA5B0000}"/>
    <cellStyle name="Separador de milhares 2 2 46 2" xfId="23465" xr:uid="{00000000-0005-0000-0000-0000AB5B0000}"/>
    <cellStyle name="Separador de milhares 2 2 46 2 2" xfId="23466" xr:uid="{00000000-0005-0000-0000-0000AC5B0000}"/>
    <cellStyle name="Separador de milhares 2 2 46 2 2 2" xfId="54102" xr:uid="{4CD1CE04-0114-4A20-BDC3-103C6D3073C0}"/>
    <cellStyle name="Separador de milhares 2 2 46 2 3" xfId="54101" xr:uid="{F71F4D55-9843-4939-982C-32F25F7FD3D3}"/>
    <cellStyle name="Separador de milhares 2 2 46 3" xfId="23467" xr:uid="{00000000-0005-0000-0000-0000AD5B0000}"/>
    <cellStyle name="Separador de milhares 2 2 46 3 2" xfId="23468" xr:uid="{00000000-0005-0000-0000-0000AE5B0000}"/>
    <cellStyle name="Separador de milhares 2 2 46 3 2 2" xfId="54104" xr:uid="{C586B4DE-2698-4A58-91FA-23B2BFC701B5}"/>
    <cellStyle name="Separador de milhares 2 2 46 3 3" xfId="54103" xr:uid="{5BA9CEA4-37D5-4626-AE23-5846E4C74FD1}"/>
    <cellStyle name="Separador de milhares 2 2 46 4" xfId="23469" xr:uid="{00000000-0005-0000-0000-0000AF5B0000}"/>
    <cellStyle name="Separador de milhares 2 2 46 4 2" xfId="54105" xr:uid="{AF981D93-DC4B-4F23-94F7-5D679393167B}"/>
    <cellStyle name="Separador de milhares 2 2 46 5" xfId="23470" xr:uid="{00000000-0005-0000-0000-0000B05B0000}"/>
    <cellStyle name="Separador de milhares 2 2 46 5 2" xfId="23471" xr:uid="{00000000-0005-0000-0000-0000B15B0000}"/>
    <cellStyle name="Separador de milhares 2 2 46 5 2 2" xfId="54107" xr:uid="{63DB6A2C-90F3-4BCA-9FD3-1BA47EC3269C}"/>
    <cellStyle name="Separador de milhares 2 2 46 5 3" xfId="54106" xr:uid="{7176D841-24C7-4991-A395-E28E97BFD0C2}"/>
    <cellStyle name="Separador de milhares 2 2 46 6" xfId="23472" xr:uid="{00000000-0005-0000-0000-0000B25B0000}"/>
    <cellStyle name="Separador de milhares 2 2 46 6 2" xfId="54108" xr:uid="{F1CBE748-6013-435B-8B49-0C450DA06A00}"/>
    <cellStyle name="Separador de milhares 2 2 46 7" xfId="54100" xr:uid="{7A4A1683-9413-4EAF-8F61-D15A735EB4DA}"/>
    <cellStyle name="Separador de milhares 2 2 47" xfId="23473" xr:uid="{00000000-0005-0000-0000-0000B35B0000}"/>
    <cellStyle name="Separador de milhares 2 2 47 2" xfId="23474" xr:uid="{00000000-0005-0000-0000-0000B45B0000}"/>
    <cellStyle name="Separador de milhares 2 2 47 2 2" xfId="23475" xr:uid="{00000000-0005-0000-0000-0000B55B0000}"/>
    <cellStyle name="Separador de milhares 2 2 47 2 2 2" xfId="54111" xr:uid="{E5FF5EDD-1DAE-445F-B326-877453CFCF1D}"/>
    <cellStyle name="Separador de milhares 2 2 47 2 3" xfId="54110" xr:uid="{BEBD7A1F-168B-4C74-84B7-25134F0C04D6}"/>
    <cellStyle name="Separador de milhares 2 2 47 3" xfId="23476" xr:uid="{00000000-0005-0000-0000-0000B65B0000}"/>
    <cellStyle name="Separador de milhares 2 2 47 3 2" xfId="23477" xr:uid="{00000000-0005-0000-0000-0000B75B0000}"/>
    <cellStyle name="Separador de milhares 2 2 47 3 2 2" xfId="54113" xr:uid="{452CDE26-6817-4031-8CC2-C13526F6D9A7}"/>
    <cellStyle name="Separador de milhares 2 2 47 3 3" xfId="54112" xr:uid="{191B0AA7-12B8-4AAD-80DB-FEAA79F10762}"/>
    <cellStyle name="Separador de milhares 2 2 47 4" xfId="23478" xr:uid="{00000000-0005-0000-0000-0000B85B0000}"/>
    <cellStyle name="Separador de milhares 2 2 47 4 2" xfId="54114" xr:uid="{1F1C3135-C4B9-45D5-B961-750C34C0A33A}"/>
    <cellStyle name="Separador de milhares 2 2 47 5" xfId="23479" xr:uid="{00000000-0005-0000-0000-0000B95B0000}"/>
    <cellStyle name="Separador de milhares 2 2 47 5 2" xfId="23480" xr:uid="{00000000-0005-0000-0000-0000BA5B0000}"/>
    <cellStyle name="Separador de milhares 2 2 47 5 2 2" xfId="54116" xr:uid="{58D2E218-8382-464D-8C49-6367222B2CB2}"/>
    <cellStyle name="Separador de milhares 2 2 47 5 3" xfId="54115" xr:uid="{18622342-6905-4B83-9026-18216977B04C}"/>
    <cellStyle name="Separador de milhares 2 2 47 6" xfId="23481" xr:uid="{00000000-0005-0000-0000-0000BB5B0000}"/>
    <cellStyle name="Separador de milhares 2 2 47 6 2" xfId="54117" xr:uid="{F2A9F466-1A39-48EF-9D4B-00E40D621BC0}"/>
    <cellStyle name="Separador de milhares 2 2 47 7" xfId="54109" xr:uid="{25370D6E-C8F4-4173-BADD-67A14AC77DD3}"/>
    <cellStyle name="Separador de milhares 2 2 48" xfId="23482" xr:uid="{00000000-0005-0000-0000-0000BC5B0000}"/>
    <cellStyle name="Separador de milhares 2 2 48 2" xfId="23483" xr:uid="{00000000-0005-0000-0000-0000BD5B0000}"/>
    <cellStyle name="Separador de milhares 2 2 48 2 2" xfId="23484" xr:uid="{00000000-0005-0000-0000-0000BE5B0000}"/>
    <cellStyle name="Separador de milhares 2 2 48 2 2 2" xfId="54120" xr:uid="{28E251B3-4AD4-490C-906D-7F40DDDCA7E2}"/>
    <cellStyle name="Separador de milhares 2 2 48 2 3" xfId="54119" xr:uid="{9DCAB894-A33E-474A-84A1-60B861E10E64}"/>
    <cellStyle name="Separador de milhares 2 2 48 3" xfId="23485" xr:uid="{00000000-0005-0000-0000-0000BF5B0000}"/>
    <cellStyle name="Separador de milhares 2 2 48 3 2" xfId="23486" xr:uid="{00000000-0005-0000-0000-0000C05B0000}"/>
    <cellStyle name="Separador de milhares 2 2 48 3 2 2" xfId="54122" xr:uid="{6D260FD1-CEC8-4D02-914C-6123D290083F}"/>
    <cellStyle name="Separador de milhares 2 2 48 3 3" xfId="54121" xr:uid="{DBAA436E-83B0-490F-BA76-6D24ED46ACAA}"/>
    <cellStyle name="Separador de milhares 2 2 48 4" xfId="23487" xr:uid="{00000000-0005-0000-0000-0000C15B0000}"/>
    <cellStyle name="Separador de milhares 2 2 48 4 2" xfId="54123" xr:uid="{95F8BBA1-C7F0-44B0-B133-C014BF966ED3}"/>
    <cellStyle name="Separador de milhares 2 2 48 5" xfId="23488" xr:uid="{00000000-0005-0000-0000-0000C25B0000}"/>
    <cellStyle name="Separador de milhares 2 2 48 5 2" xfId="23489" xr:uid="{00000000-0005-0000-0000-0000C35B0000}"/>
    <cellStyle name="Separador de milhares 2 2 48 5 2 2" xfId="54125" xr:uid="{316DFAFA-EE88-4DF7-A11D-4F31BD658ABE}"/>
    <cellStyle name="Separador de milhares 2 2 48 5 3" xfId="54124" xr:uid="{BBB20D54-35C7-4EE5-B02D-AC172A27AC98}"/>
    <cellStyle name="Separador de milhares 2 2 48 6" xfId="23490" xr:uid="{00000000-0005-0000-0000-0000C45B0000}"/>
    <cellStyle name="Separador de milhares 2 2 48 6 2" xfId="54126" xr:uid="{27AD4BB1-5F4A-4160-94D9-E1BDBC0370C5}"/>
    <cellStyle name="Separador de milhares 2 2 48 7" xfId="54118" xr:uid="{35C2BB36-C4F8-41D2-9DC0-F681A86A729E}"/>
    <cellStyle name="Separador de milhares 2 2 49" xfId="23491" xr:uid="{00000000-0005-0000-0000-0000C55B0000}"/>
    <cellStyle name="Separador de milhares 2 2 49 2" xfId="23492" xr:uid="{00000000-0005-0000-0000-0000C65B0000}"/>
    <cellStyle name="Separador de milhares 2 2 49 2 2" xfId="23493" xr:uid="{00000000-0005-0000-0000-0000C75B0000}"/>
    <cellStyle name="Separador de milhares 2 2 49 2 2 2" xfId="54129" xr:uid="{29ACAEEC-E5F1-4D81-9413-32CF264FDA8B}"/>
    <cellStyle name="Separador de milhares 2 2 49 2 3" xfId="54128" xr:uid="{F7DDF9E1-E58D-4BF8-83C1-8BA585379DB4}"/>
    <cellStyle name="Separador de milhares 2 2 49 3" xfId="23494" xr:uid="{00000000-0005-0000-0000-0000C85B0000}"/>
    <cellStyle name="Separador de milhares 2 2 49 3 2" xfId="23495" xr:uid="{00000000-0005-0000-0000-0000C95B0000}"/>
    <cellStyle name="Separador de milhares 2 2 49 3 2 2" xfId="54131" xr:uid="{993AACF2-B370-4DA9-96F5-3420721A87A1}"/>
    <cellStyle name="Separador de milhares 2 2 49 3 3" xfId="54130" xr:uid="{8292F36C-DA86-424F-B1A5-A904D8F47D5D}"/>
    <cellStyle name="Separador de milhares 2 2 49 4" xfId="23496" xr:uid="{00000000-0005-0000-0000-0000CA5B0000}"/>
    <cellStyle name="Separador de milhares 2 2 49 4 2" xfId="54132" xr:uid="{D27626C0-3F1D-4005-9FE1-D018DB142509}"/>
    <cellStyle name="Separador de milhares 2 2 49 5" xfId="23497" xr:uid="{00000000-0005-0000-0000-0000CB5B0000}"/>
    <cellStyle name="Separador de milhares 2 2 49 5 2" xfId="23498" xr:uid="{00000000-0005-0000-0000-0000CC5B0000}"/>
    <cellStyle name="Separador de milhares 2 2 49 5 2 2" xfId="54134" xr:uid="{C8F8E9F9-89FD-484D-BED3-04B7526DF4D3}"/>
    <cellStyle name="Separador de milhares 2 2 49 5 3" xfId="54133" xr:uid="{306CFD31-B4B4-4DCA-8A91-772691A53A7B}"/>
    <cellStyle name="Separador de milhares 2 2 49 6" xfId="23499" xr:uid="{00000000-0005-0000-0000-0000CD5B0000}"/>
    <cellStyle name="Separador de milhares 2 2 49 6 2" xfId="54135" xr:uid="{5A94E2DB-2AC0-4864-BD96-E2C8206A961B}"/>
    <cellStyle name="Separador de milhares 2 2 49 7" xfId="54127" xr:uid="{1B11446F-09A8-42F5-B376-0508936EC2BD}"/>
    <cellStyle name="Separador de milhares 2 2 5" xfId="23500" xr:uid="{00000000-0005-0000-0000-0000CE5B0000}"/>
    <cellStyle name="Separador de milhares_x0001_ 2 2 5" xfId="23501" xr:uid="{00000000-0005-0000-0000-0000CF5B0000}"/>
    <cellStyle name="Separador de milhares 2 2 5 10" xfId="23502" xr:uid="{00000000-0005-0000-0000-0000D05B0000}"/>
    <cellStyle name="Separador de milhares_x0001_ 2 2 5 10" xfId="54137" xr:uid="{B357B20B-AD97-4C19-ACBB-0C8837B90A3F}"/>
    <cellStyle name="Separador de milhares 2 2 5 10 2" xfId="23503" xr:uid="{00000000-0005-0000-0000-0000D15B0000}"/>
    <cellStyle name="Separador de milhares 2 2 5 10 2 2" xfId="54139" xr:uid="{979B3229-D3DF-4121-88E7-6BDBFA3A9DEB}"/>
    <cellStyle name="Separador de milhares 2 2 5 10 3" xfId="54138" xr:uid="{4D4B2E5A-CEBE-4E69-A895-A152A443675A}"/>
    <cellStyle name="Separador de milhares 2 2 5 11" xfId="23504" xr:uid="{00000000-0005-0000-0000-0000D25B0000}"/>
    <cellStyle name="Separador de milhares 2 2 5 11 2" xfId="54140" xr:uid="{3AF327F1-07BD-4566-85C7-B6300549105F}"/>
    <cellStyle name="Separador de milhares 2 2 5 12" xfId="23505" xr:uid="{00000000-0005-0000-0000-0000D35B0000}"/>
    <cellStyle name="Separador de milhares 2 2 5 12 2" xfId="54141" xr:uid="{843DABDF-3D17-4B6E-9E45-9C4A59D366C2}"/>
    <cellStyle name="Separador de milhares 2 2 5 12 3" xfId="23506" xr:uid="{00000000-0005-0000-0000-0000D45B0000}"/>
    <cellStyle name="Separador de milhares 2 2 5 12 3 2" xfId="54142" xr:uid="{D44BEFA0-18F7-41ED-B5A6-28E42A9FC3D7}"/>
    <cellStyle name="Separador de milhares 2 2 5 13" xfId="23507" xr:uid="{00000000-0005-0000-0000-0000D55B0000}"/>
    <cellStyle name="Separador de milhares 2 2 5 13 2" xfId="54143" xr:uid="{84774FED-E331-42CC-A364-F8EFAC2F83F8}"/>
    <cellStyle name="Separador de milhares 2 2 5 14" xfId="23508" xr:uid="{00000000-0005-0000-0000-0000D65B0000}"/>
    <cellStyle name="Separador de milhares 2 2 5 14 2" xfId="54144" xr:uid="{4811BC6E-F342-465A-92BC-0F47B3D9F026}"/>
    <cellStyle name="Separador de milhares 2 2 5 15" xfId="54136" xr:uid="{5FEEDB25-944F-48E3-9A05-EEE89A40A566}"/>
    <cellStyle name="Separador de milhares 2 2 5 2" xfId="23509" xr:uid="{00000000-0005-0000-0000-0000D75B0000}"/>
    <cellStyle name="Separador de milhares_x0001_ 2 2 5 2" xfId="23510" xr:uid="{00000000-0005-0000-0000-0000D85B0000}"/>
    <cellStyle name="Separador de milhares 2 2 5 2 10" xfId="54145" xr:uid="{5A0B8B48-33EC-4829-A262-EBFA409C99F8}"/>
    <cellStyle name="Separador de milhares 2 2 5 2 2" xfId="23511" xr:uid="{00000000-0005-0000-0000-0000D95B0000}"/>
    <cellStyle name="Separador de milhares_x0001_ 2 2 5 2 2" xfId="23512" xr:uid="{00000000-0005-0000-0000-0000DA5B0000}"/>
    <cellStyle name="Separador de milhares 2 2 5 2 2 2" xfId="23513" xr:uid="{00000000-0005-0000-0000-0000DB5B0000}"/>
    <cellStyle name="Separador de milhares_x0001_ 2 2 5 2 2 2" xfId="54148" xr:uid="{EEB00C81-5164-4C42-9A35-4F82B768168F}"/>
    <cellStyle name="Separador de milhares 2 2 5 2 2 2 2" xfId="54149" xr:uid="{2EEC362C-69AF-4B19-A007-7A145DD5C5FF}"/>
    <cellStyle name="Separador de milhares 2 2 5 2 2 3" xfId="54147" xr:uid="{A7886B7D-D967-4545-841B-842029C34E13}"/>
    <cellStyle name="Separador de milhares 2 2 5 2 3" xfId="23514" xr:uid="{00000000-0005-0000-0000-0000DC5B0000}"/>
    <cellStyle name="Separador de milhares_x0001_ 2 2 5 2 3" xfId="54146" xr:uid="{D57EE3D5-A31E-4C34-B4C8-E9DAA6173921}"/>
    <cellStyle name="Separador de milhares 2 2 5 2 3 2" xfId="23515" xr:uid="{00000000-0005-0000-0000-0000DD5B0000}"/>
    <cellStyle name="Separador de milhares 2 2 5 2 3 2 2" xfId="54151" xr:uid="{7238CD97-3127-4DBD-A90D-762FF06198EB}"/>
    <cellStyle name="Separador de milhares 2 2 5 2 3 3" xfId="54150" xr:uid="{6EA1AF1C-CFD7-49ED-9AF7-9966B8B618D0}"/>
    <cellStyle name="Separador de milhares 2 2 5 2 4" xfId="23516" xr:uid="{00000000-0005-0000-0000-0000DE5B0000}"/>
    <cellStyle name="Separador de milhares 2 2 5 2 4 2" xfId="23517" xr:uid="{00000000-0005-0000-0000-0000DF5B0000}"/>
    <cellStyle name="Separador de milhares 2 2 5 2 4 2 2" xfId="54153" xr:uid="{734B8DD7-3E4B-4B03-B582-A22E9D9E07ED}"/>
    <cellStyle name="Separador de milhares 2 2 5 2 4 3" xfId="54152" xr:uid="{85EF45A9-741D-4E93-AA41-6C0732A164F8}"/>
    <cellStyle name="Separador de milhares 2 2 5 2 5" xfId="23518" xr:uid="{00000000-0005-0000-0000-0000E05B0000}"/>
    <cellStyle name="Separador de milhares 2 2 5 2 5 2" xfId="23519" xr:uid="{00000000-0005-0000-0000-0000E15B0000}"/>
    <cellStyle name="Separador de milhares 2 2 5 2 5 2 2" xfId="54155" xr:uid="{78E95F2A-A346-45D9-B820-EA0B0730EF68}"/>
    <cellStyle name="Separador de milhares 2 2 5 2 5 3" xfId="54154" xr:uid="{CA9C47B3-7277-44B4-8054-6B8FC270E3C0}"/>
    <cellStyle name="Separador de milhares 2 2 5 2 6" xfId="23520" xr:uid="{00000000-0005-0000-0000-0000E25B0000}"/>
    <cellStyle name="Separador de milhares 2 2 5 2 6 2" xfId="54156" xr:uid="{1D5456EB-6A56-4A9C-A139-A1CFDBA8B6AC}"/>
    <cellStyle name="Separador de milhares 2 2 5 2 7" xfId="23521" xr:uid="{00000000-0005-0000-0000-0000E35B0000}"/>
    <cellStyle name="Separador de milhares 2 2 5 2 7 2" xfId="54157" xr:uid="{0870F2C7-C2FB-4574-8627-4B443B84FABA}"/>
    <cellStyle name="Separador de milhares 2 2 5 2 8" xfId="23522" xr:uid="{00000000-0005-0000-0000-0000E45B0000}"/>
    <cellStyle name="Separador de milhares 2 2 5 2 8 2" xfId="54158" xr:uid="{D54D0791-DB84-4CEA-9F9E-43F5AD20D68C}"/>
    <cellStyle name="Separador de milhares 2 2 5 2 9" xfId="23523" xr:uid="{00000000-0005-0000-0000-0000E55B0000}"/>
    <cellStyle name="Separador de milhares 2 2 5 2 9 2" xfId="54159" xr:uid="{8F784F3E-AAD2-4B7E-908B-F6CE7995AC98}"/>
    <cellStyle name="Separador de milhares 2 2 5 3" xfId="23524" xr:uid="{00000000-0005-0000-0000-0000E65B0000}"/>
    <cellStyle name="Separador de milhares_x0001_ 2 2 5 3" xfId="23525" xr:uid="{00000000-0005-0000-0000-0000E75B0000}"/>
    <cellStyle name="Separador de milhares 2 2 5 3 2" xfId="23526" xr:uid="{00000000-0005-0000-0000-0000E85B0000}"/>
    <cellStyle name="Separador de milhares_x0001_ 2 2 5 3 2" xfId="23527" xr:uid="{00000000-0005-0000-0000-0000E95B0000}"/>
    <cellStyle name="Separador de milhares 2 2 5 3 2 2" xfId="23528" xr:uid="{00000000-0005-0000-0000-0000EA5B0000}"/>
    <cellStyle name="Separador de milhares_x0001_ 2 2 5 3 2 2" xfId="54163" xr:uid="{2417FF0F-C382-4AD1-9F9C-542FD7743E44}"/>
    <cellStyle name="Separador de milhares 2 2 5 3 2 2 2" xfId="54164" xr:uid="{1E5EE0F9-8379-439E-B392-0E189FFD5377}"/>
    <cellStyle name="Separador de milhares 2 2 5 3 2 3" xfId="54162" xr:uid="{1667A4B9-7750-4423-949A-19AE2D9EA870}"/>
    <cellStyle name="Separador de milhares 2 2 5 3 3" xfId="23529" xr:uid="{00000000-0005-0000-0000-0000EB5B0000}"/>
    <cellStyle name="Separador de milhares_x0001_ 2 2 5 3 3" xfId="54161" xr:uid="{8A571FD2-38A9-4D5F-BC00-4C2881E987AF}"/>
    <cellStyle name="Separador de milhares 2 2 5 3 3 2" xfId="23530" xr:uid="{00000000-0005-0000-0000-0000EC5B0000}"/>
    <cellStyle name="Separador de milhares 2 2 5 3 3 2 2" xfId="54166" xr:uid="{E20732ED-A6DE-41CC-854B-503F9D2384F5}"/>
    <cellStyle name="Separador de milhares 2 2 5 3 3 3" xfId="54165" xr:uid="{BDAB1F2F-2B25-4098-8578-AEC319B99C91}"/>
    <cellStyle name="Separador de milhares 2 2 5 3 4" xfId="23531" xr:uid="{00000000-0005-0000-0000-0000ED5B0000}"/>
    <cellStyle name="Separador de milhares 2 2 5 3 4 2" xfId="23532" xr:uid="{00000000-0005-0000-0000-0000EE5B0000}"/>
    <cellStyle name="Separador de milhares 2 2 5 3 4 2 2" xfId="54168" xr:uid="{7864E83C-A316-4B08-B4B1-FBDD9CEE9617}"/>
    <cellStyle name="Separador de milhares 2 2 5 3 4 3" xfId="54167" xr:uid="{0FE28C57-7DB1-44B1-AC65-C2C9352FE41E}"/>
    <cellStyle name="Separador de milhares 2 2 5 3 5" xfId="23533" xr:uid="{00000000-0005-0000-0000-0000EF5B0000}"/>
    <cellStyle name="Separador de milhares 2 2 5 3 5 2" xfId="54169" xr:uid="{9FD9FB0C-870E-425A-95CA-5098326B94ED}"/>
    <cellStyle name="Separador de milhares 2 2 5 3 6" xfId="23534" xr:uid="{00000000-0005-0000-0000-0000F05B0000}"/>
    <cellStyle name="Separador de milhares 2 2 5 3 6 2" xfId="54170" xr:uid="{B4FFC2CF-5241-4A1D-9BE2-6207A6F9503C}"/>
    <cellStyle name="Separador de milhares 2 2 5 3 7" xfId="23535" xr:uid="{00000000-0005-0000-0000-0000F15B0000}"/>
    <cellStyle name="Separador de milhares 2 2 5 3 7 2" xfId="54171" xr:uid="{38F95567-4D41-46A4-BDC3-CB7EEA34DF29}"/>
    <cellStyle name="Separador de milhares 2 2 5 3 8" xfId="23536" xr:uid="{00000000-0005-0000-0000-0000F25B0000}"/>
    <cellStyle name="Separador de milhares 2 2 5 3 8 2" xfId="54172" xr:uid="{6EF999C2-395B-49FF-B7B2-29A87023FF5F}"/>
    <cellStyle name="Separador de milhares 2 2 5 3 9" xfId="54160" xr:uid="{253C38A6-DECC-4611-B014-F659C612B863}"/>
    <cellStyle name="Separador de milhares 2 2 5 4" xfId="23537" xr:uid="{00000000-0005-0000-0000-0000F35B0000}"/>
    <cellStyle name="Separador de milhares_x0001_ 2 2 5 4" xfId="23538" xr:uid="{00000000-0005-0000-0000-0000F45B0000}"/>
    <cellStyle name="Separador de milhares 2 2 5 4 2" xfId="23539" xr:uid="{00000000-0005-0000-0000-0000F55B0000}"/>
    <cellStyle name="Separador de milhares_x0001_ 2 2 5 4 2" xfId="23540" xr:uid="{00000000-0005-0000-0000-0000F65B0000}"/>
    <cellStyle name="Separador de milhares 2 2 5 4 2 2" xfId="23541" xr:uid="{00000000-0005-0000-0000-0000F75B0000}"/>
    <cellStyle name="Separador de milhares_x0001_ 2 2 5 4 2 2" xfId="54176" xr:uid="{ED325F4A-6AFC-405F-BD3A-3F745E5694FD}"/>
    <cellStyle name="Separador de milhares 2 2 5 4 2 2 2" xfId="54177" xr:uid="{34B4FC7D-EF95-4108-9D04-811C1B8EF6C9}"/>
    <cellStyle name="Separador de milhares 2 2 5 4 2 3" xfId="54175" xr:uid="{543D25B9-4A23-4F73-A36A-2F84893055A4}"/>
    <cellStyle name="Separador de milhares 2 2 5 4 3" xfId="23542" xr:uid="{00000000-0005-0000-0000-0000F85B0000}"/>
    <cellStyle name="Separador de milhares_x0001_ 2 2 5 4 3" xfId="54174" xr:uid="{A546F033-D2BF-434A-966E-4EE5E27AFF8F}"/>
    <cellStyle name="Separador de milhares 2 2 5 4 3 2" xfId="23543" xr:uid="{00000000-0005-0000-0000-0000F95B0000}"/>
    <cellStyle name="Separador de milhares 2 2 5 4 3 2 2" xfId="54179" xr:uid="{9E4FA872-B279-4D0D-B66D-16AE9281B91C}"/>
    <cellStyle name="Separador de milhares 2 2 5 4 3 3" xfId="54178" xr:uid="{D8C7CFE0-C160-4C91-AD5B-208FF3F49BDF}"/>
    <cellStyle name="Separador de milhares 2 2 5 4 4" xfId="23544" xr:uid="{00000000-0005-0000-0000-0000FA5B0000}"/>
    <cellStyle name="Separador de milhares 2 2 5 4 4 2" xfId="23545" xr:uid="{00000000-0005-0000-0000-0000FB5B0000}"/>
    <cellStyle name="Separador de milhares 2 2 5 4 4 2 2" xfId="54181" xr:uid="{1DC5F64D-5240-4470-AF71-D1C48EE82390}"/>
    <cellStyle name="Separador de milhares 2 2 5 4 4 3" xfId="54180" xr:uid="{E11F0EC8-C01B-4AAE-AF3E-2CFCEB08B508}"/>
    <cellStyle name="Separador de milhares 2 2 5 4 5" xfId="23546" xr:uid="{00000000-0005-0000-0000-0000FC5B0000}"/>
    <cellStyle name="Separador de milhares 2 2 5 4 5 2" xfId="54182" xr:uid="{3C6BCF98-8A2F-43DD-974E-ACC92E94F8E2}"/>
    <cellStyle name="Separador de milhares 2 2 5 4 6" xfId="23547" xr:uid="{00000000-0005-0000-0000-0000FD5B0000}"/>
    <cellStyle name="Separador de milhares 2 2 5 4 6 2" xfId="54183" xr:uid="{9DB92520-B379-4C99-9B57-81B82EA45F04}"/>
    <cellStyle name="Separador de milhares 2 2 5 4 7" xfId="23548" xr:uid="{00000000-0005-0000-0000-0000FE5B0000}"/>
    <cellStyle name="Separador de milhares 2 2 5 4 7 2" xfId="54184" xr:uid="{27C9B2D8-BA1A-4F82-AB96-13CB4E0576D0}"/>
    <cellStyle name="Separador de milhares 2 2 5 4 8" xfId="23549" xr:uid="{00000000-0005-0000-0000-0000FF5B0000}"/>
    <cellStyle name="Separador de milhares 2 2 5 4 8 2" xfId="54185" xr:uid="{A583FA45-B4B8-4FA6-92EA-D5A1F8372483}"/>
    <cellStyle name="Separador de milhares 2 2 5 4 9" xfId="54173" xr:uid="{C5D3D066-2DAE-49B5-ABB3-34C2F02F5887}"/>
    <cellStyle name="Separador de milhares 2 2 5 5" xfId="23550" xr:uid="{00000000-0005-0000-0000-0000005C0000}"/>
    <cellStyle name="Separador de milhares_x0001_ 2 2 5 5" xfId="23551" xr:uid="{00000000-0005-0000-0000-0000015C0000}"/>
    <cellStyle name="Separador de milhares 2 2 5 5 2" xfId="23552" xr:uid="{00000000-0005-0000-0000-0000025C0000}"/>
    <cellStyle name="Separador de milhares_x0001_ 2 2 5 5 2" xfId="23553" xr:uid="{00000000-0005-0000-0000-0000035C0000}"/>
    <cellStyle name="Separador de milhares 2 2 5 5 2 2" xfId="23554" xr:uid="{00000000-0005-0000-0000-0000045C0000}"/>
    <cellStyle name="Separador de milhares_x0001_ 2 2 5 5 2 2" xfId="54189" xr:uid="{A743954C-6367-4840-9B5A-6AB93E82965A}"/>
    <cellStyle name="Separador de milhares 2 2 5 5 2 2 2" xfId="54190" xr:uid="{80EDFEAE-0D6F-497A-A24C-1D91528FC1B4}"/>
    <cellStyle name="Separador de milhares 2 2 5 5 2 3" xfId="54188" xr:uid="{723F5776-0350-442D-8A32-F7F3D6E03711}"/>
    <cellStyle name="Separador de milhares 2 2 5 5 3" xfId="23555" xr:uid="{00000000-0005-0000-0000-0000055C0000}"/>
    <cellStyle name="Separador de milhares_x0001_ 2 2 5 5 3" xfId="54187" xr:uid="{B18BBE6B-6AFA-42DF-ACC6-D6CE5E5E0CC3}"/>
    <cellStyle name="Separador de milhares 2 2 5 5 3 2" xfId="23556" xr:uid="{00000000-0005-0000-0000-0000065C0000}"/>
    <cellStyle name="Separador de milhares 2 2 5 5 3 2 2" xfId="54192" xr:uid="{ADDADDC0-0D61-4D62-B759-0ACCBC294F95}"/>
    <cellStyle name="Separador de milhares 2 2 5 5 3 3" xfId="54191" xr:uid="{D61FF0C9-0923-4AE3-8B17-775941BE52AD}"/>
    <cellStyle name="Separador de milhares 2 2 5 5 4" xfId="23557" xr:uid="{00000000-0005-0000-0000-0000075C0000}"/>
    <cellStyle name="Separador de milhares 2 2 5 5 4 2" xfId="54193" xr:uid="{8ACA68CD-A77E-40D9-8102-5A049F211AAA}"/>
    <cellStyle name="Separador de milhares 2 2 5 5 5" xfId="23558" xr:uid="{00000000-0005-0000-0000-0000085C0000}"/>
    <cellStyle name="Separador de milhares 2 2 5 5 5 2" xfId="54194" xr:uid="{A00CFB20-0C11-4627-9B8E-FE2360F7ADCD}"/>
    <cellStyle name="Separador de milhares 2 2 5 5 6" xfId="23559" xr:uid="{00000000-0005-0000-0000-0000095C0000}"/>
    <cellStyle name="Separador de milhares 2 2 5 5 6 2" xfId="54195" xr:uid="{9A444489-F319-4386-8F02-7B8DFB70F4AB}"/>
    <cellStyle name="Separador de milhares 2 2 5 5 7" xfId="23560" xr:uid="{00000000-0005-0000-0000-00000A5C0000}"/>
    <cellStyle name="Separador de milhares 2 2 5 5 7 2" xfId="54196" xr:uid="{ECA8E67E-8849-4C93-8029-8AAF000A6AC1}"/>
    <cellStyle name="Separador de milhares 2 2 5 5 8" xfId="54186" xr:uid="{F6F54120-D056-4F05-85A6-1FEAA995B946}"/>
    <cellStyle name="Separador de milhares 2 2 5 6" xfId="23561" xr:uid="{00000000-0005-0000-0000-00000B5C0000}"/>
    <cellStyle name="Separador de milhares_x0001_ 2 2 5 6" xfId="23562" xr:uid="{00000000-0005-0000-0000-00000C5C0000}"/>
    <cellStyle name="Separador de milhares 2 2 5 6 2" xfId="23563" xr:uid="{00000000-0005-0000-0000-00000D5C0000}"/>
    <cellStyle name="Separador de milhares_x0001_ 2 2 5 6 2" xfId="54198" xr:uid="{80A9D406-D255-4BC1-9ED5-503C2F0CF583}"/>
    <cellStyle name="Separador de milhares 2 2 5 6 2 2" xfId="23564" xr:uid="{00000000-0005-0000-0000-00000E5C0000}"/>
    <cellStyle name="Separador de milhares 2 2 5 6 2 2 2" xfId="54200" xr:uid="{3366BA1D-0CDC-489A-AA78-6B86C5CFC1DF}"/>
    <cellStyle name="Separador de milhares 2 2 5 6 2 3" xfId="54199" xr:uid="{79234B1C-A4C1-4821-BD5E-3202CC89F0D2}"/>
    <cellStyle name="Separador de milhares 2 2 5 6 3" xfId="23565" xr:uid="{00000000-0005-0000-0000-00000F5C0000}"/>
    <cellStyle name="Separador de milhares 2 2 5 6 3 2" xfId="23566" xr:uid="{00000000-0005-0000-0000-0000105C0000}"/>
    <cellStyle name="Separador de milhares 2 2 5 6 3 2 2" xfId="54202" xr:uid="{9143BA06-8447-4C48-909E-EB8C7E6D0002}"/>
    <cellStyle name="Separador de milhares 2 2 5 6 3 3" xfId="54201" xr:uid="{3C784472-E8AC-4829-9D8F-2EFFE3BE45BC}"/>
    <cellStyle name="Separador de milhares 2 2 5 6 4" xfId="23567" xr:uid="{00000000-0005-0000-0000-0000115C0000}"/>
    <cellStyle name="Separador de milhares 2 2 5 6 4 2" xfId="54203" xr:uid="{6260C102-08A5-41C7-83D6-FCFA06DB9143}"/>
    <cellStyle name="Separador de milhares 2 2 5 6 5" xfId="23568" xr:uid="{00000000-0005-0000-0000-0000125C0000}"/>
    <cellStyle name="Separador de milhares 2 2 5 6 5 2" xfId="54204" xr:uid="{2FADD572-8860-4139-AEC1-960C4B015E07}"/>
    <cellStyle name="Separador de milhares 2 2 5 6 6" xfId="23569" xr:uid="{00000000-0005-0000-0000-0000135C0000}"/>
    <cellStyle name="Separador de milhares 2 2 5 6 6 2" xfId="54205" xr:uid="{578A59D8-A826-4A72-A1F8-D78DBA1361E5}"/>
    <cellStyle name="Separador de milhares 2 2 5 6 7" xfId="23570" xr:uid="{00000000-0005-0000-0000-0000145C0000}"/>
    <cellStyle name="Separador de milhares 2 2 5 6 7 2" xfId="54206" xr:uid="{E57E139F-2C2D-4F55-8475-933E4ABD3EE0}"/>
    <cellStyle name="Separador de milhares 2 2 5 6 8" xfId="54197" xr:uid="{887D1C9B-3356-4389-8906-7D0649FAE08B}"/>
    <cellStyle name="Separador de milhares 2 2 5 7" xfId="23571" xr:uid="{00000000-0005-0000-0000-0000155C0000}"/>
    <cellStyle name="Separador de milhares_x0001_ 2 2 5 7" xfId="23572" xr:uid="{00000000-0005-0000-0000-0000165C0000}"/>
    <cellStyle name="Separador de milhares 2 2 5 7 2" xfId="23573" xr:uid="{00000000-0005-0000-0000-0000175C0000}"/>
    <cellStyle name="Separador de milhares_x0001_ 2 2 5 7 2" xfId="54208" xr:uid="{5906D87E-B538-436B-8EE0-8EC8871CD245}"/>
    <cellStyle name="Separador de milhares 2 2 5 7 2 2" xfId="54209" xr:uid="{3ADC9A29-4AF8-423D-BED0-B32B7AD14761}"/>
    <cellStyle name="Separador de milhares 2 2 5 7 3" xfId="54207" xr:uid="{85205477-0148-4B1F-A920-CE5497EB9F20}"/>
    <cellStyle name="Separador de milhares 2 2 5 8" xfId="23574" xr:uid="{00000000-0005-0000-0000-0000185C0000}"/>
    <cellStyle name="Separador de milhares_x0001_ 2 2 5 8" xfId="23575" xr:uid="{00000000-0005-0000-0000-0000195C0000}"/>
    <cellStyle name="Separador de milhares 2 2 5 8 2" xfId="23576" xr:uid="{00000000-0005-0000-0000-00001A5C0000}"/>
    <cellStyle name="Separador de milhares_x0001_ 2 2 5 8 2" xfId="54211" xr:uid="{F4106BD5-6CE1-49D5-BA2A-4F24313DB332}"/>
    <cellStyle name="Separador de milhares 2 2 5 8 2 2" xfId="54212" xr:uid="{AE5E7D98-2DEA-4A8D-94FF-6EDCFA5F5F9C}"/>
    <cellStyle name="Separador de milhares 2 2 5 8 3" xfId="54210" xr:uid="{0894F3E7-A1EF-497E-BDCD-E8DB1D70955B}"/>
    <cellStyle name="Separador de milhares 2 2 5 9" xfId="23577" xr:uid="{00000000-0005-0000-0000-00001B5C0000}"/>
    <cellStyle name="Separador de milhares_x0001_ 2 2 5 9" xfId="23578" xr:uid="{00000000-0005-0000-0000-00001C5C0000}"/>
    <cellStyle name="Separador de milhares 2 2 5 9 2" xfId="23579" xr:uid="{00000000-0005-0000-0000-00001D5C0000}"/>
    <cellStyle name="Separador de milhares_x0001_ 2 2 5 9 2" xfId="54214" xr:uid="{872980E1-22F7-44AD-9095-41B6AD3E5330}"/>
    <cellStyle name="Separador de milhares 2 2 5 9 2 2" xfId="54215" xr:uid="{2E7D2697-E739-4319-A96F-16E327B20C12}"/>
    <cellStyle name="Separador de milhares 2 2 5 9 3" xfId="54213" xr:uid="{8C56E503-1DF6-4A75-B34B-B99D4B8DF178}"/>
    <cellStyle name="Separador de milhares 2 2 50" xfId="23580" xr:uid="{00000000-0005-0000-0000-00001E5C0000}"/>
    <cellStyle name="Separador de milhares 2 2 50 2" xfId="23581" xr:uid="{00000000-0005-0000-0000-00001F5C0000}"/>
    <cellStyle name="Separador de milhares 2 2 50 2 2" xfId="23582" xr:uid="{00000000-0005-0000-0000-0000205C0000}"/>
    <cellStyle name="Separador de milhares 2 2 50 2 2 2" xfId="54218" xr:uid="{2EB63DED-4265-4620-A9E5-EEDF153982CA}"/>
    <cellStyle name="Separador de milhares 2 2 50 2 3" xfId="54217" xr:uid="{3206FBAB-D92C-49B6-A3B8-40B516EA7F22}"/>
    <cellStyle name="Separador de milhares 2 2 50 3" xfId="23583" xr:uid="{00000000-0005-0000-0000-0000215C0000}"/>
    <cellStyle name="Separador de milhares 2 2 50 3 2" xfId="23584" xr:uid="{00000000-0005-0000-0000-0000225C0000}"/>
    <cellStyle name="Separador de milhares 2 2 50 3 2 2" xfId="54220" xr:uid="{5465FD3E-8066-4D96-BA95-3AF37CE004B1}"/>
    <cellStyle name="Separador de milhares 2 2 50 3 3" xfId="54219" xr:uid="{DE4F0D85-CC22-45BD-95CB-8881B6841656}"/>
    <cellStyle name="Separador de milhares 2 2 50 4" xfId="23585" xr:uid="{00000000-0005-0000-0000-0000235C0000}"/>
    <cellStyle name="Separador de milhares 2 2 50 4 2" xfId="54221" xr:uid="{121C5E63-9A2F-4086-B995-08038C0ACE95}"/>
    <cellStyle name="Separador de milhares 2 2 50 5" xfId="23586" xr:uid="{00000000-0005-0000-0000-0000245C0000}"/>
    <cellStyle name="Separador de milhares 2 2 50 5 2" xfId="23587" xr:uid="{00000000-0005-0000-0000-0000255C0000}"/>
    <cellStyle name="Separador de milhares 2 2 50 5 2 2" xfId="54223" xr:uid="{9858599B-B575-4A38-AD63-0D117A8D8649}"/>
    <cellStyle name="Separador de milhares 2 2 50 5 3" xfId="54222" xr:uid="{352F6D90-E7E8-4958-B2E8-9EE70459B21D}"/>
    <cellStyle name="Separador de milhares 2 2 50 6" xfId="23588" xr:uid="{00000000-0005-0000-0000-0000265C0000}"/>
    <cellStyle name="Separador de milhares 2 2 50 6 2" xfId="54224" xr:uid="{B66769E9-CA42-49F7-B68C-1971573D3282}"/>
    <cellStyle name="Separador de milhares 2 2 50 7" xfId="54216" xr:uid="{8DB84C48-EE85-420C-B10F-F47D9EC2E241}"/>
    <cellStyle name="Separador de milhares 2 2 51" xfId="23589" xr:uid="{00000000-0005-0000-0000-0000275C0000}"/>
    <cellStyle name="Separador de milhares 2 2 51 2" xfId="23590" xr:uid="{00000000-0005-0000-0000-0000285C0000}"/>
    <cellStyle name="Separador de milhares 2 2 51 2 2" xfId="23591" xr:uid="{00000000-0005-0000-0000-0000295C0000}"/>
    <cellStyle name="Separador de milhares 2 2 51 2 2 2" xfId="54227" xr:uid="{57D17656-201A-4FBA-B5D7-00B2950D67BE}"/>
    <cellStyle name="Separador de milhares 2 2 51 2 3" xfId="54226" xr:uid="{1B37A1FA-D079-4C93-B418-E943E5525230}"/>
    <cellStyle name="Separador de milhares 2 2 51 3" xfId="23592" xr:uid="{00000000-0005-0000-0000-00002A5C0000}"/>
    <cellStyle name="Separador de milhares 2 2 51 3 2" xfId="23593" xr:uid="{00000000-0005-0000-0000-00002B5C0000}"/>
    <cellStyle name="Separador de milhares 2 2 51 3 2 2" xfId="54229" xr:uid="{4FEF96C8-ADFD-4861-BB8D-29412840646D}"/>
    <cellStyle name="Separador de milhares 2 2 51 3 3" xfId="54228" xr:uid="{117B87E3-DCC0-4C84-9223-B3E8B8A2484C}"/>
    <cellStyle name="Separador de milhares 2 2 51 4" xfId="23594" xr:uid="{00000000-0005-0000-0000-00002C5C0000}"/>
    <cellStyle name="Separador de milhares 2 2 51 4 2" xfId="54230" xr:uid="{708C8FCD-75AD-474F-9D51-BAE84ED50D6D}"/>
    <cellStyle name="Separador de milhares 2 2 51 5" xfId="23595" xr:uid="{00000000-0005-0000-0000-00002D5C0000}"/>
    <cellStyle name="Separador de milhares 2 2 51 5 2" xfId="23596" xr:uid="{00000000-0005-0000-0000-00002E5C0000}"/>
    <cellStyle name="Separador de milhares 2 2 51 5 2 2" xfId="54232" xr:uid="{2889EB1E-611F-40D6-90C4-97A50546F41E}"/>
    <cellStyle name="Separador de milhares 2 2 51 5 3" xfId="54231" xr:uid="{393C446D-AB3C-458E-AC4D-991DE072FCC0}"/>
    <cellStyle name="Separador de milhares 2 2 51 6" xfId="23597" xr:uid="{00000000-0005-0000-0000-00002F5C0000}"/>
    <cellStyle name="Separador de milhares 2 2 51 6 2" xfId="54233" xr:uid="{F56535FC-6BCA-4236-92AF-637A54002136}"/>
    <cellStyle name="Separador de milhares 2 2 51 7" xfId="54225" xr:uid="{B849620F-4B3E-4D80-B1D8-470653D15786}"/>
    <cellStyle name="Separador de milhares 2 2 52" xfId="23598" xr:uid="{00000000-0005-0000-0000-0000305C0000}"/>
    <cellStyle name="Separador de milhares 2 2 52 2" xfId="23599" xr:uid="{00000000-0005-0000-0000-0000315C0000}"/>
    <cellStyle name="Separador de milhares 2 2 52 2 2" xfId="23600" xr:uid="{00000000-0005-0000-0000-0000325C0000}"/>
    <cellStyle name="Separador de milhares 2 2 52 2 2 2" xfId="54236" xr:uid="{6929D1A5-150B-41EA-9BB5-5A4D4016BEE5}"/>
    <cellStyle name="Separador de milhares 2 2 52 2 3" xfId="54235" xr:uid="{95E05721-50B1-403D-99CA-FBE99ED2D2EE}"/>
    <cellStyle name="Separador de milhares 2 2 52 3" xfId="23601" xr:uid="{00000000-0005-0000-0000-0000335C0000}"/>
    <cellStyle name="Separador de milhares 2 2 52 3 2" xfId="23602" xr:uid="{00000000-0005-0000-0000-0000345C0000}"/>
    <cellStyle name="Separador de milhares 2 2 52 3 2 2" xfId="54238" xr:uid="{28DA917D-09EC-4708-A41E-EC908A0A3EFF}"/>
    <cellStyle name="Separador de milhares 2 2 52 3 3" xfId="54237" xr:uid="{97B4DABB-ACC0-490D-AD30-99A8CAF45F70}"/>
    <cellStyle name="Separador de milhares 2 2 52 4" xfId="23603" xr:uid="{00000000-0005-0000-0000-0000355C0000}"/>
    <cellStyle name="Separador de milhares 2 2 52 4 2" xfId="54239" xr:uid="{3FE14B30-DE62-42D9-AE12-1F4A45ECDE32}"/>
    <cellStyle name="Separador de milhares 2 2 52 5" xfId="23604" xr:uid="{00000000-0005-0000-0000-0000365C0000}"/>
    <cellStyle name="Separador de milhares 2 2 52 5 2" xfId="23605" xr:uid="{00000000-0005-0000-0000-0000375C0000}"/>
    <cellStyle name="Separador de milhares 2 2 52 5 2 2" xfId="54241" xr:uid="{D2A82FCC-47CB-46A8-97E2-8BA4DF836DC9}"/>
    <cellStyle name="Separador de milhares 2 2 52 5 3" xfId="54240" xr:uid="{BFEBDFF5-8EBD-475A-811D-90E6F6AF49D9}"/>
    <cellStyle name="Separador de milhares 2 2 52 6" xfId="23606" xr:uid="{00000000-0005-0000-0000-0000385C0000}"/>
    <cellStyle name="Separador de milhares 2 2 52 6 2" xfId="54242" xr:uid="{3AB7E4F0-634D-45DE-A524-73F754FE274E}"/>
    <cellStyle name="Separador de milhares 2 2 52 7" xfId="54234" xr:uid="{B07BC8CF-71D7-423F-9AAD-2828D6E08C8A}"/>
    <cellStyle name="Separador de milhares 2 2 53" xfId="23607" xr:uid="{00000000-0005-0000-0000-0000395C0000}"/>
    <cellStyle name="Separador de milhares 2 2 53 2" xfId="23608" xr:uid="{00000000-0005-0000-0000-00003A5C0000}"/>
    <cellStyle name="Separador de milhares 2 2 53 2 2" xfId="23609" xr:uid="{00000000-0005-0000-0000-00003B5C0000}"/>
    <cellStyle name="Separador de milhares 2 2 53 2 2 2" xfId="54245" xr:uid="{D47E9636-23B8-4B09-83F3-CB792A6F73FA}"/>
    <cellStyle name="Separador de milhares 2 2 53 2 3" xfId="54244" xr:uid="{351753DE-CF03-4B93-955F-C6B62E70D481}"/>
    <cellStyle name="Separador de milhares 2 2 53 3" xfId="23610" xr:uid="{00000000-0005-0000-0000-00003C5C0000}"/>
    <cellStyle name="Separador de milhares 2 2 53 3 2" xfId="23611" xr:uid="{00000000-0005-0000-0000-00003D5C0000}"/>
    <cellStyle name="Separador de milhares 2 2 53 3 2 2" xfId="54247" xr:uid="{DFADB14E-694B-4514-966C-23EE237655A4}"/>
    <cellStyle name="Separador de milhares 2 2 53 3 3" xfId="54246" xr:uid="{89F57BCD-BD9D-4C03-B550-FF26DED7A504}"/>
    <cellStyle name="Separador de milhares 2 2 53 4" xfId="23612" xr:uid="{00000000-0005-0000-0000-00003E5C0000}"/>
    <cellStyle name="Separador de milhares 2 2 53 4 2" xfId="54248" xr:uid="{9137A109-E08B-4B8F-B88D-811FCB12D026}"/>
    <cellStyle name="Separador de milhares 2 2 53 5" xfId="23613" xr:uid="{00000000-0005-0000-0000-00003F5C0000}"/>
    <cellStyle name="Separador de milhares 2 2 53 5 2" xfId="23614" xr:uid="{00000000-0005-0000-0000-0000405C0000}"/>
    <cellStyle name="Separador de milhares 2 2 53 5 2 2" xfId="54250" xr:uid="{7FFE6C6C-45B5-4456-8A16-FB1CC2CCDE03}"/>
    <cellStyle name="Separador de milhares 2 2 53 5 3" xfId="54249" xr:uid="{811B2DE0-6C73-47F8-8D1F-03266173DD91}"/>
    <cellStyle name="Separador de milhares 2 2 53 6" xfId="23615" xr:uid="{00000000-0005-0000-0000-0000415C0000}"/>
    <cellStyle name="Separador de milhares 2 2 53 6 2" xfId="54251" xr:uid="{AE455762-B081-48D4-8763-C07C2FC9DC91}"/>
    <cellStyle name="Separador de milhares 2 2 53 7" xfId="54243" xr:uid="{851750F0-CCCC-4D8E-BBB9-A849CE4C39F0}"/>
    <cellStyle name="Separador de milhares 2 2 54" xfId="23616" xr:uid="{00000000-0005-0000-0000-0000425C0000}"/>
    <cellStyle name="Separador de milhares 2 2 54 2" xfId="23617" xr:uid="{00000000-0005-0000-0000-0000435C0000}"/>
    <cellStyle name="Separador de milhares 2 2 54 2 2" xfId="23618" xr:uid="{00000000-0005-0000-0000-0000445C0000}"/>
    <cellStyle name="Separador de milhares 2 2 54 2 2 2" xfId="54254" xr:uid="{AFB9E547-2FDA-4EAA-A5F9-EE19C28351CC}"/>
    <cellStyle name="Separador de milhares 2 2 54 2 3" xfId="54253" xr:uid="{35D1CC14-FA6A-4CB3-8645-F308CFF8110D}"/>
    <cellStyle name="Separador de milhares 2 2 54 3" xfId="23619" xr:uid="{00000000-0005-0000-0000-0000455C0000}"/>
    <cellStyle name="Separador de milhares 2 2 54 3 2" xfId="23620" xr:uid="{00000000-0005-0000-0000-0000465C0000}"/>
    <cellStyle name="Separador de milhares 2 2 54 3 2 2" xfId="54256" xr:uid="{2EF6561B-4456-4B46-AA37-C50B4D56432B}"/>
    <cellStyle name="Separador de milhares 2 2 54 3 3" xfId="54255" xr:uid="{30E336AD-1CCF-49CB-A997-351320BDF2CB}"/>
    <cellStyle name="Separador de milhares 2 2 54 4" xfId="23621" xr:uid="{00000000-0005-0000-0000-0000475C0000}"/>
    <cellStyle name="Separador de milhares 2 2 54 4 2" xfId="54257" xr:uid="{7DA9CF3C-F0A0-4F69-B5FC-7E39F0886524}"/>
    <cellStyle name="Separador de milhares 2 2 54 5" xfId="23622" xr:uid="{00000000-0005-0000-0000-0000485C0000}"/>
    <cellStyle name="Separador de milhares 2 2 54 5 2" xfId="23623" xr:uid="{00000000-0005-0000-0000-0000495C0000}"/>
    <cellStyle name="Separador de milhares 2 2 54 5 2 2" xfId="54259" xr:uid="{EF8F0E73-A918-4932-BEB2-21F8B59855CA}"/>
    <cellStyle name="Separador de milhares 2 2 54 5 3" xfId="54258" xr:uid="{77EDD2DE-CB86-4D14-A540-2B8573E8A42E}"/>
    <cellStyle name="Separador de milhares 2 2 54 6" xfId="23624" xr:uid="{00000000-0005-0000-0000-00004A5C0000}"/>
    <cellStyle name="Separador de milhares 2 2 54 6 2" xfId="54260" xr:uid="{22F38306-A492-494C-8E15-E1B58394E860}"/>
    <cellStyle name="Separador de milhares 2 2 54 7" xfId="54252" xr:uid="{BCF5E6DE-2922-43FB-A3C8-74B3C69ADA3A}"/>
    <cellStyle name="Separador de milhares 2 2 55" xfId="23625" xr:uid="{00000000-0005-0000-0000-00004B5C0000}"/>
    <cellStyle name="Separador de milhares 2 2 55 2" xfId="23626" xr:uid="{00000000-0005-0000-0000-00004C5C0000}"/>
    <cellStyle name="Separador de milhares 2 2 55 2 2" xfId="23627" xr:uid="{00000000-0005-0000-0000-00004D5C0000}"/>
    <cellStyle name="Separador de milhares 2 2 55 2 2 2" xfId="54263" xr:uid="{E721358D-D441-4B52-8058-62EFE90D7D08}"/>
    <cellStyle name="Separador de milhares 2 2 55 2 3" xfId="54262" xr:uid="{4450E702-5FD9-4548-89EF-DA6E5BC4B81D}"/>
    <cellStyle name="Separador de milhares 2 2 55 3" xfId="23628" xr:uid="{00000000-0005-0000-0000-00004E5C0000}"/>
    <cellStyle name="Separador de milhares 2 2 55 3 2" xfId="23629" xr:uid="{00000000-0005-0000-0000-00004F5C0000}"/>
    <cellStyle name="Separador de milhares 2 2 55 3 2 2" xfId="54265" xr:uid="{04A9D7BA-6108-4384-8FAE-81872CEE1DB2}"/>
    <cellStyle name="Separador de milhares 2 2 55 3 3" xfId="54264" xr:uid="{FE3C7335-54BD-4F7C-9388-8D0054FA60D6}"/>
    <cellStyle name="Separador de milhares 2 2 55 4" xfId="23630" xr:uid="{00000000-0005-0000-0000-0000505C0000}"/>
    <cellStyle name="Separador de milhares 2 2 55 4 2" xfId="54266" xr:uid="{C6F04E97-2CB9-4355-95E7-B8B02FAC1BFE}"/>
    <cellStyle name="Separador de milhares 2 2 55 5" xfId="23631" xr:uid="{00000000-0005-0000-0000-0000515C0000}"/>
    <cellStyle name="Separador de milhares 2 2 55 5 2" xfId="23632" xr:uid="{00000000-0005-0000-0000-0000525C0000}"/>
    <cellStyle name="Separador de milhares 2 2 55 5 2 2" xfId="54268" xr:uid="{330C5095-2333-450C-933B-F17CC0C1C5DB}"/>
    <cellStyle name="Separador de milhares 2 2 55 5 3" xfId="54267" xr:uid="{E1E45F43-A282-42A3-8132-928861679E1A}"/>
    <cellStyle name="Separador de milhares 2 2 55 6" xfId="23633" xr:uid="{00000000-0005-0000-0000-0000535C0000}"/>
    <cellStyle name="Separador de milhares 2 2 55 6 2" xfId="54269" xr:uid="{AC9C9EC5-8E09-4403-8FC7-9380CE0B6A25}"/>
    <cellStyle name="Separador de milhares 2 2 55 7" xfId="54261" xr:uid="{8D380A0A-5C9F-4F00-83EC-6968999545C9}"/>
    <cellStyle name="Separador de milhares 2 2 56" xfId="23634" xr:uid="{00000000-0005-0000-0000-0000545C0000}"/>
    <cellStyle name="Separador de milhares 2 2 56 2" xfId="23635" xr:uid="{00000000-0005-0000-0000-0000555C0000}"/>
    <cellStyle name="Separador de milhares 2 2 56 2 2" xfId="23636" xr:uid="{00000000-0005-0000-0000-0000565C0000}"/>
    <cellStyle name="Separador de milhares 2 2 56 2 2 2" xfId="54272" xr:uid="{5F4BDD3A-513F-49E0-B00B-4AB94B08086F}"/>
    <cellStyle name="Separador de milhares 2 2 56 2 3" xfId="54271" xr:uid="{7B4FAA47-4AC2-47F7-A5BD-CE03BC53A70F}"/>
    <cellStyle name="Separador de milhares 2 2 56 3" xfId="23637" xr:uid="{00000000-0005-0000-0000-0000575C0000}"/>
    <cellStyle name="Separador de milhares 2 2 56 3 2" xfId="23638" xr:uid="{00000000-0005-0000-0000-0000585C0000}"/>
    <cellStyle name="Separador de milhares 2 2 56 3 2 2" xfId="54274" xr:uid="{C3E094DC-F80F-41CD-9767-A6893A7996FA}"/>
    <cellStyle name="Separador de milhares 2 2 56 3 3" xfId="54273" xr:uid="{7ACD5B02-7EC6-4B07-807E-3D3E714F0F4A}"/>
    <cellStyle name="Separador de milhares 2 2 56 4" xfId="23639" xr:uid="{00000000-0005-0000-0000-0000595C0000}"/>
    <cellStyle name="Separador de milhares 2 2 56 4 2" xfId="54275" xr:uid="{2A4E6D5D-AAC6-41CF-BA6B-0164ACF7918A}"/>
    <cellStyle name="Separador de milhares 2 2 56 5" xfId="23640" xr:uid="{00000000-0005-0000-0000-00005A5C0000}"/>
    <cellStyle name="Separador de milhares 2 2 56 5 2" xfId="23641" xr:uid="{00000000-0005-0000-0000-00005B5C0000}"/>
    <cellStyle name="Separador de milhares 2 2 56 5 2 2" xfId="54277" xr:uid="{D829ED5A-A8FF-4DD1-9110-ABE89C4BE16F}"/>
    <cellStyle name="Separador de milhares 2 2 56 5 3" xfId="54276" xr:uid="{C66AC9C4-ADFC-45EE-8B98-1A76F1273578}"/>
    <cellStyle name="Separador de milhares 2 2 56 6" xfId="23642" xr:uid="{00000000-0005-0000-0000-00005C5C0000}"/>
    <cellStyle name="Separador de milhares 2 2 56 6 2" xfId="54278" xr:uid="{5C4AEF00-4326-4B78-A339-E87D63C9D233}"/>
    <cellStyle name="Separador de milhares 2 2 56 7" xfId="54270" xr:uid="{241B9478-67BC-4C5A-8D04-3CCD63FFC815}"/>
    <cellStyle name="Separador de milhares 2 2 57" xfId="23643" xr:uid="{00000000-0005-0000-0000-00005D5C0000}"/>
    <cellStyle name="Separador de milhares 2 2 57 2" xfId="23644" xr:uid="{00000000-0005-0000-0000-00005E5C0000}"/>
    <cellStyle name="Separador de milhares 2 2 57 2 2" xfId="23645" xr:uid="{00000000-0005-0000-0000-00005F5C0000}"/>
    <cellStyle name="Separador de milhares 2 2 57 2 2 2" xfId="54281" xr:uid="{21D60AEE-EA12-4511-B437-EE0A9A9AB46C}"/>
    <cellStyle name="Separador de milhares 2 2 57 2 3" xfId="54280" xr:uid="{17F84870-7AA4-4884-B9E4-A27BF797018D}"/>
    <cellStyle name="Separador de milhares 2 2 57 3" xfId="23646" xr:uid="{00000000-0005-0000-0000-0000605C0000}"/>
    <cellStyle name="Separador de milhares 2 2 57 3 2" xfId="23647" xr:uid="{00000000-0005-0000-0000-0000615C0000}"/>
    <cellStyle name="Separador de milhares 2 2 57 3 2 2" xfId="54283" xr:uid="{C3883103-A600-416F-AF29-D8A0507111EF}"/>
    <cellStyle name="Separador de milhares 2 2 57 3 3" xfId="54282" xr:uid="{A7F1E325-2F8E-49DC-8555-4E75C4003297}"/>
    <cellStyle name="Separador de milhares 2 2 57 4" xfId="23648" xr:uid="{00000000-0005-0000-0000-0000625C0000}"/>
    <cellStyle name="Separador de milhares 2 2 57 4 2" xfId="54284" xr:uid="{9A041F24-A240-4ECB-8366-27686C81B208}"/>
    <cellStyle name="Separador de milhares 2 2 57 5" xfId="23649" xr:uid="{00000000-0005-0000-0000-0000635C0000}"/>
    <cellStyle name="Separador de milhares 2 2 57 5 2" xfId="23650" xr:uid="{00000000-0005-0000-0000-0000645C0000}"/>
    <cellStyle name="Separador de milhares 2 2 57 5 2 2" xfId="54286" xr:uid="{6922E703-1DDB-4ED9-BBA2-2849EC07A192}"/>
    <cellStyle name="Separador de milhares 2 2 57 5 3" xfId="54285" xr:uid="{06AAE3F3-4FEB-4100-8B1D-9AA72EBAF77F}"/>
    <cellStyle name="Separador de milhares 2 2 57 6" xfId="23651" xr:uid="{00000000-0005-0000-0000-0000655C0000}"/>
    <cellStyle name="Separador de milhares 2 2 57 6 2" xfId="54287" xr:uid="{3D298982-0E94-4DE8-BD01-E7F6E51A160D}"/>
    <cellStyle name="Separador de milhares 2 2 57 7" xfId="54279" xr:uid="{E8FD38DF-AB62-4565-AC92-CBCF06D12EA4}"/>
    <cellStyle name="Separador de milhares 2 2 58" xfId="23652" xr:uid="{00000000-0005-0000-0000-0000665C0000}"/>
    <cellStyle name="Separador de milhares 2 2 58 2" xfId="23653" xr:uid="{00000000-0005-0000-0000-0000675C0000}"/>
    <cellStyle name="Separador de milhares 2 2 58 2 2" xfId="23654" xr:uid="{00000000-0005-0000-0000-0000685C0000}"/>
    <cellStyle name="Separador de milhares 2 2 58 2 2 2" xfId="54290" xr:uid="{C3F235F9-4741-42D9-A57B-3E62D28FB11E}"/>
    <cellStyle name="Separador de milhares 2 2 58 2 3" xfId="54289" xr:uid="{D3FBDEBB-70DC-4F26-A271-9FFFC34D3CA2}"/>
    <cellStyle name="Separador de milhares 2 2 58 3" xfId="23655" xr:uid="{00000000-0005-0000-0000-0000695C0000}"/>
    <cellStyle name="Separador de milhares 2 2 58 3 2" xfId="23656" xr:uid="{00000000-0005-0000-0000-00006A5C0000}"/>
    <cellStyle name="Separador de milhares 2 2 58 3 2 2" xfId="54292" xr:uid="{0740471C-D4B4-4831-8AA0-4135910EABB8}"/>
    <cellStyle name="Separador de milhares 2 2 58 3 3" xfId="54291" xr:uid="{554AC2AD-2EE1-4ADE-A239-CC351ADD8235}"/>
    <cellStyle name="Separador de milhares 2 2 58 4" xfId="23657" xr:uid="{00000000-0005-0000-0000-00006B5C0000}"/>
    <cellStyle name="Separador de milhares 2 2 58 4 2" xfId="54293" xr:uid="{B5D76520-EF5D-4DEF-BE39-FF3D9CA7D310}"/>
    <cellStyle name="Separador de milhares 2 2 58 5" xfId="23658" xr:uid="{00000000-0005-0000-0000-00006C5C0000}"/>
    <cellStyle name="Separador de milhares 2 2 58 5 2" xfId="23659" xr:uid="{00000000-0005-0000-0000-00006D5C0000}"/>
    <cellStyle name="Separador de milhares 2 2 58 5 2 2" xfId="54295" xr:uid="{0CCD79D1-0E6B-4252-994B-96C0168CCFAB}"/>
    <cellStyle name="Separador de milhares 2 2 58 5 3" xfId="54294" xr:uid="{18F5F5C2-7A9F-4165-89C8-99115417E1A5}"/>
    <cellStyle name="Separador de milhares 2 2 58 6" xfId="23660" xr:uid="{00000000-0005-0000-0000-00006E5C0000}"/>
    <cellStyle name="Separador de milhares 2 2 58 6 2" xfId="54296" xr:uid="{A4D506BF-BFE7-4A55-B6AE-0F5BBC24C782}"/>
    <cellStyle name="Separador de milhares 2 2 58 7" xfId="54288" xr:uid="{1D6281F8-541B-46C8-9169-B74C5F17FC6D}"/>
    <cellStyle name="Separador de milhares 2 2 59" xfId="23661" xr:uid="{00000000-0005-0000-0000-00006F5C0000}"/>
    <cellStyle name="Separador de milhares 2 2 59 2" xfId="23662" xr:uid="{00000000-0005-0000-0000-0000705C0000}"/>
    <cellStyle name="Separador de milhares 2 2 59 2 2" xfId="23663" xr:uid="{00000000-0005-0000-0000-0000715C0000}"/>
    <cellStyle name="Separador de milhares 2 2 59 2 2 2" xfId="54299" xr:uid="{5BF83309-968B-4C8D-865D-5D57495C9F14}"/>
    <cellStyle name="Separador de milhares 2 2 59 2 3" xfId="54298" xr:uid="{5622E0B2-FB3E-40C1-BC61-779608083198}"/>
    <cellStyle name="Separador de milhares 2 2 59 3" xfId="23664" xr:uid="{00000000-0005-0000-0000-0000725C0000}"/>
    <cellStyle name="Separador de milhares 2 2 59 3 2" xfId="23665" xr:uid="{00000000-0005-0000-0000-0000735C0000}"/>
    <cellStyle name="Separador de milhares 2 2 59 3 2 2" xfId="54301" xr:uid="{1BB41072-3B10-471D-9C0B-EA680724AD23}"/>
    <cellStyle name="Separador de milhares 2 2 59 3 3" xfId="54300" xr:uid="{88C06A88-B189-469E-9FD3-379FD4E43846}"/>
    <cellStyle name="Separador de milhares 2 2 59 4" xfId="23666" xr:uid="{00000000-0005-0000-0000-0000745C0000}"/>
    <cellStyle name="Separador de milhares 2 2 59 4 2" xfId="54302" xr:uid="{53656C15-3A20-4DED-8147-28A0FE22902A}"/>
    <cellStyle name="Separador de milhares 2 2 59 5" xfId="23667" xr:uid="{00000000-0005-0000-0000-0000755C0000}"/>
    <cellStyle name="Separador de milhares 2 2 59 5 2" xfId="23668" xr:uid="{00000000-0005-0000-0000-0000765C0000}"/>
    <cellStyle name="Separador de milhares 2 2 59 5 2 2" xfId="54304" xr:uid="{5A51F98F-6B35-437E-9003-DABC58D643D1}"/>
    <cellStyle name="Separador de milhares 2 2 59 5 3" xfId="54303" xr:uid="{0D8E7E72-FC25-4DCD-8BE6-0785726AC966}"/>
    <cellStyle name="Separador de milhares 2 2 59 6" xfId="23669" xr:uid="{00000000-0005-0000-0000-0000775C0000}"/>
    <cellStyle name="Separador de milhares 2 2 59 6 2" xfId="54305" xr:uid="{C545011F-0683-48DA-A3CB-884C1648596B}"/>
    <cellStyle name="Separador de milhares 2 2 59 7" xfId="54297" xr:uid="{909769F5-E700-4DED-9CD2-E065E7C1EFC5}"/>
    <cellStyle name="Separador de milhares 2 2 6" xfId="23670" xr:uid="{00000000-0005-0000-0000-0000785C0000}"/>
    <cellStyle name="Separador de milhares_x0001_ 2 2 6" xfId="23671" xr:uid="{00000000-0005-0000-0000-0000795C0000}"/>
    <cellStyle name="Separador de milhares 2 2 6 10" xfId="23672" xr:uid="{00000000-0005-0000-0000-00007A5C0000}"/>
    <cellStyle name="Separador de milhares_x0001_ 2 2 6 10" xfId="54307" xr:uid="{52029D23-556E-4826-BCA5-D5BBFC6DAE02}"/>
    <cellStyle name="Separador de milhares 2 2 6 10 2" xfId="54308" xr:uid="{B27F638E-55B2-4698-B320-BA15DA7612AC}"/>
    <cellStyle name="Separador de milhares 2 2 6 11" xfId="23673" xr:uid="{00000000-0005-0000-0000-00007B5C0000}"/>
    <cellStyle name="Separador de milhares 2 2 6 11 2" xfId="54309" xr:uid="{E1AEE089-A2CD-4A36-9C07-189AEB1CFC05}"/>
    <cellStyle name="Separador de milhares 2 2 6 11 3" xfId="23674" xr:uid="{00000000-0005-0000-0000-00007C5C0000}"/>
    <cellStyle name="Separador de milhares 2 2 6 11 3 2" xfId="54310" xr:uid="{65A8599F-53DB-45E8-9959-9DFB713F1ACC}"/>
    <cellStyle name="Separador de milhares 2 2 6 12" xfId="23675" xr:uid="{00000000-0005-0000-0000-00007D5C0000}"/>
    <cellStyle name="Separador de milhares 2 2 6 12 2" xfId="54311" xr:uid="{3A8B3208-B10D-4DAF-8866-23DED661A847}"/>
    <cellStyle name="Separador de milhares 2 2 6 13" xfId="23676" xr:uid="{00000000-0005-0000-0000-00007E5C0000}"/>
    <cellStyle name="Separador de milhares 2 2 6 13 2" xfId="54312" xr:uid="{8E242A25-AF75-41CF-B6D9-5FCED32BE050}"/>
    <cellStyle name="Separador de milhares 2 2 6 14" xfId="54306" xr:uid="{AB6E2F29-97B0-4938-9541-3EE84724CC68}"/>
    <cellStyle name="Separador de milhares 2 2 6 2" xfId="23677" xr:uid="{00000000-0005-0000-0000-00007F5C0000}"/>
    <cellStyle name="Separador de milhares_x0001_ 2 2 6 2" xfId="23678" xr:uid="{00000000-0005-0000-0000-0000805C0000}"/>
    <cellStyle name="Separador de milhares 2 2 6 2 10" xfId="54313" xr:uid="{9BA2B81E-5D28-476B-847F-4B50F025DCF8}"/>
    <cellStyle name="Separador de milhares 2 2 6 2 2" xfId="23679" xr:uid="{00000000-0005-0000-0000-0000815C0000}"/>
    <cellStyle name="Separador de milhares_x0001_ 2 2 6 2 2" xfId="23680" xr:uid="{00000000-0005-0000-0000-0000825C0000}"/>
    <cellStyle name="Separador de milhares 2 2 6 2 2 2" xfId="23681" xr:uid="{00000000-0005-0000-0000-0000835C0000}"/>
    <cellStyle name="Separador de milhares_x0001_ 2 2 6 2 2 2" xfId="54316" xr:uid="{D39E5D64-6404-4D1B-AA81-D2865F4F08A6}"/>
    <cellStyle name="Separador de milhares 2 2 6 2 2 2 2" xfId="54317" xr:uid="{C3448290-C053-4252-8AE6-C9E8BCF12F95}"/>
    <cellStyle name="Separador de milhares 2 2 6 2 2 3" xfId="54315" xr:uid="{876DC42A-C112-4CFB-8DCA-29E7E08E4B0A}"/>
    <cellStyle name="Separador de milhares 2 2 6 2 3" xfId="23682" xr:uid="{00000000-0005-0000-0000-0000845C0000}"/>
    <cellStyle name="Separador de milhares_x0001_ 2 2 6 2 3" xfId="54314" xr:uid="{9CB05AEB-7714-4E37-B1A6-771C80C957C3}"/>
    <cellStyle name="Separador de milhares 2 2 6 2 3 2" xfId="23683" xr:uid="{00000000-0005-0000-0000-0000855C0000}"/>
    <cellStyle name="Separador de milhares 2 2 6 2 3 2 2" xfId="54319" xr:uid="{C9BE8196-73E7-4760-A1C0-DCCF662EF7E5}"/>
    <cellStyle name="Separador de milhares 2 2 6 2 3 3" xfId="54318" xr:uid="{0A5D8E37-8D0F-4307-8E09-5B11B2C24962}"/>
    <cellStyle name="Separador de milhares 2 2 6 2 4" xfId="23684" xr:uid="{00000000-0005-0000-0000-0000865C0000}"/>
    <cellStyle name="Separador de milhares 2 2 6 2 4 2" xfId="23685" xr:uid="{00000000-0005-0000-0000-0000875C0000}"/>
    <cellStyle name="Separador de milhares 2 2 6 2 4 2 2" xfId="54321" xr:uid="{70233F7B-EEC0-4082-81C7-9487F47466AD}"/>
    <cellStyle name="Separador de milhares 2 2 6 2 4 3" xfId="54320" xr:uid="{9760E710-C883-4A29-9D54-EA6C866D15B4}"/>
    <cellStyle name="Separador de milhares 2 2 6 2 5" xfId="23686" xr:uid="{00000000-0005-0000-0000-0000885C0000}"/>
    <cellStyle name="Separador de milhares 2 2 6 2 5 2" xfId="23687" xr:uid="{00000000-0005-0000-0000-0000895C0000}"/>
    <cellStyle name="Separador de milhares 2 2 6 2 5 2 2" xfId="54323" xr:uid="{ED864CB8-EA61-4CD4-8610-40A181FC8E15}"/>
    <cellStyle name="Separador de milhares 2 2 6 2 5 3" xfId="54322" xr:uid="{D10CBA7A-3637-4EDC-AF2B-4DA0CCE7E19B}"/>
    <cellStyle name="Separador de milhares 2 2 6 2 6" xfId="23688" xr:uid="{00000000-0005-0000-0000-00008A5C0000}"/>
    <cellStyle name="Separador de milhares 2 2 6 2 6 2" xfId="54324" xr:uid="{4441658F-4F42-487E-8E84-21AC9811A8A5}"/>
    <cellStyle name="Separador de milhares 2 2 6 2 7" xfId="23689" xr:uid="{00000000-0005-0000-0000-00008B5C0000}"/>
    <cellStyle name="Separador de milhares 2 2 6 2 7 2" xfId="54325" xr:uid="{91CD66E9-BA7E-4D1B-89C0-565B9893C118}"/>
    <cellStyle name="Separador de milhares 2 2 6 2 8" xfId="23690" xr:uid="{00000000-0005-0000-0000-00008C5C0000}"/>
    <cellStyle name="Separador de milhares 2 2 6 2 8 2" xfId="54326" xr:uid="{26EE32BF-DD11-44F1-87E1-B7B1E09FDA04}"/>
    <cellStyle name="Separador de milhares 2 2 6 2 9" xfId="23691" xr:uid="{00000000-0005-0000-0000-00008D5C0000}"/>
    <cellStyle name="Separador de milhares 2 2 6 2 9 2" xfId="54327" xr:uid="{210632F2-1D4B-4913-AC74-141C3A29C879}"/>
    <cellStyle name="Separador de milhares 2 2 6 3" xfId="23692" xr:uid="{00000000-0005-0000-0000-00008E5C0000}"/>
    <cellStyle name="Separador de milhares_x0001_ 2 2 6 3" xfId="23693" xr:uid="{00000000-0005-0000-0000-00008F5C0000}"/>
    <cellStyle name="Separador de milhares 2 2 6 3 2" xfId="23694" xr:uid="{00000000-0005-0000-0000-0000905C0000}"/>
    <cellStyle name="Separador de milhares_x0001_ 2 2 6 3 2" xfId="23695" xr:uid="{00000000-0005-0000-0000-0000915C0000}"/>
    <cellStyle name="Separador de milhares 2 2 6 3 2 2" xfId="23696" xr:uid="{00000000-0005-0000-0000-0000925C0000}"/>
    <cellStyle name="Separador de milhares_x0001_ 2 2 6 3 2 2" xfId="54331" xr:uid="{F7B966FE-A62A-42D0-BB2B-7D238EACB5F1}"/>
    <cellStyle name="Separador de milhares 2 2 6 3 2 2 2" xfId="54332" xr:uid="{9887B8EE-8446-4B7E-9A8A-356066B78D51}"/>
    <cellStyle name="Separador de milhares 2 2 6 3 2 3" xfId="54330" xr:uid="{4570CA3E-B0E2-4C82-8ADC-5E7C2142D440}"/>
    <cellStyle name="Separador de milhares 2 2 6 3 3" xfId="23697" xr:uid="{00000000-0005-0000-0000-0000935C0000}"/>
    <cellStyle name="Separador de milhares_x0001_ 2 2 6 3 3" xfId="54329" xr:uid="{FB79635A-DFCF-4495-A4FB-063A1EEE58F8}"/>
    <cellStyle name="Separador de milhares 2 2 6 3 3 2" xfId="23698" xr:uid="{00000000-0005-0000-0000-0000945C0000}"/>
    <cellStyle name="Separador de milhares 2 2 6 3 3 2 2" xfId="54334" xr:uid="{A1375FB8-A960-4809-AF73-638A53C8778E}"/>
    <cellStyle name="Separador de milhares 2 2 6 3 3 3" xfId="54333" xr:uid="{835FAE4D-6ED8-43F3-AE3D-0E6DDE465B67}"/>
    <cellStyle name="Separador de milhares 2 2 6 3 4" xfId="23699" xr:uid="{00000000-0005-0000-0000-0000955C0000}"/>
    <cellStyle name="Separador de milhares 2 2 6 3 4 2" xfId="23700" xr:uid="{00000000-0005-0000-0000-0000965C0000}"/>
    <cellStyle name="Separador de milhares 2 2 6 3 4 2 2" xfId="54336" xr:uid="{4EB94583-90A4-4F2C-AA42-F67D05C21C79}"/>
    <cellStyle name="Separador de milhares 2 2 6 3 4 3" xfId="54335" xr:uid="{69A8B4A4-90B5-4D86-BC33-8513C24F254D}"/>
    <cellStyle name="Separador de milhares 2 2 6 3 5" xfId="23701" xr:uid="{00000000-0005-0000-0000-0000975C0000}"/>
    <cellStyle name="Separador de milhares 2 2 6 3 5 2" xfId="54337" xr:uid="{7AB13850-D407-44F6-83BE-FCBB6BBDCE3E}"/>
    <cellStyle name="Separador de milhares 2 2 6 3 6" xfId="23702" xr:uid="{00000000-0005-0000-0000-0000985C0000}"/>
    <cellStyle name="Separador de milhares 2 2 6 3 6 2" xfId="54338" xr:uid="{E24927D8-4476-4E18-B85F-84A9603C8899}"/>
    <cellStyle name="Separador de milhares 2 2 6 3 7" xfId="23703" xr:uid="{00000000-0005-0000-0000-0000995C0000}"/>
    <cellStyle name="Separador de milhares 2 2 6 3 7 2" xfId="54339" xr:uid="{F6CED2A7-49D1-4211-9A56-46267BD240AC}"/>
    <cellStyle name="Separador de milhares 2 2 6 3 8" xfId="23704" xr:uid="{00000000-0005-0000-0000-00009A5C0000}"/>
    <cellStyle name="Separador de milhares 2 2 6 3 8 2" xfId="54340" xr:uid="{41A4A508-F7B5-42AF-8D60-65470217D590}"/>
    <cellStyle name="Separador de milhares 2 2 6 3 9" xfId="54328" xr:uid="{34677767-3834-4E87-834E-95CE692F4FD4}"/>
    <cellStyle name="Separador de milhares 2 2 6 4" xfId="23705" xr:uid="{00000000-0005-0000-0000-00009B5C0000}"/>
    <cellStyle name="Separador de milhares_x0001_ 2 2 6 4" xfId="23706" xr:uid="{00000000-0005-0000-0000-00009C5C0000}"/>
    <cellStyle name="Separador de milhares 2 2 6 4 2" xfId="23707" xr:uid="{00000000-0005-0000-0000-00009D5C0000}"/>
    <cellStyle name="Separador de milhares_x0001_ 2 2 6 4 2" xfId="23708" xr:uid="{00000000-0005-0000-0000-00009E5C0000}"/>
    <cellStyle name="Separador de milhares 2 2 6 4 2 2" xfId="23709" xr:uid="{00000000-0005-0000-0000-00009F5C0000}"/>
    <cellStyle name="Separador de milhares_x0001_ 2 2 6 4 2 2" xfId="54344" xr:uid="{D6A9F629-2231-4A64-B7CF-E4B54694BC55}"/>
    <cellStyle name="Separador de milhares 2 2 6 4 2 2 2" xfId="54345" xr:uid="{B887B686-CFCE-4C26-A1A6-E4CFB5983D63}"/>
    <cellStyle name="Separador de milhares 2 2 6 4 2 3" xfId="54343" xr:uid="{18C7CAE9-A757-4CBF-BEEC-72C7979509C2}"/>
    <cellStyle name="Separador de milhares 2 2 6 4 3" xfId="23710" xr:uid="{00000000-0005-0000-0000-0000A05C0000}"/>
    <cellStyle name="Separador de milhares_x0001_ 2 2 6 4 3" xfId="54342" xr:uid="{D77DBD79-B636-4FEA-9097-1FC5FA4C987C}"/>
    <cellStyle name="Separador de milhares 2 2 6 4 3 2" xfId="23711" xr:uid="{00000000-0005-0000-0000-0000A15C0000}"/>
    <cellStyle name="Separador de milhares 2 2 6 4 3 2 2" xfId="54347" xr:uid="{6A66BA17-BCA0-4B61-828D-D88BF1C2D624}"/>
    <cellStyle name="Separador de milhares 2 2 6 4 3 3" xfId="54346" xr:uid="{2BD1AB43-217C-44C1-A157-F3F1838328B3}"/>
    <cellStyle name="Separador de milhares 2 2 6 4 4" xfId="23712" xr:uid="{00000000-0005-0000-0000-0000A25C0000}"/>
    <cellStyle name="Separador de milhares 2 2 6 4 4 2" xfId="23713" xr:uid="{00000000-0005-0000-0000-0000A35C0000}"/>
    <cellStyle name="Separador de milhares 2 2 6 4 4 2 2" xfId="54349" xr:uid="{C8D7B0D3-BC21-44F1-B766-E2C891CC409C}"/>
    <cellStyle name="Separador de milhares 2 2 6 4 4 3" xfId="54348" xr:uid="{4462F63B-DB47-4FB9-AB79-0667D5EE984E}"/>
    <cellStyle name="Separador de milhares 2 2 6 4 5" xfId="23714" xr:uid="{00000000-0005-0000-0000-0000A45C0000}"/>
    <cellStyle name="Separador de milhares 2 2 6 4 5 2" xfId="54350" xr:uid="{3564F651-8AB0-4EE8-BFC1-ECB7B572EE52}"/>
    <cellStyle name="Separador de milhares 2 2 6 4 6" xfId="23715" xr:uid="{00000000-0005-0000-0000-0000A55C0000}"/>
    <cellStyle name="Separador de milhares 2 2 6 4 6 2" xfId="54351" xr:uid="{8D40492E-5047-4BF4-9A32-9E6E380882BE}"/>
    <cellStyle name="Separador de milhares 2 2 6 4 7" xfId="23716" xr:uid="{00000000-0005-0000-0000-0000A65C0000}"/>
    <cellStyle name="Separador de milhares 2 2 6 4 7 2" xfId="54352" xr:uid="{83B2C3EB-C1C5-4465-A2A9-ABE9EA0655CE}"/>
    <cellStyle name="Separador de milhares 2 2 6 4 8" xfId="23717" xr:uid="{00000000-0005-0000-0000-0000A75C0000}"/>
    <cellStyle name="Separador de milhares 2 2 6 4 8 2" xfId="54353" xr:uid="{7B6435F8-06CA-4326-9C89-DCE545136074}"/>
    <cellStyle name="Separador de milhares 2 2 6 4 9" xfId="54341" xr:uid="{D81E1DF0-23C4-440C-9BD0-AD87C164F07E}"/>
    <cellStyle name="Separador de milhares 2 2 6 5" xfId="23718" xr:uid="{00000000-0005-0000-0000-0000A85C0000}"/>
    <cellStyle name="Separador de milhares_x0001_ 2 2 6 5" xfId="23719" xr:uid="{00000000-0005-0000-0000-0000A95C0000}"/>
    <cellStyle name="Separador de milhares 2 2 6 5 2" xfId="23720" xr:uid="{00000000-0005-0000-0000-0000AA5C0000}"/>
    <cellStyle name="Separador de milhares_x0001_ 2 2 6 5 2" xfId="23721" xr:uid="{00000000-0005-0000-0000-0000AB5C0000}"/>
    <cellStyle name="Separador de milhares 2 2 6 5 2 2" xfId="23722" xr:uid="{00000000-0005-0000-0000-0000AC5C0000}"/>
    <cellStyle name="Separador de milhares_x0001_ 2 2 6 5 2 2" xfId="54357" xr:uid="{FC4D015E-0181-4A22-8313-0BB8C564EAF3}"/>
    <cellStyle name="Separador de milhares 2 2 6 5 2 2 2" xfId="54358" xr:uid="{0AE7EB3D-0EA5-4B7E-B923-B7BA2346AF06}"/>
    <cellStyle name="Separador de milhares 2 2 6 5 2 3" xfId="54356" xr:uid="{2C0FB8B1-857E-4B09-BB37-39835E1DA04E}"/>
    <cellStyle name="Separador de milhares 2 2 6 5 3" xfId="23723" xr:uid="{00000000-0005-0000-0000-0000AD5C0000}"/>
    <cellStyle name="Separador de milhares_x0001_ 2 2 6 5 3" xfId="54355" xr:uid="{BCE9BA56-1E1C-48A2-967E-1FC8E1FFD116}"/>
    <cellStyle name="Separador de milhares 2 2 6 5 3 2" xfId="23724" xr:uid="{00000000-0005-0000-0000-0000AE5C0000}"/>
    <cellStyle name="Separador de milhares 2 2 6 5 3 2 2" xfId="54360" xr:uid="{C34F98B3-AEDB-4A42-97D8-6C0547D7F622}"/>
    <cellStyle name="Separador de milhares 2 2 6 5 3 3" xfId="54359" xr:uid="{DF38CCAE-2262-4BBC-8665-5EA2C6B857A6}"/>
    <cellStyle name="Separador de milhares 2 2 6 5 4" xfId="23725" xr:uid="{00000000-0005-0000-0000-0000AF5C0000}"/>
    <cellStyle name="Separador de milhares 2 2 6 5 4 2" xfId="54361" xr:uid="{8203B18E-A391-43C8-8154-E1CB5EFCB02D}"/>
    <cellStyle name="Separador de milhares 2 2 6 5 5" xfId="23726" xr:uid="{00000000-0005-0000-0000-0000B05C0000}"/>
    <cellStyle name="Separador de milhares 2 2 6 5 5 2" xfId="54362" xr:uid="{8A176D5F-CD19-4393-9C8D-BF573A3E220D}"/>
    <cellStyle name="Separador de milhares 2 2 6 5 6" xfId="23727" xr:uid="{00000000-0005-0000-0000-0000B15C0000}"/>
    <cellStyle name="Separador de milhares 2 2 6 5 6 2" xfId="54363" xr:uid="{1F67DDAF-65D5-4F16-A72A-F38A86602A49}"/>
    <cellStyle name="Separador de milhares 2 2 6 5 7" xfId="23728" xr:uid="{00000000-0005-0000-0000-0000B25C0000}"/>
    <cellStyle name="Separador de milhares 2 2 6 5 7 2" xfId="54364" xr:uid="{2ADDB366-62A4-43A6-B10B-BD495696EF71}"/>
    <cellStyle name="Separador de milhares 2 2 6 5 8" xfId="54354" xr:uid="{E1C60A50-B012-4F87-A6C4-ACE1FF71F4B0}"/>
    <cellStyle name="Separador de milhares 2 2 6 6" xfId="23729" xr:uid="{00000000-0005-0000-0000-0000B35C0000}"/>
    <cellStyle name="Separador de milhares_x0001_ 2 2 6 6" xfId="23730" xr:uid="{00000000-0005-0000-0000-0000B45C0000}"/>
    <cellStyle name="Separador de milhares 2 2 6 6 2" xfId="23731" xr:uid="{00000000-0005-0000-0000-0000B55C0000}"/>
    <cellStyle name="Separador de milhares_x0001_ 2 2 6 6 2" xfId="54366" xr:uid="{7FC8878D-4422-4E64-AB04-A249E1B0F0F2}"/>
    <cellStyle name="Separador de milhares 2 2 6 6 2 2" xfId="54367" xr:uid="{23B3C602-6103-4728-AE6E-439819E09E1F}"/>
    <cellStyle name="Separador de milhares 2 2 6 6 3" xfId="54365" xr:uid="{F18D8153-1F71-40AA-A575-125E13A777F3}"/>
    <cellStyle name="Separador de milhares 2 2 6 7" xfId="23732" xr:uid="{00000000-0005-0000-0000-0000B65C0000}"/>
    <cellStyle name="Separador de milhares_x0001_ 2 2 6 7" xfId="23733" xr:uid="{00000000-0005-0000-0000-0000B75C0000}"/>
    <cellStyle name="Separador de milhares 2 2 6 7 2" xfId="23734" xr:uid="{00000000-0005-0000-0000-0000B85C0000}"/>
    <cellStyle name="Separador de milhares_x0001_ 2 2 6 7 2" xfId="54369" xr:uid="{4DEC887C-7840-42D9-AD73-83220A36F8C8}"/>
    <cellStyle name="Separador de milhares 2 2 6 7 2 2" xfId="54370" xr:uid="{CDF1AE76-A2D5-4E59-BFF9-76232AF3E4A8}"/>
    <cellStyle name="Separador de milhares 2 2 6 7 3" xfId="54368" xr:uid="{C6EBED9C-20AA-4A76-9F40-6875D0E9B54D}"/>
    <cellStyle name="Separador de milhares 2 2 6 8" xfId="23735" xr:uid="{00000000-0005-0000-0000-0000B95C0000}"/>
    <cellStyle name="Separador de milhares_x0001_ 2 2 6 8" xfId="23736" xr:uid="{00000000-0005-0000-0000-0000BA5C0000}"/>
    <cellStyle name="Separador de milhares 2 2 6 8 2" xfId="23737" xr:uid="{00000000-0005-0000-0000-0000BB5C0000}"/>
    <cellStyle name="Separador de milhares_x0001_ 2 2 6 8 2" xfId="54372" xr:uid="{CE3EEC84-F5C1-481C-8879-D91095EAB162}"/>
    <cellStyle name="Separador de milhares 2 2 6 8 2 2" xfId="54373" xr:uid="{92B70F0F-D5D2-4C9B-A50E-1034C1375328}"/>
    <cellStyle name="Separador de milhares 2 2 6 8 3" xfId="54371" xr:uid="{D2353312-B773-46A5-8E9B-E405EA7CC4D5}"/>
    <cellStyle name="Separador de milhares 2 2 6 9" xfId="23738" xr:uid="{00000000-0005-0000-0000-0000BC5C0000}"/>
    <cellStyle name="Separador de milhares_x0001_ 2 2 6 9" xfId="23739" xr:uid="{00000000-0005-0000-0000-0000BD5C0000}"/>
    <cellStyle name="Separador de milhares 2 2 6 9 2" xfId="23740" xr:uid="{00000000-0005-0000-0000-0000BE5C0000}"/>
    <cellStyle name="Separador de milhares_x0001_ 2 2 6 9 2" xfId="54375" xr:uid="{425B084F-E105-4852-BC6E-2F95CD1753B5}"/>
    <cellStyle name="Separador de milhares 2 2 6 9 2 2" xfId="54376" xr:uid="{9A552608-7DFF-4748-B5C3-BF3B854B7437}"/>
    <cellStyle name="Separador de milhares 2 2 6 9 3" xfId="54374" xr:uid="{1A2935DF-521A-46C8-939F-AD83D971E7E6}"/>
    <cellStyle name="Separador de milhares 2 2 60" xfId="23741" xr:uid="{00000000-0005-0000-0000-0000BF5C0000}"/>
    <cellStyle name="Separador de milhares 2 2 60 2" xfId="23742" xr:uid="{00000000-0005-0000-0000-0000C05C0000}"/>
    <cellStyle name="Separador de milhares 2 2 60 2 2" xfId="23743" xr:uid="{00000000-0005-0000-0000-0000C15C0000}"/>
    <cellStyle name="Separador de milhares 2 2 60 2 2 2" xfId="54379" xr:uid="{F0E29668-369F-41D8-80A2-411526E7C589}"/>
    <cellStyle name="Separador de milhares 2 2 60 2 3" xfId="54378" xr:uid="{7C301103-C6D1-4CDC-BEA1-664B3B0F50A3}"/>
    <cellStyle name="Separador de milhares 2 2 60 3" xfId="23744" xr:uid="{00000000-0005-0000-0000-0000C25C0000}"/>
    <cellStyle name="Separador de milhares 2 2 60 3 2" xfId="23745" xr:uid="{00000000-0005-0000-0000-0000C35C0000}"/>
    <cellStyle name="Separador de milhares 2 2 60 3 2 2" xfId="54381" xr:uid="{67F06DC5-DEE6-45E0-93F6-DD4F09880D38}"/>
    <cellStyle name="Separador de milhares 2 2 60 3 3" xfId="54380" xr:uid="{FC6DF34A-1632-43EB-BE33-0DF470E4EBB3}"/>
    <cellStyle name="Separador de milhares 2 2 60 4" xfId="23746" xr:uid="{00000000-0005-0000-0000-0000C45C0000}"/>
    <cellStyle name="Separador de milhares 2 2 60 4 2" xfId="54382" xr:uid="{D0D5B8ED-46C6-42DA-B586-D5FD56954EFC}"/>
    <cellStyle name="Separador de milhares 2 2 60 5" xfId="23747" xr:uid="{00000000-0005-0000-0000-0000C55C0000}"/>
    <cellStyle name="Separador de milhares 2 2 60 5 2" xfId="23748" xr:uid="{00000000-0005-0000-0000-0000C65C0000}"/>
    <cellStyle name="Separador de milhares 2 2 60 5 2 2" xfId="54384" xr:uid="{F92B9029-A790-4CE6-8433-B66CBD5CF492}"/>
    <cellStyle name="Separador de milhares 2 2 60 5 3" xfId="54383" xr:uid="{5587AE96-F318-47D0-B056-85934F255B9E}"/>
    <cellStyle name="Separador de milhares 2 2 60 6" xfId="23749" xr:uid="{00000000-0005-0000-0000-0000C75C0000}"/>
    <cellStyle name="Separador de milhares 2 2 60 6 2" xfId="54385" xr:uid="{03736D3C-F2BD-4BF2-BCBA-D68980BB0761}"/>
    <cellStyle name="Separador de milhares 2 2 60 7" xfId="54377" xr:uid="{3360489F-3A4F-41A0-8E10-E870B8B8ECEE}"/>
    <cellStyle name="Separador de milhares 2 2 61" xfId="23750" xr:uid="{00000000-0005-0000-0000-0000C85C0000}"/>
    <cellStyle name="Separador de milhares 2 2 61 2" xfId="23751" xr:uid="{00000000-0005-0000-0000-0000C95C0000}"/>
    <cellStyle name="Separador de milhares 2 2 61 2 2" xfId="23752" xr:uid="{00000000-0005-0000-0000-0000CA5C0000}"/>
    <cellStyle name="Separador de milhares 2 2 61 2 2 2" xfId="54388" xr:uid="{E9440E95-93FA-4597-B165-988EF1ABA9BB}"/>
    <cellStyle name="Separador de milhares 2 2 61 2 3" xfId="54387" xr:uid="{8C2752C5-E881-48E4-B108-69DF66891820}"/>
    <cellStyle name="Separador de milhares 2 2 61 3" xfId="23753" xr:uid="{00000000-0005-0000-0000-0000CB5C0000}"/>
    <cellStyle name="Separador de milhares 2 2 61 3 2" xfId="23754" xr:uid="{00000000-0005-0000-0000-0000CC5C0000}"/>
    <cellStyle name="Separador de milhares 2 2 61 3 2 2" xfId="54390" xr:uid="{C799A0AA-8453-4C17-BDC4-6DE4F2CC46B2}"/>
    <cellStyle name="Separador de milhares 2 2 61 3 3" xfId="54389" xr:uid="{0DA7660B-0197-4892-A16D-EB1325C3F9CA}"/>
    <cellStyle name="Separador de milhares 2 2 61 4" xfId="23755" xr:uid="{00000000-0005-0000-0000-0000CD5C0000}"/>
    <cellStyle name="Separador de milhares 2 2 61 4 2" xfId="54391" xr:uid="{EEAAA4CE-0EEF-4893-A8D1-44E399B8DB2C}"/>
    <cellStyle name="Separador de milhares 2 2 61 5" xfId="23756" xr:uid="{00000000-0005-0000-0000-0000CE5C0000}"/>
    <cellStyle name="Separador de milhares 2 2 61 5 2" xfId="23757" xr:uid="{00000000-0005-0000-0000-0000CF5C0000}"/>
    <cellStyle name="Separador de milhares 2 2 61 5 2 2" xfId="54393" xr:uid="{79FC11C1-91AD-4FA2-A41A-24EB1F7B6623}"/>
    <cellStyle name="Separador de milhares 2 2 61 5 3" xfId="54392" xr:uid="{EA9BA4BF-0BD1-4C4A-B409-905A82F8A4EC}"/>
    <cellStyle name="Separador de milhares 2 2 61 6" xfId="23758" xr:uid="{00000000-0005-0000-0000-0000D05C0000}"/>
    <cellStyle name="Separador de milhares 2 2 61 6 2" xfId="54394" xr:uid="{285D6798-553D-4AED-8A92-B9744D504DAE}"/>
    <cellStyle name="Separador de milhares 2 2 61 7" xfId="54386" xr:uid="{1D5236E0-07C5-4461-9559-E0B04501E66F}"/>
    <cellStyle name="Separador de milhares 2 2 62" xfId="23759" xr:uid="{00000000-0005-0000-0000-0000D15C0000}"/>
    <cellStyle name="Separador de milhares 2 2 62 2" xfId="23760" xr:uid="{00000000-0005-0000-0000-0000D25C0000}"/>
    <cellStyle name="Separador de milhares 2 2 62 2 2" xfId="23761" xr:uid="{00000000-0005-0000-0000-0000D35C0000}"/>
    <cellStyle name="Separador de milhares 2 2 62 2 2 2" xfId="54397" xr:uid="{7C58B3EE-59AB-4E17-962F-FE1EAEBE1D3C}"/>
    <cellStyle name="Separador de milhares 2 2 62 2 3" xfId="54396" xr:uid="{48CBD0A6-955B-4006-90AD-4A663C7B54AB}"/>
    <cellStyle name="Separador de milhares 2 2 62 3" xfId="23762" xr:uid="{00000000-0005-0000-0000-0000D45C0000}"/>
    <cellStyle name="Separador de milhares 2 2 62 3 2" xfId="23763" xr:uid="{00000000-0005-0000-0000-0000D55C0000}"/>
    <cellStyle name="Separador de milhares 2 2 62 3 2 2" xfId="54399" xr:uid="{7925B68D-A7E2-4CBB-8069-F54F3E50BC2D}"/>
    <cellStyle name="Separador de milhares 2 2 62 3 3" xfId="54398" xr:uid="{50BF2FE0-1B0D-43F9-8BA9-F4F1D1E74998}"/>
    <cellStyle name="Separador de milhares 2 2 62 4" xfId="23764" xr:uid="{00000000-0005-0000-0000-0000D65C0000}"/>
    <cellStyle name="Separador de milhares 2 2 62 4 2" xfId="54400" xr:uid="{2A1791E5-AD6C-4E9D-9B32-4FABAFA7765F}"/>
    <cellStyle name="Separador de milhares 2 2 62 5" xfId="23765" xr:uid="{00000000-0005-0000-0000-0000D75C0000}"/>
    <cellStyle name="Separador de milhares 2 2 62 5 2" xfId="23766" xr:uid="{00000000-0005-0000-0000-0000D85C0000}"/>
    <cellStyle name="Separador de milhares 2 2 62 5 2 2" xfId="54402" xr:uid="{D9190726-760D-494B-BFF9-724ACD2F430F}"/>
    <cellStyle name="Separador de milhares 2 2 62 5 3" xfId="54401" xr:uid="{BD8542A0-1661-45FE-9E4F-B07F389E5AC0}"/>
    <cellStyle name="Separador de milhares 2 2 62 6" xfId="23767" xr:uid="{00000000-0005-0000-0000-0000D95C0000}"/>
    <cellStyle name="Separador de milhares 2 2 62 6 2" xfId="54403" xr:uid="{C71DD4ED-31AF-4FA5-B1E6-16D885B228B6}"/>
    <cellStyle name="Separador de milhares 2 2 62 7" xfId="54395" xr:uid="{452AFB6D-A6F5-4B17-9A7C-436C6D5BD9C7}"/>
    <cellStyle name="Separador de milhares 2 2 63" xfId="23768" xr:uid="{00000000-0005-0000-0000-0000DA5C0000}"/>
    <cellStyle name="Separador de milhares 2 2 63 2" xfId="23769" xr:uid="{00000000-0005-0000-0000-0000DB5C0000}"/>
    <cellStyle name="Separador de milhares 2 2 63 2 2" xfId="23770" xr:uid="{00000000-0005-0000-0000-0000DC5C0000}"/>
    <cellStyle name="Separador de milhares 2 2 63 2 2 2" xfId="54406" xr:uid="{385568D9-EA6A-478E-BC64-159A1ADA6BDA}"/>
    <cellStyle name="Separador de milhares 2 2 63 2 3" xfId="54405" xr:uid="{AA346525-9F81-4AB0-BAE7-C4E0988967C6}"/>
    <cellStyle name="Separador de milhares 2 2 63 3" xfId="23771" xr:uid="{00000000-0005-0000-0000-0000DD5C0000}"/>
    <cellStyle name="Separador de milhares 2 2 63 3 2" xfId="23772" xr:uid="{00000000-0005-0000-0000-0000DE5C0000}"/>
    <cellStyle name="Separador de milhares 2 2 63 3 2 2" xfId="54408" xr:uid="{932365AF-40A2-4332-9A0C-949BADCC9918}"/>
    <cellStyle name="Separador de milhares 2 2 63 3 3" xfId="54407" xr:uid="{60196032-C9AF-4C16-99FD-405C89DF7325}"/>
    <cellStyle name="Separador de milhares 2 2 63 4" xfId="23773" xr:uid="{00000000-0005-0000-0000-0000DF5C0000}"/>
    <cellStyle name="Separador de milhares 2 2 63 4 2" xfId="54409" xr:uid="{5644E9FD-4DB6-4FFC-BD02-ED32AC7A2AD0}"/>
    <cellStyle name="Separador de milhares 2 2 63 5" xfId="23774" xr:uid="{00000000-0005-0000-0000-0000E05C0000}"/>
    <cellStyle name="Separador de milhares 2 2 63 5 2" xfId="23775" xr:uid="{00000000-0005-0000-0000-0000E15C0000}"/>
    <cellStyle name="Separador de milhares 2 2 63 5 2 2" xfId="54411" xr:uid="{325EB6D4-C7FA-4EE2-B21D-66743F4A5E1F}"/>
    <cellStyle name="Separador de milhares 2 2 63 5 3" xfId="54410" xr:uid="{EA004FBB-4BBC-40C1-9336-92CF67F23A8F}"/>
    <cellStyle name="Separador de milhares 2 2 63 6" xfId="23776" xr:uid="{00000000-0005-0000-0000-0000E25C0000}"/>
    <cellStyle name="Separador de milhares 2 2 63 6 2" xfId="54412" xr:uid="{98F25318-64D5-4DDB-80DE-220364BCA0EE}"/>
    <cellStyle name="Separador de milhares 2 2 63 7" xfId="54404" xr:uid="{AA0E34A5-98F2-48B2-96EB-79D667607634}"/>
    <cellStyle name="Separador de milhares 2 2 64" xfId="23777" xr:uid="{00000000-0005-0000-0000-0000E35C0000}"/>
    <cellStyle name="Separador de milhares 2 2 64 2" xfId="23778" xr:uid="{00000000-0005-0000-0000-0000E45C0000}"/>
    <cellStyle name="Separador de milhares 2 2 64 2 2" xfId="23779" xr:uid="{00000000-0005-0000-0000-0000E55C0000}"/>
    <cellStyle name="Separador de milhares 2 2 64 2 2 2" xfId="54415" xr:uid="{2813503D-7B6D-49B9-AC09-51D8743C9E6F}"/>
    <cellStyle name="Separador de milhares 2 2 64 2 3" xfId="54414" xr:uid="{E3DA07C6-ADA3-4F1C-8350-242843523D32}"/>
    <cellStyle name="Separador de milhares 2 2 64 3" xfId="23780" xr:uid="{00000000-0005-0000-0000-0000E65C0000}"/>
    <cellStyle name="Separador de milhares 2 2 64 3 2" xfId="23781" xr:uid="{00000000-0005-0000-0000-0000E75C0000}"/>
    <cellStyle name="Separador de milhares 2 2 64 3 2 2" xfId="54417" xr:uid="{E4BC251E-7F8D-4CD5-BAD3-2BEAA0C6BDE3}"/>
    <cellStyle name="Separador de milhares 2 2 64 3 3" xfId="54416" xr:uid="{661A3103-5F9D-464F-AA8F-C6B81A6987E7}"/>
    <cellStyle name="Separador de milhares 2 2 64 4" xfId="23782" xr:uid="{00000000-0005-0000-0000-0000E85C0000}"/>
    <cellStyle name="Separador de milhares 2 2 64 4 2" xfId="54418" xr:uid="{A7E4665D-8BF2-4757-8971-4A421A40E47D}"/>
    <cellStyle name="Separador de milhares 2 2 64 5" xfId="23783" xr:uid="{00000000-0005-0000-0000-0000E95C0000}"/>
    <cellStyle name="Separador de milhares 2 2 64 5 2" xfId="23784" xr:uid="{00000000-0005-0000-0000-0000EA5C0000}"/>
    <cellStyle name="Separador de milhares 2 2 64 5 2 2" xfId="54420" xr:uid="{805E3168-931D-4788-A6DF-6A636AB0BB0D}"/>
    <cellStyle name="Separador de milhares 2 2 64 5 3" xfId="54419" xr:uid="{9A4C4A51-0CB9-4A14-8E22-10B62004F45C}"/>
    <cellStyle name="Separador de milhares 2 2 64 6" xfId="23785" xr:uid="{00000000-0005-0000-0000-0000EB5C0000}"/>
    <cellStyle name="Separador de milhares 2 2 64 6 2" xfId="54421" xr:uid="{EC5DD234-BC65-4036-805C-F08A43C81BE1}"/>
    <cellStyle name="Separador de milhares 2 2 64 7" xfId="54413" xr:uid="{CECFFF16-67CD-48AD-AEC9-6ED47A910549}"/>
    <cellStyle name="Separador de milhares 2 2 65" xfId="23786" xr:uid="{00000000-0005-0000-0000-0000EC5C0000}"/>
    <cellStyle name="Separador de milhares 2 2 65 2" xfId="23787" xr:uid="{00000000-0005-0000-0000-0000ED5C0000}"/>
    <cellStyle name="Separador de milhares 2 2 65 2 2" xfId="23788" xr:uid="{00000000-0005-0000-0000-0000EE5C0000}"/>
    <cellStyle name="Separador de milhares 2 2 65 2 2 2" xfId="54424" xr:uid="{D71F6C41-BB8E-4B5C-8D2D-BEAC72532786}"/>
    <cellStyle name="Separador de milhares 2 2 65 2 3" xfId="54423" xr:uid="{EF9B44AC-DA7E-4490-980B-13B538509D27}"/>
    <cellStyle name="Separador de milhares 2 2 65 3" xfId="23789" xr:uid="{00000000-0005-0000-0000-0000EF5C0000}"/>
    <cellStyle name="Separador de milhares 2 2 65 3 2" xfId="23790" xr:uid="{00000000-0005-0000-0000-0000F05C0000}"/>
    <cellStyle name="Separador de milhares 2 2 65 3 2 2" xfId="54426" xr:uid="{EEB6AD0D-0E16-40DA-B58B-C53D895C1E58}"/>
    <cellStyle name="Separador de milhares 2 2 65 3 3" xfId="54425" xr:uid="{A0697E56-AC2F-483E-A4D3-90AAD7E4C4DB}"/>
    <cellStyle name="Separador de milhares 2 2 65 4" xfId="23791" xr:uid="{00000000-0005-0000-0000-0000F15C0000}"/>
    <cellStyle name="Separador de milhares 2 2 65 4 2" xfId="54427" xr:uid="{62F40E5E-1388-4DAA-90E5-43DC9DD380D1}"/>
    <cellStyle name="Separador de milhares 2 2 65 5" xfId="23792" xr:uid="{00000000-0005-0000-0000-0000F25C0000}"/>
    <cellStyle name="Separador de milhares 2 2 65 5 2" xfId="23793" xr:uid="{00000000-0005-0000-0000-0000F35C0000}"/>
    <cellStyle name="Separador de milhares 2 2 65 5 2 2" xfId="54429" xr:uid="{C329D0FD-B9F3-40A5-9B56-FFE1B737CA7D}"/>
    <cellStyle name="Separador de milhares 2 2 65 5 3" xfId="54428" xr:uid="{A6A75480-3979-4EEB-9ADF-67EDE498E827}"/>
    <cellStyle name="Separador de milhares 2 2 65 6" xfId="23794" xr:uid="{00000000-0005-0000-0000-0000F45C0000}"/>
    <cellStyle name="Separador de milhares 2 2 65 6 2" xfId="54430" xr:uid="{AD49A988-8197-4838-A650-FED8E76D8BF9}"/>
    <cellStyle name="Separador de milhares 2 2 65 7" xfId="54422" xr:uid="{116EEFB1-1704-4E5C-86C3-5BB20591F7A5}"/>
    <cellStyle name="Separador de milhares 2 2 66" xfId="23795" xr:uid="{00000000-0005-0000-0000-0000F55C0000}"/>
    <cellStyle name="Separador de milhares 2 2 66 2" xfId="23796" xr:uid="{00000000-0005-0000-0000-0000F65C0000}"/>
    <cellStyle name="Separador de milhares 2 2 66 2 2" xfId="23797" xr:uid="{00000000-0005-0000-0000-0000F75C0000}"/>
    <cellStyle name="Separador de milhares 2 2 66 2 2 2" xfId="54433" xr:uid="{B64C0E75-5832-4546-95F3-4EF74285255F}"/>
    <cellStyle name="Separador de milhares 2 2 66 2 3" xfId="54432" xr:uid="{F1525BE9-6734-405A-8A28-0DE226AD386E}"/>
    <cellStyle name="Separador de milhares 2 2 66 3" xfId="23798" xr:uid="{00000000-0005-0000-0000-0000F85C0000}"/>
    <cellStyle name="Separador de milhares 2 2 66 3 2" xfId="23799" xr:uid="{00000000-0005-0000-0000-0000F95C0000}"/>
    <cellStyle name="Separador de milhares 2 2 66 3 2 2" xfId="54435" xr:uid="{44120388-DC58-4829-8A3B-221284DD8839}"/>
    <cellStyle name="Separador de milhares 2 2 66 3 3" xfId="54434" xr:uid="{CCE4C589-E51D-4172-BF57-87CF76726B71}"/>
    <cellStyle name="Separador de milhares 2 2 66 4" xfId="23800" xr:uid="{00000000-0005-0000-0000-0000FA5C0000}"/>
    <cellStyle name="Separador de milhares 2 2 66 4 2" xfId="54436" xr:uid="{73E1E6D2-F66D-4F81-932E-A9A99AB52129}"/>
    <cellStyle name="Separador de milhares 2 2 66 5" xfId="23801" xr:uid="{00000000-0005-0000-0000-0000FB5C0000}"/>
    <cellStyle name="Separador de milhares 2 2 66 5 2" xfId="23802" xr:uid="{00000000-0005-0000-0000-0000FC5C0000}"/>
    <cellStyle name="Separador de milhares 2 2 66 5 2 2" xfId="54438" xr:uid="{56A6E3D1-ABF6-4AE2-8440-7446A8552AC4}"/>
    <cellStyle name="Separador de milhares 2 2 66 5 3" xfId="54437" xr:uid="{DCDCDBCC-F66E-432D-971E-F1A58AC2E25F}"/>
    <cellStyle name="Separador de milhares 2 2 66 6" xfId="23803" xr:uid="{00000000-0005-0000-0000-0000FD5C0000}"/>
    <cellStyle name="Separador de milhares 2 2 66 6 2" xfId="54439" xr:uid="{F9816E9E-E12C-46E1-9859-823E2C2D30F5}"/>
    <cellStyle name="Separador de milhares 2 2 66 7" xfId="54431" xr:uid="{5FDB8D70-1BEA-4D61-BCB1-8042E2500C4A}"/>
    <cellStyle name="Separador de milhares 2 2 67" xfId="23804" xr:uid="{00000000-0005-0000-0000-0000FE5C0000}"/>
    <cellStyle name="Separador de milhares 2 2 67 2" xfId="23805" xr:uid="{00000000-0005-0000-0000-0000FF5C0000}"/>
    <cellStyle name="Separador de milhares 2 2 67 2 2" xfId="23806" xr:uid="{00000000-0005-0000-0000-0000005D0000}"/>
    <cellStyle name="Separador de milhares 2 2 67 2 2 2" xfId="54442" xr:uid="{A7D9F8F5-CA42-469A-9D0B-5028E01B08F9}"/>
    <cellStyle name="Separador de milhares 2 2 67 2 3" xfId="54441" xr:uid="{5DCF6C3A-4037-401A-A714-BB87019E1F75}"/>
    <cellStyle name="Separador de milhares 2 2 67 3" xfId="23807" xr:uid="{00000000-0005-0000-0000-0000015D0000}"/>
    <cellStyle name="Separador de milhares 2 2 67 3 2" xfId="23808" xr:uid="{00000000-0005-0000-0000-0000025D0000}"/>
    <cellStyle name="Separador de milhares 2 2 67 3 2 2" xfId="54444" xr:uid="{B1117EC0-7219-4375-9CD9-B8B4C7D29601}"/>
    <cellStyle name="Separador de milhares 2 2 67 3 3" xfId="54443" xr:uid="{50452A80-BA9D-4D24-98C2-04528DC633C1}"/>
    <cellStyle name="Separador de milhares 2 2 67 4" xfId="23809" xr:uid="{00000000-0005-0000-0000-0000035D0000}"/>
    <cellStyle name="Separador de milhares 2 2 67 4 2" xfId="54445" xr:uid="{BB035F8D-E873-46C3-89CD-2C25FF23D323}"/>
    <cellStyle name="Separador de milhares 2 2 67 5" xfId="23810" xr:uid="{00000000-0005-0000-0000-0000045D0000}"/>
    <cellStyle name="Separador de milhares 2 2 67 5 2" xfId="23811" xr:uid="{00000000-0005-0000-0000-0000055D0000}"/>
    <cellStyle name="Separador de milhares 2 2 67 5 2 2" xfId="54447" xr:uid="{F6554962-5EB4-4499-87A9-F43B481499FF}"/>
    <cellStyle name="Separador de milhares 2 2 67 5 3" xfId="54446" xr:uid="{88562291-AC37-4791-B952-04C4BEE1E6EB}"/>
    <cellStyle name="Separador de milhares 2 2 67 6" xfId="23812" xr:uid="{00000000-0005-0000-0000-0000065D0000}"/>
    <cellStyle name="Separador de milhares 2 2 67 6 2" xfId="54448" xr:uid="{0BF3E262-5504-47B9-8302-71BACA1C2890}"/>
    <cellStyle name="Separador de milhares 2 2 67 7" xfId="54440" xr:uid="{5D51F403-9259-4030-8F2B-DEE7E1CB51D4}"/>
    <cellStyle name="Separador de milhares 2 2 68" xfId="23813" xr:uid="{00000000-0005-0000-0000-0000075D0000}"/>
    <cellStyle name="Separador de milhares 2 2 68 2" xfId="23814" xr:uid="{00000000-0005-0000-0000-0000085D0000}"/>
    <cellStyle name="Separador de milhares 2 2 68 2 2" xfId="23815" xr:uid="{00000000-0005-0000-0000-0000095D0000}"/>
    <cellStyle name="Separador de milhares 2 2 68 2 2 2" xfId="54451" xr:uid="{35FC96D3-3244-4A49-A2C8-5350C9C178B9}"/>
    <cellStyle name="Separador de milhares 2 2 68 2 3" xfId="54450" xr:uid="{B8AE37D3-C04E-4870-B420-92689E64BF77}"/>
    <cellStyle name="Separador de milhares 2 2 68 3" xfId="23816" xr:uid="{00000000-0005-0000-0000-00000A5D0000}"/>
    <cellStyle name="Separador de milhares 2 2 68 3 2" xfId="23817" xr:uid="{00000000-0005-0000-0000-00000B5D0000}"/>
    <cellStyle name="Separador de milhares 2 2 68 3 2 2" xfId="54453" xr:uid="{4DCD6466-6071-461B-AC60-723AD4CF43B4}"/>
    <cellStyle name="Separador de milhares 2 2 68 3 3" xfId="54452" xr:uid="{B83A6429-3E7A-4C2E-B3F4-4BAF813B7DFC}"/>
    <cellStyle name="Separador de milhares 2 2 68 4" xfId="23818" xr:uid="{00000000-0005-0000-0000-00000C5D0000}"/>
    <cellStyle name="Separador de milhares 2 2 68 4 2" xfId="54454" xr:uid="{1390D493-A83F-447A-9160-C2265B697F00}"/>
    <cellStyle name="Separador de milhares 2 2 68 5" xfId="23819" xr:uid="{00000000-0005-0000-0000-00000D5D0000}"/>
    <cellStyle name="Separador de milhares 2 2 68 5 2" xfId="23820" xr:uid="{00000000-0005-0000-0000-00000E5D0000}"/>
    <cellStyle name="Separador de milhares 2 2 68 5 2 2" xfId="54456" xr:uid="{0475456B-908A-48E7-8195-C6B3039050B8}"/>
    <cellStyle name="Separador de milhares 2 2 68 5 3" xfId="54455" xr:uid="{2C4D7562-8E53-4707-959E-8735ACAE889A}"/>
    <cellStyle name="Separador de milhares 2 2 68 6" xfId="23821" xr:uid="{00000000-0005-0000-0000-00000F5D0000}"/>
    <cellStyle name="Separador de milhares 2 2 68 6 2" xfId="54457" xr:uid="{5B082FBF-89BC-43B2-9C9E-02E2577972F3}"/>
    <cellStyle name="Separador de milhares 2 2 68 7" xfId="54449" xr:uid="{745E40D6-AD6F-410D-A505-A742D3CFDDCB}"/>
    <cellStyle name="Separador de milhares 2 2 69" xfId="23822" xr:uid="{00000000-0005-0000-0000-0000105D0000}"/>
    <cellStyle name="Separador de milhares 2 2 69 2" xfId="23823" xr:uid="{00000000-0005-0000-0000-0000115D0000}"/>
    <cellStyle name="Separador de milhares 2 2 69 2 2" xfId="23824" xr:uid="{00000000-0005-0000-0000-0000125D0000}"/>
    <cellStyle name="Separador de milhares 2 2 69 2 2 2" xfId="54460" xr:uid="{92F4DECE-3CB6-45A0-AB8E-F796EAD10FBC}"/>
    <cellStyle name="Separador de milhares 2 2 69 2 3" xfId="54459" xr:uid="{C81F2CC0-CA3F-47F8-959E-77F4BB69F60D}"/>
    <cellStyle name="Separador de milhares 2 2 69 3" xfId="23825" xr:uid="{00000000-0005-0000-0000-0000135D0000}"/>
    <cellStyle name="Separador de milhares 2 2 69 3 2" xfId="23826" xr:uid="{00000000-0005-0000-0000-0000145D0000}"/>
    <cellStyle name="Separador de milhares 2 2 69 3 2 2" xfId="54462" xr:uid="{BF4B732D-3465-4B88-BC11-CEF009E9792B}"/>
    <cellStyle name="Separador de milhares 2 2 69 3 3" xfId="54461" xr:uid="{3B881342-3D6C-47E2-AA0B-C3F8F6988AB2}"/>
    <cellStyle name="Separador de milhares 2 2 69 4" xfId="23827" xr:uid="{00000000-0005-0000-0000-0000155D0000}"/>
    <cellStyle name="Separador de milhares 2 2 69 4 2" xfId="54463" xr:uid="{56DB72D8-F2EE-45EB-A08F-56EB243675AF}"/>
    <cellStyle name="Separador de milhares 2 2 69 5" xfId="23828" xr:uid="{00000000-0005-0000-0000-0000165D0000}"/>
    <cellStyle name="Separador de milhares 2 2 69 5 2" xfId="23829" xr:uid="{00000000-0005-0000-0000-0000175D0000}"/>
    <cellStyle name="Separador de milhares 2 2 69 5 2 2" xfId="54465" xr:uid="{A239027F-D46F-474C-86C5-681B158EDCDA}"/>
    <cellStyle name="Separador de milhares 2 2 69 5 3" xfId="54464" xr:uid="{CEAEC179-AF5C-42DB-966C-621E12DB60E8}"/>
    <cellStyle name="Separador de milhares 2 2 69 6" xfId="23830" xr:uid="{00000000-0005-0000-0000-0000185D0000}"/>
    <cellStyle name="Separador de milhares 2 2 69 6 2" xfId="54466" xr:uid="{EBAA79C7-8345-4317-8902-6A9BAE00ACB8}"/>
    <cellStyle name="Separador de milhares 2 2 69 7" xfId="54458" xr:uid="{7846BA77-5DDF-4F0B-A21C-44890E7D206F}"/>
    <cellStyle name="Separador de milhares 2 2 7" xfId="23831" xr:uid="{00000000-0005-0000-0000-0000195D0000}"/>
    <cellStyle name="Separador de milhares_x0001_ 2 2 7" xfId="23832" xr:uid="{00000000-0005-0000-0000-00001A5D0000}"/>
    <cellStyle name="Separador de milhares 2 2 7 10" xfId="54467" xr:uid="{D30FF334-A2D0-424C-9E81-42FCA360AC9C}"/>
    <cellStyle name="Separador de milhares_x0001_ 2 2 7 10" xfId="54468" xr:uid="{07639E74-4F0C-4366-8768-79BFECD5B4B2}"/>
    <cellStyle name="Separador de milhares 2 2 7 2" xfId="23833" xr:uid="{00000000-0005-0000-0000-00001B5D0000}"/>
    <cellStyle name="Separador de milhares_x0001_ 2 2 7 2" xfId="23834" xr:uid="{00000000-0005-0000-0000-00001C5D0000}"/>
    <cellStyle name="Separador de milhares 2 2 7 2 2" xfId="23835" xr:uid="{00000000-0005-0000-0000-00001D5D0000}"/>
    <cellStyle name="Separador de milhares_x0001_ 2 2 7 2 2" xfId="23836" xr:uid="{00000000-0005-0000-0000-00001E5D0000}"/>
    <cellStyle name="Separador de milhares 2 2 7 2 2 2" xfId="54471" xr:uid="{A3FFF3E7-F68B-4914-BE07-D2FCA80BBA20}"/>
    <cellStyle name="Separador de milhares_x0001_ 2 2 7 2 2 2" xfId="54472" xr:uid="{2302D1C8-8CA3-4D2B-A075-04A997ED8F29}"/>
    <cellStyle name="Separador de milhares 2 2 7 2 3" xfId="54469" xr:uid="{3D657D47-3381-43C0-9BB6-3EC0A51E961D}"/>
    <cellStyle name="Separador de milhares_x0001_ 2 2 7 2 3" xfId="54470" xr:uid="{7DB28C57-44F1-4DB9-87AE-60D04B4983E2}"/>
    <cellStyle name="Separador de milhares 2 2 7 3" xfId="23837" xr:uid="{00000000-0005-0000-0000-00001F5D0000}"/>
    <cellStyle name="Separador de milhares_x0001_ 2 2 7 3" xfId="23838" xr:uid="{00000000-0005-0000-0000-0000205D0000}"/>
    <cellStyle name="Separador de milhares 2 2 7 3 2" xfId="23839" xr:uid="{00000000-0005-0000-0000-0000215D0000}"/>
    <cellStyle name="Separador de milhares_x0001_ 2 2 7 3 2" xfId="23840" xr:uid="{00000000-0005-0000-0000-0000225D0000}"/>
    <cellStyle name="Separador de milhares 2 2 7 3 2 2" xfId="54475" xr:uid="{DCCA135C-49ED-4D97-A043-44B2778B1209}"/>
    <cellStyle name="Separador de milhares_x0001_ 2 2 7 3 2 2" xfId="54476" xr:uid="{4C1F5922-D026-4C0A-9E92-1158C47E938A}"/>
    <cellStyle name="Separador de milhares 2 2 7 3 3" xfId="54473" xr:uid="{CA139D3D-3F92-40AA-BC00-CA4C78BF2A0F}"/>
    <cellStyle name="Separador de milhares_x0001_ 2 2 7 3 3" xfId="54474" xr:uid="{761B370E-CCB9-402E-9A78-F73F58786BB4}"/>
    <cellStyle name="Separador de milhares 2 2 7 4" xfId="23841" xr:uid="{00000000-0005-0000-0000-0000235D0000}"/>
    <cellStyle name="Separador de milhares_x0001_ 2 2 7 4" xfId="23842" xr:uid="{00000000-0005-0000-0000-0000245D0000}"/>
    <cellStyle name="Separador de milhares 2 2 7 4 2" xfId="23843" xr:uid="{00000000-0005-0000-0000-0000255D0000}"/>
    <cellStyle name="Separador de milhares_x0001_ 2 2 7 4 2" xfId="23844" xr:uid="{00000000-0005-0000-0000-0000265D0000}"/>
    <cellStyle name="Separador de milhares 2 2 7 4 2 2" xfId="54479" xr:uid="{E1221BEA-EDC8-4485-8C45-741BB3C23C70}"/>
    <cellStyle name="Separador de milhares_x0001_ 2 2 7 4 2 2" xfId="54480" xr:uid="{8BDC2885-CD89-4EEB-B5C2-31086D4AEF9B}"/>
    <cellStyle name="Separador de milhares 2 2 7 4 3" xfId="54477" xr:uid="{D2DD2880-B8E0-4881-A303-838261893422}"/>
    <cellStyle name="Separador de milhares_x0001_ 2 2 7 4 3" xfId="54478" xr:uid="{17CEA30E-2918-40BB-A447-22DA1C1FF3D7}"/>
    <cellStyle name="Separador de milhares 2 2 7 5" xfId="23845" xr:uid="{00000000-0005-0000-0000-0000275D0000}"/>
    <cellStyle name="Separador de milhares_x0001_ 2 2 7 5" xfId="23846" xr:uid="{00000000-0005-0000-0000-0000285D0000}"/>
    <cellStyle name="Separador de milhares 2 2 7 5 2" xfId="23847" xr:uid="{00000000-0005-0000-0000-0000295D0000}"/>
    <cellStyle name="Separador de milhares_x0001_ 2 2 7 5 2" xfId="23848" xr:uid="{00000000-0005-0000-0000-00002A5D0000}"/>
    <cellStyle name="Separador de milhares 2 2 7 5 2 2" xfId="54483" xr:uid="{EFADEC2C-D967-408E-81DD-3D9689B02AA2}"/>
    <cellStyle name="Separador de milhares_x0001_ 2 2 7 5 2 2" xfId="54484" xr:uid="{2511873B-57B2-43E8-8A37-EC29DBF39EC0}"/>
    <cellStyle name="Separador de milhares 2 2 7 5 3" xfId="54481" xr:uid="{A3E60ED9-BB9E-4FB8-AA6B-0F1686D0CA0B}"/>
    <cellStyle name="Separador de milhares_x0001_ 2 2 7 5 3" xfId="54482" xr:uid="{C166691A-E602-4EBB-BC69-2C447BD2C43F}"/>
    <cellStyle name="Separador de milhares 2 2 7 6" xfId="23849" xr:uid="{00000000-0005-0000-0000-00002B5D0000}"/>
    <cellStyle name="Separador de milhares_x0001_ 2 2 7 6" xfId="23850" xr:uid="{00000000-0005-0000-0000-00002C5D0000}"/>
    <cellStyle name="Separador de milhares 2 2 7 6 2" xfId="54485" xr:uid="{38464D96-5133-423E-AB7F-2B07EC7C3D1C}"/>
    <cellStyle name="Separador de milhares_x0001_ 2 2 7 6 2" xfId="54486" xr:uid="{5FF0FD39-F56F-4AD6-882A-C8DE7B1A64F5}"/>
    <cellStyle name="Separador de milhares 2 2 7 7" xfId="23851" xr:uid="{00000000-0005-0000-0000-00002D5D0000}"/>
    <cellStyle name="Separador de milhares_x0001_ 2 2 7 7" xfId="23852" xr:uid="{00000000-0005-0000-0000-00002E5D0000}"/>
    <cellStyle name="Separador de milhares 2 2 7 7 2" xfId="54487" xr:uid="{957AD185-5F9D-4A6D-8B8C-6D9A226D8F32}"/>
    <cellStyle name="Separador de milhares_x0001_ 2 2 7 7 2" xfId="54488" xr:uid="{F2AC7172-642E-4ED7-A334-A0FC42A08A4F}"/>
    <cellStyle name="Separador de milhares 2 2 7 7 3" xfId="23853" xr:uid="{00000000-0005-0000-0000-00002F5D0000}"/>
    <cellStyle name="Separador de milhares 2 2 7 7 3 2" xfId="54489" xr:uid="{E09ACDEA-8DD3-4969-B448-48DEF06E1205}"/>
    <cellStyle name="Separador de milhares 2 2 7 8" xfId="23854" xr:uid="{00000000-0005-0000-0000-0000305D0000}"/>
    <cellStyle name="Separador de milhares_x0001_ 2 2 7 8" xfId="23855" xr:uid="{00000000-0005-0000-0000-0000315D0000}"/>
    <cellStyle name="Separador de milhares 2 2 7 8 2" xfId="54490" xr:uid="{0CB39299-5706-40AE-90F7-66DB351CC39F}"/>
    <cellStyle name="Separador de milhares_x0001_ 2 2 7 8 2" xfId="54491" xr:uid="{BE335E03-D905-473A-85CB-4C7B7E5DDE5F}"/>
    <cellStyle name="Separador de milhares 2 2 7 9" xfId="23856" xr:uid="{00000000-0005-0000-0000-0000325D0000}"/>
    <cellStyle name="Separador de milhares_x0001_ 2 2 7 9" xfId="23857" xr:uid="{00000000-0005-0000-0000-0000335D0000}"/>
    <cellStyle name="Separador de milhares 2 2 7 9 2" xfId="54492" xr:uid="{FEC5824E-8DE5-4904-8832-5EEE658E6A8C}"/>
    <cellStyle name="Separador de milhares_x0001_ 2 2 7 9 2" xfId="54493" xr:uid="{2DDFC13F-AFF5-4B49-873D-02A6BBA4951A}"/>
    <cellStyle name="Separador de milhares 2 2 70" xfId="23858" xr:uid="{00000000-0005-0000-0000-0000345D0000}"/>
    <cellStyle name="Separador de milhares 2 2 70 2" xfId="23859" xr:uid="{00000000-0005-0000-0000-0000355D0000}"/>
    <cellStyle name="Separador de milhares 2 2 70 2 2" xfId="23860" xr:uid="{00000000-0005-0000-0000-0000365D0000}"/>
    <cellStyle name="Separador de milhares 2 2 70 2 2 2" xfId="54496" xr:uid="{488C434F-2E36-4A97-A0FA-CCF84188B92A}"/>
    <cellStyle name="Separador de milhares 2 2 70 2 3" xfId="54495" xr:uid="{99C210F8-14EB-4264-82E2-883D85CD092B}"/>
    <cellStyle name="Separador de milhares 2 2 70 3" xfId="23861" xr:uid="{00000000-0005-0000-0000-0000375D0000}"/>
    <cellStyle name="Separador de milhares 2 2 70 3 2" xfId="23862" xr:uid="{00000000-0005-0000-0000-0000385D0000}"/>
    <cellStyle name="Separador de milhares 2 2 70 3 2 2" xfId="54498" xr:uid="{C5632ABE-AC06-4B93-8EB0-7CAA43C7069C}"/>
    <cellStyle name="Separador de milhares 2 2 70 3 3" xfId="54497" xr:uid="{6D6473A6-E3FE-4E39-BBE1-E516813FB740}"/>
    <cellStyle name="Separador de milhares 2 2 70 4" xfId="23863" xr:uid="{00000000-0005-0000-0000-0000395D0000}"/>
    <cellStyle name="Separador de milhares 2 2 70 4 2" xfId="54499" xr:uid="{4DFDF47C-2318-4229-BB69-6CB9C6CCC74B}"/>
    <cellStyle name="Separador de milhares 2 2 70 5" xfId="23864" xr:uid="{00000000-0005-0000-0000-00003A5D0000}"/>
    <cellStyle name="Separador de milhares 2 2 70 5 2" xfId="23865" xr:uid="{00000000-0005-0000-0000-00003B5D0000}"/>
    <cellStyle name="Separador de milhares 2 2 70 5 2 2" xfId="54501" xr:uid="{153941BE-EDF2-431C-8B56-D65CAB62037A}"/>
    <cellStyle name="Separador de milhares 2 2 70 5 3" xfId="54500" xr:uid="{707F412D-43CE-4714-88E9-B60E1EAC76BF}"/>
    <cellStyle name="Separador de milhares 2 2 70 6" xfId="23866" xr:uid="{00000000-0005-0000-0000-00003C5D0000}"/>
    <cellStyle name="Separador de milhares 2 2 70 6 2" xfId="54502" xr:uid="{FC7A48FC-5801-4BE1-82D4-9441A13E767C}"/>
    <cellStyle name="Separador de milhares 2 2 70 7" xfId="54494" xr:uid="{224ECF69-D9FF-4D61-BC49-FC0FA84B3159}"/>
    <cellStyle name="Separador de milhares 2 2 71" xfId="23867" xr:uid="{00000000-0005-0000-0000-00003D5D0000}"/>
    <cellStyle name="Separador de milhares 2 2 71 2" xfId="23868" xr:uid="{00000000-0005-0000-0000-00003E5D0000}"/>
    <cellStyle name="Separador de milhares 2 2 71 2 2" xfId="23869" xr:uid="{00000000-0005-0000-0000-00003F5D0000}"/>
    <cellStyle name="Separador de milhares 2 2 71 2 2 2" xfId="54505" xr:uid="{D443E9D1-FD43-4EBD-9746-B13F8CA804C9}"/>
    <cellStyle name="Separador de milhares 2 2 71 2 3" xfId="54504" xr:uid="{475552E4-3917-46AA-AAEE-4286EF386062}"/>
    <cellStyle name="Separador de milhares 2 2 71 3" xfId="23870" xr:uid="{00000000-0005-0000-0000-0000405D0000}"/>
    <cellStyle name="Separador de milhares 2 2 71 3 2" xfId="23871" xr:uid="{00000000-0005-0000-0000-0000415D0000}"/>
    <cellStyle name="Separador de milhares 2 2 71 3 2 2" xfId="54507" xr:uid="{E3B256AA-2D49-4194-BD69-B2427E035C83}"/>
    <cellStyle name="Separador de milhares 2 2 71 3 3" xfId="54506" xr:uid="{ED591CF6-440F-4108-9F5E-02D380403BF2}"/>
    <cellStyle name="Separador de milhares 2 2 71 4" xfId="23872" xr:uid="{00000000-0005-0000-0000-0000425D0000}"/>
    <cellStyle name="Separador de milhares 2 2 71 4 2" xfId="54508" xr:uid="{41F3E89C-DA71-4700-9768-FCB6EE05DDD7}"/>
    <cellStyle name="Separador de milhares 2 2 71 5" xfId="23873" xr:uid="{00000000-0005-0000-0000-0000435D0000}"/>
    <cellStyle name="Separador de milhares 2 2 71 5 2" xfId="23874" xr:uid="{00000000-0005-0000-0000-0000445D0000}"/>
    <cellStyle name="Separador de milhares 2 2 71 5 2 2" xfId="54510" xr:uid="{7D192B08-BE0D-4F41-BD27-ADC87800F96B}"/>
    <cellStyle name="Separador de milhares 2 2 71 5 3" xfId="54509" xr:uid="{CBD8CA07-EEFC-431A-8590-6EB592BDD210}"/>
    <cellStyle name="Separador de milhares 2 2 71 6" xfId="23875" xr:uid="{00000000-0005-0000-0000-0000455D0000}"/>
    <cellStyle name="Separador de milhares 2 2 71 6 2" xfId="54511" xr:uid="{26B3AB14-7CE0-45E5-89D6-09E94F1DC8FB}"/>
    <cellStyle name="Separador de milhares 2 2 71 7" xfId="54503" xr:uid="{26EE043C-F499-45E4-B955-9B16630A4F78}"/>
    <cellStyle name="Separador de milhares 2 2 72" xfId="23876" xr:uid="{00000000-0005-0000-0000-0000465D0000}"/>
    <cellStyle name="Separador de milhares 2 2 72 2" xfId="23877" xr:uid="{00000000-0005-0000-0000-0000475D0000}"/>
    <cellStyle name="Separador de milhares 2 2 72 2 2" xfId="23878" xr:uid="{00000000-0005-0000-0000-0000485D0000}"/>
    <cellStyle name="Separador de milhares 2 2 72 2 2 2" xfId="54514" xr:uid="{DD5B206D-4117-4F0B-9B73-064552C8A42F}"/>
    <cellStyle name="Separador de milhares 2 2 72 2 3" xfId="54513" xr:uid="{8D90E8E2-68FC-47EC-A523-B1963BBFF67B}"/>
    <cellStyle name="Separador de milhares 2 2 72 3" xfId="23879" xr:uid="{00000000-0005-0000-0000-0000495D0000}"/>
    <cellStyle name="Separador de milhares 2 2 72 3 2" xfId="23880" xr:uid="{00000000-0005-0000-0000-00004A5D0000}"/>
    <cellStyle name="Separador de milhares 2 2 72 3 2 2" xfId="54516" xr:uid="{AE38BC33-C475-44B5-ACC6-D32D9A9F3502}"/>
    <cellStyle name="Separador de milhares 2 2 72 3 3" xfId="54515" xr:uid="{DC3FB939-2C45-4E62-8D37-DB8110A5211E}"/>
    <cellStyle name="Separador de milhares 2 2 72 4" xfId="23881" xr:uid="{00000000-0005-0000-0000-00004B5D0000}"/>
    <cellStyle name="Separador de milhares 2 2 72 4 2" xfId="54517" xr:uid="{5D2CCE5F-10D8-43FD-BEF5-29441DCA7C1C}"/>
    <cellStyle name="Separador de milhares 2 2 72 5" xfId="23882" xr:uid="{00000000-0005-0000-0000-00004C5D0000}"/>
    <cellStyle name="Separador de milhares 2 2 72 5 2" xfId="23883" xr:uid="{00000000-0005-0000-0000-00004D5D0000}"/>
    <cellStyle name="Separador de milhares 2 2 72 5 2 2" xfId="54519" xr:uid="{ADEE4C20-B33F-4851-A54C-76F8D58107A6}"/>
    <cellStyle name="Separador de milhares 2 2 72 5 3" xfId="54518" xr:uid="{87B6F840-E27E-4281-B06C-B408680515C0}"/>
    <cellStyle name="Separador de milhares 2 2 72 6" xfId="23884" xr:uid="{00000000-0005-0000-0000-00004E5D0000}"/>
    <cellStyle name="Separador de milhares 2 2 72 6 2" xfId="54520" xr:uid="{B60A4BCD-4921-4309-858A-4670A73383A5}"/>
    <cellStyle name="Separador de milhares 2 2 72 7" xfId="54512" xr:uid="{53A509EB-2BB8-4A4F-BC92-3F9083159D6F}"/>
    <cellStyle name="Separador de milhares 2 2 73" xfId="23885" xr:uid="{00000000-0005-0000-0000-00004F5D0000}"/>
    <cellStyle name="Separador de milhares 2 2 73 2" xfId="23886" xr:uid="{00000000-0005-0000-0000-0000505D0000}"/>
    <cellStyle name="Separador de milhares 2 2 73 2 2" xfId="23887" xr:uid="{00000000-0005-0000-0000-0000515D0000}"/>
    <cellStyle name="Separador de milhares 2 2 73 2 2 2" xfId="54523" xr:uid="{944D706C-519F-4AB8-A5D8-4A03725E3808}"/>
    <cellStyle name="Separador de milhares 2 2 73 2 3" xfId="54522" xr:uid="{7BB4974E-021B-4DEE-B6AF-3361DE507345}"/>
    <cellStyle name="Separador de milhares 2 2 73 3" xfId="23888" xr:uid="{00000000-0005-0000-0000-0000525D0000}"/>
    <cellStyle name="Separador de milhares 2 2 73 3 2" xfId="23889" xr:uid="{00000000-0005-0000-0000-0000535D0000}"/>
    <cellStyle name="Separador de milhares 2 2 73 3 2 2" xfId="54525" xr:uid="{929F5E3E-BE7E-445B-8589-8178FEAAC2BE}"/>
    <cellStyle name="Separador de milhares 2 2 73 3 3" xfId="54524" xr:uid="{EEBDE03E-308B-48BE-9311-184174BB45AA}"/>
    <cellStyle name="Separador de milhares 2 2 73 4" xfId="23890" xr:uid="{00000000-0005-0000-0000-0000545D0000}"/>
    <cellStyle name="Separador de milhares 2 2 73 4 2" xfId="54526" xr:uid="{A19457F2-B1F5-4486-92D1-09B930399375}"/>
    <cellStyle name="Separador de milhares 2 2 73 5" xfId="23891" xr:uid="{00000000-0005-0000-0000-0000555D0000}"/>
    <cellStyle name="Separador de milhares 2 2 73 5 2" xfId="23892" xr:uid="{00000000-0005-0000-0000-0000565D0000}"/>
    <cellStyle name="Separador de milhares 2 2 73 5 2 2" xfId="54528" xr:uid="{05C793EA-AA05-4ACA-8C8D-67565D8BC5F3}"/>
    <cellStyle name="Separador de milhares 2 2 73 5 3" xfId="54527" xr:uid="{64AE3035-9DA7-454C-8EDD-9AB9FC34A04A}"/>
    <cellStyle name="Separador de milhares 2 2 73 6" xfId="23893" xr:uid="{00000000-0005-0000-0000-0000575D0000}"/>
    <cellStyle name="Separador de milhares 2 2 73 6 2" xfId="54529" xr:uid="{6DCEE237-E6D9-4B0E-BBD5-D8A6D2006BBB}"/>
    <cellStyle name="Separador de milhares 2 2 73 7" xfId="54521" xr:uid="{C230EB85-E4B4-4C83-9B04-6F56CA380741}"/>
    <cellStyle name="Separador de milhares 2 2 74" xfId="23894" xr:uid="{00000000-0005-0000-0000-0000585D0000}"/>
    <cellStyle name="Separador de milhares 2 2 74 2" xfId="23895" xr:uid="{00000000-0005-0000-0000-0000595D0000}"/>
    <cellStyle name="Separador de milhares 2 2 74 2 2" xfId="23896" xr:uid="{00000000-0005-0000-0000-00005A5D0000}"/>
    <cellStyle name="Separador de milhares 2 2 74 2 2 2" xfId="54532" xr:uid="{9F03712F-B967-42C7-8989-29D5FF27B60C}"/>
    <cellStyle name="Separador de milhares 2 2 74 2 3" xfId="54531" xr:uid="{F3F16972-11E2-4D0A-A453-77025744586B}"/>
    <cellStyle name="Separador de milhares 2 2 74 3" xfId="23897" xr:uid="{00000000-0005-0000-0000-00005B5D0000}"/>
    <cellStyle name="Separador de milhares 2 2 74 3 2" xfId="23898" xr:uid="{00000000-0005-0000-0000-00005C5D0000}"/>
    <cellStyle name="Separador de milhares 2 2 74 3 2 2" xfId="54534" xr:uid="{BE8EFCE3-7D50-403F-A16F-2D1BB8F20718}"/>
    <cellStyle name="Separador de milhares 2 2 74 3 3" xfId="54533" xr:uid="{15716BB8-D3BB-4F0A-8FAC-6777A4A24CF1}"/>
    <cellStyle name="Separador de milhares 2 2 74 4" xfId="23899" xr:uid="{00000000-0005-0000-0000-00005D5D0000}"/>
    <cellStyle name="Separador de milhares 2 2 74 4 2" xfId="54535" xr:uid="{DB34AA2E-16C5-41EE-B1FF-4E56EB336A70}"/>
    <cellStyle name="Separador de milhares 2 2 74 5" xfId="23900" xr:uid="{00000000-0005-0000-0000-00005E5D0000}"/>
    <cellStyle name="Separador de milhares 2 2 74 5 2" xfId="23901" xr:uid="{00000000-0005-0000-0000-00005F5D0000}"/>
    <cellStyle name="Separador de milhares 2 2 74 5 2 2" xfId="54537" xr:uid="{D1FEFA51-5783-47F3-8B9D-CFE694DD5CF1}"/>
    <cellStyle name="Separador de milhares 2 2 74 5 3" xfId="54536" xr:uid="{AD571FF5-2792-4337-8A3C-30FEBA8CA6C2}"/>
    <cellStyle name="Separador de milhares 2 2 74 6" xfId="23902" xr:uid="{00000000-0005-0000-0000-0000605D0000}"/>
    <cellStyle name="Separador de milhares 2 2 74 6 2" xfId="54538" xr:uid="{F14CD3B0-01FC-4D89-9F2A-51555B794084}"/>
    <cellStyle name="Separador de milhares 2 2 74 7" xfId="54530" xr:uid="{F7D78B06-5455-4A33-AC7E-D5DE37F3E9F6}"/>
    <cellStyle name="Separador de milhares 2 2 75" xfId="23903" xr:uid="{00000000-0005-0000-0000-0000615D0000}"/>
    <cellStyle name="Separador de milhares 2 2 75 2" xfId="23904" xr:uid="{00000000-0005-0000-0000-0000625D0000}"/>
    <cellStyle name="Separador de milhares 2 2 75 2 2" xfId="23905" xr:uid="{00000000-0005-0000-0000-0000635D0000}"/>
    <cellStyle name="Separador de milhares 2 2 75 2 2 2" xfId="54541" xr:uid="{CCC300D8-557F-4032-8A3A-7E36712E7C2E}"/>
    <cellStyle name="Separador de milhares 2 2 75 2 3" xfId="54540" xr:uid="{611B1C85-37C8-44E4-9512-97131AC6EFA9}"/>
    <cellStyle name="Separador de milhares 2 2 75 3" xfId="23906" xr:uid="{00000000-0005-0000-0000-0000645D0000}"/>
    <cellStyle name="Separador de milhares 2 2 75 3 2" xfId="23907" xr:uid="{00000000-0005-0000-0000-0000655D0000}"/>
    <cellStyle name="Separador de milhares 2 2 75 3 2 2" xfId="54543" xr:uid="{CCC82593-735E-41DA-B7E0-93112A0D202F}"/>
    <cellStyle name="Separador de milhares 2 2 75 3 3" xfId="54542" xr:uid="{AA0B3EE6-A74E-4DF1-83C8-6C7579FE62CF}"/>
    <cellStyle name="Separador de milhares 2 2 75 4" xfId="23908" xr:uid="{00000000-0005-0000-0000-0000665D0000}"/>
    <cellStyle name="Separador de milhares 2 2 75 4 2" xfId="54544" xr:uid="{231E544B-B9A1-44A0-80F9-FB8A8255E116}"/>
    <cellStyle name="Separador de milhares 2 2 75 5" xfId="23909" xr:uid="{00000000-0005-0000-0000-0000675D0000}"/>
    <cellStyle name="Separador de milhares 2 2 75 5 2" xfId="23910" xr:uid="{00000000-0005-0000-0000-0000685D0000}"/>
    <cellStyle name="Separador de milhares 2 2 75 5 2 2" xfId="54546" xr:uid="{C1DEC6F5-A68F-48E0-92BD-5E6DB0E47915}"/>
    <cellStyle name="Separador de milhares 2 2 75 5 3" xfId="54545" xr:uid="{368614A9-DEB6-48FE-8F2F-EAC26D1CB0B1}"/>
    <cellStyle name="Separador de milhares 2 2 75 6" xfId="23911" xr:uid="{00000000-0005-0000-0000-0000695D0000}"/>
    <cellStyle name="Separador de milhares 2 2 75 6 2" xfId="54547" xr:uid="{25C55F5A-46E0-4883-B2D0-BD3735D00912}"/>
    <cellStyle name="Separador de milhares 2 2 75 7" xfId="54539" xr:uid="{A952D922-5B98-4445-8D51-199BF5D78F95}"/>
    <cellStyle name="Separador de milhares 2 2 76" xfId="23912" xr:uid="{00000000-0005-0000-0000-00006A5D0000}"/>
    <cellStyle name="Separador de milhares 2 2 76 2" xfId="23913" xr:uid="{00000000-0005-0000-0000-00006B5D0000}"/>
    <cellStyle name="Separador de milhares 2 2 76 2 2" xfId="23914" xr:uid="{00000000-0005-0000-0000-00006C5D0000}"/>
    <cellStyle name="Separador de milhares 2 2 76 2 2 2" xfId="54550" xr:uid="{8DFAB9AE-45E5-4B15-8CA9-063F48260CE3}"/>
    <cellStyle name="Separador de milhares 2 2 76 2 3" xfId="54549" xr:uid="{C630CB9B-49E2-4478-92A2-B96071AE6B64}"/>
    <cellStyle name="Separador de milhares 2 2 76 3" xfId="23915" xr:uid="{00000000-0005-0000-0000-00006D5D0000}"/>
    <cellStyle name="Separador de milhares 2 2 76 3 2" xfId="23916" xr:uid="{00000000-0005-0000-0000-00006E5D0000}"/>
    <cellStyle name="Separador de milhares 2 2 76 3 2 2" xfId="54552" xr:uid="{45145F24-7F74-4405-80F2-2633F7AE818F}"/>
    <cellStyle name="Separador de milhares 2 2 76 3 3" xfId="54551" xr:uid="{F19ED191-8976-4096-951A-D80CC95AAE57}"/>
    <cellStyle name="Separador de milhares 2 2 76 4" xfId="23917" xr:uid="{00000000-0005-0000-0000-00006F5D0000}"/>
    <cellStyle name="Separador de milhares 2 2 76 4 2" xfId="54553" xr:uid="{3288B264-720B-410C-A03E-53F0E4AA74EE}"/>
    <cellStyle name="Separador de milhares 2 2 76 5" xfId="23918" xr:uid="{00000000-0005-0000-0000-0000705D0000}"/>
    <cellStyle name="Separador de milhares 2 2 76 5 2" xfId="23919" xr:uid="{00000000-0005-0000-0000-0000715D0000}"/>
    <cellStyle name="Separador de milhares 2 2 76 5 2 2" xfId="54555" xr:uid="{0CD47318-91B2-413B-AF34-A229FD9CFBC0}"/>
    <cellStyle name="Separador de milhares 2 2 76 5 3" xfId="54554" xr:uid="{10D91C4B-6BCC-431B-BB2C-15370B359EA4}"/>
    <cellStyle name="Separador de milhares 2 2 76 6" xfId="23920" xr:uid="{00000000-0005-0000-0000-0000725D0000}"/>
    <cellStyle name="Separador de milhares 2 2 76 6 2" xfId="54556" xr:uid="{61A791D8-41AE-4F91-9A75-FFB0CBEE8F4F}"/>
    <cellStyle name="Separador de milhares 2 2 76 7" xfId="54548" xr:uid="{0D1DAFC7-D510-428D-8C9E-EA008AF709D5}"/>
    <cellStyle name="Separador de milhares 2 2 77" xfId="23921" xr:uid="{00000000-0005-0000-0000-0000735D0000}"/>
    <cellStyle name="Separador de milhares 2 2 77 2" xfId="23922" xr:uid="{00000000-0005-0000-0000-0000745D0000}"/>
    <cellStyle name="Separador de milhares 2 2 77 2 2" xfId="23923" xr:uid="{00000000-0005-0000-0000-0000755D0000}"/>
    <cellStyle name="Separador de milhares 2 2 77 2 2 2" xfId="54559" xr:uid="{32AF0860-E4C9-4955-9EF0-2CCED0B3A420}"/>
    <cellStyle name="Separador de milhares 2 2 77 2 3" xfId="54558" xr:uid="{D0318B89-3E99-4136-B708-7F7DCA237CBD}"/>
    <cellStyle name="Separador de milhares 2 2 77 3" xfId="23924" xr:uid="{00000000-0005-0000-0000-0000765D0000}"/>
    <cellStyle name="Separador de milhares 2 2 77 3 2" xfId="23925" xr:uid="{00000000-0005-0000-0000-0000775D0000}"/>
    <cellStyle name="Separador de milhares 2 2 77 3 2 2" xfId="54561" xr:uid="{D087B3C8-5C02-4B1E-B9B7-06721340B0AB}"/>
    <cellStyle name="Separador de milhares 2 2 77 3 3" xfId="54560" xr:uid="{88683ADD-0827-4644-84C4-28D1003F90FB}"/>
    <cellStyle name="Separador de milhares 2 2 77 4" xfId="23926" xr:uid="{00000000-0005-0000-0000-0000785D0000}"/>
    <cellStyle name="Separador de milhares 2 2 77 4 2" xfId="54562" xr:uid="{E6B5E1ED-E7AF-4FD6-80B5-AD90E16E16DD}"/>
    <cellStyle name="Separador de milhares 2 2 77 5" xfId="23927" xr:uid="{00000000-0005-0000-0000-0000795D0000}"/>
    <cellStyle name="Separador de milhares 2 2 77 5 2" xfId="23928" xr:uid="{00000000-0005-0000-0000-00007A5D0000}"/>
    <cellStyle name="Separador de milhares 2 2 77 5 2 2" xfId="54564" xr:uid="{1C4C1D47-0744-4BE0-B5CE-AB5D8B2C4006}"/>
    <cellStyle name="Separador de milhares 2 2 77 5 3" xfId="54563" xr:uid="{8AE44622-BC56-40BE-8B78-D454C6CC334F}"/>
    <cellStyle name="Separador de milhares 2 2 77 6" xfId="23929" xr:uid="{00000000-0005-0000-0000-00007B5D0000}"/>
    <cellStyle name="Separador de milhares 2 2 77 6 2" xfId="54565" xr:uid="{A1B5A751-D8D7-40E5-BBBA-B3C9901FFB1A}"/>
    <cellStyle name="Separador de milhares 2 2 77 7" xfId="54557" xr:uid="{A4A01BFE-3744-4C4D-98C5-5177CBCB21E4}"/>
    <cellStyle name="Separador de milhares 2 2 78" xfId="23930" xr:uid="{00000000-0005-0000-0000-00007C5D0000}"/>
    <cellStyle name="Separador de milhares 2 2 78 2" xfId="23931" xr:uid="{00000000-0005-0000-0000-00007D5D0000}"/>
    <cellStyle name="Separador de milhares 2 2 78 2 2" xfId="23932" xr:uid="{00000000-0005-0000-0000-00007E5D0000}"/>
    <cellStyle name="Separador de milhares 2 2 78 2 2 2" xfId="54568" xr:uid="{5AFB93C4-7C83-4106-9A7C-B5BCB204773D}"/>
    <cellStyle name="Separador de milhares 2 2 78 2 3" xfId="54567" xr:uid="{C6049C50-F2BE-4952-9CCD-CFF82FE0FBE2}"/>
    <cellStyle name="Separador de milhares 2 2 78 3" xfId="23933" xr:uid="{00000000-0005-0000-0000-00007F5D0000}"/>
    <cellStyle name="Separador de milhares 2 2 78 3 2" xfId="23934" xr:uid="{00000000-0005-0000-0000-0000805D0000}"/>
    <cellStyle name="Separador de milhares 2 2 78 3 2 2" xfId="54570" xr:uid="{0B649F91-4098-4CD8-B133-07F9F4D41FF9}"/>
    <cellStyle name="Separador de milhares 2 2 78 3 3" xfId="54569" xr:uid="{26C5D524-83AB-434F-8978-958DBF5D4A48}"/>
    <cellStyle name="Separador de milhares 2 2 78 4" xfId="23935" xr:uid="{00000000-0005-0000-0000-0000815D0000}"/>
    <cellStyle name="Separador de milhares 2 2 78 4 2" xfId="54571" xr:uid="{7927BA9F-656E-4C42-A148-7711D3971630}"/>
    <cellStyle name="Separador de milhares 2 2 78 5" xfId="23936" xr:uid="{00000000-0005-0000-0000-0000825D0000}"/>
    <cellStyle name="Separador de milhares 2 2 78 5 2" xfId="23937" xr:uid="{00000000-0005-0000-0000-0000835D0000}"/>
    <cellStyle name="Separador de milhares 2 2 78 5 2 2" xfId="54573" xr:uid="{1978827C-242C-4815-9B2F-CDF9731406D1}"/>
    <cellStyle name="Separador de milhares 2 2 78 5 3" xfId="54572" xr:uid="{B07F19DA-5E41-4A25-A230-C3C20F7C307B}"/>
    <cellStyle name="Separador de milhares 2 2 78 6" xfId="23938" xr:uid="{00000000-0005-0000-0000-0000845D0000}"/>
    <cellStyle name="Separador de milhares 2 2 78 6 2" xfId="54574" xr:uid="{9B9D86E6-4251-4FB0-8A24-385F8B87B2C2}"/>
    <cellStyle name="Separador de milhares 2 2 78 7" xfId="54566" xr:uid="{0E9547F2-6BEE-4392-BA3E-1E4858E6B85D}"/>
    <cellStyle name="Separador de milhares 2 2 79" xfId="23939" xr:uid="{00000000-0005-0000-0000-0000855D0000}"/>
    <cellStyle name="Separador de milhares 2 2 79 2" xfId="23940" xr:uid="{00000000-0005-0000-0000-0000865D0000}"/>
    <cellStyle name="Separador de milhares 2 2 79 2 2" xfId="23941" xr:uid="{00000000-0005-0000-0000-0000875D0000}"/>
    <cellStyle name="Separador de milhares 2 2 79 2 2 2" xfId="54577" xr:uid="{0846A344-CC87-428D-A2DF-C31937634448}"/>
    <cellStyle name="Separador de milhares 2 2 79 2 3" xfId="54576" xr:uid="{BB58943D-43AB-4316-9A35-6BB3D3C18AE8}"/>
    <cellStyle name="Separador de milhares 2 2 79 3" xfId="23942" xr:uid="{00000000-0005-0000-0000-0000885D0000}"/>
    <cellStyle name="Separador de milhares 2 2 79 3 2" xfId="23943" xr:uid="{00000000-0005-0000-0000-0000895D0000}"/>
    <cellStyle name="Separador de milhares 2 2 79 3 2 2" xfId="54579" xr:uid="{EAA0A698-D2EE-4212-BA0D-AF95E6E19E0E}"/>
    <cellStyle name="Separador de milhares 2 2 79 3 3" xfId="54578" xr:uid="{4786A5D0-F60D-409E-A1B3-8CD3F1C6660A}"/>
    <cellStyle name="Separador de milhares 2 2 79 4" xfId="23944" xr:uid="{00000000-0005-0000-0000-00008A5D0000}"/>
    <cellStyle name="Separador de milhares 2 2 79 4 2" xfId="54580" xr:uid="{44EE448E-5F22-488C-B2F2-C2423B51BA78}"/>
    <cellStyle name="Separador de milhares 2 2 79 5" xfId="23945" xr:uid="{00000000-0005-0000-0000-00008B5D0000}"/>
    <cellStyle name="Separador de milhares 2 2 79 5 2" xfId="23946" xr:uid="{00000000-0005-0000-0000-00008C5D0000}"/>
    <cellStyle name="Separador de milhares 2 2 79 5 2 2" xfId="54582" xr:uid="{4093CE66-B05A-4A87-AFB0-336A161C8A34}"/>
    <cellStyle name="Separador de milhares 2 2 79 5 3" xfId="54581" xr:uid="{833BA442-BC1C-4784-A328-0F5F37FF219C}"/>
    <cellStyle name="Separador de milhares 2 2 79 6" xfId="23947" xr:uid="{00000000-0005-0000-0000-00008D5D0000}"/>
    <cellStyle name="Separador de milhares 2 2 79 6 2" xfId="54583" xr:uid="{ADE7B6E1-A716-4C49-BE3F-0E9081B5998B}"/>
    <cellStyle name="Separador de milhares 2 2 79 7" xfId="54575" xr:uid="{C87D897D-CFE8-4A72-9394-E83805DE405D}"/>
    <cellStyle name="Separador de milhares 2 2 8" xfId="23948" xr:uid="{00000000-0005-0000-0000-00008E5D0000}"/>
    <cellStyle name="Separador de milhares_x0001_ 2 2 8" xfId="23949" xr:uid="{00000000-0005-0000-0000-00008F5D0000}"/>
    <cellStyle name="Separador de milhares 2 2 8 10" xfId="54584" xr:uid="{717B958F-44BD-415F-94CE-D6E8621F46A3}"/>
    <cellStyle name="Separador de milhares_x0001_ 2 2 8 10" xfId="54585" xr:uid="{B2703316-C60B-486C-B065-265054F9F0AF}"/>
    <cellStyle name="Separador de milhares 2 2 8 2" xfId="23950" xr:uid="{00000000-0005-0000-0000-0000905D0000}"/>
    <cellStyle name="Separador de milhares_x0001_ 2 2 8 2" xfId="23951" xr:uid="{00000000-0005-0000-0000-0000915D0000}"/>
    <cellStyle name="Separador de milhares 2 2 8 2 2" xfId="23952" xr:uid="{00000000-0005-0000-0000-0000925D0000}"/>
    <cellStyle name="Separador de milhares_x0001_ 2 2 8 2 2" xfId="23953" xr:uid="{00000000-0005-0000-0000-0000935D0000}"/>
    <cellStyle name="Separador de milhares 2 2 8 2 2 2" xfId="54588" xr:uid="{685F6DA2-CEA7-4AC0-803C-1224DAF6561D}"/>
    <cellStyle name="Separador de milhares_x0001_ 2 2 8 2 2 2" xfId="54589" xr:uid="{653D0ACF-C477-4B34-AF61-FD28F41F8D76}"/>
    <cellStyle name="Separador de milhares 2 2 8 2 3" xfId="54586" xr:uid="{820FE928-A6D2-429D-8771-E01DAEC97932}"/>
    <cellStyle name="Separador de milhares_x0001_ 2 2 8 2 3" xfId="54587" xr:uid="{D3278E53-FA07-4F76-8670-6CD3004B288B}"/>
    <cellStyle name="Separador de milhares 2 2 8 3" xfId="23954" xr:uid="{00000000-0005-0000-0000-0000945D0000}"/>
    <cellStyle name="Separador de milhares_x0001_ 2 2 8 3" xfId="23955" xr:uid="{00000000-0005-0000-0000-0000955D0000}"/>
    <cellStyle name="Separador de milhares 2 2 8 3 2" xfId="23956" xr:uid="{00000000-0005-0000-0000-0000965D0000}"/>
    <cellStyle name="Separador de milhares_x0001_ 2 2 8 3 2" xfId="23957" xr:uid="{00000000-0005-0000-0000-0000975D0000}"/>
    <cellStyle name="Separador de milhares 2 2 8 3 2 2" xfId="54592" xr:uid="{1E007FA6-C05E-4BD5-A399-DBFC5F0F6C22}"/>
    <cellStyle name="Separador de milhares_x0001_ 2 2 8 3 2 2" xfId="54593" xr:uid="{0089821F-0273-4262-921A-CBE8E9EB7ECE}"/>
    <cellStyle name="Separador de milhares 2 2 8 3 3" xfId="54590" xr:uid="{6FEA2EC6-C0F8-49DA-BA24-A0DB67BFFE95}"/>
    <cellStyle name="Separador de milhares_x0001_ 2 2 8 3 3" xfId="54591" xr:uid="{CD21FAEB-61B7-4460-B581-17C6376638FD}"/>
    <cellStyle name="Separador de milhares 2 2 8 4" xfId="23958" xr:uid="{00000000-0005-0000-0000-0000985D0000}"/>
    <cellStyle name="Separador de milhares_x0001_ 2 2 8 4" xfId="23959" xr:uid="{00000000-0005-0000-0000-0000995D0000}"/>
    <cellStyle name="Separador de milhares 2 2 8 4 2" xfId="23960" xr:uid="{00000000-0005-0000-0000-00009A5D0000}"/>
    <cellStyle name="Separador de milhares_x0001_ 2 2 8 4 2" xfId="23961" xr:uid="{00000000-0005-0000-0000-00009B5D0000}"/>
    <cellStyle name="Separador de milhares 2 2 8 4 2 2" xfId="54596" xr:uid="{1F38DD7F-DCD0-4441-A83D-9E6ED2439F06}"/>
    <cellStyle name="Separador de milhares_x0001_ 2 2 8 4 2 2" xfId="54597" xr:uid="{47E5C2C9-1669-46C0-9F03-7C64A995AC1D}"/>
    <cellStyle name="Separador de milhares 2 2 8 4 3" xfId="54594" xr:uid="{1DBDF4D7-CF45-4D6D-8C1A-E3209210D99A}"/>
    <cellStyle name="Separador de milhares_x0001_ 2 2 8 4 3" xfId="54595" xr:uid="{552F8E07-CA8A-4B92-A1FA-C1F35B63AE18}"/>
    <cellStyle name="Separador de milhares 2 2 8 5" xfId="23962" xr:uid="{00000000-0005-0000-0000-00009C5D0000}"/>
    <cellStyle name="Separador de milhares_x0001_ 2 2 8 5" xfId="23963" xr:uid="{00000000-0005-0000-0000-00009D5D0000}"/>
    <cellStyle name="Separador de milhares 2 2 8 5 2" xfId="23964" xr:uid="{00000000-0005-0000-0000-00009E5D0000}"/>
    <cellStyle name="Separador de milhares_x0001_ 2 2 8 5 2" xfId="23965" xr:uid="{00000000-0005-0000-0000-00009F5D0000}"/>
    <cellStyle name="Separador de milhares 2 2 8 5 2 2" xfId="54600" xr:uid="{7F6C536D-4421-47C3-AAB9-2FE652A8553C}"/>
    <cellStyle name="Separador de milhares_x0001_ 2 2 8 5 2 2" xfId="54601" xr:uid="{284029F2-E72E-4D7A-AFCB-7E607BC7D4E2}"/>
    <cellStyle name="Separador de milhares 2 2 8 5 3" xfId="54598" xr:uid="{E6E4140C-986E-49F4-AE04-B9C4129608A0}"/>
    <cellStyle name="Separador de milhares_x0001_ 2 2 8 5 3" xfId="54599" xr:uid="{F95D8AB9-642A-4E42-B792-BD019D7FB743}"/>
    <cellStyle name="Separador de milhares 2 2 8 6" xfId="23966" xr:uid="{00000000-0005-0000-0000-0000A05D0000}"/>
    <cellStyle name="Separador de milhares_x0001_ 2 2 8 6" xfId="23967" xr:uid="{00000000-0005-0000-0000-0000A15D0000}"/>
    <cellStyle name="Separador de milhares 2 2 8 6 2" xfId="54602" xr:uid="{8547F20A-A9E0-4E94-9353-F28C31535D27}"/>
    <cellStyle name="Separador de milhares_x0001_ 2 2 8 6 2" xfId="54603" xr:uid="{BF71B5A4-94FE-40B7-B8D7-614BE9DEACDA}"/>
    <cellStyle name="Separador de milhares 2 2 8 7" xfId="23968" xr:uid="{00000000-0005-0000-0000-0000A25D0000}"/>
    <cellStyle name="Separador de milhares_x0001_ 2 2 8 7" xfId="23969" xr:uid="{00000000-0005-0000-0000-0000A35D0000}"/>
    <cellStyle name="Separador de milhares 2 2 8 7 2" xfId="54604" xr:uid="{A7FD6EBA-06B5-4FC5-9259-C1DC284E6741}"/>
    <cellStyle name="Separador de milhares_x0001_ 2 2 8 7 2" xfId="54605" xr:uid="{642E76EF-B4CC-4819-8A57-A83C1B2708F9}"/>
    <cellStyle name="Separador de milhares 2 2 8 7 3" xfId="23970" xr:uid="{00000000-0005-0000-0000-0000A45D0000}"/>
    <cellStyle name="Separador de milhares 2 2 8 7 3 2" xfId="54606" xr:uid="{DBCD6179-C840-466F-BFFA-2BA63788796A}"/>
    <cellStyle name="Separador de milhares 2 2 8 8" xfId="23971" xr:uid="{00000000-0005-0000-0000-0000A55D0000}"/>
    <cellStyle name="Separador de milhares_x0001_ 2 2 8 8" xfId="23972" xr:uid="{00000000-0005-0000-0000-0000A65D0000}"/>
    <cellStyle name="Separador de milhares 2 2 8 8 2" xfId="54607" xr:uid="{008B5029-9E65-4BFA-9CAC-3EF96E077C05}"/>
    <cellStyle name="Separador de milhares_x0001_ 2 2 8 8 2" xfId="54608" xr:uid="{AEE95A22-9108-43B3-939A-5A5C5A74BD32}"/>
    <cellStyle name="Separador de milhares 2 2 8 9" xfId="23973" xr:uid="{00000000-0005-0000-0000-0000A75D0000}"/>
    <cellStyle name="Separador de milhares_x0001_ 2 2 8 9" xfId="23974" xr:uid="{00000000-0005-0000-0000-0000A85D0000}"/>
    <cellStyle name="Separador de milhares 2 2 8 9 2" xfId="54609" xr:uid="{5A495E8A-71D3-43BA-AC4F-7CFD1016BD4C}"/>
    <cellStyle name="Separador de milhares_x0001_ 2 2 8 9 2" xfId="54610" xr:uid="{9F7F76A2-A3C8-4D9E-A936-3464CE888317}"/>
    <cellStyle name="Separador de milhares 2 2 80" xfId="23975" xr:uid="{00000000-0005-0000-0000-0000A95D0000}"/>
    <cellStyle name="Separador de milhares 2 2 80 2" xfId="23976" xr:uid="{00000000-0005-0000-0000-0000AA5D0000}"/>
    <cellStyle name="Separador de milhares 2 2 80 2 2" xfId="23977" xr:uid="{00000000-0005-0000-0000-0000AB5D0000}"/>
    <cellStyle name="Separador de milhares 2 2 80 2 2 2" xfId="54613" xr:uid="{5F849D35-67AA-450E-ACAC-D23BC03CA198}"/>
    <cellStyle name="Separador de milhares 2 2 80 2 3" xfId="54612" xr:uid="{45A89A86-602D-40E2-8714-FFA10F29304C}"/>
    <cellStyle name="Separador de milhares 2 2 80 3" xfId="23978" xr:uid="{00000000-0005-0000-0000-0000AC5D0000}"/>
    <cellStyle name="Separador de milhares 2 2 80 3 2" xfId="23979" xr:uid="{00000000-0005-0000-0000-0000AD5D0000}"/>
    <cellStyle name="Separador de milhares 2 2 80 3 2 2" xfId="54615" xr:uid="{98F0BCF4-C054-4E9F-BEEF-7B293BECF3E3}"/>
    <cellStyle name="Separador de milhares 2 2 80 3 3" xfId="54614" xr:uid="{3F2848C3-04B6-43A2-9A39-8DDA6CD2DC52}"/>
    <cellStyle name="Separador de milhares 2 2 80 4" xfId="23980" xr:uid="{00000000-0005-0000-0000-0000AE5D0000}"/>
    <cellStyle name="Separador de milhares 2 2 80 4 2" xfId="54616" xr:uid="{E22FEF01-71C5-4492-8B5D-68C48C14A94E}"/>
    <cellStyle name="Separador de milhares 2 2 80 5" xfId="23981" xr:uid="{00000000-0005-0000-0000-0000AF5D0000}"/>
    <cellStyle name="Separador de milhares 2 2 80 5 2" xfId="23982" xr:uid="{00000000-0005-0000-0000-0000B05D0000}"/>
    <cellStyle name="Separador de milhares 2 2 80 5 2 2" xfId="54618" xr:uid="{575511CE-68E0-4098-AB75-94956B51427C}"/>
    <cellStyle name="Separador de milhares 2 2 80 5 3" xfId="54617" xr:uid="{D6B3992A-444A-4DF7-8CB1-804744896986}"/>
    <cellStyle name="Separador de milhares 2 2 80 6" xfId="23983" xr:uid="{00000000-0005-0000-0000-0000B15D0000}"/>
    <cellStyle name="Separador de milhares 2 2 80 6 2" xfId="54619" xr:uid="{A94302C3-4485-4A5D-8312-2D18BFBF4A89}"/>
    <cellStyle name="Separador de milhares 2 2 80 7" xfId="54611" xr:uid="{CCD37AB9-049A-498D-8705-15125869AFDD}"/>
    <cellStyle name="Separador de milhares 2 2 81" xfId="23984" xr:uid="{00000000-0005-0000-0000-0000B25D0000}"/>
    <cellStyle name="Separador de milhares 2 2 81 2" xfId="23985" xr:uid="{00000000-0005-0000-0000-0000B35D0000}"/>
    <cellStyle name="Separador de milhares 2 2 81 2 2" xfId="23986" xr:uid="{00000000-0005-0000-0000-0000B45D0000}"/>
    <cellStyle name="Separador de milhares 2 2 81 2 2 2" xfId="54622" xr:uid="{23A999F4-38D1-4377-B77B-6215F92B6EE5}"/>
    <cellStyle name="Separador de milhares 2 2 81 2 3" xfId="54621" xr:uid="{2656C428-990B-4759-968E-C56B59211565}"/>
    <cellStyle name="Separador de milhares 2 2 81 3" xfId="23987" xr:uid="{00000000-0005-0000-0000-0000B55D0000}"/>
    <cellStyle name="Separador de milhares 2 2 81 3 2" xfId="23988" xr:uid="{00000000-0005-0000-0000-0000B65D0000}"/>
    <cellStyle name="Separador de milhares 2 2 81 3 2 2" xfId="54624" xr:uid="{988698EC-1C78-41BE-AF03-0B7F60ECA8EC}"/>
    <cellStyle name="Separador de milhares 2 2 81 3 3" xfId="54623" xr:uid="{A808730A-0AEF-4735-935D-E1AFB20BC4ED}"/>
    <cellStyle name="Separador de milhares 2 2 81 4" xfId="23989" xr:uid="{00000000-0005-0000-0000-0000B75D0000}"/>
    <cellStyle name="Separador de milhares 2 2 81 4 2" xfId="54625" xr:uid="{DB194A2A-DC91-48BA-A250-846F9CBC55E6}"/>
    <cellStyle name="Separador de milhares 2 2 81 5" xfId="23990" xr:uid="{00000000-0005-0000-0000-0000B85D0000}"/>
    <cellStyle name="Separador de milhares 2 2 81 5 2" xfId="23991" xr:uid="{00000000-0005-0000-0000-0000B95D0000}"/>
    <cellStyle name="Separador de milhares 2 2 81 5 2 2" xfId="54627" xr:uid="{AF628A7D-EE93-4141-BB96-60898BBB7140}"/>
    <cellStyle name="Separador de milhares 2 2 81 5 3" xfId="54626" xr:uid="{EE077C93-835E-411C-8DC5-87C9E4A27E70}"/>
    <cellStyle name="Separador de milhares 2 2 81 6" xfId="23992" xr:uid="{00000000-0005-0000-0000-0000BA5D0000}"/>
    <cellStyle name="Separador de milhares 2 2 81 6 2" xfId="54628" xr:uid="{5D937E9F-9511-49CB-B034-C2036464F488}"/>
    <cellStyle name="Separador de milhares 2 2 81 7" xfId="54620" xr:uid="{7F151D6D-2753-4A29-8198-2E380C0DF579}"/>
    <cellStyle name="Separador de milhares 2 2 82" xfId="23993" xr:uid="{00000000-0005-0000-0000-0000BB5D0000}"/>
    <cellStyle name="Separador de milhares 2 2 82 2" xfId="23994" xr:uid="{00000000-0005-0000-0000-0000BC5D0000}"/>
    <cellStyle name="Separador de milhares 2 2 82 2 2" xfId="23995" xr:uid="{00000000-0005-0000-0000-0000BD5D0000}"/>
    <cellStyle name="Separador de milhares 2 2 82 2 2 2" xfId="54631" xr:uid="{1D20F0BE-1316-4609-80D7-AD15B3340E56}"/>
    <cellStyle name="Separador de milhares 2 2 82 2 3" xfId="54630" xr:uid="{4E679F46-09DE-4636-8005-2126CE41C13B}"/>
    <cellStyle name="Separador de milhares 2 2 82 3" xfId="23996" xr:uid="{00000000-0005-0000-0000-0000BE5D0000}"/>
    <cellStyle name="Separador de milhares 2 2 82 3 2" xfId="23997" xr:uid="{00000000-0005-0000-0000-0000BF5D0000}"/>
    <cellStyle name="Separador de milhares 2 2 82 3 2 2" xfId="54633" xr:uid="{367B163F-FEFA-415D-9B01-7C0205D98056}"/>
    <cellStyle name="Separador de milhares 2 2 82 3 3" xfId="54632" xr:uid="{B511C820-7466-40AE-8DF8-43148A12DCCE}"/>
    <cellStyle name="Separador de milhares 2 2 82 4" xfId="23998" xr:uid="{00000000-0005-0000-0000-0000C05D0000}"/>
    <cellStyle name="Separador de milhares 2 2 82 4 2" xfId="54634" xr:uid="{775B5345-B78B-49F4-92D6-43A7DB3CC4D3}"/>
    <cellStyle name="Separador de milhares 2 2 82 5" xfId="23999" xr:uid="{00000000-0005-0000-0000-0000C15D0000}"/>
    <cellStyle name="Separador de milhares 2 2 82 5 2" xfId="24000" xr:uid="{00000000-0005-0000-0000-0000C25D0000}"/>
    <cellStyle name="Separador de milhares 2 2 82 5 2 2" xfId="54636" xr:uid="{125ADE16-540E-4E4F-85B0-BC48B60B1C13}"/>
    <cellStyle name="Separador de milhares 2 2 82 5 3" xfId="54635" xr:uid="{08BC1892-2C6F-4778-A2D6-8027648EF4CF}"/>
    <cellStyle name="Separador de milhares 2 2 82 6" xfId="24001" xr:uid="{00000000-0005-0000-0000-0000C35D0000}"/>
    <cellStyle name="Separador de milhares 2 2 82 6 2" xfId="54637" xr:uid="{C4623D59-19F5-43CD-BC08-77F4649514B6}"/>
    <cellStyle name="Separador de milhares 2 2 82 7" xfId="54629" xr:uid="{2614723F-D5FB-463D-B334-DD555F6C9D91}"/>
    <cellStyle name="Separador de milhares 2 2 83" xfId="24002" xr:uid="{00000000-0005-0000-0000-0000C45D0000}"/>
    <cellStyle name="Separador de milhares 2 2 83 2" xfId="24003" xr:uid="{00000000-0005-0000-0000-0000C55D0000}"/>
    <cellStyle name="Separador de milhares 2 2 83 2 2" xfId="24004" xr:uid="{00000000-0005-0000-0000-0000C65D0000}"/>
    <cellStyle name="Separador de milhares 2 2 83 2 2 2" xfId="54640" xr:uid="{4830D69B-5224-4009-85AA-3DADDD4F5AEF}"/>
    <cellStyle name="Separador de milhares 2 2 83 2 3" xfId="54639" xr:uid="{6BB61547-6AFB-4499-8051-DEE2DEBBD88E}"/>
    <cellStyle name="Separador de milhares 2 2 83 3" xfId="24005" xr:uid="{00000000-0005-0000-0000-0000C75D0000}"/>
    <cellStyle name="Separador de milhares 2 2 83 3 2" xfId="24006" xr:uid="{00000000-0005-0000-0000-0000C85D0000}"/>
    <cellStyle name="Separador de milhares 2 2 83 3 2 2" xfId="54642" xr:uid="{F0A15A37-D1BA-413D-A936-5174B142AD0C}"/>
    <cellStyle name="Separador de milhares 2 2 83 3 3" xfId="54641" xr:uid="{46244FA4-A9D8-424D-BDF3-7049C0B4685F}"/>
    <cellStyle name="Separador de milhares 2 2 83 4" xfId="24007" xr:uid="{00000000-0005-0000-0000-0000C95D0000}"/>
    <cellStyle name="Separador de milhares 2 2 83 4 2" xfId="54643" xr:uid="{6AF735E8-C931-4DF5-AC09-57E00F3573AC}"/>
    <cellStyle name="Separador de milhares 2 2 83 5" xfId="24008" xr:uid="{00000000-0005-0000-0000-0000CA5D0000}"/>
    <cellStyle name="Separador de milhares 2 2 83 5 2" xfId="24009" xr:uid="{00000000-0005-0000-0000-0000CB5D0000}"/>
    <cellStyle name="Separador de milhares 2 2 83 5 2 2" xfId="54645" xr:uid="{3D9ECB8E-8346-4F25-9783-F3996C83137E}"/>
    <cellStyle name="Separador de milhares 2 2 83 5 3" xfId="54644" xr:uid="{D3407DC5-0549-4936-81B0-B41C509520C4}"/>
    <cellStyle name="Separador de milhares 2 2 83 6" xfId="24010" xr:uid="{00000000-0005-0000-0000-0000CC5D0000}"/>
    <cellStyle name="Separador de milhares 2 2 83 6 2" xfId="54646" xr:uid="{53306B7D-0A3D-4E54-923D-A5DED33045F0}"/>
    <cellStyle name="Separador de milhares 2 2 83 7" xfId="54638" xr:uid="{C3E59AF9-B972-4E07-A4E6-7A42B33F1ADA}"/>
    <cellStyle name="Separador de milhares 2 2 84" xfId="24011" xr:uid="{00000000-0005-0000-0000-0000CD5D0000}"/>
    <cellStyle name="Separador de milhares 2 2 84 2" xfId="24012" xr:uid="{00000000-0005-0000-0000-0000CE5D0000}"/>
    <cellStyle name="Separador de milhares 2 2 84 2 2" xfId="24013" xr:uid="{00000000-0005-0000-0000-0000CF5D0000}"/>
    <cellStyle name="Separador de milhares 2 2 84 2 2 2" xfId="54649" xr:uid="{E224BB5C-7BEA-4EDA-BF2D-5FFE2DA84FDA}"/>
    <cellStyle name="Separador de milhares 2 2 84 2 3" xfId="54648" xr:uid="{0BBD9C2E-DEA1-4B64-A16A-578D34E62A61}"/>
    <cellStyle name="Separador de milhares 2 2 84 3" xfId="24014" xr:uid="{00000000-0005-0000-0000-0000D05D0000}"/>
    <cellStyle name="Separador de milhares 2 2 84 3 2" xfId="24015" xr:uid="{00000000-0005-0000-0000-0000D15D0000}"/>
    <cellStyle name="Separador de milhares 2 2 84 3 2 2" xfId="54651" xr:uid="{A19E6FEF-91EC-4E84-930F-7A1A26EE08CC}"/>
    <cellStyle name="Separador de milhares 2 2 84 3 3" xfId="54650" xr:uid="{7CCB606B-E59C-45D9-BE0E-3B1FCD30EC2D}"/>
    <cellStyle name="Separador de milhares 2 2 84 4" xfId="24016" xr:uid="{00000000-0005-0000-0000-0000D25D0000}"/>
    <cellStyle name="Separador de milhares 2 2 84 4 2" xfId="54652" xr:uid="{C38A8270-3FB9-4800-B916-F834320939EB}"/>
    <cellStyle name="Separador de milhares 2 2 84 5" xfId="24017" xr:uid="{00000000-0005-0000-0000-0000D35D0000}"/>
    <cellStyle name="Separador de milhares 2 2 84 5 2" xfId="24018" xr:uid="{00000000-0005-0000-0000-0000D45D0000}"/>
    <cellStyle name="Separador de milhares 2 2 84 5 2 2" xfId="54654" xr:uid="{E890AA8E-8810-4FCD-95B1-8717FC08169D}"/>
    <cellStyle name="Separador de milhares 2 2 84 5 3" xfId="54653" xr:uid="{40A924E5-9317-463F-B222-B4A5B129CC4F}"/>
    <cellStyle name="Separador de milhares 2 2 84 6" xfId="24019" xr:uid="{00000000-0005-0000-0000-0000D55D0000}"/>
    <cellStyle name="Separador de milhares 2 2 84 6 2" xfId="54655" xr:uid="{01996461-DCF5-4B08-9F69-7B056FE44960}"/>
    <cellStyle name="Separador de milhares 2 2 84 7" xfId="54647" xr:uid="{A4D27BDD-BA57-4603-B901-3EAC7F376B72}"/>
    <cellStyle name="Separador de milhares 2 2 85" xfId="24020" xr:uid="{00000000-0005-0000-0000-0000D65D0000}"/>
    <cellStyle name="Separador de milhares 2 2 85 2" xfId="24021" xr:uid="{00000000-0005-0000-0000-0000D75D0000}"/>
    <cellStyle name="Separador de milhares 2 2 85 2 2" xfId="24022" xr:uid="{00000000-0005-0000-0000-0000D85D0000}"/>
    <cellStyle name="Separador de milhares 2 2 85 2 2 2" xfId="54658" xr:uid="{5D4A116C-8366-455E-ACB8-CA9311522878}"/>
    <cellStyle name="Separador de milhares 2 2 85 2 3" xfId="54657" xr:uid="{6C4C6A32-6699-480F-B240-295118EB2D85}"/>
    <cellStyle name="Separador de milhares 2 2 85 3" xfId="24023" xr:uid="{00000000-0005-0000-0000-0000D95D0000}"/>
    <cellStyle name="Separador de milhares 2 2 85 3 2" xfId="24024" xr:uid="{00000000-0005-0000-0000-0000DA5D0000}"/>
    <cellStyle name="Separador de milhares 2 2 85 3 2 2" xfId="54660" xr:uid="{0DABE8B2-6F1B-42FC-B248-E7ECA1DCB252}"/>
    <cellStyle name="Separador de milhares 2 2 85 3 3" xfId="54659" xr:uid="{6B9F8D5F-BC59-4462-BEAE-E766CB15D754}"/>
    <cellStyle name="Separador de milhares 2 2 85 4" xfId="24025" xr:uid="{00000000-0005-0000-0000-0000DB5D0000}"/>
    <cellStyle name="Separador de milhares 2 2 85 4 2" xfId="54661" xr:uid="{AE9F6779-04FC-40A2-A987-4BFEE0F768F7}"/>
    <cellStyle name="Separador de milhares 2 2 85 5" xfId="24026" xr:uid="{00000000-0005-0000-0000-0000DC5D0000}"/>
    <cellStyle name="Separador de milhares 2 2 85 5 2" xfId="24027" xr:uid="{00000000-0005-0000-0000-0000DD5D0000}"/>
    <cellStyle name="Separador de milhares 2 2 85 5 2 2" xfId="54663" xr:uid="{0F627413-4E1B-4958-908A-32F4D3C6B88E}"/>
    <cellStyle name="Separador de milhares 2 2 85 5 3" xfId="54662" xr:uid="{EAE0B997-E91A-44AF-9945-F9BCE0C3135B}"/>
    <cellStyle name="Separador de milhares 2 2 85 6" xfId="24028" xr:uid="{00000000-0005-0000-0000-0000DE5D0000}"/>
    <cellStyle name="Separador de milhares 2 2 85 6 2" xfId="54664" xr:uid="{E87DBD6D-73E5-45B5-82B3-C4A4BEDE46DE}"/>
    <cellStyle name="Separador de milhares 2 2 85 7" xfId="54656" xr:uid="{7BBF9A4F-DF37-4CF6-9A41-B6AD61BB1C4F}"/>
    <cellStyle name="Separador de milhares 2 2 86" xfId="24029" xr:uid="{00000000-0005-0000-0000-0000DF5D0000}"/>
    <cellStyle name="Separador de milhares 2 2 86 2" xfId="24030" xr:uid="{00000000-0005-0000-0000-0000E05D0000}"/>
    <cellStyle name="Separador de milhares 2 2 86 2 2" xfId="24031" xr:uid="{00000000-0005-0000-0000-0000E15D0000}"/>
    <cellStyle name="Separador de milhares 2 2 86 2 2 2" xfId="54667" xr:uid="{E27D8CB0-7B7B-4E7F-A7D9-5F21A61FD311}"/>
    <cellStyle name="Separador de milhares 2 2 86 2 3" xfId="54666" xr:uid="{1EF8E84A-CFA6-4695-AEF9-1982C0998771}"/>
    <cellStyle name="Separador de milhares 2 2 86 3" xfId="24032" xr:uid="{00000000-0005-0000-0000-0000E25D0000}"/>
    <cellStyle name="Separador de milhares 2 2 86 3 2" xfId="24033" xr:uid="{00000000-0005-0000-0000-0000E35D0000}"/>
    <cellStyle name="Separador de milhares 2 2 86 3 2 2" xfId="54669" xr:uid="{B1A428DF-2ED0-4795-8CDD-43375718D108}"/>
    <cellStyle name="Separador de milhares 2 2 86 3 3" xfId="54668" xr:uid="{62960E03-1269-492B-AF8E-F7598BB5C6C2}"/>
    <cellStyle name="Separador de milhares 2 2 86 4" xfId="24034" xr:uid="{00000000-0005-0000-0000-0000E45D0000}"/>
    <cellStyle name="Separador de milhares 2 2 86 4 2" xfId="54670" xr:uid="{A459BFD4-263F-4766-AA19-9B9E89A67F59}"/>
    <cellStyle name="Separador de milhares 2 2 86 5" xfId="24035" xr:uid="{00000000-0005-0000-0000-0000E55D0000}"/>
    <cellStyle name="Separador de milhares 2 2 86 5 2" xfId="24036" xr:uid="{00000000-0005-0000-0000-0000E65D0000}"/>
    <cellStyle name="Separador de milhares 2 2 86 5 2 2" xfId="54672" xr:uid="{7E68B820-F9CF-4252-A699-ABF502088C4C}"/>
    <cellStyle name="Separador de milhares 2 2 86 5 3" xfId="54671" xr:uid="{E06BDD21-E03C-4279-BB70-432737317F77}"/>
    <cellStyle name="Separador de milhares 2 2 86 6" xfId="24037" xr:uid="{00000000-0005-0000-0000-0000E75D0000}"/>
    <cellStyle name="Separador de milhares 2 2 86 6 2" xfId="54673" xr:uid="{B682E974-60FD-4BD4-86E9-29EDD44C25CA}"/>
    <cellStyle name="Separador de milhares 2 2 86 7" xfId="54665" xr:uid="{158A1C43-768D-449B-8EB7-D0A5433B0978}"/>
    <cellStyle name="Separador de milhares 2 2 87" xfId="24038" xr:uid="{00000000-0005-0000-0000-0000E85D0000}"/>
    <cellStyle name="Separador de milhares 2 2 87 2" xfId="24039" xr:uid="{00000000-0005-0000-0000-0000E95D0000}"/>
    <cellStyle name="Separador de milhares 2 2 87 2 2" xfId="24040" xr:uid="{00000000-0005-0000-0000-0000EA5D0000}"/>
    <cellStyle name="Separador de milhares 2 2 87 2 2 2" xfId="54676" xr:uid="{E563111A-9389-4738-A803-375693B54F60}"/>
    <cellStyle name="Separador de milhares 2 2 87 2 3" xfId="54675" xr:uid="{CD90CBE9-B6C2-4BFE-B7BB-AD595B5E83B3}"/>
    <cellStyle name="Separador de milhares 2 2 87 3" xfId="24041" xr:uid="{00000000-0005-0000-0000-0000EB5D0000}"/>
    <cellStyle name="Separador de milhares 2 2 87 3 2" xfId="24042" xr:uid="{00000000-0005-0000-0000-0000EC5D0000}"/>
    <cellStyle name="Separador de milhares 2 2 87 3 2 2" xfId="54678" xr:uid="{8BCB93DF-89EE-4310-A1CA-FD602BC1256D}"/>
    <cellStyle name="Separador de milhares 2 2 87 3 3" xfId="54677" xr:uid="{8C26D1B6-275F-40F6-AFC7-2FC8D6A61006}"/>
    <cellStyle name="Separador de milhares 2 2 87 4" xfId="24043" xr:uid="{00000000-0005-0000-0000-0000ED5D0000}"/>
    <cellStyle name="Separador de milhares 2 2 87 4 2" xfId="54679" xr:uid="{1173E066-A3B2-4C74-A13B-EB383E93F364}"/>
    <cellStyle name="Separador de milhares 2 2 87 5" xfId="24044" xr:uid="{00000000-0005-0000-0000-0000EE5D0000}"/>
    <cellStyle name="Separador de milhares 2 2 87 5 2" xfId="24045" xr:uid="{00000000-0005-0000-0000-0000EF5D0000}"/>
    <cellStyle name="Separador de milhares 2 2 87 5 2 2" xfId="54681" xr:uid="{C799BB18-0225-46A6-804B-3A476CA50AA6}"/>
    <cellStyle name="Separador de milhares 2 2 87 5 3" xfId="54680" xr:uid="{3ACF56F2-E97E-49EF-BC16-BEB7A8F86D74}"/>
    <cellStyle name="Separador de milhares 2 2 87 6" xfId="24046" xr:uid="{00000000-0005-0000-0000-0000F05D0000}"/>
    <cellStyle name="Separador de milhares 2 2 87 6 2" xfId="54682" xr:uid="{BFD65090-0AD8-47C1-B26E-10FB9A06419F}"/>
    <cellStyle name="Separador de milhares 2 2 87 7" xfId="54674" xr:uid="{0F587D05-DE44-409E-8955-8A0BBE620D92}"/>
    <cellStyle name="Separador de milhares 2 2 88" xfId="24047" xr:uid="{00000000-0005-0000-0000-0000F15D0000}"/>
    <cellStyle name="Separador de milhares 2 2 88 2" xfId="24048" xr:uid="{00000000-0005-0000-0000-0000F25D0000}"/>
    <cellStyle name="Separador de milhares 2 2 88 2 2" xfId="24049" xr:uid="{00000000-0005-0000-0000-0000F35D0000}"/>
    <cellStyle name="Separador de milhares 2 2 88 2 2 2" xfId="54685" xr:uid="{FC483349-4B20-4727-8FE3-3EBCA404BDE0}"/>
    <cellStyle name="Separador de milhares 2 2 88 2 3" xfId="54684" xr:uid="{C0E5DAE5-B40B-4CAB-99D8-8225DBAE0D69}"/>
    <cellStyle name="Separador de milhares 2 2 88 3" xfId="24050" xr:uid="{00000000-0005-0000-0000-0000F45D0000}"/>
    <cellStyle name="Separador de milhares 2 2 88 3 2" xfId="24051" xr:uid="{00000000-0005-0000-0000-0000F55D0000}"/>
    <cellStyle name="Separador de milhares 2 2 88 3 2 2" xfId="54687" xr:uid="{21608EB8-844F-42AF-99E1-6FB6EA89DA0A}"/>
    <cellStyle name="Separador de milhares 2 2 88 3 3" xfId="54686" xr:uid="{E7D0E76F-ADFE-4AC6-B278-D9D204DBC172}"/>
    <cellStyle name="Separador de milhares 2 2 88 4" xfId="24052" xr:uid="{00000000-0005-0000-0000-0000F65D0000}"/>
    <cellStyle name="Separador de milhares 2 2 88 4 2" xfId="54688" xr:uid="{4A4A1288-4207-4ABB-88A3-17833A876CD6}"/>
    <cellStyle name="Separador de milhares 2 2 88 5" xfId="24053" xr:uid="{00000000-0005-0000-0000-0000F75D0000}"/>
    <cellStyle name="Separador de milhares 2 2 88 5 2" xfId="24054" xr:uid="{00000000-0005-0000-0000-0000F85D0000}"/>
    <cellStyle name="Separador de milhares 2 2 88 5 2 2" xfId="54690" xr:uid="{A884E62E-4EEE-49FE-8BE6-DF2AB627B65D}"/>
    <cellStyle name="Separador de milhares 2 2 88 5 3" xfId="54689" xr:uid="{D062D420-DDB2-48EF-BB4E-118A95B8C96C}"/>
    <cellStyle name="Separador de milhares 2 2 88 6" xfId="24055" xr:uid="{00000000-0005-0000-0000-0000F95D0000}"/>
    <cellStyle name="Separador de milhares 2 2 88 6 2" xfId="54691" xr:uid="{EE1B84D6-8324-45F1-99A9-2ECB00656C60}"/>
    <cellStyle name="Separador de milhares 2 2 88 7" xfId="54683" xr:uid="{A02E6528-E88A-49E2-800E-3B8AE15B74B7}"/>
    <cellStyle name="Separador de milhares 2 2 89" xfId="24056" xr:uid="{00000000-0005-0000-0000-0000FA5D0000}"/>
    <cellStyle name="Separador de milhares 2 2 89 2" xfId="24057" xr:uid="{00000000-0005-0000-0000-0000FB5D0000}"/>
    <cellStyle name="Separador de milhares 2 2 89 2 2" xfId="24058" xr:uid="{00000000-0005-0000-0000-0000FC5D0000}"/>
    <cellStyle name="Separador de milhares 2 2 89 2 2 2" xfId="54694" xr:uid="{3520E761-BAF2-42A6-9B43-AB3CCEDEE5A2}"/>
    <cellStyle name="Separador de milhares 2 2 89 2 3" xfId="54693" xr:uid="{17459AE0-10DE-4B44-92E8-07C2A8802331}"/>
    <cellStyle name="Separador de milhares 2 2 89 3" xfId="24059" xr:uid="{00000000-0005-0000-0000-0000FD5D0000}"/>
    <cellStyle name="Separador de milhares 2 2 89 3 2" xfId="24060" xr:uid="{00000000-0005-0000-0000-0000FE5D0000}"/>
    <cellStyle name="Separador de milhares 2 2 89 3 2 2" xfId="54696" xr:uid="{E8E00FDC-279C-4DBC-AD2B-8980873A31CE}"/>
    <cellStyle name="Separador de milhares 2 2 89 3 3" xfId="54695" xr:uid="{540D4AF1-1396-4342-BCC5-31F6270D0CD9}"/>
    <cellStyle name="Separador de milhares 2 2 89 4" xfId="24061" xr:uid="{00000000-0005-0000-0000-0000FF5D0000}"/>
    <cellStyle name="Separador de milhares 2 2 89 4 2" xfId="54697" xr:uid="{81F0CBEA-3638-4902-A4BA-26C928FEAFED}"/>
    <cellStyle name="Separador de milhares 2 2 89 5" xfId="24062" xr:uid="{00000000-0005-0000-0000-0000005E0000}"/>
    <cellStyle name="Separador de milhares 2 2 89 5 2" xfId="24063" xr:uid="{00000000-0005-0000-0000-0000015E0000}"/>
    <cellStyle name="Separador de milhares 2 2 89 5 2 2" xfId="54699" xr:uid="{24681F42-0918-49D2-AB7F-C6951BC5E471}"/>
    <cellStyle name="Separador de milhares 2 2 89 5 3" xfId="54698" xr:uid="{A20ED84A-41C7-4326-B94B-12CFF3C0982B}"/>
    <cellStyle name="Separador de milhares 2 2 89 6" xfId="24064" xr:uid="{00000000-0005-0000-0000-0000025E0000}"/>
    <cellStyle name="Separador de milhares 2 2 89 6 2" xfId="54700" xr:uid="{635C7722-203D-4B87-818B-5BF808095EC5}"/>
    <cellStyle name="Separador de milhares 2 2 89 7" xfId="54692" xr:uid="{9AEECDCF-A9B4-4BE4-B7FC-1348FFCCB0E3}"/>
    <cellStyle name="Separador de milhares 2 2 9" xfId="24065" xr:uid="{00000000-0005-0000-0000-0000035E0000}"/>
    <cellStyle name="Separador de milhares_x0001_ 2 2 9" xfId="24066" xr:uid="{00000000-0005-0000-0000-0000045E0000}"/>
    <cellStyle name="Separador de milhares 2 2 9 10" xfId="54701" xr:uid="{124D6157-3912-4427-93E7-AECB73FC6469}"/>
    <cellStyle name="Separador de milhares_x0001_ 2 2 9 10" xfId="54702" xr:uid="{4D53563E-BFCB-4165-8DBA-8FF7E973BEDA}"/>
    <cellStyle name="Separador de milhares 2 2 9 2" xfId="24067" xr:uid="{00000000-0005-0000-0000-0000055E0000}"/>
    <cellStyle name="Separador de milhares_x0001_ 2 2 9 2" xfId="24068" xr:uid="{00000000-0005-0000-0000-0000065E0000}"/>
    <cellStyle name="Separador de milhares 2 2 9 2 2" xfId="24069" xr:uid="{00000000-0005-0000-0000-0000075E0000}"/>
    <cellStyle name="Separador de milhares_x0001_ 2 2 9 2 2" xfId="24070" xr:uid="{00000000-0005-0000-0000-0000085E0000}"/>
    <cellStyle name="Separador de milhares 2 2 9 2 2 2" xfId="54705" xr:uid="{C660B490-BBE2-4AE2-95FF-31F5D9520F85}"/>
    <cellStyle name="Separador de milhares_x0001_ 2 2 9 2 2 2" xfId="54706" xr:uid="{C2F993CA-5740-497D-974F-07131DA0387A}"/>
    <cellStyle name="Separador de milhares 2 2 9 2 3" xfId="54703" xr:uid="{6F24B0F7-453C-4BC1-9709-2024F22FF795}"/>
    <cellStyle name="Separador de milhares_x0001_ 2 2 9 2 3" xfId="54704" xr:uid="{4FD6AD32-D9F9-4FA9-BE2D-546B2E15B9D3}"/>
    <cellStyle name="Separador de milhares 2 2 9 3" xfId="24071" xr:uid="{00000000-0005-0000-0000-0000095E0000}"/>
    <cellStyle name="Separador de milhares_x0001_ 2 2 9 3" xfId="24072" xr:uid="{00000000-0005-0000-0000-00000A5E0000}"/>
    <cellStyle name="Separador de milhares 2 2 9 3 2" xfId="24073" xr:uid="{00000000-0005-0000-0000-00000B5E0000}"/>
    <cellStyle name="Separador de milhares_x0001_ 2 2 9 3 2" xfId="24074" xr:uid="{00000000-0005-0000-0000-00000C5E0000}"/>
    <cellStyle name="Separador de milhares 2 2 9 3 2 2" xfId="54709" xr:uid="{DCCA64D4-0198-4EA1-A2CD-4251F83E6822}"/>
    <cellStyle name="Separador de milhares_x0001_ 2 2 9 3 2 2" xfId="54710" xr:uid="{A603BFD6-B2DF-499E-9937-3B57A6AD9F9F}"/>
    <cellStyle name="Separador de milhares 2 2 9 3 3" xfId="54707" xr:uid="{3AFC749D-7660-461A-95FD-070B37F55578}"/>
    <cellStyle name="Separador de milhares_x0001_ 2 2 9 3 3" xfId="54708" xr:uid="{8740F88F-344F-4622-8EBB-265EEF2C5CA2}"/>
    <cellStyle name="Separador de milhares 2 2 9 4" xfId="24075" xr:uid="{00000000-0005-0000-0000-00000D5E0000}"/>
    <cellStyle name="Separador de milhares_x0001_ 2 2 9 4" xfId="24076" xr:uid="{00000000-0005-0000-0000-00000E5E0000}"/>
    <cellStyle name="Separador de milhares 2 2 9 4 2" xfId="24077" xr:uid="{00000000-0005-0000-0000-00000F5E0000}"/>
    <cellStyle name="Separador de milhares_x0001_ 2 2 9 4 2" xfId="24078" xr:uid="{00000000-0005-0000-0000-0000105E0000}"/>
    <cellStyle name="Separador de milhares 2 2 9 4 2 2" xfId="54713" xr:uid="{5E90B929-A0CD-46CA-8865-07C0FFCA4ADA}"/>
    <cellStyle name="Separador de milhares_x0001_ 2 2 9 4 2 2" xfId="54714" xr:uid="{6E9109D2-48A9-4CA0-9C9A-80CA6EF2CFC6}"/>
    <cellStyle name="Separador de milhares 2 2 9 4 3" xfId="54711" xr:uid="{815EBAB3-2710-4CDE-BFF8-D0A0ADDF9BA6}"/>
    <cellStyle name="Separador de milhares_x0001_ 2 2 9 4 3" xfId="54712" xr:uid="{A80DC048-19A9-4F88-BC5E-A123240B2A43}"/>
    <cellStyle name="Separador de milhares 2 2 9 5" xfId="24079" xr:uid="{00000000-0005-0000-0000-0000115E0000}"/>
    <cellStyle name="Separador de milhares_x0001_ 2 2 9 5" xfId="24080" xr:uid="{00000000-0005-0000-0000-0000125E0000}"/>
    <cellStyle name="Separador de milhares 2 2 9 5 2" xfId="24081" xr:uid="{00000000-0005-0000-0000-0000135E0000}"/>
    <cellStyle name="Separador de milhares_x0001_ 2 2 9 5 2" xfId="24082" xr:uid="{00000000-0005-0000-0000-0000145E0000}"/>
    <cellStyle name="Separador de milhares 2 2 9 5 2 2" xfId="54717" xr:uid="{9CFFA27F-391C-4104-8ACD-84ECCEBF464F}"/>
    <cellStyle name="Separador de milhares_x0001_ 2 2 9 5 2 2" xfId="54718" xr:uid="{41F43B02-3004-47C3-9682-42CFC36D5EA3}"/>
    <cellStyle name="Separador de milhares 2 2 9 5 3" xfId="54715" xr:uid="{F2A1965A-1737-413E-B477-1A43C05FE405}"/>
    <cellStyle name="Separador de milhares_x0001_ 2 2 9 5 3" xfId="54716" xr:uid="{EAC18D2E-6EE1-4297-B3D2-186F5E05BC0B}"/>
    <cellStyle name="Separador de milhares 2 2 9 6" xfId="24083" xr:uid="{00000000-0005-0000-0000-0000155E0000}"/>
    <cellStyle name="Separador de milhares_x0001_ 2 2 9 6" xfId="24084" xr:uid="{00000000-0005-0000-0000-0000165E0000}"/>
    <cellStyle name="Separador de milhares 2 2 9 6 2" xfId="54719" xr:uid="{A36F5683-A420-4DEF-BC0D-8BD334B1C43E}"/>
    <cellStyle name="Separador de milhares_x0001_ 2 2 9 6 2" xfId="54720" xr:uid="{3E5968D2-31B3-467E-8FA2-36EE49E6D9E6}"/>
    <cellStyle name="Separador de milhares 2 2 9 7" xfId="24085" xr:uid="{00000000-0005-0000-0000-0000175E0000}"/>
    <cellStyle name="Separador de milhares_x0001_ 2 2 9 7" xfId="24086" xr:uid="{00000000-0005-0000-0000-0000185E0000}"/>
    <cellStyle name="Separador de milhares 2 2 9 7 2" xfId="54721" xr:uid="{6C9B95FF-FAAD-45ED-97DE-48E43C3179EB}"/>
    <cellStyle name="Separador de milhares_x0001_ 2 2 9 7 2" xfId="54722" xr:uid="{13524390-22CA-4E51-96D6-ECEBBEE6678B}"/>
    <cellStyle name="Separador de milhares 2 2 9 7 3" xfId="24087" xr:uid="{00000000-0005-0000-0000-0000195E0000}"/>
    <cellStyle name="Separador de milhares 2 2 9 7 3 2" xfId="54723" xr:uid="{93423C03-92B1-4873-A080-B052202D5B83}"/>
    <cellStyle name="Separador de milhares 2 2 9 8" xfId="24088" xr:uid="{00000000-0005-0000-0000-00001A5E0000}"/>
    <cellStyle name="Separador de milhares_x0001_ 2 2 9 8" xfId="24089" xr:uid="{00000000-0005-0000-0000-00001B5E0000}"/>
    <cellStyle name="Separador de milhares 2 2 9 8 2" xfId="54724" xr:uid="{6C387A86-48F5-4F48-B44A-6AE9BDB1064A}"/>
    <cellStyle name="Separador de milhares_x0001_ 2 2 9 8 2" xfId="54725" xr:uid="{969505E0-7EA1-4723-A24C-CA93F05568E8}"/>
    <cellStyle name="Separador de milhares 2 2 9 9" xfId="24090" xr:uid="{00000000-0005-0000-0000-00001C5E0000}"/>
    <cellStyle name="Separador de milhares_x0001_ 2 2 9 9" xfId="24091" xr:uid="{00000000-0005-0000-0000-00001D5E0000}"/>
    <cellStyle name="Separador de milhares 2 2 9 9 2" xfId="54726" xr:uid="{1F1242CD-6565-4329-8D86-6D5E19509671}"/>
    <cellStyle name="Separador de milhares_x0001_ 2 2 9 9 2" xfId="54727" xr:uid="{4A80DAB4-A86E-4B4E-8A69-29927C2E385E}"/>
    <cellStyle name="Separador de milhares 2 2 90" xfId="24092" xr:uid="{00000000-0005-0000-0000-00001E5E0000}"/>
    <cellStyle name="Separador de milhares 2 2 90 2" xfId="24093" xr:uid="{00000000-0005-0000-0000-00001F5E0000}"/>
    <cellStyle name="Separador de milhares 2 2 90 2 2" xfId="24094" xr:uid="{00000000-0005-0000-0000-0000205E0000}"/>
    <cellStyle name="Separador de milhares 2 2 90 2 2 2" xfId="54730" xr:uid="{FF171928-3871-47A1-9E45-32399A1F9CC0}"/>
    <cellStyle name="Separador de milhares 2 2 90 2 3" xfId="54729" xr:uid="{88AB3022-C684-448C-AEAC-D3E4DFA48E2F}"/>
    <cellStyle name="Separador de milhares 2 2 90 3" xfId="24095" xr:uid="{00000000-0005-0000-0000-0000215E0000}"/>
    <cellStyle name="Separador de milhares 2 2 90 3 2" xfId="24096" xr:uid="{00000000-0005-0000-0000-0000225E0000}"/>
    <cellStyle name="Separador de milhares 2 2 90 3 2 2" xfId="54732" xr:uid="{E3564035-4D40-48DD-9E1C-D2A0CAEF77A0}"/>
    <cellStyle name="Separador de milhares 2 2 90 3 3" xfId="54731" xr:uid="{1345C060-323E-4936-99D0-EEA03C16E9A3}"/>
    <cellStyle name="Separador de milhares 2 2 90 4" xfId="24097" xr:uid="{00000000-0005-0000-0000-0000235E0000}"/>
    <cellStyle name="Separador de milhares 2 2 90 4 2" xfId="54733" xr:uid="{03EEC57E-8174-48A9-B8B3-AED01FBE36FC}"/>
    <cellStyle name="Separador de milhares 2 2 90 5" xfId="24098" xr:uid="{00000000-0005-0000-0000-0000245E0000}"/>
    <cellStyle name="Separador de milhares 2 2 90 5 2" xfId="24099" xr:uid="{00000000-0005-0000-0000-0000255E0000}"/>
    <cellStyle name="Separador de milhares 2 2 90 5 2 2" xfId="54735" xr:uid="{1008972C-9876-49A2-B6EA-3E0EA540696F}"/>
    <cellStyle name="Separador de milhares 2 2 90 5 3" xfId="54734" xr:uid="{0B0C0009-6891-406C-811B-DA7A2378D288}"/>
    <cellStyle name="Separador de milhares 2 2 90 6" xfId="24100" xr:uid="{00000000-0005-0000-0000-0000265E0000}"/>
    <cellStyle name="Separador de milhares 2 2 90 6 2" xfId="54736" xr:uid="{0109405F-7650-41A7-B9F4-B678D66E1797}"/>
    <cellStyle name="Separador de milhares 2 2 90 7" xfId="54728" xr:uid="{5E0A6A33-4FCD-4052-A3F3-4F74F66230FA}"/>
    <cellStyle name="Separador de milhares 2 2 91" xfId="24101" xr:uid="{00000000-0005-0000-0000-0000275E0000}"/>
    <cellStyle name="Separador de milhares 2 2 91 2" xfId="24102" xr:uid="{00000000-0005-0000-0000-0000285E0000}"/>
    <cellStyle name="Separador de milhares 2 2 91 2 2" xfId="24103" xr:uid="{00000000-0005-0000-0000-0000295E0000}"/>
    <cellStyle name="Separador de milhares 2 2 91 2 2 2" xfId="54739" xr:uid="{2B99FA6B-0764-44A1-AD67-5720F09D9461}"/>
    <cellStyle name="Separador de milhares 2 2 91 2 3" xfId="54738" xr:uid="{14904315-08AF-4735-BEC6-BEE66A438B7C}"/>
    <cellStyle name="Separador de milhares 2 2 91 3" xfId="24104" xr:uid="{00000000-0005-0000-0000-00002A5E0000}"/>
    <cellStyle name="Separador de milhares 2 2 91 3 2" xfId="24105" xr:uid="{00000000-0005-0000-0000-00002B5E0000}"/>
    <cellStyle name="Separador de milhares 2 2 91 3 2 2" xfId="54741" xr:uid="{57C58BBA-E49B-4B10-B660-3423BDE1E79C}"/>
    <cellStyle name="Separador de milhares 2 2 91 3 3" xfId="54740" xr:uid="{DFAA3C1C-C947-4EBE-848D-FA3A3900EDC1}"/>
    <cellStyle name="Separador de milhares 2 2 91 4" xfId="24106" xr:uid="{00000000-0005-0000-0000-00002C5E0000}"/>
    <cellStyle name="Separador de milhares 2 2 91 4 2" xfId="54742" xr:uid="{18F600AC-FE24-43D5-A0D5-A00040993213}"/>
    <cellStyle name="Separador de milhares 2 2 91 5" xfId="24107" xr:uid="{00000000-0005-0000-0000-00002D5E0000}"/>
    <cellStyle name="Separador de milhares 2 2 91 5 2" xfId="24108" xr:uid="{00000000-0005-0000-0000-00002E5E0000}"/>
    <cellStyle name="Separador de milhares 2 2 91 5 2 2" xfId="54744" xr:uid="{BF6D611D-0B9A-45B8-A80E-19B27716BDAF}"/>
    <cellStyle name="Separador de milhares 2 2 91 5 3" xfId="54743" xr:uid="{7F0248C1-16C0-4B2E-AC69-2512FA28710F}"/>
    <cellStyle name="Separador de milhares 2 2 91 6" xfId="24109" xr:uid="{00000000-0005-0000-0000-00002F5E0000}"/>
    <cellStyle name="Separador de milhares 2 2 91 6 2" xfId="54745" xr:uid="{29F025B6-6AC3-491D-A795-FC27E5DF29D3}"/>
    <cellStyle name="Separador de milhares 2 2 91 7" xfId="54737" xr:uid="{9E4195CC-D851-4CFA-8586-66E697AE1D40}"/>
    <cellStyle name="Separador de milhares 2 2 92" xfId="24110" xr:uid="{00000000-0005-0000-0000-0000305E0000}"/>
    <cellStyle name="Separador de milhares 2 2 92 2" xfId="24111" xr:uid="{00000000-0005-0000-0000-0000315E0000}"/>
    <cellStyle name="Separador de milhares 2 2 92 2 2" xfId="24112" xr:uid="{00000000-0005-0000-0000-0000325E0000}"/>
    <cellStyle name="Separador de milhares 2 2 92 2 2 2" xfId="54748" xr:uid="{4C7C6C90-29CA-4305-8237-4A12C16F38B6}"/>
    <cellStyle name="Separador de milhares 2 2 92 2 3" xfId="54747" xr:uid="{638D1B6A-D930-45ED-9430-D13BC9E6EBAD}"/>
    <cellStyle name="Separador de milhares 2 2 92 3" xfId="24113" xr:uid="{00000000-0005-0000-0000-0000335E0000}"/>
    <cellStyle name="Separador de milhares 2 2 92 3 2" xfId="24114" xr:uid="{00000000-0005-0000-0000-0000345E0000}"/>
    <cellStyle name="Separador de milhares 2 2 92 3 2 2" xfId="54750" xr:uid="{E13611E8-9B97-47D8-82C8-981E2C5B0C41}"/>
    <cellStyle name="Separador de milhares 2 2 92 3 3" xfId="54749" xr:uid="{B60865C8-4291-491F-8D7A-015166144E38}"/>
    <cellStyle name="Separador de milhares 2 2 92 4" xfId="24115" xr:uid="{00000000-0005-0000-0000-0000355E0000}"/>
    <cellStyle name="Separador de milhares 2 2 92 4 2" xfId="54751" xr:uid="{5140CBB3-C480-4030-9D7C-05D0C7D2B48C}"/>
    <cellStyle name="Separador de milhares 2 2 92 5" xfId="24116" xr:uid="{00000000-0005-0000-0000-0000365E0000}"/>
    <cellStyle name="Separador de milhares 2 2 92 5 2" xfId="24117" xr:uid="{00000000-0005-0000-0000-0000375E0000}"/>
    <cellStyle name="Separador de milhares 2 2 92 5 2 2" xfId="54753" xr:uid="{43D7AAC4-BF84-4D60-902C-1B46FACF6D06}"/>
    <cellStyle name="Separador de milhares 2 2 92 5 3" xfId="54752" xr:uid="{AE40268F-6068-46BD-B713-C0AC1D723F88}"/>
    <cellStyle name="Separador de milhares 2 2 92 6" xfId="24118" xr:uid="{00000000-0005-0000-0000-0000385E0000}"/>
    <cellStyle name="Separador de milhares 2 2 92 6 2" xfId="54754" xr:uid="{4574D280-CDB2-4683-8BD9-CCD64EF4C34A}"/>
    <cellStyle name="Separador de milhares 2 2 92 7" xfId="54746" xr:uid="{1ADE9710-963E-489C-9312-A6AE29AAF789}"/>
    <cellStyle name="Separador de milhares 2 2 93" xfId="24119" xr:uid="{00000000-0005-0000-0000-0000395E0000}"/>
    <cellStyle name="Separador de milhares 2 2 93 2" xfId="24120" xr:uid="{00000000-0005-0000-0000-00003A5E0000}"/>
    <cellStyle name="Separador de milhares 2 2 93 2 2" xfId="24121" xr:uid="{00000000-0005-0000-0000-00003B5E0000}"/>
    <cellStyle name="Separador de milhares 2 2 93 2 2 2" xfId="54757" xr:uid="{2B3B2F9A-F647-4062-9218-FA096222CDE9}"/>
    <cellStyle name="Separador de milhares 2 2 93 2 3" xfId="54756" xr:uid="{89C5629D-9AC6-4F12-929C-AE060239E08B}"/>
    <cellStyle name="Separador de milhares 2 2 93 3" xfId="24122" xr:uid="{00000000-0005-0000-0000-00003C5E0000}"/>
    <cellStyle name="Separador de milhares 2 2 93 3 2" xfId="24123" xr:uid="{00000000-0005-0000-0000-00003D5E0000}"/>
    <cellStyle name="Separador de milhares 2 2 93 3 2 2" xfId="54759" xr:uid="{B19F5700-B24B-43D6-9E08-7C2320CBDB9E}"/>
    <cellStyle name="Separador de milhares 2 2 93 3 3" xfId="54758" xr:uid="{8B20B165-D7D8-459C-9492-2AB55BDF36E6}"/>
    <cellStyle name="Separador de milhares 2 2 93 4" xfId="24124" xr:uid="{00000000-0005-0000-0000-00003E5E0000}"/>
    <cellStyle name="Separador de milhares 2 2 93 4 2" xfId="54760" xr:uid="{70693FAB-532B-4455-9F21-69D709B36B68}"/>
    <cellStyle name="Separador de milhares 2 2 93 5" xfId="24125" xr:uid="{00000000-0005-0000-0000-00003F5E0000}"/>
    <cellStyle name="Separador de milhares 2 2 93 5 2" xfId="24126" xr:uid="{00000000-0005-0000-0000-0000405E0000}"/>
    <cellStyle name="Separador de milhares 2 2 93 5 2 2" xfId="54762" xr:uid="{FD170C7A-67DD-4282-A5D4-02910C77F6A0}"/>
    <cellStyle name="Separador de milhares 2 2 93 5 3" xfId="54761" xr:uid="{EAC1B763-E65A-4668-8624-BA3624795549}"/>
    <cellStyle name="Separador de milhares 2 2 93 6" xfId="24127" xr:uid="{00000000-0005-0000-0000-0000415E0000}"/>
    <cellStyle name="Separador de milhares 2 2 93 6 2" xfId="54763" xr:uid="{39C67E41-A2C5-4562-BE40-BDA1B5F77499}"/>
    <cellStyle name="Separador de milhares 2 2 93 7" xfId="54755" xr:uid="{C04E373F-5490-4274-8A87-F5EEA6A66E6F}"/>
    <cellStyle name="Separador de milhares 2 2 94" xfId="24128" xr:uid="{00000000-0005-0000-0000-0000425E0000}"/>
    <cellStyle name="Separador de milhares 2 2 94 2" xfId="24129" xr:uid="{00000000-0005-0000-0000-0000435E0000}"/>
    <cellStyle name="Separador de milhares 2 2 94 2 2" xfId="24130" xr:uid="{00000000-0005-0000-0000-0000445E0000}"/>
    <cellStyle name="Separador de milhares 2 2 94 2 2 2" xfId="54766" xr:uid="{10638E06-B336-4A8A-8E4A-224F46C71ABC}"/>
    <cellStyle name="Separador de milhares 2 2 94 2 3" xfId="54765" xr:uid="{311403D2-A18D-48A9-9E26-4C1D98359D9F}"/>
    <cellStyle name="Separador de milhares 2 2 94 3" xfId="24131" xr:uid="{00000000-0005-0000-0000-0000455E0000}"/>
    <cellStyle name="Separador de milhares 2 2 94 3 2" xfId="24132" xr:uid="{00000000-0005-0000-0000-0000465E0000}"/>
    <cellStyle name="Separador de milhares 2 2 94 3 2 2" xfId="54768" xr:uid="{8D37D561-7F6C-48BA-A983-AC37EFC7AA27}"/>
    <cellStyle name="Separador de milhares 2 2 94 3 3" xfId="54767" xr:uid="{AC281C51-118D-4ED6-AF40-9E81CD6D3AA4}"/>
    <cellStyle name="Separador de milhares 2 2 94 4" xfId="24133" xr:uid="{00000000-0005-0000-0000-0000475E0000}"/>
    <cellStyle name="Separador de milhares 2 2 94 4 2" xfId="54769" xr:uid="{C085B4C5-1EA0-4EB0-8EBA-43DDD8F5281B}"/>
    <cellStyle name="Separador de milhares 2 2 94 5" xfId="24134" xr:uid="{00000000-0005-0000-0000-0000485E0000}"/>
    <cellStyle name="Separador de milhares 2 2 94 5 2" xfId="24135" xr:uid="{00000000-0005-0000-0000-0000495E0000}"/>
    <cellStyle name="Separador de milhares 2 2 94 5 2 2" xfId="54771" xr:uid="{4124A93E-05B0-4351-A886-D20E97E5B9DF}"/>
    <cellStyle name="Separador de milhares 2 2 94 5 3" xfId="54770" xr:uid="{05527271-0548-49AE-B4C2-F87FA2035246}"/>
    <cellStyle name="Separador de milhares 2 2 94 6" xfId="24136" xr:uid="{00000000-0005-0000-0000-00004A5E0000}"/>
    <cellStyle name="Separador de milhares 2 2 94 6 2" xfId="54772" xr:uid="{52C72221-4B25-49B5-A4E8-E3721A6300A1}"/>
    <cellStyle name="Separador de milhares 2 2 94 7" xfId="54764" xr:uid="{67BD6E89-04A4-47A9-AFC1-B1F33B2EC085}"/>
    <cellStyle name="Separador de milhares 2 2 95" xfId="24137" xr:uid="{00000000-0005-0000-0000-00004B5E0000}"/>
    <cellStyle name="Separador de milhares 2 2 95 2" xfId="24138" xr:uid="{00000000-0005-0000-0000-00004C5E0000}"/>
    <cellStyle name="Separador de milhares 2 2 95 2 2" xfId="24139" xr:uid="{00000000-0005-0000-0000-00004D5E0000}"/>
    <cellStyle name="Separador de milhares 2 2 95 2 2 2" xfId="54775" xr:uid="{1B3AB9DB-1098-4D8F-A611-693AC89D5D66}"/>
    <cellStyle name="Separador de milhares 2 2 95 2 3" xfId="54774" xr:uid="{60959142-28B8-4826-8506-F0E14B43D446}"/>
    <cellStyle name="Separador de milhares 2 2 95 3" xfId="24140" xr:uid="{00000000-0005-0000-0000-00004E5E0000}"/>
    <cellStyle name="Separador de milhares 2 2 95 3 2" xfId="24141" xr:uid="{00000000-0005-0000-0000-00004F5E0000}"/>
    <cellStyle name="Separador de milhares 2 2 95 3 2 2" xfId="54777" xr:uid="{657C6297-A183-4DCC-A987-FDDA5326A1F0}"/>
    <cellStyle name="Separador de milhares 2 2 95 3 3" xfId="54776" xr:uid="{9795ECBD-AD19-4076-A336-6D69A70490B7}"/>
    <cellStyle name="Separador de milhares 2 2 95 4" xfId="24142" xr:uid="{00000000-0005-0000-0000-0000505E0000}"/>
    <cellStyle name="Separador de milhares 2 2 95 4 2" xfId="54778" xr:uid="{3EE1FABC-C21C-448F-86C1-A5711E90E197}"/>
    <cellStyle name="Separador de milhares 2 2 95 5" xfId="24143" xr:uid="{00000000-0005-0000-0000-0000515E0000}"/>
    <cellStyle name="Separador de milhares 2 2 95 5 2" xfId="24144" xr:uid="{00000000-0005-0000-0000-0000525E0000}"/>
    <cellStyle name="Separador de milhares 2 2 95 5 2 2" xfId="54780" xr:uid="{49F7907A-8221-4AE5-A6E3-BBEC19FEDDD0}"/>
    <cellStyle name="Separador de milhares 2 2 95 5 3" xfId="54779" xr:uid="{B5752E8C-C941-42AA-AFF0-C28F5972F6A6}"/>
    <cellStyle name="Separador de milhares 2 2 95 6" xfId="24145" xr:uid="{00000000-0005-0000-0000-0000535E0000}"/>
    <cellStyle name="Separador de milhares 2 2 95 6 2" xfId="54781" xr:uid="{5EF37BD6-4DC2-4733-BDF0-FCFD32344F09}"/>
    <cellStyle name="Separador de milhares 2 2 95 7" xfId="54773" xr:uid="{BBE5DB53-C94C-43F6-BCAF-B2917688A31E}"/>
    <cellStyle name="Separador de milhares 2 2 96" xfId="24146" xr:uid="{00000000-0005-0000-0000-0000545E0000}"/>
    <cellStyle name="Separador de milhares 2 2 96 2" xfId="24147" xr:uid="{00000000-0005-0000-0000-0000555E0000}"/>
    <cellStyle name="Separador de milhares 2 2 96 2 2" xfId="24148" xr:uid="{00000000-0005-0000-0000-0000565E0000}"/>
    <cellStyle name="Separador de milhares 2 2 96 2 2 2" xfId="54784" xr:uid="{CB2A69CC-0376-42CF-ABE9-46B4BA64864A}"/>
    <cellStyle name="Separador de milhares 2 2 96 2 3" xfId="54783" xr:uid="{C7829F62-6B02-4BDD-964F-30CC90B209FF}"/>
    <cellStyle name="Separador de milhares 2 2 96 3" xfId="24149" xr:uid="{00000000-0005-0000-0000-0000575E0000}"/>
    <cellStyle name="Separador de milhares 2 2 96 3 2" xfId="24150" xr:uid="{00000000-0005-0000-0000-0000585E0000}"/>
    <cellStyle name="Separador de milhares 2 2 96 3 2 2" xfId="54786" xr:uid="{D8359BCD-5709-46D4-969D-9612568745CD}"/>
    <cellStyle name="Separador de milhares 2 2 96 3 3" xfId="54785" xr:uid="{B4400117-6A77-4FF0-A275-50227B2AC2CE}"/>
    <cellStyle name="Separador de milhares 2 2 96 4" xfId="24151" xr:uid="{00000000-0005-0000-0000-0000595E0000}"/>
    <cellStyle name="Separador de milhares 2 2 96 4 2" xfId="54787" xr:uid="{7BD9763D-0BC0-43B5-82F5-186DBD7C36A0}"/>
    <cellStyle name="Separador de milhares 2 2 96 5" xfId="24152" xr:uid="{00000000-0005-0000-0000-00005A5E0000}"/>
    <cellStyle name="Separador de milhares 2 2 96 5 2" xfId="24153" xr:uid="{00000000-0005-0000-0000-00005B5E0000}"/>
    <cellStyle name="Separador de milhares 2 2 96 5 2 2" xfId="54789" xr:uid="{C66365CE-5358-47BC-A345-87EDF7603A9B}"/>
    <cellStyle name="Separador de milhares 2 2 96 5 3" xfId="54788" xr:uid="{643C0146-22A7-4FD5-89D7-B3BE3E95C884}"/>
    <cellStyle name="Separador de milhares 2 2 96 6" xfId="24154" xr:uid="{00000000-0005-0000-0000-00005C5E0000}"/>
    <cellStyle name="Separador de milhares 2 2 96 6 2" xfId="54790" xr:uid="{A55E6AA9-0A3E-4234-A7AA-D77BD6E67E16}"/>
    <cellStyle name="Separador de milhares 2 2 96 7" xfId="54782" xr:uid="{D0C10DC5-CD51-4C91-ACFE-AEA09EA1B2F7}"/>
    <cellStyle name="Separador de milhares 2 2 97" xfId="24155" xr:uid="{00000000-0005-0000-0000-00005D5E0000}"/>
    <cellStyle name="Separador de milhares 2 2 97 2" xfId="24156" xr:uid="{00000000-0005-0000-0000-00005E5E0000}"/>
    <cellStyle name="Separador de milhares 2 2 97 2 2" xfId="24157" xr:uid="{00000000-0005-0000-0000-00005F5E0000}"/>
    <cellStyle name="Separador de milhares 2 2 97 2 2 2" xfId="54793" xr:uid="{DBC39F35-E20C-4C15-AD5B-6E9F959F5B08}"/>
    <cellStyle name="Separador de milhares 2 2 97 2 3" xfId="54792" xr:uid="{F4415266-E18B-4B09-8A26-90FEF0F3DC80}"/>
    <cellStyle name="Separador de milhares 2 2 97 3" xfId="24158" xr:uid="{00000000-0005-0000-0000-0000605E0000}"/>
    <cellStyle name="Separador de milhares 2 2 97 3 2" xfId="24159" xr:uid="{00000000-0005-0000-0000-0000615E0000}"/>
    <cellStyle name="Separador de milhares 2 2 97 3 2 2" xfId="54795" xr:uid="{33658D8F-D3A4-4BF4-B30F-23DED4DADDB9}"/>
    <cellStyle name="Separador de milhares 2 2 97 3 3" xfId="54794" xr:uid="{8DB926AE-4407-42E8-991F-5B0D1E6DCF2D}"/>
    <cellStyle name="Separador de milhares 2 2 97 4" xfId="24160" xr:uid="{00000000-0005-0000-0000-0000625E0000}"/>
    <cellStyle name="Separador de milhares 2 2 97 4 2" xfId="54796" xr:uid="{9D5C976A-266E-4D97-B095-DF01AE3035D7}"/>
    <cellStyle name="Separador de milhares 2 2 97 5" xfId="24161" xr:uid="{00000000-0005-0000-0000-0000635E0000}"/>
    <cellStyle name="Separador de milhares 2 2 97 5 2" xfId="24162" xr:uid="{00000000-0005-0000-0000-0000645E0000}"/>
    <cellStyle name="Separador de milhares 2 2 97 5 2 2" xfId="54798" xr:uid="{7D275C01-E757-45AB-B387-D05CFE01D833}"/>
    <cellStyle name="Separador de milhares 2 2 97 5 3" xfId="54797" xr:uid="{6E9C304C-612E-460B-B2F2-2AF3510FF46D}"/>
    <cellStyle name="Separador de milhares 2 2 97 6" xfId="24163" xr:uid="{00000000-0005-0000-0000-0000655E0000}"/>
    <cellStyle name="Separador de milhares 2 2 97 6 2" xfId="54799" xr:uid="{0F378FB9-1B77-4B9B-82D4-4EF2DCF9D653}"/>
    <cellStyle name="Separador de milhares 2 2 97 7" xfId="54791" xr:uid="{98C6647B-A050-49B3-8D30-D1EDC7E759F0}"/>
    <cellStyle name="Separador de milhares 2 2 98" xfId="24164" xr:uid="{00000000-0005-0000-0000-0000665E0000}"/>
    <cellStyle name="Separador de milhares 2 2 98 2" xfId="24165" xr:uid="{00000000-0005-0000-0000-0000675E0000}"/>
    <cellStyle name="Separador de milhares 2 2 98 2 2" xfId="24166" xr:uid="{00000000-0005-0000-0000-0000685E0000}"/>
    <cellStyle name="Separador de milhares 2 2 98 2 2 2" xfId="54802" xr:uid="{077E21AD-C51A-49EA-83B2-FE7EE72BDC24}"/>
    <cellStyle name="Separador de milhares 2 2 98 2 3" xfId="54801" xr:uid="{75E819FF-1633-4A6C-BA78-60ED047DDF02}"/>
    <cellStyle name="Separador de milhares 2 2 98 3" xfId="24167" xr:uid="{00000000-0005-0000-0000-0000695E0000}"/>
    <cellStyle name="Separador de milhares 2 2 98 3 2" xfId="24168" xr:uid="{00000000-0005-0000-0000-00006A5E0000}"/>
    <cellStyle name="Separador de milhares 2 2 98 3 2 2" xfId="54804" xr:uid="{81D35897-1A33-4AED-ABD7-17444FC5B56F}"/>
    <cellStyle name="Separador de milhares 2 2 98 3 3" xfId="54803" xr:uid="{BF4D41A0-BF45-4EA0-9896-9CE8584F2D5D}"/>
    <cellStyle name="Separador de milhares 2 2 98 4" xfId="24169" xr:uid="{00000000-0005-0000-0000-00006B5E0000}"/>
    <cellStyle name="Separador de milhares 2 2 98 4 2" xfId="54805" xr:uid="{85B28E9B-F8B7-4A62-8D58-BB26F9AB21BE}"/>
    <cellStyle name="Separador de milhares 2 2 98 5" xfId="24170" xr:uid="{00000000-0005-0000-0000-00006C5E0000}"/>
    <cellStyle name="Separador de milhares 2 2 98 5 2" xfId="24171" xr:uid="{00000000-0005-0000-0000-00006D5E0000}"/>
    <cellStyle name="Separador de milhares 2 2 98 5 2 2" xfId="54807" xr:uid="{3EB0E883-C4DB-4B43-90FF-7B8DE969B62B}"/>
    <cellStyle name="Separador de milhares 2 2 98 5 3" xfId="54806" xr:uid="{7EBE7448-0086-4478-B32D-CC2E7700CEFF}"/>
    <cellStyle name="Separador de milhares 2 2 98 6" xfId="24172" xr:uid="{00000000-0005-0000-0000-00006E5E0000}"/>
    <cellStyle name="Separador de milhares 2 2 98 6 2" xfId="54808" xr:uid="{BDE25E6E-F326-4F1B-AEEC-6687AA4CE5C6}"/>
    <cellStyle name="Separador de milhares 2 2 98 7" xfId="54800" xr:uid="{A6F052DC-8BDD-481E-BA9A-C653BD75BCE0}"/>
    <cellStyle name="Separador de milhares 2 2 99" xfId="24173" xr:uid="{00000000-0005-0000-0000-00006F5E0000}"/>
    <cellStyle name="Separador de milhares 2 2 99 2" xfId="24174" xr:uid="{00000000-0005-0000-0000-0000705E0000}"/>
    <cellStyle name="Separador de milhares 2 2 99 2 2" xfId="24175" xr:uid="{00000000-0005-0000-0000-0000715E0000}"/>
    <cellStyle name="Separador de milhares 2 2 99 2 2 2" xfId="54811" xr:uid="{95A20A70-8B28-4365-B08B-FAF4876B3EAF}"/>
    <cellStyle name="Separador de milhares 2 2 99 2 3" xfId="54810" xr:uid="{16DE6AB2-F3D5-4246-BFF5-11A754CC9D5F}"/>
    <cellStyle name="Separador de milhares 2 2 99 3" xfId="24176" xr:uid="{00000000-0005-0000-0000-0000725E0000}"/>
    <cellStyle name="Separador de milhares 2 2 99 3 2" xfId="24177" xr:uid="{00000000-0005-0000-0000-0000735E0000}"/>
    <cellStyle name="Separador de milhares 2 2 99 3 2 2" xfId="54813" xr:uid="{6CC339B5-DF51-417A-A1D5-26FE4B81A37A}"/>
    <cellStyle name="Separador de milhares 2 2 99 3 3" xfId="54812" xr:uid="{F26ED6B3-CD3C-4357-A428-A7C7A037EB1F}"/>
    <cellStyle name="Separador de milhares 2 2 99 4" xfId="24178" xr:uid="{00000000-0005-0000-0000-0000745E0000}"/>
    <cellStyle name="Separador de milhares 2 2 99 4 2" xfId="54814" xr:uid="{C93C3B41-625A-4ECF-A0EB-2E130910F69F}"/>
    <cellStyle name="Separador de milhares 2 2 99 5" xfId="24179" xr:uid="{00000000-0005-0000-0000-0000755E0000}"/>
    <cellStyle name="Separador de milhares 2 2 99 5 2" xfId="24180" xr:uid="{00000000-0005-0000-0000-0000765E0000}"/>
    <cellStyle name="Separador de milhares 2 2 99 5 2 2" xfId="54816" xr:uid="{80121CF2-3272-4749-86CB-9C81D5BC93D9}"/>
    <cellStyle name="Separador de milhares 2 2 99 5 3" xfId="54815" xr:uid="{8C06C694-1BB2-48CD-97C9-C324A17230AF}"/>
    <cellStyle name="Separador de milhares 2 2 99 6" xfId="24181" xr:uid="{00000000-0005-0000-0000-0000775E0000}"/>
    <cellStyle name="Separador de milhares 2 2 99 6 2" xfId="54817" xr:uid="{809C7FA0-49BD-4B5E-83DF-163E1D8F1BF9}"/>
    <cellStyle name="Separador de milhares 2 2 99 7" xfId="54809" xr:uid="{F972A519-D475-452E-BD4B-761FE963982E}"/>
    <cellStyle name="Separador de milhares 2 20" xfId="24182" xr:uid="{00000000-0005-0000-0000-0000785E0000}"/>
    <cellStyle name="Separador de milhares 2 20 2" xfId="24183" xr:uid="{00000000-0005-0000-0000-0000795E0000}"/>
    <cellStyle name="Separador de milhares 2 20 2 2" xfId="24184" xr:uid="{00000000-0005-0000-0000-00007A5E0000}"/>
    <cellStyle name="Separador de milhares 2 20 2 2 2" xfId="54820" xr:uid="{973EE567-8405-44C1-A6FD-0C25442C6572}"/>
    <cellStyle name="Separador de milhares 2 20 2 3" xfId="54819" xr:uid="{E44C6188-9D65-4F2C-B82C-DDC019B5689D}"/>
    <cellStyle name="Separador de milhares 2 20 3" xfId="24185" xr:uid="{00000000-0005-0000-0000-00007B5E0000}"/>
    <cellStyle name="Separador de milhares 2 20 3 2" xfId="24186" xr:uid="{00000000-0005-0000-0000-00007C5E0000}"/>
    <cellStyle name="Separador de milhares 2 20 3 2 2" xfId="54822" xr:uid="{6DE23032-31BA-413D-B3EE-804AA6A17584}"/>
    <cellStyle name="Separador de milhares 2 20 3 3" xfId="54821" xr:uid="{64C68286-CD33-4738-AC02-7F5BE6713C6F}"/>
    <cellStyle name="Separador de milhares 2 20 4" xfId="24187" xr:uid="{00000000-0005-0000-0000-00007D5E0000}"/>
    <cellStyle name="Separador de milhares 2 20 4 2" xfId="54823" xr:uid="{E81AEFF7-2887-4251-858E-EA8C627AB4C1}"/>
    <cellStyle name="Separador de milhares 2 20 5" xfId="24188" xr:uid="{00000000-0005-0000-0000-00007E5E0000}"/>
    <cellStyle name="Separador de milhares 2 20 5 2" xfId="24189" xr:uid="{00000000-0005-0000-0000-00007F5E0000}"/>
    <cellStyle name="Separador de milhares 2 20 5 2 2" xfId="54825" xr:uid="{E53F841B-F8D3-40FF-A4EF-32F442EDE00C}"/>
    <cellStyle name="Separador de milhares 2 20 5 3" xfId="54824" xr:uid="{304939AF-61E6-4775-8343-6CAB18A25BF7}"/>
    <cellStyle name="Separador de milhares 2 20 6" xfId="24190" xr:uid="{00000000-0005-0000-0000-0000805E0000}"/>
    <cellStyle name="Separador de milhares 2 20 6 2" xfId="54826" xr:uid="{DB783A2A-BEB1-49C8-B8AB-ED3FF926294B}"/>
    <cellStyle name="Separador de milhares 2 20 7" xfId="54818" xr:uid="{78E455CB-A621-4306-BA9C-A2FD393ED3EE}"/>
    <cellStyle name="Separador de milhares 2 21" xfId="24191" xr:uid="{00000000-0005-0000-0000-0000815E0000}"/>
    <cellStyle name="Separador de milhares 2 21 2" xfId="24192" xr:uid="{00000000-0005-0000-0000-0000825E0000}"/>
    <cellStyle name="Separador de milhares 2 21 2 2" xfId="24193" xr:uid="{00000000-0005-0000-0000-0000835E0000}"/>
    <cellStyle name="Separador de milhares 2 21 2 2 2" xfId="54829" xr:uid="{9150706E-AEB4-4AAD-8DC7-649C6CA4C45E}"/>
    <cellStyle name="Separador de milhares 2 21 2 3" xfId="54828" xr:uid="{5D9CF2C4-D08B-43EB-B22D-BE0011506232}"/>
    <cellStyle name="Separador de milhares 2 21 3" xfId="24194" xr:uid="{00000000-0005-0000-0000-0000845E0000}"/>
    <cellStyle name="Separador de milhares 2 21 3 2" xfId="24195" xr:uid="{00000000-0005-0000-0000-0000855E0000}"/>
    <cellStyle name="Separador de milhares 2 21 3 2 2" xfId="54831" xr:uid="{4C7134D3-2F1D-45F9-905C-17B624C0375F}"/>
    <cellStyle name="Separador de milhares 2 21 3 3" xfId="54830" xr:uid="{50E7175F-99FB-44BC-AFC5-A319D7141F55}"/>
    <cellStyle name="Separador de milhares 2 21 4" xfId="24196" xr:uid="{00000000-0005-0000-0000-0000865E0000}"/>
    <cellStyle name="Separador de milhares 2 21 4 2" xfId="54832" xr:uid="{FEF5FB6A-6CFA-471D-AA38-CA25450A10C0}"/>
    <cellStyle name="Separador de milhares 2 21 5" xfId="24197" xr:uid="{00000000-0005-0000-0000-0000875E0000}"/>
    <cellStyle name="Separador de milhares 2 21 5 2" xfId="24198" xr:uid="{00000000-0005-0000-0000-0000885E0000}"/>
    <cellStyle name="Separador de milhares 2 21 5 2 2" xfId="54834" xr:uid="{CCC6AD79-E6F3-45A8-8418-9E5C947E73A7}"/>
    <cellStyle name="Separador de milhares 2 21 5 3" xfId="54833" xr:uid="{A4A24BEF-B1BA-4510-B619-9E6266A1EB08}"/>
    <cellStyle name="Separador de milhares 2 21 6" xfId="24199" xr:uid="{00000000-0005-0000-0000-0000895E0000}"/>
    <cellStyle name="Separador de milhares 2 21 6 2" xfId="54835" xr:uid="{EAA2E732-69CF-43D0-8596-4C5B88E3FA05}"/>
    <cellStyle name="Separador de milhares 2 21 7" xfId="54827" xr:uid="{0269BBCE-ED2E-4BD1-B60D-4774DD639905}"/>
    <cellStyle name="Separador de milhares 2 22" xfId="24200" xr:uid="{00000000-0005-0000-0000-00008A5E0000}"/>
    <cellStyle name="Separador de milhares 2 22 2" xfId="24201" xr:uid="{00000000-0005-0000-0000-00008B5E0000}"/>
    <cellStyle name="Separador de milhares 2 22 2 2" xfId="24202" xr:uid="{00000000-0005-0000-0000-00008C5E0000}"/>
    <cellStyle name="Separador de milhares 2 22 2 2 2" xfId="54838" xr:uid="{6EF20B91-B5D9-4C6E-AD51-A40606184F25}"/>
    <cellStyle name="Separador de milhares 2 22 2 3" xfId="54837" xr:uid="{5B95C035-CB40-4D75-AC46-AFF8361F8F04}"/>
    <cellStyle name="Separador de milhares 2 22 3" xfId="24203" xr:uid="{00000000-0005-0000-0000-00008D5E0000}"/>
    <cellStyle name="Separador de milhares 2 22 3 2" xfId="24204" xr:uid="{00000000-0005-0000-0000-00008E5E0000}"/>
    <cellStyle name="Separador de milhares 2 22 3 2 2" xfId="54840" xr:uid="{2335C437-28A9-4D8D-A197-C0353F95AE50}"/>
    <cellStyle name="Separador de milhares 2 22 3 3" xfId="54839" xr:uid="{93BBFBA2-68E7-4AD6-B05F-4F77442596D6}"/>
    <cellStyle name="Separador de milhares 2 22 4" xfId="24205" xr:uid="{00000000-0005-0000-0000-00008F5E0000}"/>
    <cellStyle name="Separador de milhares 2 22 4 2" xfId="54841" xr:uid="{613B2C96-570F-43D0-AEED-99A857E85819}"/>
    <cellStyle name="Separador de milhares 2 22 5" xfId="24206" xr:uid="{00000000-0005-0000-0000-0000905E0000}"/>
    <cellStyle name="Separador de milhares 2 22 5 2" xfId="24207" xr:uid="{00000000-0005-0000-0000-0000915E0000}"/>
    <cellStyle name="Separador de milhares 2 22 5 2 2" xfId="54843" xr:uid="{766ACE06-134F-4629-AFEA-91485EDA9DD8}"/>
    <cellStyle name="Separador de milhares 2 22 5 3" xfId="54842" xr:uid="{F6C82BE8-AA8E-4640-8E86-E210B2694B56}"/>
    <cellStyle name="Separador de milhares 2 22 6" xfId="24208" xr:uid="{00000000-0005-0000-0000-0000925E0000}"/>
    <cellStyle name="Separador de milhares 2 22 6 2" xfId="54844" xr:uid="{6F8CAC54-FFE3-45E2-B272-7003993C1D52}"/>
    <cellStyle name="Separador de milhares 2 22 7" xfId="54836" xr:uid="{624E48A3-3254-4EFC-BBAF-E46137E4B6A3}"/>
    <cellStyle name="Separador de milhares 2 23" xfId="24209" xr:uid="{00000000-0005-0000-0000-0000935E0000}"/>
    <cellStyle name="Separador de milhares 2 23 2" xfId="24210" xr:uid="{00000000-0005-0000-0000-0000945E0000}"/>
    <cellStyle name="Separador de milhares 2 23 2 2" xfId="24211" xr:uid="{00000000-0005-0000-0000-0000955E0000}"/>
    <cellStyle name="Separador de milhares 2 23 2 2 2" xfId="54847" xr:uid="{82CAA81F-ACD2-4274-BD4F-0E1CAD10422F}"/>
    <cellStyle name="Separador de milhares 2 23 2 3" xfId="54846" xr:uid="{8AA9C593-D081-4023-B205-00E1A126C6C5}"/>
    <cellStyle name="Separador de milhares 2 23 3" xfId="24212" xr:uid="{00000000-0005-0000-0000-0000965E0000}"/>
    <cellStyle name="Separador de milhares 2 23 3 2" xfId="24213" xr:uid="{00000000-0005-0000-0000-0000975E0000}"/>
    <cellStyle name="Separador de milhares 2 23 3 2 2" xfId="54849" xr:uid="{30A4A86A-4072-4C97-9631-8A33F99B7991}"/>
    <cellStyle name="Separador de milhares 2 23 3 3" xfId="54848" xr:uid="{BFE60EF0-97F5-403F-9A4B-6E245015A712}"/>
    <cellStyle name="Separador de milhares 2 23 4" xfId="24214" xr:uid="{00000000-0005-0000-0000-0000985E0000}"/>
    <cellStyle name="Separador de milhares 2 23 4 2" xfId="54850" xr:uid="{F0794066-27B9-4B52-9F0A-9752B563FF1E}"/>
    <cellStyle name="Separador de milhares 2 23 5" xfId="24215" xr:uid="{00000000-0005-0000-0000-0000995E0000}"/>
    <cellStyle name="Separador de milhares 2 23 5 2" xfId="24216" xr:uid="{00000000-0005-0000-0000-00009A5E0000}"/>
    <cellStyle name="Separador de milhares 2 23 5 2 2" xfId="54852" xr:uid="{AF19688C-5C05-49D1-8FA2-473726A3D4BD}"/>
    <cellStyle name="Separador de milhares 2 23 5 3" xfId="54851" xr:uid="{0345F48F-8A03-42D0-8773-F7C8560B21B6}"/>
    <cellStyle name="Separador de milhares 2 23 6" xfId="24217" xr:uid="{00000000-0005-0000-0000-00009B5E0000}"/>
    <cellStyle name="Separador de milhares 2 23 6 2" xfId="54853" xr:uid="{9F480E69-B166-474A-8EC6-2CA39DE912B7}"/>
    <cellStyle name="Separador de milhares 2 23 7" xfId="54845" xr:uid="{257D9937-34A9-4E07-8744-DB2896BCF6F3}"/>
    <cellStyle name="Separador de milhares 2 24" xfId="24218" xr:uid="{00000000-0005-0000-0000-00009C5E0000}"/>
    <cellStyle name="Separador de milhares 2 24 2" xfId="24219" xr:uid="{00000000-0005-0000-0000-00009D5E0000}"/>
    <cellStyle name="Separador de milhares 2 24 2 2" xfId="24220" xr:uid="{00000000-0005-0000-0000-00009E5E0000}"/>
    <cellStyle name="Separador de milhares 2 24 2 2 2" xfId="54856" xr:uid="{8A27853A-D3F4-47A0-A610-D9E21C5D28B5}"/>
    <cellStyle name="Separador de milhares 2 24 2 3" xfId="54855" xr:uid="{5B9A4FAA-9E8E-4481-A796-BC69F0B32A50}"/>
    <cellStyle name="Separador de milhares 2 24 3" xfId="24221" xr:uid="{00000000-0005-0000-0000-00009F5E0000}"/>
    <cellStyle name="Separador de milhares 2 24 3 2" xfId="24222" xr:uid="{00000000-0005-0000-0000-0000A05E0000}"/>
    <cellStyle name="Separador de milhares 2 24 3 2 2" xfId="54858" xr:uid="{3F824694-EB62-4B32-A557-46A4B8C32F38}"/>
    <cellStyle name="Separador de milhares 2 24 3 3" xfId="54857" xr:uid="{58530B0C-EFF0-4A69-8905-8CB9B79AE756}"/>
    <cellStyle name="Separador de milhares 2 24 4" xfId="24223" xr:uid="{00000000-0005-0000-0000-0000A15E0000}"/>
    <cellStyle name="Separador de milhares 2 24 4 2" xfId="54859" xr:uid="{3BC5D275-E374-41C5-B935-5CF9CDD38CA1}"/>
    <cellStyle name="Separador de milhares 2 24 5" xfId="24224" xr:uid="{00000000-0005-0000-0000-0000A25E0000}"/>
    <cellStyle name="Separador de milhares 2 24 5 2" xfId="24225" xr:uid="{00000000-0005-0000-0000-0000A35E0000}"/>
    <cellStyle name="Separador de milhares 2 24 5 2 2" xfId="54861" xr:uid="{ED94D014-D0A6-4844-AC69-4E7B7C0E8209}"/>
    <cellStyle name="Separador de milhares 2 24 5 3" xfId="54860" xr:uid="{5685D6BA-621A-4F86-A448-9BD2CEE681C4}"/>
    <cellStyle name="Separador de milhares 2 24 6" xfId="24226" xr:uid="{00000000-0005-0000-0000-0000A45E0000}"/>
    <cellStyle name="Separador de milhares 2 24 6 2" xfId="54862" xr:uid="{DAEBB9DF-2542-44D4-A78E-F9B9E9C24338}"/>
    <cellStyle name="Separador de milhares 2 24 7" xfId="54854" xr:uid="{344C6CF1-C975-431D-A5F9-872E22642E46}"/>
    <cellStyle name="Separador de milhares 2 25" xfId="24227" xr:uid="{00000000-0005-0000-0000-0000A55E0000}"/>
    <cellStyle name="Separador de milhares 2 25 2" xfId="24228" xr:uid="{00000000-0005-0000-0000-0000A65E0000}"/>
    <cellStyle name="Separador de milhares 2 25 2 2" xfId="24229" xr:uid="{00000000-0005-0000-0000-0000A75E0000}"/>
    <cellStyle name="Separador de milhares 2 25 2 2 2" xfId="54865" xr:uid="{3C26A0D0-48AE-42B4-8C82-D78386D1ED3E}"/>
    <cellStyle name="Separador de milhares 2 25 2 3" xfId="54864" xr:uid="{5C7318B6-2081-4452-9C3B-416A59AFF8AE}"/>
    <cellStyle name="Separador de milhares 2 25 3" xfId="24230" xr:uid="{00000000-0005-0000-0000-0000A85E0000}"/>
    <cellStyle name="Separador de milhares 2 25 3 2" xfId="24231" xr:uid="{00000000-0005-0000-0000-0000A95E0000}"/>
    <cellStyle name="Separador de milhares 2 25 3 2 2" xfId="54867" xr:uid="{2D449CC5-1DB6-4CE1-86DD-FC851EE12B59}"/>
    <cellStyle name="Separador de milhares 2 25 3 3" xfId="54866" xr:uid="{9A099CBF-AB00-44BA-BE2B-A33FAD90BD32}"/>
    <cellStyle name="Separador de milhares 2 25 4" xfId="24232" xr:uid="{00000000-0005-0000-0000-0000AA5E0000}"/>
    <cellStyle name="Separador de milhares 2 25 4 2" xfId="54868" xr:uid="{09259650-5CBA-470A-9353-9AB974C53A68}"/>
    <cellStyle name="Separador de milhares 2 25 5" xfId="24233" xr:uid="{00000000-0005-0000-0000-0000AB5E0000}"/>
    <cellStyle name="Separador de milhares 2 25 5 2" xfId="24234" xr:uid="{00000000-0005-0000-0000-0000AC5E0000}"/>
    <cellStyle name="Separador de milhares 2 25 5 2 2" xfId="54870" xr:uid="{88955791-EB65-42CA-A7C5-30574F09DB71}"/>
    <cellStyle name="Separador de milhares 2 25 5 3" xfId="54869" xr:uid="{E70795A5-B9CD-40BF-9412-4006F389B54B}"/>
    <cellStyle name="Separador de milhares 2 25 6" xfId="24235" xr:uid="{00000000-0005-0000-0000-0000AD5E0000}"/>
    <cellStyle name="Separador de milhares 2 25 6 2" xfId="54871" xr:uid="{9A44287E-AE0E-4128-8D17-3E4C75D09861}"/>
    <cellStyle name="Separador de milhares 2 25 7" xfId="54863" xr:uid="{5CC4FE83-6957-436E-8F74-3A37BE6772E0}"/>
    <cellStyle name="Separador de milhares 2 26" xfId="24236" xr:uid="{00000000-0005-0000-0000-0000AE5E0000}"/>
    <cellStyle name="Separador de milhares 2 26 2" xfId="24237" xr:uid="{00000000-0005-0000-0000-0000AF5E0000}"/>
    <cellStyle name="Separador de milhares 2 26 2 2" xfId="24238" xr:uid="{00000000-0005-0000-0000-0000B05E0000}"/>
    <cellStyle name="Separador de milhares 2 26 2 2 2" xfId="54874" xr:uid="{0900C785-C96C-46DA-9A2F-77D757503279}"/>
    <cellStyle name="Separador de milhares 2 26 2 3" xfId="54873" xr:uid="{76B07ADD-CC5E-4BAC-B8F9-1840B7E5BCE0}"/>
    <cellStyle name="Separador de milhares 2 26 3" xfId="24239" xr:uid="{00000000-0005-0000-0000-0000B15E0000}"/>
    <cellStyle name="Separador de milhares 2 26 3 2" xfId="24240" xr:uid="{00000000-0005-0000-0000-0000B25E0000}"/>
    <cellStyle name="Separador de milhares 2 26 3 2 2" xfId="54876" xr:uid="{76B2A591-99EC-4C44-93F6-F19DE055C4F0}"/>
    <cellStyle name="Separador de milhares 2 26 3 3" xfId="54875" xr:uid="{E76643F1-8940-4809-A772-4FB4C5F6533F}"/>
    <cellStyle name="Separador de milhares 2 26 4" xfId="24241" xr:uid="{00000000-0005-0000-0000-0000B35E0000}"/>
    <cellStyle name="Separador de milhares 2 26 4 2" xfId="54877" xr:uid="{C9F1DC3E-0A00-4C3C-A9C4-C1DCE25C8EA0}"/>
    <cellStyle name="Separador de milhares 2 26 5" xfId="24242" xr:uid="{00000000-0005-0000-0000-0000B45E0000}"/>
    <cellStyle name="Separador de milhares 2 26 5 2" xfId="24243" xr:uid="{00000000-0005-0000-0000-0000B55E0000}"/>
    <cellStyle name="Separador de milhares 2 26 5 2 2" xfId="54879" xr:uid="{3707E92D-8309-4423-AA7B-F470F2ACFB3E}"/>
    <cellStyle name="Separador de milhares 2 26 5 3" xfId="54878" xr:uid="{4494CEE3-B622-47F6-866B-774F49C7BF6D}"/>
    <cellStyle name="Separador de milhares 2 26 6" xfId="24244" xr:uid="{00000000-0005-0000-0000-0000B65E0000}"/>
    <cellStyle name="Separador de milhares 2 26 6 2" xfId="54880" xr:uid="{BB55DB36-4B43-4A9B-A847-6DBA8785A044}"/>
    <cellStyle name="Separador de milhares 2 26 7" xfId="54872" xr:uid="{33DD3C8B-883E-4C69-A9F0-032B5217F36A}"/>
    <cellStyle name="Separador de milhares 2 27" xfId="24245" xr:uid="{00000000-0005-0000-0000-0000B75E0000}"/>
    <cellStyle name="Separador de milhares 2 27 2" xfId="24246" xr:uid="{00000000-0005-0000-0000-0000B85E0000}"/>
    <cellStyle name="Separador de milhares 2 27 2 2" xfId="24247" xr:uid="{00000000-0005-0000-0000-0000B95E0000}"/>
    <cellStyle name="Separador de milhares 2 27 2 2 2" xfId="54883" xr:uid="{373411EE-7DD3-4340-9846-7C1C0971A479}"/>
    <cellStyle name="Separador de milhares 2 27 2 3" xfId="54882" xr:uid="{A9BADC55-B801-4301-9144-3B016A1E9660}"/>
    <cellStyle name="Separador de milhares 2 27 3" xfId="24248" xr:uid="{00000000-0005-0000-0000-0000BA5E0000}"/>
    <cellStyle name="Separador de milhares 2 27 3 2" xfId="24249" xr:uid="{00000000-0005-0000-0000-0000BB5E0000}"/>
    <cellStyle name="Separador de milhares 2 27 3 2 2" xfId="54885" xr:uid="{1C01D7DB-34AA-4FE6-BFC2-4B334E8B47BA}"/>
    <cellStyle name="Separador de milhares 2 27 3 3" xfId="54884" xr:uid="{E8CA0AF3-F59D-427D-B42E-1181277F039B}"/>
    <cellStyle name="Separador de milhares 2 27 4" xfId="24250" xr:uid="{00000000-0005-0000-0000-0000BC5E0000}"/>
    <cellStyle name="Separador de milhares 2 27 4 2" xfId="54886" xr:uid="{55BA61A4-8650-41AC-9CEE-7358DA146D08}"/>
    <cellStyle name="Separador de milhares 2 27 5" xfId="24251" xr:uid="{00000000-0005-0000-0000-0000BD5E0000}"/>
    <cellStyle name="Separador de milhares 2 27 5 2" xfId="24252" xr:uid="{00000000-0005-0000-0000-0000BE5E0000}"/>
    <cellStyle name="Separador de milhares 2 27 5 2 2" xfId="54888" xr:uid="{12657776-62FB-4622-A2B1-FF4F1B6ED94F}"/>
    <cellStyle name="Separador de milhares 2 27 5 3" xfId="54887" xr:uid="{16970C53-9D9F-4982-A38D-DF7DE00FC591}"/>
    <cellStyle name="Separador de milhares 2 27 6" xfId="24253" xr:uid="{00000000-0005-0000-0000-0000BF5E0000}"/>
    <cellStyle name="Separador de milhares 2 27 6 2" xfId="54889" xr:uid="{37C8B862-032C-473F-8BD0-31AB3B452D85}"/>
    <cellStyle name="Separador de milhares 2 27 7" xfId="54881" xr:uid="{98E9ADBD-A672-4676-9259-8A9A1B00A260}"/>
    <cellStyle name="Separador de milhares 2 28" xfId="24254" xr:uid="{00000000-0005-0000-0000-0000C05E0000}"/>
    <cellStyle name="Separador de milhares 2 28 2" xfId="24255" xr:uid="{00000000-0005-0000-0000-0000C15E0000}"/>
    <cellStyle name="Separador de milhares 2 28 2 2" xfId="24256" xr:uid="{00000000-0005-0000-0000-0000C25E0000}"/>
    <cellStyle name="Separador de milhares 2 28 2 2 2" xfId="54892" xr:uid="{9BF29264-CD9B-4669-8705-108354C84D8A}"/>
    <cellStyle name="Separador de milhares 2 28 2 3" xfId="54891" xr:uid="{924EFAF8-3D6A-49B6-A8FF-5744B9951093}"/>
    <cellStyle name="Separador de milhares 2 28 3" xfId="24257" xr:uid="{00000000-0005-0000-0000-0000C35E0000}"/>
    <cellStyle name="Separador de milhares 2 28 3 2" xfId="24258" xr:uid="{00000000-0005-0000-0000-0000C45E0000}"/>
    <cellStyle name="Separador de milhares 2 28 3 2 2" xfId="54894" xr:uid="{0FDC6688-925D-49CD-8168-3D010E0B9550}"/>
    <cellStyle name="Separador de milhares 2 28 3 3" xfId="54893" xr:uid="{D07BE1B6-7760-4622-BDCD-37EA7A6B4981}"/>
    <cellStyle name="Separador de milhares 2 28 4" xfId="24259" xr:uid="{00000000-0005-0000-0000-0000C55E0000}"/>
    <cellStyle name="Separador de milhares 2 28 4 2" xfId="54895" xr:uid="{89415187-2F13-403D-8EE6-4E766EE5BB62}"/>
    <cellStyle name="Separador de milhares 2 28 5" xfId="24260" xr:uid="{00000000-0005-0000-0000-0000C65E0000}"/>
    <cellStyle name="Separador de milhares 2 28 5 2" xfId="24261" xr:uid="{00000000-0005-0000-0000-0000C75E0000}"/>
    <cellStyle name="Separador de milhares 2 28 5 2 2" xfId="54897" xr:uid="{0397C3E7-AAA6-44AF-96B1-0416621C5B97}"/>
    <cellStyle name="Separador de milhares 2 28 5 3" xfId="54896" xr:uid="{018D767A-CB92-468D-BD19-3D8D40953D77}"/>
    <cellStyle name="Separador de milhares 2 28 6" xfId="24262" xr:uid="{00000000-0005-0000-0000-0000C85E0000}"/>
    <cellStyle name="Separador de milhares 2 28 6 2" xfId="54898" xr:uid="{9B83ECB6-D43A-43FC-A614-939F1E085248}"/>
    <cellStyle name="Separador de milhares 2 28 7" xfId="54890" xr:uid="{A132A9AB-E308-4016-B24D-6890F1C9679B}"/>
    <cellStyle name="Separador de milhares 2 29" xfId="24263" xr:uid="{00000000-0005-0000-0000-0000C95E0000}"/>
    <cellStyle name="Separador de milhares 2 29 2" xfId="24264" xr:uid="{00000000-0005-0000-0000-0000CA5E0000}"/>
    <cellStyle name="Separador de milhares 2 29 2 2" xfId="24265" xr:uid="{00000000-0005-0000-0000-0000CB5E0000}"/>
    <cellStyle name="Separador de milhares 2 29 2 2 2" xfId="54901" xr:uid="{C704AB1C-FA70-4964-A0C5-15B6C0DF4EB9}"/>
    <cellStyle name="Separador de milhares 2 29 2 3" xfId="54900" xr:uid="{29B5FA23-921A-4A52-8FC7-FC4230D760E5}"/>
    <cellStyle name="Separador de milhares 2 29 3" xfId="24266" xr:uid="{00000000-0005-0000-0000-0000CC5E0000}"/>
    <cellStyle name="Separador de milhares 2 29 3 2" xfId="24267" xr:uid="{00000000-0005-0000-0000-0000CD5E0000}"/>
    <cellStyle name="Separador de milhares 2 29 3 2 2" xfId="54903" xr:uid="{1FB2B172-4BD3-425D-B3BA-D81963F0D888}"/>
    <cellStyle name="Separador de milhares 2 29 3 3" xfId="54902" xr:uid="{688B4A2D-990E-4187-BDAD-E49A00CF1E4C}"/>
    <cellStyle name="Separador de milhares 2 29 4" xfId="24268" xr:uid="{00000000-0005-0000-0000-0000CE5E0000}"/>
    <cellStyle name="Separador de milhares 2 29 4 2" xfId="54904" xr:uid="{7B1F96B1-6170-48CF-95C8-EAE2634DAF00}"/>
    <cellStyle name="Separador de milhares 2 29 5" xfId="24269" xr:uid="{00000000-0005-0000-0000-0000CF5E0000}"/>
    <cellStyle name="Separador de milhares 2 29 5 2" xfId="24270" xr:uid="{00000000-0005-0000-0000-0000D05E0000}"/>
    <cellStyle name="Separador de milhares 2 29 5 2 2" xfId="54906" xr:uid="{8084D3D0-7E4E-40B7-8BA2-AAC62BEA935F}"/>
    <cellStyle name="Separador de milhares 2 29 5 3" xfId="54905" xr:uid="{22C3FCD9-501F-43AF-8DB9-1D5E5AED096A}"/>
    <cellStyle name="Separador de milhares 2 29 6" xfId="24271" xr:uid="{00000000-0005-0000-0000-0000D15E0000}"/>
    <cellStyle name="Separador de milhares 2 29 6 2" xfId="54907" xr:uid="{A33C3818-0911-4437-91FB-B8C3B2C8F924}"/>
    <cellStyle name="Separador de milhares 2 29 7" xfId="54899" xr:uid="{93AA8410-869D-43AA-A882-3D319C68ED07}"/>
    <cellStyle name="Separador de milhares 2 3" xfId="24272" xr:uid="{00000000-0005-0000-0000-0000D25E0000}"/>
    <cellStyle name="Separador de milhares_x0001_ 2 3" xfId="24273" xr:uid="{00000000-0005-0000-0000-0000D35E0000}"/>
    <cellStyle name="Separador de milhares 2 3 10" xfId="24274" xr:uid="{00000000-0005-0000-0000-0000D45E0000}"/>
    <cellStyle name="Separador de milhares_x0001_ 2 3 10" xfId="54909" xr:uid="{3D5E481D-7416-49A9-96EF-632BEAB23C24}"/>
    <cellStyle name="Separador de milhares 2 3 10 2" xfId="24275" xr:uid="{00000000-0005-0000-0000-0000D55E0000}"/>
    <cellStyle name="Separador de milhares 2 3 10 2 2" xfId="24276" xr:uid="{00000000-0005-0000-0000-0000D65E0000}"/>
    <cellStyle name="Separador de milhares 2 3 10 2 2 2" xfId="54912" xr:uid="{056135AF-3247-4907-AB85-6798BAA56D92}"/>
    <cellStyle name="Separador de milhares 2 3 10 2 3" xfId="54911" xr:uid="{D38A8BFE-75DB-4800-96AE-43DC49F3E7AB}"/>
    <cellStyle name="Separador de milhares 2 3 10 3" xfId="24277" xr:uid="{00000000-0005-0000-0000-0000D75E0000}"/>
    <cellStyle name="Separador de milhares 2 3 10 3 2" xfId="24278" xr:uid="{00000000-0005-0000-0000-0000D85E0000}"/>
    <cellStyle name="Separador de milhares 2 3 10 3 2 2" xfId="54914" xr:uid="{056C731F-13C8-417D-BAC8-1DDD88F5A96D}"/>
    <cellStyle name="Separador de milhares 2 3 10 3 3" xfId="54913" xr:uid="{396E6A14-B0BC-4FB6-B0E2-E6DD404D3A01}"/>
    <cellStyle name="Separador de milhares 2 3 10 4" xfId="24279" xr:uid="{00000000-0005-0000-0000-0000D95E0000}"/>
    <cellStyle name="Separador de milhares 2 3 10 4 2" xfId="54915" xr:uid="{42EC30DD-E7F1-4A98-A9C8-DA273EE5C3D5}"/>
    <cellStyle name="Separador de milhares 2 3 10 5" xfId="24280" xr:uid="{00000000-0005-0000-0000-0000DA5E0000}"/>
    <cellStyle name="Separador de milhares 2 3 10 5 2" xfId="54916" xr:uid="{BBA6D57E-7FE7-4EA1-B5AF-AD798E00653E}"/>
    <cellStyle name="Separador de milhares 2 3 10 6" xfId="24281" xr:uid="{00000000-0005-0000-0000-0000DB5E0000}"/>
    <cellStyle name="Separador de milhares 2 3 10 6 2" xfId="54917" xr:uid="{A622184F-5D1D-4F6A-8160-D271F87B99C2}"/>
    <cellStyle name="Separador de milhares 2 3 10 7" xfId="54910" xr:uid="{02523BAE-F915-498F-A623-851337C27DC1}"/>
    <cellStyle name="Separador de milhares 2 3 11" xfId="24282" xr:uid="{00000000-0005-0000-0000-0000DC5E0000}"/>
    <cellStyle name="Separador de milhares 2 3 11 2" xfId="24283" xr:uid="{00000000-0005-0000-0000-0000DD5E0000}"/>
    <cellStyle name="Separador de milhares 2 3 11 2 2" xfId="24284" xr:uid="{00000000-0005-0000-0000-0000DE5E0000}"/>
    <cellStyle name="Separador de milhares 2 3 11 2 2 2" xfId="54920" xr:uid="{35DA6E28-6A0F-41EB-8BEF-0F65CBC69F62}"/>
    <cellStyle name="Separador de milhares 2 3 11 2 3" xfId="54919" xr:uid="{AEF0B39E-BC1C-4A6D-AF75-E798215899BE}"/>
    <cellStyle name="Separador de milhares 2 3 11 3" xfId="24285" xr:uid="{00000000-0005-0000-0000-0000DF5E0000}"/>
    <cellStyle name="Separador de milhares 2 3 11 3 2" xfId="24286" xr:uid="{00000000-0005-0000-0000-0000E05E0000}"/>
    <cellStyle name="Separador de milhares 2 3 11 3 2 2" xfId="54922" xr:uid="{3077C9E8-FFD5-47F6-AD84-E19D3AD96265}"/>
    <cellStyle name="Separador de milhares 2 3 11 3 3" xfId="54921" xr:uid="{3E34537B-523E-41E8-8D5C-54751BC46EC8}"/>
    <cellStyle name="Separador de milhares 2 3 11 4" xfId="24287" xr:uid="{00000000-0005-0000-0000-0000E15E0000}"/>
    <cellStyle name="Separador de milhares 2 3 11 4 2" xfId="54923" xr:uid="{BDD13EF2-06DD-49ED-A00C-A30408959BDB}"/>
    <cellStyle name="Separador de milhares 2 3 11 5" xfId="24288" xr:uid="{00000000-0005-0000-0000-0000E25E0000}"/>
    <cellStyle name="Separador de milhares 2 3 11 5 2" xfId="54924" xr:uid="{27922BBA-0F25-44C3-9B52-42F927E28CF3}"/>
    <cellStyle name="Separador de milhares 2 3 11 6" xfId="24289" xr:uid="{00000000-0005-0000-0000-0000E35E0000}"/>
    <cellStyle name="Separador de milhares 2 3 11 6 2" xfId="54925" xr:uid="{BCA366FD-1D23-4A0E-91D0-43E90F2AEBB5}"/>
    <cellStyle name="Separador de milhares 2 3 11 7" xfId="54918" xr:uid="{4F30F4CB-6767-42A1-BF07-0C1A2DB529DA}"/>
    <cellStyle name="Separador de milhares 2 3 12" xfId="24290" xr:uid="{00000000-0005-0000-0000-0000E45E0000}"/>
    <cellStyle name="Separador de milhares 2 3 12 2" xfId="24291" xr:uid="{00000000-0005-0000-0000-0000E55E0000}"/>
    <cellStyle name="Separador de milhares 2 3 12 2 2" xfId="24292" xr:uid="{00000000-0005-0000-0000-0000E65E0000}"/>
    <cellStyle name="Separador de milhares 2 3 12 2 2 2" xfId="54928" xr:uid="{D0035970-00BA-4AEA-A570-43E939E8A63F}"/>
    <cellStyle name="Separador de milhares 2 3 12 2 3" xfId="54927" xr:uid="{47A49CC4-5A01-4AF6-9A57-FB972F47EFA4}"/>
    <cellStyle name="Separador de milhares 2 3 12 3" xfId="24293" xr:uid="{00000000-0005-0000-0000-0000E75E0000}"/>
    <cellStyle name="Separador de milhares 2 3 12 3 2" xfId="24294" xr:uid="{00000000-0005-0000-0000-0000E85E0000}"/>
    <cellStyle name="Separador de milhares 2 3 12 3 2 2" xfId="54930" xr:uid="{9CF6A89D-84C3-46FD-98B5-A5E0BD3A5120}"/>
    <cellStyle name="Separador de milhares 2 3 12 3 3" xfId="54929" xr:uid="{D7F5B1FE-AC26-4357-B822-721849B6855D}"/>
    <cellStyle name="Separador de milhares 2 3 12 4" xfId="24295" xr:uid="{00000000-0005-0000-0000-0000E95E0000}"/>
    <cellStyle name="Separador de milhares 2 3 12 4 2" xfId="54931" xr:uid="{D44DCCCA-2142-4259-B325-D25D61E5F787}"/>
    <cellStyle name="Separador de milhares 2 3 12 5" xfId="24296" xr:uid="{00000000-0005-0000-0000-0000EA5E0000}"/>
    <cellStyle name="Separador de milhares 2 3 12 5 2" xfId="54932" xr:uid="{34D14C41-9DE6-456A-AEA9-D2B24D6EEA02}"/>
    <cellStyle name="Separador de milhares 2 3 12 6" xfId="24297" xr:uid="{00000000-0005-0000-0000-0000EB5E0000}"/>
    <cellStyle name="Separador de milhares 2 3 12 6 2" xfId="54933" xr:uid="{03344B11-9CDE-446B-9126-3AA4DE58422E}"/>
    <cellStyle name="Separador de milhares 2 3 12 7" xfId="54926" xr:uid="{548F747B-22CB-448E-B045-DE494CB0056B}"/>
    <cellStyle name="Separador de milhares 2 3 13" xfId="24298" xr:uid="{00000000-0005-0000-0000-0000EC5E0000}"/>
    <cellStyle name="Separador de milhares 2 3 13 2" xfId="24299" xr:uid="{00000000-0005-0000-0000-0000ED5E0000}"/>
    <cellStyle name="Separador de milhares 2 3 13 2 2" xfId="54935" xr:uid="{46563B80-CB24-449E-AF1E-82976C0487A0}"/>
    <cellStyle name="Separador de milhares 2 3 13 3" xfId="54934" xr:uid="{562A2FB3-694C-473E-B2DA-DDB5F6272AEB}"/>
    <cellStyle name="Separador de milhares 2 3 14" xfId="24300" xr:uid="{00000000-0005-0000-0000-0000EE5E0000}"/>
    <cellStyle name="Separador de milhares 2 3 14 2" xfId="24301" xr:uid="{00000000-0005-0000-0000-0000EF5E0000}"/>
    <cellStyle name="Separador de milhares 2 3 14 2 2" xfId="54937" xr:uid="{943C85F0-D1EC-4C85-B194-F31D603D1809}"/>
    <cellStyle name="Separador de milhares 2 3 14 3" xfId="54936" xr:uid="{6B440DD5-77D3-48ED-8DE4-234463ABF5FB}"/>
    <cellStyle name="Separador de milhares 2 3 15" xfId="24302" xr:uid="{00000000-0005-0000-0000-0000F05E0000}"/>
    <cellStyle name="Separador de milhares 2 3 15 2" xfId="24303" xr:uid="{00000000-0005-0000-0000-0000F15E0000}"/>
    <cellStyle name="Separador de milhares 2 3 15 2 2" xfId="54939" xr:uid="{C279FCB2-C6DE-470D-84DB-BBD34CD7A18C}"/>
    <cellStyle name="Separador de milhares 2 3 15 3" xfId="54938" xr:uid="{D0E88EB5-1463-4661-8607-E07074913704}"/>
    <cellStyle name="Separador de milhares 2 3 16" xfId="24304" xr:uid="{00000000-0005-0000-0000-0000F25E0000}"/>
    <cellStyle name="Separador de milhares 2 3 16 2" xfId="24305" xr:uid="{00000000-0005-0000-0000-0000F35E0000}"/>
    <cellStyle name="Separador de milhares 2 3 16 2 2" xfId="54941" xr:uid="{8BF913D8-DA8D-4E44-8666-DA8FD1BB3EE3}"/>
    <cellStyle name="Separador de milhares 2 3 16 3" xfId="54940" xr:uid="{DAA5FCA4-5637-4A8A-A470-B6AD73D1FA69}"/>
    <cellStyle name="Separador de milhares 2 3 17" xfId="24306" xr:uid="{00000000-0005-0000-0000-0000F45E0000}"/>
    <cellStyle name="Separador de milhares 2 3 17 2" xfId="54942" xr:uid="{746C97ED-7B4D-41C8-BDA5-D65900725BC1}"/>
    <cellStyle name="Separador de milhares 2 3 18" xfId="24307" xr:uid="{00000000-0005-0000-0000-0000F55E0000}"/>
    <cellStyle name="Separador de milhares 2 3 18 2" xfId="54943" xr:uid="{0EED03C9-F831-4301-9C08-DF540E954327}"/>
    <cellStyle name="Separador de milhares 2 3 18 3" xfId="24308" xr:uid="{00000000-0005-0000-0000-0000F65E0000}"/>
    <cellStyle name="Separador de milhares 2 3 18 3 2" xfId="54944" xr:uid="{E7FC3253-6D6B-401F-9727-FE2E6BA68238}"/>
    <cellStyle name="Separador de milhares 2 3 19" xfId="24309" xr:uid="{00000000-0005-0000-0000-0000F75E0000}"/>
    <cellStyle name="Separador de milhares 2 3 19 2" xfId="54945" xr:uid="{04255100-1705-4703-81B5-BF30148493F3}"/>
    <cellStyle name="Separador de milhares 2 3 2" xfId="24310" xr:uid="{00000000-0005-0000-0000-0000F85E0000}"/>
    <cellStyle name="Separador de milhares_x0001_ 2 3 2" xfId="24311" xr:uid="{00000000-0005-0000-0000-0000F95E0000}"/>
    <cellStyle name="Separador de milhares 2 3 2 10" xfId="24312" xr:uid="{00000000-0005-0000-0000-0000FA5E0000}"/>
    <cellStyle name="Separador de milhares 2 3 2 10 2" xfId="54948" xr:uid="{2CEC7E6F-4E2D-4AD5-B8CA-4A2655F650F0}"/>
    <cellStyle name="Separador de milhares 2 3 2 11" xfId="54946" xr:uid="{98D8D813-0478-492B-8F05-6BC1591F2EB9}"/>
    <cellStyle name="Separador de milhares 2 3 2 2" xfId="24313" xr:uid="{00000000-0005-0000-0000-0000FB5E0000}"/>
    <cellStyle name="Separador de milhares_x0001_ 2 3 2 2" xfId="24314" xr:uid="{00000000-0005-0000-0000-0000FC5E0000}"/>
    <cellStyle name="Separador de milhares 2 3 2 2 2" xfId="24315" xr:uid="{00000000-0005-0000-0000-0000FD5E0000}"/>
    <cellStyle name="Separador de milhares_x0001_ 2 3 2 2 2" xfId="54950" xr:uid="{9729E768-BFEA-49CE-B622-EE4B7AEB108B}"/>
    <cellStyle name="Separador de milhares 2 3 2 2 2 2" xfId="24316" xr:uid="{00000000-0005-0000-0000-0000FE5E0000}"/>
    <cellStyle name="Separador de milhares 2 3 2 2 2 2 2" xfId="54952" xr:uid="{8449061A-F8FF-42AE-BD33-B6CDE6469E4B}"/>
    <cellStyle name="Separador de milhares 2 3 2 2 2 3" xfId="54951" xr:uid="{A47BCFB7-B1EB-4036-AAD6-5B31941D2AFD}"/>
    <cellStyle name="Separador de milhares 2 3 2 2 3" xfId="24317" xr:uid="{00000000-0005-0000-0000-0000FF5E0000}"/>
    <cellStyle name="Separador de milhares 2 3 2 2 3 2" xfId="24318" xr:uid="{00000000-0005-0000-0000-0000005F0000}"/>
    <cellStyle name="Separador de milhares 2 3 2 2 3 2 2" xfId="54954" xr:uid="{6413AE94-26FD-4D6C-8444-F601CC854140}"/>
    <cellStyle name="Separador de milhares 2 3 2 2 3 3" xfId="54953" xr:uid="{165E8CC4-4616-4EB9-A6BE-931B8C5CCD47}"/>
    <cellStyle name="Separador de milhares 2 3 2 2 4" xfId="24319" xr:uid="{00000000-0005-0000-0000-0000015F0000}"/>
    <cellStyle name="Separador de milhares 2 3 2 2 4 2" xfId="54955" xr:uid="{5652B1AD-ABCE-410B-AAF5-1318D28C35DE}"/>
    <cellStyle name="Separador de milhares 2 3 2 2 5" xfId="24320" xr:uid="{00000000-0005-0000-0000-0000025F0000}"/>
    <cellStyle name="Separador de milhares 2 3 2 2 5 2" xfId="54956" xr:uid="{0B375FC2-9DE6-49C1-A316-E18DC2C6BBF6}"/>
    <cellStyle name="Separador de milhares 2 3 2 2 6" xfId="24321" xr:uid="{00000000-0005-0000-0000-0000035F0000}"/>
    <cellStyle name="Separador de milhares 2 3 2 2 6 2" xfId="54957" xr:uid="{409F9566-BEE1-40F8-894C-7EEC138C93A9}"/>
    <cellStyle name="Separador de milhares 2 3 2 2 7" xfId="54949" xr:uid="{3A24AF0C-65B2-4A78-97C2-0FF29BC31403}"/>
    <cellStyle name="Separador de milhares 2 3 2 3" xfId="24322" xr:uid="{00000000-0005-0000-0000-0000045F0000}"/>
    <cellStyle name="Separador de milhares_x0001_ 2 3 2 3" xfId="54947" xr:uid="{EECAB09F-635E-4727-AE70-82858FAD6203}"/>
    <cellStyle name="Separador de milhares 2 3 2 3 2" xfId="24323" xr:uid="{00000000-0005-0000-0000-0000055F0000}"/>
    <cellStyle name="Separador de milhares 2 3 2 3 2 2" xfId="54959" xr:uid="{D694DE8B-7780-42C7-A37A-80CD44B7440C}"/>
    <cellStyle name="Separador de milhares 2 3 2 3 3" xfId="54958" xr:uid="{73BCC59A-C12A-4550-8B13-72DFB5A2FC05}"/>
    <cellStyle name="Separador de milhares 2 3 2 4" xfId="24324" xr:uid="{00000000-0005-0000-0000-0000065F0000}"/>
    <cellStyle name="Separador de milhares 2 3 2 4 2" xfId="24325" xr:uid="{00000000-0005-0000-0000-0000075F0000}"/>
    <cellStyle name="Separador de milhares 2 3 2 4 2 2" xfId="54961" xr:uid="{BD2EF280-BC0C-408A-906E-52AA7E5BF0DD}"/>
    <cellStyle name="Separador de milhares 2 3 2 4 3" xfId="54960" xr:uid="{1BE9A03C-58BD-41AA-8466-08F2FA400762}"/>
    <cellStyle name="Separador de milhares 2 3 2 5" xfId="24326" xr:uid="{00000000-0005-0000-0000-0000085F0000}"/>
    <cellStyle name="Separador de milhares 2 3 2 5 2" xfId="24327" xr:uid="{00000000-0005-0000-0000-0000095F0000}"/>
    <cellStyle name="Separador de milhares 2 3 2 5 2 2" xfId="54963" xr:uid="{A2F986DC-3523-4037-A74F-B787031E67E2}"/>
    <cellStyle name="Separador de milhares 2 3 2 5 3" xfId="54962" xr:uid="{B1A6DFA7-3091-4936-A53E-FB9CA88E27C1}"/>
    <cellStyle name="Separador de milhares 2 3 2 6" xfId="24328" xr:uid="{00000000-0005-0000-0000-00000A5F0000}"/>
    <cellStyle name="Separador de milhares 2 3 2 6 2" xfId="24329" xr:uid="{00000000-0005-0000-0000-00000B5F0000}"/>
    <cellStyle name="Separador de milhares 2 3 2 6 2 2" xfId="54965" xr:uid="{672F69DB-F68B-4E14-9C3E-01D2C3BD618D}"/>
    <cellStyle name="Separador de milhares 2 3 2 6 3" xfId="54964" xr:uid="{6BC5FB09-8BA9-4B58-B315-8B223A647C13}"/>
    <cellStyle name="Separador de milhares 2 3 2 7" xfId="24330" xr:uid="{00000000-0005-0000-0000-00000C5F0000}"/>
    <cellStyle name="Separador de milhares 2 3 2 7 2" xfId="54966" xr:uid="{83AC9548-DE85-4589-9405-5515D14D58D4}"/>
    <cellStyle name="Separador de milhares 2 3 2 8" xfId="24331" xr:uid="{00000000-0005-0000-0000-00000D5F0000}"/>
    <cellStyle name="Separador de milhares 2 3 2 8 2" xfId="54967" xr:uid="{F8D8CC69-0E3C-4BDF-B72D-4C16974FDFF4}"/>
    <cellStyle name="Separador de milhares 2 3 2 8 3" xfId="24332" xr:uid="{00000000-0005-0000-0000-00000E5F0000}"/>
    <cellStyle name="Separador de milhares 2 3 2 8 3 2" xfId="54968" xr:uid="{A38E56CF-705F-4B6E-964B-5CF65B83CAD5}"/>
    <cellStyle name="Separador de milhares 2 3 2 9" xfId="24333" xr:uid="{00000000-0005-0000-0000-00000F5F0000}"/>
    <cellStyle name="Separador de milhares 2 3 2 9 2" xfId="54969" xr:uid="{30EA7779-7B05-43DF-9EAD-C9990840E0B4}"/>
    <cellStyle name="Separador de milhares 2 3 20" xfId="24334" xr:uid="{00000000-0005-0000-0000-0000105F0000}"/>
    <cellStyle name="Separador de milhares 2 3 20 2" xfId="54970" xr:uid="{29B33436-3630-4285-9A9E-B9101F1F6F47}"/>
    <cellStyle name="Separador de milhares 2 3 21" xfId="54908" xr:uid="{6E2AB8FB-9F2D-4F80-9250-B12A9B2AB228}"/>
    <cellStyle name="Separador de milhares 2 3 3" xfId="24335" xr:uid="{00000000-0005-0000-0000-0000115F0000}"/>
    <cellStyle name="Separador de milhares_x0001_ 2 3 3" xfId="24336" xr:uid="{00000000-0005-0000-0000-0000125F0000}"/>
    <cellStyle name="Separador de milhares 2 3 3 10" xfId="54971" xr:uid="{4101D2B3-C254-4F4E-8F40-2C814AE2AF0B}"/>
    <cellStyle name="Separador de milhares 2 3 3 2" xfId="24337" xr:uid="{00000000-0005-0000-0000-0000135F0000}"/>
    <cellStyle name="Separador de milhares_x0001_ 2 3 3 2" xfId="24338" xr:uid="{00000000-0005-0000-0000-0000145F0000}"/>
    <cellStyle name="Separador de milhares 2 3 3 2 2" xfId="24339" xr:uid="{00000000-0005-0000-0000-0000155F0000}"/>
    <cellStyle name="Separador de milhares_x0001_ 2 3 3 2 2" xfId="54974" xr:uid="{25E9AC74-7BAD-4937-9B45-A19DD2C28FBF}"/>
    <cellStyle name="Separador de milhares 2 3 3 2 2 2" xfId="24340" xr:uid="{00000000-0005-0000-0000-0000165F0000}"/>
    <cellStyle name="Separador de milhares 2 3 3 2 2 2 2" xfId="54976" xr:uid="{E5F19EFD-A68A-4D5A-ACC4-851195CC948A}"/>
    <cellStyle name="Separador de milhares 2 3 3 2 2 3" xfId="54975" xr:uid="{3CC70122-0A32-4221-B52F-9752DE7FAC10}"/>
    <cellStyle name="Separador de milhares 2 3 3 2 3" xfId="24341" xr:uid="{00000000-0005-0000-0000-0000175F0000}"/>
    <cellStyle name="Separador de milhares 2 3 3 2 3 2" xfId="24342" xr:uid="{00000000-0005-0000-0000-0000185F0000}"/>
    <cellStyle name="Separador de milhares 2 3 3 2 3 2 2" xfId="54978" xr:uid="{C2C36C3E-E516-499B-A824-75490734FCE1}"/>
    <cellStyle name="Separador de milhares 2 3 3 2 3 3" xfId="54977" xr:uid="{034A7974-D15C-408A-B4C3-ACAC8670681B}"/>
    <cellStyle name="Separador de milhares 2 3 3 2 4" xfId="24343" xr:uid="{00000000-0005-0000-0000-0000195F0000}"/>
    <cellStyle name="Separador de milhares 2 3 3 2 4 2" xfId="54979" xr:uid="{5A1AFB90-F49C-450D-B5EA-11E658BDDAE5}"/>
    <cellStyle name="Separador de milhares 2 3 3 2 5" xfId="24344" xr:uid="{00000000-0005-0000-0000-00001A5F0000}"/>
    <cellStyle name="Separador de milhares 2 3 3 2 5 2" xfId="54980" xr:uid="{9AB463FF-964C-459F-BBD4-EB5874F4DE63}"/>
    <cellStyle name="Separador de milhares 2 3 3 2 6" xfId="24345" xr:uid="{00000000-0005-0000-0000-00001B5F0000}"/>
    <cellStyle name="Separador de milhares 2 3 3 2 6 2" xfId="54981" xr:uid="{69F54628-EE17-4BAD-8365-C0BBF9B1FB70}"/>
    <cellStyle name="Separador de milhares 2 3 3 2 7" xfId="54973" xr:uid="{5D7B4C2F-A96B-468D-805F-5B3C06D712B5}"/>
    <cellStyle name="Separador de milhares 2 3 3 3" xfId="24346" xr:uid="{00000000-0005-0000-0000-00001C5F0000}"/>
    <cellStyle name="Separador de milhares_x0001_ 2 3 3 3" xfId="54972" xr:uid="{F5673E3C-E108-45B1-A92C-92FE4752C1B6}"/>
    <cellStyle name="Separador de milhares 2 3 3 3 2" xfId="24347" xr:uid="{00000000-0005-0000-0000-00001D5F0000}"/>
    <cellStyle name="Separador de milhares 2 3 3 3 2 2" xfId="54983" xr:uid="{D08D4ACF-8BFC-4615-AAAC-8CCAA4EA90B8}"/>
    <cellStyle name="Separador de milhares 2 3 3 3 3" xfId="54982" xr:uid="{00DECD80-D54C-4130-B187-70AFB45BEE8E}"/>
    <cellStyle name="Separador de milhares 2 3 3 4" xfId="24348" xr:uid="{00000000-0005-0000-0000-00001E5F0000}"/>
    <cellStyle name="Separador de milhares 2 3 3 4 2" xfId="24349" xr:uid="{00000000-0005-0000-0000-00001F5F0000}"/>
    <cellStyle name="Separador de milhares 2 3 3 4 2 2" xfId="54985" xr:uid="{30F96685-B30C-41D4-8EE4-E29E8DFAD6DC}"/>
    <cellStyle name="Separador de milhares 2 3 3 4 3" xfId="54984" xr:uid="{C4A9F5F9-F945-4DAB-807B-52F4756523E8}"/>
    <cellStyle name="Separador de milhares 2 3 3 5" xfId="24350" xr:uid="{00000000-0005-0000-0000-0000205F0000}"/>
    <cellStyle name="Separador de milhares 2 3 3 5 2" xfId="24351" xr:uid="{00000000-0005-0000-0000-0000215F0000}"/>
    <cellStyle name="Separador de milhares 2 3 3 5 2 2" xfId="54987" xr:uid="{EEB402A7-6BF9-4008-9D7A-39A8E7DA59AE}"/>
    <cellStyle name="Separador de milhares 2 3 3 5 3" xfId="54986" xr:uid="{5B74FD81-5CDD-4F5C-A6E0-DF1F3B37A7A1}"/>
    <cellStyle name="Separador de milhares 2 3 3 6" xfId="24352" xr:uid="{00000000-0005-0000-0000-0000225F0000}"/>
    <cellStyle name="Separador de milhares 2 3 3 6 2" xfId="54988" xr:uid="{F84D2A48-CC5F-4736-8EC6-DFBD769B9936}"/>
    <cellStyle name="Separador de milhares 2 3 3 7" xfId="24353" xr:uid="{00000000-0005-0000-0000-0000235F0000}"/>
    <cellStyle name="Separador de milhares 2 3 3 7 2" xfId="54989" xr:uid="{2056E0D7-FFEE-4FB8-8367-1FE3D28F5C6B}"/>
    <cellStyle name="Separador de milhares 2 3 3 7 3" xfId="24354" xr:uid="{00000000-0005-0000-0000-0000245F0000}"/>
    <cellStyle name="Separador de milhares 2 3 3 7 3 2" xfId="54990" xr:uid="{448D9733-9685-41C4-AF68-E1322222AF27}"/>
    <cellStyle name="Separador de milhares 2 3 3 8" xfId="24355" xr:uid="{00000000-0005-0000-0000-0000255F0000}"/>
    <cellStyle name="Separador de milhares 2 3 3 8 2" xfId="54991" xr:uid="{0F906BBA-E680-4906-B3D2-66857323AB95}"/>
    <cellStyle name="Separador de milhares 2 3 3 9" xfId="24356" xr:uid="{00000000-0005-0000-0000-0000265F0000}"/>
    <cellStyle name="Separador de milhares 2 3 3 9 2" xfId="54992" xr:uid="{272A07F1-4CFA-4F1E-B607-A7C0F21A3162}"/>
    <cellStyle name="Separador de milhares 2 3 4" xfId="24357" xr:uid="{00000000-0005-0000-0000-0000275F0000}"/>
    <cellStyle name="Separador de milhares_x0001_ 2 3 4" xfId="24358" xr:uid="{00000000-0005-0000-0000-0000285F0000}"/>
    <cellStyle name="Separador de milhares 2 3 4 10" xfId="54993" xr:uid="{D70EC695-9B2E-4598-9111-7EAF826A281A}"/>
    <cellStyle name="Separador de milhares 2 3 4 2" xfId="24359" xr:uid="{00000000-0005-0000-0000-0000295F0000}"/>
    <cellStyle name="Separador de milhares_x0001_ 2 3 4 2" xfId="24360" xr:uid="{00000000-0005-0000-0000-00002A5F0000}"/>
    <cellStyle name="Separador de milhares 2 3 4 2 2" xfId="24361" xr:uid="{00000000-0005-0000-0000-00002B5F0000}"/>
    <cellStyle name="Separador de milhares_x0001_ 2 3 4 2 2" xfId="54996" xr:uid="{ABE2565D-8B3C-4929-A20C-495DA8DA9F4C}"/>
    <cellStyle name="Separador de milhares 2 3 4 2 2 2" xfId="24362" xr:uid="{00000000-0005-0000-0000-00002C5F0000}"/>
    <cellStyle name="Separador de milhares 2 3 4 2 2 2 2" xfId="54998" xr:uid="{25F8155F-322E-43E5-A819-20C7FD5DAC1E}"/>
    <cellStyle name="Separador de milhares 2 3 4 2 2 3" xfId="54997" xr:uid="{2A87E9B9-45BD-4C66-A2AB-7ADA121699C4}"/>
    <cellStyle name="Separador de milhares 2 3 4 2 3" xfId="24363" xr:uid="{00000000-0005-0000-0000-00002D5F0000}"/>
    <cellStyle name="Separador de milhares 2 3 4 2 3 2" xfId="24364" xr:uid="{00000000-0005-0000-0000-00002E5F0000}"/>
    <cellStyle name="Separador de milhares 2 3 4 2 3 2 2" xfId="55000" xr:uid="{6C326C76-ECFD-403C-ABF4-CD067F217FFF}"/>
    <cellStyle name="Separador de milhares 2 3 4 2 3 3" xfId="54999" xr:uid="{CC9C7A0F-38D3-46CC-AE80-728CC10CED3F}"/>
    <cellStyle name="Separador de milhares 2 3 4 2 4" xfId="24365" xr:uid="{00000000-0005-0000-0000-00002F5F0000}"/>
    <cellStyle name="Separador de milhares 2 3 4 2 4 2" xfId="55001" xr:uid="{71D42485-219A-44B3-BC41-5F72C182E75C}"/>
    <cellStyle name="Separador de milhares 2 3 4 2 5" xfId="24366" xr:uid="{00000000-0005-0000-0000-0000305F0000}"/>
    <cellStyle name="Separador de milhares 2 3 4 2 5 2" xfId="55002" xr:uid="{44DA1156-4B0D-4AB0-B33D-2E9910EF1EAD}"/>
    <cellStyle name="Separador de milhares 2 3 4 2 6" xfId="24367" xr:uid="{00000000-0005-0000-0000-0000315F0000}"/>
    <cellStyle name="Separador de milhares 2 3 4 2 6 2" xfId="55003" xr:uid="{C6FE932D-20B3-49DA-8667-F3007B4A2FE8}"/>
    <cellStyle name="Separador de milhares 2 3 4 2 7" xfId="54995" xr:uid="{E8076BD1-5933-448F-8750-5BC92405C7DF}"/>
    <cellStyle name="Separador de milhares 2 3 4 3" xfId="24368" xr:uid="{00000000-0005-0000-0000-0000325F0000}"/>
    <cellStyle name="Separador de milhares_x0001_ 2 3 4 3" xfId="54994" xr:uid="{B96689FB-2BD2-4F93-B214-099B2ECF5134}"/>
    <cellStyle name="Separador de milhares 2 3 4 3 2" xfId="24369" xr:uid="{00000000-0005-0000-0000-0000335F0000}"/>
    <cellStyle name="Separador de milhares 2 3 4 3 2 2" xfId="55005" xr:uid="{C0FCD7D8-5B17-4513-A18E-4CEB0174D60E}"/>
    <cellStyle name="Separador de milhares 2 3 4 3 3" xfId="55004" xr:uid="{E5875BA1-B0B5-4C25-B407-088DD69D96F8}"/>
    <cellStyle name="Separador de milhares 2 3 4 4" xfId="24370" xr:uid="{00000000-0005-0000-0000-0000345F0000}"/>
    <cellStyle name="Separador de milhares 2 3 4 4 2" xfId="24371" xr:uid="{00000000-0005-0000-0000-0000355F0000}"/>
    <cellStyle name="Separador de milhares 2 3 4 4 2 2" xfId="55007" xr:uid="{898502C3-E3BC-4F3E-8752-2C86B6C493A6}"/>
    <cellStyle name="Separador de milhares 2 3 4 4 3" xfId="55006" xr:uid="{659B23FF-6CDA-41BA-8E10-31E0C9391AB6}"/>
    <cellStyle name="Separador de milhares 2 3 4 5" xfId="24372" xr:uid="{00000000-0005-0000-0000-0000365F0000}"/>
    <cellStyle name="Separador de milhares 2 3 4 5 2" xfId="24373" xr:uid="{00000000-0005-0000-0000-0000375F0000}"/>
    <cellStyle name="Separador de milhares 2 3 4 5 2 2" xfId="55009" xr:uid="{948156F9-F15A-42EA-8156-41F0ACDAEAEC}"/>
    <cellStyle name="Separador de milhares 2 3 4 5 3" xfId="55008" xr:uid="{0186B27C-AE1F-4A04-9355-0F5AF2D308B4}"/>
    <cellStyle name="Separador de milhares 2 3 4 6" xfId="24374" xr:uid="{00000000-0005-0000-0000-0000385F0000}"/>
    <cellStyle name="Separador de milhares 2 3 4 6 2" xfId="55010" xr:uid="{8AB3D8A8-CEC6-4EAC-BA4D-32DF47B3F003}"/>
    <cellStyle name="Separador de milhares 2 3 4 7" xfId="24375" xr:uid="{00000000-0005-0000-0000-0000395F0000}"/>
    <cellStyle name="Separador de milhares 2 3 4 7 2" xfId="55011" xr:uid="{BB70AFDD-BBFD-4213-A6EF-1BD56EEFAC51}"/>
    <cellStyle name="Separador de milhares 2 3 4 7 3" xfId="24376" xr:uid="{00000000-0005-0000-0000-00003A5F0000}"/>
    <cellStyle name="Separador de milhares 2 3 4 7 3 2" xfId="55012" xr:uid="{26FA7C90-2065-48E3-99FD-96571EEA0597}"/>
    <cellStyle name="Separador de milhares 2 3 4 8" xfId="24377" xr:uid="{00000000-0005-0000-0000-00003B5F0000}"/>
    <cellStyle name="Separador de milhares 2 3 4 8 2" xfId="55013" xr:uid="{5AC45B7E-9EDD-415C-B77A-9C77F14914BF}"/>
    <cellStyle name="Separador de milhares 2 3 4 9" xfId="24378" xr:uid="{00000000-0005-0000-0000-00003C5F0000}"/>
    <cellStyle name="Separador de milhares 2 3 4 9 2" xfId="55014" xr:uid="{B085B494-CBF1-46E5-B004-3BD245E61099}"/>
    <cellStyle name="Separador de milhares 2 3 5" xfId="24379" xr:uid="{00000000-0005-0000-0000-00003D5F0000}"/>
    <cellStyle name="Separador de milhares_x0001_ 2 3 5" xfId="24380" xr:uid="{00000000-0005-0000-0000-00003E5F0000}"/>
    <cellStyle name="Separador de milhares 2 3 5 2" xfId="24381" xr:uid="{00000000-0005-0000-0000-00003F5F0000}"/>
    <cellStyle name="Separador de milhares_x0001_ 2 3 5 2" xfId="24382" xr:uid="{00000000-0005-0000-0000-0000405F0000}"/>
    <cellStyle name="Separador de milhares 2 3 5 2 2" xfId="24383" xr:uid="{00000000-0005-0000-0000-0000415F0000}"/>
    <cellStyle name="Separador de milhares_x0001_ 2 3 5 2 2" xfId="55018" xr:uid="{14C2ACF0-F597-4371-81DC-7B1D1DE2CEA7}"/>
    <cellStyle name="Separador de milhares 2 3 5 2 2 2" xfId="55019" xr:uid="{808DB953-C2FC-42CE-97F6-ECEB1E5FE19D}"/>
    <cellStyle name="Separador de milhares 2 3 5 2 3" xfId="55017" xr:uid="{5A247794-81B2-4D06-B4B6-4F720D0EC87B}"/>
    <cellStyle name="Separador de milhares 2 3 5 3" xfId="24384" xr:uid="{00000000-0005-0000-0000-0000425F0000}"/>
    <cellStyle name="Separador de milhares_x0001_ 2 3 5 3" xfId="55016" xr:uid="{6E49CB7F-FE53-4B95-9288-841156785923}"/>
    <cellStyle name="Separador de milhares 2 3 5 3 2" xfId="24385" xr:uid="{00000000-0005-0000-0000-0000435F0000}"/>
    <cellStyle name="Separador de milhares 2 3 5 3 2 2" xfId="55021" xr:uid="{39871A40-E28A-4E78-ACF6-192623C3AD6A}"/>
    <cellStyle name="Separador de milhares 2 3 5 3 3" xfId="55020" xr:uid="{A4DBB0B7-FA38-45ED-A121-70A372F2348B}"/>
    <cellStyle name="Separador de milhares 2 3 5 4" xfId="24386" xr:uid="{00000000-0005-0000-0000-0000445F0000}"/>
    <cellStyle name="Separador de milhares 2 3 5 4 2" xfId="55022" xr:uid="{B27C13A0-28EA-41A8-9CE7-FA52B4F94F3B}"/>
    <cellStyle name="Separador de milhares 2 3 5 5" xfId="24387" xr:uid="{00000000-0005-0000-0000-0000455F0000}"/>
    <cellStyle name="Separador de milhares 2 3 5 5 2" xfId="55023" xr:uid="{31D8EA3B-1C33-413A-8237-4D76B440D54E}"/>
    <cellStyle name="Separador de milhares 2 3 5 6" xfId="24388" xr:uid="{00000000-0005-0000-0000-0000465F0000}"/>
    <cellStyle name="Separador de milhares 2 3 5 6 2" xfId="55024" xr:uid="{A6792F55-CB5E-4FDE-B5F7-9A8E9ABBD055}"/>
    <cellStyle name="Separador de milhares 2 3 5 7" xfId="24389" xr:uid="{00000000-0005-0000-0000-0000475F0000}"/>
    <cellStyle name="Separador de milhares 2 3 5 7 2" xfId="55025" xr:uid="{BB38E53E-11E9-494F-846B-512D2F3500FF}"/>
    <cellStyle name="Separador de milhares 2 3 5 8" xfId="55015" xr:uid="{BFD3F06E-CF3C-4210-B490-FA7426A84631}"/>
    <cellStyle name="Separador de milhares 2 3 6" xfId="24390" xr:uid="{00000000-0005-0000-0000-0000485F0000}"/>
    <cellStyle name="Separador de milhares_x0001_ 2 3 6" xfId="24391" xr:uid="{00000000-0005-0000-0000-0000495F0000}"/>
    <cellStyle name="Separador de milhares 2 3 6 2" xfId="24392" xr:uid="{00000000-0005-0000-0000-00004A5F0000}"/>
    <cellStyle name="Separador de milhares_x0001_ 2 3 6 2" xfId="55027" xr:uid="{0CC7C4BB-DF2D-43A9-BF65-481E6A11AEF1}"/>
    <cellStyle name="Separador de milhares 2 3 6 2 2" xfId="24393" xr:uid="{00000000-0005-0000-0000-00004B5F0000}"/>
    <cellStyle name="Separador de milhares 2 3 6 2 2 2" xfId="55029" xr:uid="{9B3D8FBA-2C01-46B5-ACBB-055A58AB90DA}"/>
    <cellStyle name="Separador de milhares 2 3 6 2 3" xfId="55028" xr:uid="{DBA1C956-09E6-485B-AFD4-4A645927F5A6}"/>
    <cellStyle name="Separador de milhares 2 3 6 3" xfId="24394" xr:uid="{00000000-0005-0000-0000-00004C5F0000}"/>
    <cellStyle name="Separador de milhares 2 3 6 3 2" xfId="24395" xr:uid="{00000000-0005-0000-0000-00004D5F0000}"/>
    <cellStyle name="Separador de milhares 2 3 6 3 2 2" xfId="55031" xr:uid="{7AC92AD8-1976-44C3-8132-2B66116435B4}"/>
    <cellStyle name="Separador de milhares 2 3 6 3 3" xfId="55030" xr:uid="{56D018A4-04D9-4F02-8440-3C1357493817}"/>
    <cellStyle name="Separador de milhares 2 3 6 4" xfId="24396" xr:uid="{00000000-0005-0000-0000-00004E5F0000}"/>
    <cellStyle name="Separador de milhares 2 3 6 4 2" xfId="55032" xr:uid="{91940A4A-D9E3-4FF5-8DF4-6EA2414079CD}"/>
    <cellStyle name="Separador de milhares 2 3 6 5" xfId="24397" xr:uid="{00000000-0005-0000-0000-00004F5F0000}"/>
    <cellStyle name="Separador de milhares 2 3 6 5 2" xfId="55033" xr:uid="{5660C280-9855-4BA6-B3C1-0A5178F39D8D}"/>
    <cellStyle name="Separador de milhares 2 3 6 6" xfId="24398" xr:uid="{00000000-0005-0000-0000-0000505F0000}"/>
    <cellStyle name="Separador de milhares 2 3 6 6 2" xfId="55034" xr:uid="{D24B6CD9-FB2B-4152-886D-917823844D45}"/>
    <cellStyle name="Separador de milhares 2 3 6 7" xfId="24399" xr:uid="{00000000-0005-0000-0000-0000515F0000}"/>
    <cellStyle name="Separador de milhares 2 3 6 7 2" xfId="55035" xr:uid="{8A8C8172-CE14-40EA-A8EE-9108A8D24F2C}"/>
    <cellStyle name="Separador de milhares 2 3 6 8" xfId="55026" xr:uid="{DB8DD4BC-52F6-42D5-BCE9-4137527A8595}"/>
    <cellStyle name="Separador de milhares 2 3 7" xfId="24400" xr:uid="{00000000-0005-0000-0000-0000525F0000}"/>
    <cellStyle name="Separador de milhares_x0001_ 2 3 7" xfId="24401" xr:uid="{00000000-0005-0000-0000-0000535F0000}"/>
    <cellStyle name="Separador de milhares 2 3 7 2" xfId="24402" xr:uid="{00000000-0005-0000-0000-0000545F0000}"/>
    <cellStyle name="Separador de milhares_x0001_ 2 3 7 2" xfId="55037" xr:uid="{9343378E-38B1-4434-935D-9E35AF2D9187}"/>
    <cellStyle name="Separador de milhares 2 3 7 2 2" xfId="24403" xr:uid="{00000000-0005-0000-0000-0000555F0000}"/>
    <cellStyle name="Separador de milhares 2 3 7 2 2 2" xfId="55039" xr:uid="{CBC73D4F-E342-4791-9326-FD84FB5AB2F5}"/>
    <cellStyle name="Separador de milhares 2 3 7 2 3" xfId="55038" xr:uid="{6146BA9B-23DF-4400-950D-02EE07E26E6F}"/>
    <cellStyle name="Separador de milhares 2 3 7 3" xfId="24404" xr:uid="{00000000-0005-0000-0000-0000565F0000}"/>
    <cellStyle name="Separador de milhares 2 3 7 3 2" xfId="24405" xr:uid="{00000000-0005-0000-0000-0000575F0000}"/>
    <cellStyle name="Separador de milhares 2 3 7 3 2 2" xfId="55041" xr:uid="{F9A63D3D-A9AE-4643-A19C-D7D762082CED}"/>
    <cellStyle name="Separador de milhares 2 3 7 3 3" xfId="55040" xr:uid="{A992BC3B-4807-42BA-80BC-5682DC87B211}"/>
    <cellStyle name="Separador de milhares 2 3 7 4" xfId="24406" xr:uid="{00000000-0005-0000-0000-0000585F0000}"/>
    <cellStyle name="Separador de milhares 2 3 7 4 2" xfId="55042" xr:uid="{BB7BD06E-9ACD-4151-9845-F8656ACB3154}"/>
    <cellStyle name="Separador de milhares 2 3 7 5" xfId="24407" xr:uid="{00000000-0005-0000-0000-0000595F0000}"/>
    <cellStyle name="Separador de milhares 2 3 7 5 2" xfId="55043" xr:uid="{53A29B55-EFAE-41A6-86CB-113DD8665873}"/>
    <cellStyle name="Separador de milhares 2 3 7 6" xfId="24408" xr:uid="{00000000-0005-0000-0000-00005A5F0000}"/>
    <cellStyle name="Separador de milhares 2 3 7 6 2" xfId="55044" xr:uid="{79F54C67-D3A5-4280-92AD-C896E01A425D}"/>
    <cellStyle name="Separador de milhares 2 3 7 7" xfId="55036" xr:uid="{86998847-CC33-4F56-A591-C2EF298F63E3}"/>
    <cellStyle name="Separador de milhares 2 3 8" xfId="24409" xr:uid="{00000000-0005-0000-0000-00005B5F0000}"/>
    <cellStyle name="Separador de milhares_x0001_ 2 3 8" xfId="24410" xr:uid="{00000000-0005-0000-0000-00005C5F0000}"/>
    <cellStyle name="Separador de milhares 2 3 8 2" xfId="24411" xr:uid="{00000000-0005-0000-0000-00005D5F0000}"/>
    <cellStyle name="Separador de milhares_x0001_ 2 3 8 2" xfId="55046" xr:uid="{3D7B3976-5823-4660-8E68-B5B002FC7A04}"/>
    <cellStyle name="Separador de milhares 2 3 8 2 2" xfId="24412" xr:uid="{00000000-0005-0000-0000-00005E5F0000}"/>
    <cellStyle name="Separador de milhares 2 3 8 2 2 2" xfId="55048" xr:uid="{71D49E9B-9DE7-4ADA-A8D8-5CFDCFE351F1}"/>
    <cellStyle name="Separador de milhares 2 3 8 2 3" xfId="55047" xr:uid="{DB7C7ED7-28F4-4684-A9A8-3FD2D9F6DE48}"/>
    <cellStyle name="Separador de milhares 2 3 8 3" xfId="24413" xr:uid="{00000000-0005-0000-0000-00005F5F0000}"/>
    <cellStyle name="Separador de milhares 2 3 8 3 2" xfId="24414" xr:uid="{00000000-0005-0000-0000-0000605F0000}"/>
    <cellStyle name="Separador de milhares 2 3 8 3 2 2" xfId="55050" xr:uid="{AC13F8F1-FF68-463F-994F-15B9D773FCE4}"/>
    <cellStyle name="Separador de milhares 2 3 8 3 3" xfId="55049" xr:uid="{1A2FF36A-45DD-414F-958F-17E547AB1050}"/>
    <cellStyle name="Separador de milhares 2 3 8 4" xfId="24415" xr:uid="{00000000-0005-0000-0000-0000615F0000}"/>
    <cellStyle name="Separador de milhares 2 3 8 4 2" xfId="55051" xr:uid="{EF4B5098-F4A8-4611-AA97-5EC6899A9BC9}"/>
    <cellStyle name="Separador de milhares 2 3 8 5" xfId="24416" xr:uid="{00000000-0005-0000-0000-0000625F0000}"/>
    <cellStyle name="Separador de milhares 2 3 8 5 2" xfId="55052" xr:uid="{FC2E3F13-ABE1-40B2-8A6F-3E4E304AEB85}"/>
    <cellStyle name="Separador de milhares 2 3 8 6" xfId="24417" xr:uid="{00000000-0005-0000-0000-0000635F0000}"/>
    <cellStyle name="Separador de milhares 2 3 8 6 2" xfId="55053" xr:uid="{131DD1F8-69B5-47E4-A5BB-B8F4F98AF66D}"/>
    <cellStyle name="Separador de milhares 2 3 8 7" xfId="55045" xr:uid="{C229AEAA-E470-4166-8F55-225895962151}"/>
    <cellStyle name="Separador de milhares 2 3 9" xfId="24418" xr:uid="{00000000-0005-0000-0000-0000645F0000}"/>
    <cellStyle name="Separador de milhares_x0001_ 2 3 9" xfId="24419" xr:uid="{00000000-0005-0000-0000-0000655F0000}"/>
    <cellStyle name="Separador de milhares 2 3 9 2" xfId="24420" xr:uid="{00000000-0005-0000-0000-0000665F0000}"/>
    <cellStyle name="Separador de milhares_x0001_ 2 3 9 2" xfId="55055" xr:uid="{EB260F10-438F-431D-8E2C-E32D3798F3D9}"/>
    <cellStyle name="Separador de milhares 2 3 9 2 2" xfId="24421" xr:uid="{00000000-0005-0000-0000-0000675F0000}"/>
    <cellStyle name="Separador de milhares 2 3 9 2 2 2" xfId="55057" xr:uid="{00E8F63C-FA08-468B-80A3-62C446C3888D}"/>
    <cellStyle name="Separador de milhares 2 3 9 2 3" xfId="55056" xr:uid="{CAD0BAED-867F-41AA-A107-91871ECAE69E}"/>
    <cellStyle name="Separador de milhares 2 3 9 3" xfId="24422" xr:uid="{00000000-0005-0000-0000-0000685F0000}"/>
    <cellStyle name="Separador de milhares 2 3 9 3 2" xfId="24423" xr:uid="{00000000-0005-0000-0000-0000695F0000}"/>
    <cellStyle name="Separador de milhares 2 3 9 3 2 2" xfId="55059" xr:uid="{09EB2818-3EE4-4082-9695-4D1D75FD3B78}"/>
    <cellStyle name="Separador de milhares 2 3 9 3 3" xfId="55058" xr:uid="{E7CC147D-4251-45FB-B90D-7A5264DE269A}"/>
    <cellStyle name="Separador de milhares 2 3 9 4" xfId="24424" xr:uid="{00000000-0005-0000-0000-00006A5F0000}"/>
    <cellStyle name="Separador de milhares 2 3 9 4 2" xfId="55060" xr:uid="{E8184A13-4CBC-42F7-B831-98BCA6B8BF81}"/>
    <cellStyle name="Separador de milhares 2 3 9 5" xfId="24425" xr:uid="{00000000-0005-0000-0000-00006B5F0000}"/>
    <cellStyle name="Separador de milhares 2 3 9 5 2" xfId="55061" xr:uid="{708D5C9A-F8C7-4690-80BC-F04D71D37F72}"/>
    <cellStyle name="Separador de milhares 2 3 9 6" xfId="24426" xr:uid="{00000000-0005-0000-0000-00006C5F0000}"/>
    <cellStyle name="Separador de milhares 2 3 9 6 2" xfId="55062" xr:uid="{7EF9962C-5660-4F56-BEC7-31D34FBA11B6}"/>
    <cellStyle name="Separador de milhares 2 3 9 7" xfId="55054" xr:uid="{67D19803-F3B0-4CB7-A4E9-0C67BFC8A96D}"/>
    <cellStyle name="Separador de milhares 2 30" xfId="24427" xr:uid="{00000000-0005-0000-0000-00006D5F0000}"/>
    <cellStyle name="Separador de milhares 2 30 2" xfId="24428" xr:uid="{00000000-0005-0000-0000-00006E5F0000}"/>
    <cellStyle name="Separador de milhares 2 30 2 2" xfId="24429" xr:uid="{00000000-0005-0000-0000-00006F5F0000}"/>
    <cellStyle name="Separador de milhares 2 30 2 2 2" xfId="55065" xr:uid="{22FD696E-809C-4DF8-AB80-97D134C4B719}"/>
    <cellStyle name="Separador de milhares 2 30 2 3" xfId="55064" xr:uid="{8DB06E15-0D2E-4D72-82DE-C9C26B894B39}"/>
    <cellStyle name="Separador de milhares 2 30 3" xfId="24430" xr:uid="{00000000-0005-0000-0000-0000705F0000}"/>
    <cellStyle name="Separador de milhares 2 30 3 2" xfId="24431" xr:uid="{00000000-0005-0000-0000-0000715F0000}"/>
    <cellStyle name="Separador de milhares 2 30 3 2 2" xfId="55067" xr:uid="{D31FE836-1856-4370-A3BF-BE1D535F2174}"/>
    <cellStyle name="Separador de milhares 2 30 3 3" xfId="55066" xr:uid="{6A788E1B-2C73-49AE-8EE9-EEC4DE6D8B31}"/>
    <cellStyle name="Separador de milhares 2 30 4" xfId="24432" xr:uid="{00000000-0005-0000-0000-0000725F0000}"/>
    <cellStyle name="Separador de milhares 2 30 4 2" xfId="55068" xr:uid="{A18CEECF-C3F2-4A3F-BF4D-41AFCAAB69BB}"/>
    <cellStyle name="Separador de milhares 2 30 5" xfId="24433" xr:uid="{00000000-0005-0000-0000-0000735F0000}"/>
    <cellStyle name="Separador de milhares 2 30 5 2" xfId="24434" xr:uid="{00000000-0005-0000-0000-0000745F0000}"/>
    <cellStyle name="Separador de milhares 2 30 5 2 2" xfId="55070" xr:uid="{80C612BC-4854-4FBF-9410-058B51291EEB}"/>
    <cellStyle name="Separador de milhares 2 30 5 3" xfId="55069" xr:uid="{EB2AA412-7E60-4240-9426-DA0A33B54F36}"/>
    <cellStyle name="Separador de milhares 2 30 6" xfId="24435" xr:uid="{00000000-0005-0000-0000-0000755F0000}"/>
    <cellStyle name="Separador de milhares 2 30 6 2" xfId="55071" xr:uid="{83712955-8682-4604-9461-8353D6E653E4}"/>
    <cellStyle name="Separador de milhares 2 30 7" xfId="55063" xr:uid="{0EECA659-F009-4002-859E-6F24A6E5C674}"/>
    <cellStyle name="Separador de milhares 2 31" xfId="24436" xr:uid="{00000000-0005-0000-0000-0000765F0000}"/>
    <cellStyle name="Separador de milhares 2 31 2" xfId="24437" xr:uid="{00000000-0005-0000-0000-0000775F0000}"/>
    <cellStyle name="Separador de milhares 2 31 2 2" xfId="24438" xr:uid="{00000000-0005-0000-0000-0000785F0000}"/>
    <cellStyle name="Separador de milhares 2 31 2 2 2" xfId="55074" xr:uid="{AB326549-92D0-4E75-B9E3-24D0C5A95F19}"/>
    <cellStyle name="Separador de milhares 2 31 2 3" xfId="55073" xr:uid="{CF437CDB-F87E-4D97-999E-E3783727350F}"/>
    <cellStyle name="Separador de milhares 2 31 3" xfId="24439" xr:uid="{00000000-0005-0000-0000-0000795F0000}"/>
    <cellStyle name="Separador de milhares 2 31 3 2" xfId="24440" xr:uid="{00000000-0005-0000-0000-00007A5F0000}"/>
    <cellStyle name="Separador de milhares 2 31 3 2 2" xfId="55076" xr:uid="{5BC354E0-E801-40A9-AEEA-708DC6598A7A}"/>
    <cellStyle name="Separador de milhares 2 31 3 3" xfId="55075" xr:uid="{EE8E7ADE-7D75-42B4-956E-DD25DF8D3F27}"/>
    <cellStyle name="Separador de milhares 2 31 4" xfId="24441" xr:uid="{00000000-0005-0000-0000-00007B5F0000}"/>
    <cellStyle name="Separador de milhares 2 31 4 2" xfId="55077" xr:uid="{1C135EC1-B343-4451-B518-2F963A4B1698}"/>
    <cellStyle name="Separador de milhares 2 31 5" xfId="24442" xr:uid="{00000000-0005-0000-0000-00007C5F0000}"/>
    <cellStyle name="Separador de milhares 2 31 5 2" xfId="24443" xr:uid="{00000000-0005-0000-0000-00007D5F0000}"/>
    <cellStyle name="Separador de milhares 2 31 5 2 2" xfId="55079" xr:uid="{CCEFBC23-7C5D-4639-AB54-CD4DF06A0768}"/>
    <cellStyle name="Separador de milhares 2 31 5 3" xfId="55078" xr:uid="{FDAFDD7C-78FD-4E3A-884D-527289F2CFBF}"/>
    <cellStyle name="Separador de milhares 2 31 6" xfId="24444" xr:uid="{00000000-0005-0000-0000-00007E5F0000}"/>
    <cellStyle name="Separador de milhares 2 31 6 2" xfId="55080" xr:uid="{33730831-12DD-4463-93AE-062CAE3DB5AC}"/>
    <cellStyle name="Separador de milhares 2 31 7" xfId="55072" xr:uid="{4472CA61-1E46-4B8D-9E6C-500E7A4CEE00}"/>
    <cellStyle name="Separador de milhares 2 32" xfId="24445" xr:uid="{00000000-0005-0000-0000-00007F5F0000}"/>
    <cellStyle name="Separador de milhares 2 32 2" xfId="24446" xr:uid="{00000000-0005-0000-0000-0000805F0000}"/>
    <cellStyle name="Separador de milhares 2 32 2 2" xfId="24447" xr:uid="{00000000-0005-0000-0000-0000815F0000}"/>
    <cellStyle name="Separador de milhares 2 32 2 2 2" xfId="55083" xr:uid="{67269533-8F32-49C4-947F-7D8C003CC87F}"/>
    <cellStyle name="Separador de milhares 2 32 2 3" xfId="55082" xr:uid="{750577BF-2E86-4018-87FD-F863795695D5}"/>
    <cellStyle name="Separador de milhares 2 32 3" xfId="24448" xr:uid="{00000000-0005-0000-0000-0000825F0000}"/>
    <cellStyle name="Separador de milhares 2 32 3 2" xfId="24449" xr:uid="{00000000-0005-0000-0000-0000835F0000}"/>
    <cellStyle name="Separador de milhares 2 32 3 2 2" xfId="55085" xr:uid="{40C51EDF-39E8-4377-9A0E-FEA0780E770F}"/>
    <cellStyle name="Separador de milhares 2 32 3 3" xfId="55084" xr:uid="{4656D6CE-3414-466B-81B3-3EFFDFCC365D}"/>
    <cellStyle name="Separador de milhares 2 32 4" xfId="24450" xr:uid="{00000000-0005-0000-0000-0000845F0000}"/>
    <cellStyle name="Separador de milhares 2 32 4 2" xfId="55086" xr:uid="{E664CC1A-02B2-4175-955A-A62569CEE6FF}"/>
    <cellStyle name="Separador de milhares 2 32 5" xfId="24451" xr:uid="{00000000-0005-0000-0000-0000855F0000}"/>
    <cellStyle name="Separador de milhares 2 32 5 2" xfId="24452" xr:uid="{00000000-0005-0000-0000-0000865F0000}"/>
    <cellStyle name="Separador de milhares 2 32 5 2 2" xfId="55088" xr:uid="{FC0A287B-C03A-4F45-99A5-57DA33B26B7E}"/>
    <cellStyle name="Separador de milhares 2 32 5 3" xfId="55087" xr:uid="{17F96807-60AF-4941-801E-49F688143157}"/>
    <cellStyle name="Separador de milhares 2 32 6" xfId="24453" xr:uid="{00000000-0005-0000-0000-0000875F0000}"/>
    <cellStyle name="Separador de milhares 2 32 6 2" xfId="55089" xr:uid="{626C6C88-A76D-4E33-92F3-C1DD5252C0B1}"/>
    <cellStyle name="Separador de milhares 2 32 7" xfId="55081" xr:uid="{1C82DF55-74D0-4076-9B9B-87F52BC03B42}"/>
    <cellStyle name="Separador de milhares 2 33" xfId="24454" xr:uid="{00000000-0005-0000-0000-0000885F0000}"/>
    <cellStyle name="Separador de milhares 2 33 2" xfId="24455" xr:uid="{00000000-0005-0000-0000-0000895F0000}"/>
    <cellStyle name="Separador de milhares 2 33 2 2" xfId="24456" xr:uid="{00000000-0005-0000-0000-00008A5F0000}"/>
    <cellStyle name="Separador de milhares 2 33 2 2 2" xfId="55092" xr:uid="{D9806207-9650-44F3-9105-F668577CE71D}"/>
    <cellStyle name="Separador de milhares 2 33 2 3" xfId="55091" xr:uid="{08BFA545-3DBA-4048-911D-F5D7CD01C686}"/>
    <cellStyle name="Separador de milhares 2 33 3" xfId="24457" xr:uid="{00000000-0005-0000-0000-00008B5F0000}"/>
    <cellStyle name="Separador de milhares 2 33 3 2" xfId="24458" xr:uid="{00000000-0005-0000-0000-00008C5F0000}"/>
    <cellStyle name="Separador de milhares 2 33 3 2 2" xfId="55094" xr:uid="{7DC69644-448D-4572-89EF-EFE8F559A32A}"/>
    <cellStyle name="Separador de milhares 2 33 3 3" xfId="55093" xr:uid="{D2243F2D-8D50-40AF-A808-717A95057D3A}"/>
    <cellStyle name="Separador de milhares 2 33 4" xfId="24459" xr:uid="{00000000-0005-0000-0000-00008D5F0000}"/>
    <cellStyle name="Separador de milhares 2 33 4 2" xfId="55095" xr:uid="{5AF12FD5-93D4-46B3-90CD-5DB2EEEF3C80}"/>
    <cellStyle name="Separador de milhares 2 33 5" xfId="24460" xr:uid="{00000000-0005-0000-0000-00008E5F0000}"/>
    <cellStyle name="Separador de milhares 2 33 5 2" xfId="24461" xr:uid="{00000000-0005-0000-0000-00008F5F0000}"/>
    <cellStyle name="Separador de milhares 2 33 5 2 2" xfId="55097" xr:uid="{02C544BE-0A9F-416F-9741-AFABD7FA1BC7}"/>
    <cellStyle name="Separador de milhares 2 33 5 3" xfId="55096" xr:uid="{AFFA48A0-E55E-4B56-B439-FCD9D5C1485B}"/>
    <cellStyle name="Separador de milhares 2 33 6" xfId="24462" xr:uid="{00000000-0005-0000-0000-0000905F0000}"/>
    <cellStyle name="Separador de milhares 2 33 6 2" xfId="55098" xr:uid="{AF863DD9-75E6-4F68-BD6A-B75201222B08}"/>
    <cellStyle name="Separador de milhares 2 33 7" xfId="55090" xr:uid="{10C44148-8C54-4073-8DB1-40E4E9E709B8}"/>
    <cellStyle name="Separador de milhares 2 34" xfId="24463" xr:uid="{00000000-0005-0000-0000-0000915F0000}"/>
    <cellStyle name="Separador de milhares 2 34 2" xfId="24464" xr:uid="{00000000-0005-0000-0000-0000925F0000}"/>
    <cellStyle name="Separador de milhares 2 34 2 2" xfId="24465" xr:uid="{00000000-0005-0000-0000-0000935F0000}"/>
    <cellStyle name="Separador de milhares 2 34 2 2 2" xfId="55101" xr:uid="{671A70D6-CA86-4A56-BB34-232DC85C4057}"/>
    <cellStyle name="Separador de milhares 2 34 2 3" xfId="55100" xr:uid="{5A92489D-A7B1-4CDF-A79A-9F89A9C04B05}"/>
    <cellStyle name="Separador de milhares 2 34 3" xfId="24466" xr:uid="{00000000-0005-0000-0000-0000945F0000}"/>
    <cellStyle name="Separador de milhares 2 34 3 2" xfId="24467" xr:uid="{00000000-0005-0000-0000-0000955F0000}"/>
    <cellStyle name="Separador de milhares 2 34 3 2 2" xfId="55103" xr:uid="{53B2B98D-28EB-420B-BAD7-2A6406259C48}"/>
    <cellStyle name="Separador de milhares 2 34 3 3" xfId="55102" xr:uid="{C6A11B4F-0A52-47B6-919D-BCCDE53ACB59}"/>
    <cellStyle name="Separador de milhares 2 34 4" xfId="24468" xr:uid="{00000000-0005-0000-0000-0000965F0000}"/>
    <cellStyle name="Separador de milhares 2 34 4 2" xfId="55104" xr:uid="{D1541ACD-7B17-4115-A5A2-3DB07E65C6C4}"/>
    <cellStyle name="Separador de milhares 2 34 5" xfId="24469" xr:uid="{00000000-0005-0000-0000-0000975F0000}"/>
    <cellStyle name="Separador de milhares 2 34 5 2" xfId="24470" xr:uid="{00000000-0005-0000-0000-0000985F0000}"/>
    <cellStyle name="Separador de milhares 2 34 5 2 2" xfId="55106" xr:uid="{AC5F69A2-4987-4E93-B2AF-918EB08FA695}"/>
    <cellStyle name="Separador de milhares 2 34 5 3" xfId="55105" xr:uid="{74A6412B-6B4E-4B47-BB86-E4E3F7E6C763}"/>
    <cellStyle name="Separador de milhares 2 34 6" xfId="24471" xr:uid="{00000000-0005-0000-0000-0000995F0000}"/>
    <cellStyle name="Separador de milhares 2 34 6 2" xfId="55107" xr:uid="{ADB9CE53-3327-4516-9FA0-A30EA0D78405}"/>
    <cellStyle name="Separador de milhares 2 34 7" xfId="55099" xr:uid="{9907E9CF-14CD-4558-A02C-81F28C84D8DC}"/>
    <cellStyle name="Separador de milhares 2 35" xfId="24472" xr:uid="{00000000-0005-0000-0000-00009A5F0000}"/>
    <cellStyle name="Separador de milhares 2 35 2" xfId="24473" xr:uid="{00000000-0005-0000-0000-00009B5F0000}"/>
    <cellStyle name="Separador de milhares 2 35 2 2" xfId="24474" xr:uid="{00000000-0005-0000-0000-00009C5F0000}"/>
    <cellStyle name="Separador de milhares 2 35 2 2 2" xfId="55110" xr:uid="{A814383F-AB1B-4966-BB78-A46FC5222DB8}"/>
    <cellStyle name="Separador de milhares 2 35 2 3" xfId="55109" xr:uid="{DC717540-236B-4F46-BF99-6A3620F785B0}"/>
    <cellStyle name="Separador de milhares 2 35 3" xfId="24475" xr:uid="{00000000-0005-0000-0000-00009D5F0000}"/>
    <cellStyle name="Separador de milhares 2 35 3 2" xfId="24476" xr:uid="{00000000-0005-0000-0000-00009E5F0000}"/>
    <cellStyle name="Separador de milhares 2 35 3 2 2" xfId="55112" xr:uid="{F8CC81DF-9E38-4452-AC42-69E509DA2D9A}"/>
    <cellStyle name="Separador de milhares 2 35 3 3" xfId="55111" xr:uid="{B292EEC8-87E1-47DC-A452-71898A97ED36}"/>
    <cellStyle name="Separador de milhares 2 35 4" xfId="24477" xr:uid="{00000000-0005-0000-0000-00009F5F0000}"/>
    <cellStyle name="Separador de milhares 2 35 4 2" xfId="55113" xr:uid="{AD588D7C-9F22-4F6A-A105-8C71DC3A9CD2}"/>
    <cellStyle name="Separador de milhares 2 35 5" xfId="24478" xr:uid="{00000000-0005-0000-0000-0000A05F0000}"/>
    <cellStyle name="Separador de milhares 2 35 5 2" xfId="24479" xr:uid="{00000000-0005-0000-0000-0000A15F0000}"/>
    <cellStyle name="Separador de milhares 2 35 5 2 2" xfId="55115" xr:uid="{08C6492E-248C-45EE-9C23-2A16D5E59777}"/>
    <cellStyle name="Separador de milhares 2 35 5 3" xfId="55114" xr:uid="{2E33FE2A-59B3-4948-B6EC-93E18120A077}"/>
    <cellStyle name="Separador de milhares 2 35 6" xfId="24480" xr:uid="{00000000-0005-0000-0000-0000A25F0000}"/>
    <cellStyle name="Separador de milhares 2 35 6 2" xfId="55116" xr:uid="{14BE7F98-6274-4063-A0BB-1EAEFE13AAF2}"/>
    <cellStyle name="Separador de milhares 2 35 7" xfId="55108" xr:uid="{FFA9F64C-FA5B-4FE8-8B51-E8F43F81ED9C}"/>
    <cellStyle name="Separador de milhares 2 36" xfId="24481" xr:uid="{00000000-0005-0000-0000-0000A35F0000}"/>
    <cellStyle name="Separador de milhares 2 36 2" xfId="24482" xr:uid="{00000000-0005-0000-0000-0000A45F0000}"/>
    <cellStyle name="Separador de milhares 2 36 2 2" xfId="24483" xr:uid="{00000000-0005-0000-0000-0000A55F0000}"/>
    <cellStyle name="Separador de milhares 2 36 2 2 2" xfId="55119" xr:uid="{883BACF5-3439-4463-9F0D-028B63BB0A32}"/>
    <cellStyle name="Separador de milhares 2 36 2 3" xfId="55118" xr:uid="{984B5DBF-3B9C-476F-B8B6-892009578A9A}"/>
    <cellStyle name="Separador de milhares 2 36 3" xfId="24484" xr:uid="{00000000-0005-0000-0000-0000A65F0000}"/>
    <cellStyle name="Separador de milhares 2 36 3 2" xfId="24485" xr:uid="{00000000-0005-0000-0000-0000A75F0000}"/>
    <cellStyle name="Separador de milhares 2 36 3 2 2" xfId="55121" xr:uid="{0F42A3AD-DAB8-41CA-B6B0-16D60829BE98}"/>
    <cellStyle name="Separador de milhares 2 36 3 3" xfId="55120" xr:uid="{4A6735D0-A0A4-469B-9D7F-52F90F20FB35}"/>
    <cellStyle name="Separador de milhares 2 36 4" xfId="24486" xr:uid="{00000000-0005-0000-0000-0000A85F0000}"/>
    <cellStyle name="Separador de milhares 2 36 4 2" xfId="55122" xr:uid="{579FA104-1E74-4F9D-ABE5-F30C7A39010C}"/>
    <cellStyle name="Separador de milhares 2 36 5" xfId="24487" xr:uid="{00000000-0005-0000-0000-0000A95F0000}"/>
    <cellStyle name="Separador de milhares 2 36 5 2" xfId="24488" xr:uid="{00000000-0005-0000-0000-0000AA5F0000}"/>
    <cellStyle name="Separador de milhares 2 36 5 2 2" xfId="55124" xr:uid="{3A67A71A-0D34-4072-828E-831C5ABFF356}"/>
    <cellStyle name="Separador de milhares 2 36 5 3" xfId="55123" xr:uid="{C5E9F9FC-679C-436C-9B71-F92E70002381}"/>
    <cellStyle name="Separador de milhares 2 36 6" xfId="24489" xr:uid="{00000000-0005-0000-0000-0000AB5F0000}"/>
    <cellStyle name="Separador de milhares 2 36 6 2" xfId="55125" xr:uid="{867FB440-F6DF-41A9-B596-F8BA03F6CE0B}"/>
    <cellStyle name="Separador de milhares 2 36 7" xfId="55117" xr:uid="{F8CF3578-3CCD-43B0-907B-ED659A4BA5BF}"/>
    <cellStyle name="Separador de milhares 2 37" xfId="24490" xr:uid="{00000000-0005-0000-0000-0000AC5F0000}"/>
    <cellStyle name="Separador de milhares 2 37 2" xfId="24491" xr:uid="{00000000-0005-0000-0000-0000AD5F0000}"/>
    <cellStyle name="Separador de milhares 2 37 2 2" xfId="24492" xr:uid="{00000000-0005-0000-0000-0000AE5F0000}"/>
    <cellStyle name="Separador de milhares 2 37 2 2 2" xfId="55128" xr:uid="{8D3B4BA9-FCD1-4859-9853-10526800D20D}"/>
    <cellStyle name="Separador de milhares 2 37 2 3" xfId="55127" xr:uid="{4854EC03-88D4-4036-8325-5CA017349248}"/>
    <cellStyle name="Separador de milhares 2 37 3" xfId="24493" xr:uid="{00000000-0005-0000-0000-0000AF5F0000}"/>
    <cellStyle name="Separador de milhares 2 37 3 2" xfId="24494" xr:uid="{00000000-0005-0000-0000-0000B05F0000}"/>
    <cellStyle name="Separador de milhares 2 37 3 2 2" xfId="55130" xr:uid="{A715CD09-1B76-4627-8675-BAC759756645}"/>
    <cellStyle name="Separador de milhares 2 37 3 3" xfId="55129" xr:uid="{A2F34175-38D8-48C8-9115-B19315E06200}"/>
    <cellStyle name="Separador de milhares 2 37 4" xfId="24495" xr:uid="{00000000-0005-0000-0000-0000B15F0000}"/>
    <cellStyle name="Separador de milhares 2 37 4 2" xfId="55131" xr:uid="{390FC497-8C43-4B1D-9012-A462B61DCCCD}"/>
    <cellStyle name="Separador de milhares 2 37 5" xfId="24496" xr:uid="{00000000-0005-0000-0000-0000B25F0000}"/>
    <cellStyle name="Separador de milhares 2 37 5 2" xfId="24497" xr:uid="{00000000-0005-0000-0000-0000B35F0000}"/>
    <cellStyle name="Separador de milhares 2 37 5 2 2" xfId="55133" xr:uid="{DDAF1458-9C0A-4025-B2D8-996B55DA80C1}"/>
    <cellStyle name="Separador de milhares 2 37 5 3" xfId="55132" xr:uid="{588F2C7F-EAE3-4EFA-AFF4-80D548C9019C}"/>
    <cellStyle name="Separador de milhares 2 37 6" xfId="24498" xr:uid="{00000000-0005-0000-0000-0000B45F0000}"/>
    <cellStyle name="Separador de milhares 2 37 6 2" xfId="55134" xr:uid="{318AE764-743E-4C6A-B6DF-5BB6D569702A}"/>
    <cellStyle name="Separador de milhares 2 37 7" xfId="55126" xr:uid="{F88628FD-AB4F-42EA-A50E-318F02CE279B}"/>
    <cellStyle name="Separador de milhares 2 38" xfId="24499" xr:uid="{00000000-0005-0000-0000-0000B55F0000}"/>
    <cellStyle name="Separador de milhares 2 38 2" xfId="24500" xr:uid="{00000000-0005-0000-0000-0000B65F0000}"/>
    <cellStyle name="Separador de milhares 2 38 2 2" xfId="24501" xr:uid="{00000000-0005-0000-0000-0000B75F0000}"/>
    <cellStyle name="Separador de milhares 2 38 2 2 2" xfId="55137" xr:uid="{4367272A-04EA-434B-B60A-5F33F5E02CFB}"/>
    <cellStyle name="Separador de milhares 2 38 2 3" xfId="55136" xr:uid="{A80D610D-00C7-4ED7-83F3-03154DFFD296}"/>
    <cellStyle name="Separador de milhares 2 38 3" xfId="24502" xr:uid="{00000000-0005-0000-0000-0000B85F0000}"/>
    <cellStyle name="Separador de milhares 2 38 3 2" xfId="24503" xr:uid="{00000000-0005-0000-0000-0000B95F0000}"/>
    <cellStyle name="Separador de milhares 2 38 3 2 2" xfId="55139" xr:uid="{731819A4-88D1-4762-91F7-6CF481868173}"/>
    <cellStyle name="Separador de milhares 2 38 3 3" xfId="55138" xr:uid="{121C9956-942E-4316-8C19-95832D956D69}"/>
    <cellStyle name="Separador de milhares 2 38 4" xfId="24504" xr:uid="{00000000-0005-0000-0000-0000BA5F0000}"/>
    <cellStyle name="Separador de milhares 2 38 4 2" xfId="55140" xr:uid="{048B9FF3-09EF-4D7A-B346-700B3008291E}"/>
    <cellStyle name="Separador de milhares 2 38 5" xfId="24505" xr:uid="{00000000-0005-0000-0000-0000BB5F0000}"/>
    <cellStyle name="Separador de milhares 2 38 5 2" xfId="24506" xr:uid="{00000000-0005-0000-0000-0000BC5F0000}"/>
    <cellStyle name="Separador de milhares 2 38 5 2 2" xfId="55142" xr:uid="{0DA5F2B7-BC89-4A9A-9120-C7E152588089}"/>
    <cellStyle name="Separador de milhares 2 38 5 3" xfId="55141" xr:uid="{3F1D3FCA-92F6-4074-A3C2-233B1E711D5F}"/>
    <cellStyle name="Separador de milhares 2 38 6" xfId="24507" xr:uid="{00000000-0005-0000-0000-0000BD5F0000}"/>
    <cellStyle name="Separador de milhares 2 38 6 2" xfId="55143" xr:uid="{A015BD3B-19D5-4172-8D17-1BD5B598EC30}"/>
    <cellStyle name="Separador de milhares 2 38 7" xfId="55135" xr:uid="{0A409C0E-321D-4C39-BC61-1D57D508B9AE}"/>
    <cellStyle name="Separador de milhares 2 39" xfId="24508" xr:uid="{00000000-0005-0000-0000-0000BE5F0000}"/>
    <cellStyle name="Separador de milhares 2 39 2" xfId="24509" xr:uid="{00000000-0005-0000-0000-0000BF5F0000}"/>
    <cellStyle name="Separador de milhares 2 39 2 2" xfId="24510" xr:uid="{00000000-0005-0000-0000-0000C05F0000}"/>
    <cellStyle name="Separador de milhares 2 39 2 2 2" xfId="55146" xr:uid="{26F7CA39-CC34-436B-BA0A-97A7AB3CE2D5}"/>
    <cellStyle name="Separador de milhares 2 39 2 3" xfId="55145" xr:uid="{1E007CDD-9BE5-4FE8-A20D-1320EFF967C0}"/>
    <cellStyle name="Separador de milhares 2 39 3" xfId="24511" xr:uid="{00000000-0005-0000-0000-0000C15F0000}"/>
    <cellStyle name="Separador de milhares 2 39 3 2" xfId="24512" xr:uid="{00000000-0005-0000-0000-0000C25F0000}"/>
    <cellStyle name="Separador de milhares 2 39 3 2 2" xfId="55148" xr:uid="{686E5286-287B-46D5-9C3F-C67A7C8C577B}"/>
    <cellStyle name="Separador de milhares 2 39 3 3" xfId="55147" xr:uid="{48AC2CA4-3594-428D-9F82-4389A72A5CC3}"/>
    <cellStyle name="Separador de milhares 2 39 4" xfId="24513" xr:uid="{00000000-0005-0000-0000-0000C35F0000}"/>
    <cellStyle name="Separador de milhares 2 39 4 2" xfId="55149" xr:uid="{9C68FFC2-E550-4205-8CDC-4B3E035CBFDB}"/>
    <cellStyle name="Separador de milhares 2 39 5" xfId="24514" xr:uid="{00000000-0005-0000-0000-0000C45F0000}"/>
    <cellStyle name="Separador de milhares 2 39 5 2" xfId="24515" xr:uid="{00000000-0005-0000-0000-0000C55F0000}"/>
    <cellStyle name="Separador de milhares 2 39 5 2 2" xfId="55151" xr:uid="{5E1274C4-9A43-49D5-83AD-B6C631FC3668}"/>
    <cellStyle name="Separador de milhares 2 39 5 3" xfId="55150" xr:uid="{92FF4B19-5424-4960-AF20-5B9FF8D355FD}"/>
    <cellStyle name="Separador de milhares 2 39 6" xfId="24516" xr:uid="{00000000-0005-0000-0000-0000C65F0000}"/>
    <cellStyle name="Separador de milhares 2 39 6 2" xfId="55152" xr:uid="{30F0039E-1E89-4108-8D6C-049096F86AE5}"/>
    <cellStyle name="Separador de milhares 2 39 7" xfId="55144" xr:uid="{CAB091D4-D976-46CF-9061-38C8B30FC6C5}"/>
    <cellStyle name="Separador de milhares 2 4" xfId="24517" xr:uid="{00000000-0005-0000-0000-0000C75F0000}"/>
    <cellStyle name="Separador de milhares_x0001_ 2 4" xfId="24518" xr:uid="{00000000-0005-0000-0000-0000C85F0000}"/>
    <cellStyle name="Separador de milhares 2 4 10" xfId="24519" xr:uid="{00000000-0005-0000-0000-0000C95F0000}"/>
    <cellStyle name="Separador de milhares_x0001_ 2 4 10" xfId="55154" xr:uid="{B40B2989-0F92-4A2E-81E3-DC56C4279DA5}"/>
    <cellStyle name="Separador de milhares 2 4 10 2" xfId="24520" xr:uid="{00000000-0005-0000-0000-0000CA5F0000}"/>
    <cellStyle name="Separador de milhares 2 4 10 2 2" xfId="24521" xr:uid="{00000000-0005-0000-0000-0000CB5F0000}"/>
    <cellStyle name="Separador de milhares 2 4 10 2 2 2" xfId="55157" xr:uid="{5F546336-AF4E-4273-B4F1-2382B1CBAACE}"/>
    <cellStyle name="Separador de milhares 2 4 10 2 3" xfId="55156" xr:uid="{3506F8B1-FB62-47AB-9A61-5242EC08081D}"/>
    <cellStyle name="Separador de milhares 2 4 10 3" xfId="24522" xr:uid="{00000000-0005-0000-0000-0000CC5F0000}"/>
    <cellStyle name="Separador de milhares 2 4 10 3 2" xfId="24523" xr:uid="{00000000-0005-0000-0000-0000CD5F0000}"/>
    <cellStyle name="Separador de milhares 2 4 10 3 2 2" xfId="55159" xr:uid="{127CB717-0E0E-4307-A561-94F3B75F834B}"/>
    <cellStyle name="Separador de milhares 2 4 10 3 3" xfId="55158" xr:uid="{EC44B277-6386-4466-A931-320BBA68CFB4}"/>
    <cellStyle name="Separador de milhares 2 4 10 4" xfId="24524" xr:uid="{00000000-0005-0000-0000-0000CE5F0000}"/>
    <cellStyle name="Separador de milhares 2 4 10 4 2" xfId="55160" xr:uid="{349E9127-1435-4761-9C35-277983BC9AB1}"/>
    <cellStyle name="Separador de milhares 2 4 10 5" xfId="24525" xr:uid="{00000000-0005-0000-0000-0000CF5F0000}"/>
    <cellStyle name="Separador de milhares 2 4 10 5 2" xfId="55161" xr:uid="{D257A49F-E5B4-4B68-AF43-C58BED71089B}"/>
    <cellStyle name="Separador de milhares 2 4 10 6" xfId="24526" xr:uid="{00000000-0005-0000-0000-0000D05F0000}"/>
    <cellStyle name="Separador de milhares 2 4 10 6 2" xfId="55162" xr:uid="{C8B46DAA-3207-4A51-869C-CF59803E62A4}"/>
    <cellStyle name="Separador de milhares 2 4 10 7" xfId="55155" xr:uid="{E39EB30B-3DF9-4A11-91CC-FBB4738FF059}"/>
    <cellStyle name="Separador de milhares 2 4 11" xfId="24527" xr:uid="{00000000-0005-0000-0000-0000D15F0000}"/>
    <cellStyle name="Separador de milhares 2 4 11 2" xfId="24528" xr:uid="{00000000-0005-0000-0000-0000D25F0000}"/>
    <cellStyle name="Separador de milhares 2 4 11 2 2" xfId="24529" xr:uid="{00000000-0005-0000-0000-0000D35F0000}"/>
    <cellStyle name="Separador de milhares 2 4 11 2 2 2" xfId="55165" xr:uid="{E5E2107C-E3D0-4DFC-AA86-93F934572127}"/>
    <cellStyle name="Separador de milhares 2 4 11 2 3" xfId="55164" xr:uid="{798FB865-1DD0-480E-93A6-6AB0C18D3F2F}"/>
    <cellStyle name="Separador de milhares 2 4 11 3" xfId="24530" xr:uid="{00000000-0005-0000-0000-0000D45F0000}"/>
    <cellStyle name="Separador de milhares 2 4 11 3 2" xfId="24531" xr:uid="{00000000-0005-0000-0000-0000D55F0000}"/>
    <cellStyle name="Separador de milhares 2 4 11 3 2 2" xfId="55167" xr:uid="{9CE39A57-75EE-4601-BEC8-361A9B317DC9}"/>
    <cellStyle name="Separador de milhares 2 4 11 3 3" xfId="55166" xr:uid="{647A3AF1-14A1-40CD-98E3-B8D2542C080E}"/>
    <cellStyle name="Separador de milhares 2 4 11 4" xfId="24532" xr:uid="{00000000-0005-0000-0000-0000D65F0000}"/>
    <cellStyle name="Separador de milhares 2 4 11 4 2" xfId="55168" xr:uid="{A25CD905-E67C-4EA8-B2A9-29F825D686C8}"/>
    <cellStyle name="Separador de milhares 2 4 11 5" xfId="24533" xr:uid="{00000000-0005-0000-0000-0000D75F0000}"/>
    <cellStyle name="Separador de milhares 2 4 11 5 2" xfId="55169" xr:uid="{0488318C-4800-4015-9239-C1CD7F7882F4}"/>
    <cellStyle name="Separador de milhares 2 4 11 6" xfId="24534" xr:uid="{00000000-0005-0000-0000-0000D85F0000}"/>
    <cellStyle name="Separador de milhares 2 4 11 6 2" xfId="55170" xr:uid="{62646A5F-11DE-42BE-87CB-5AF18A1DB4F8}"/>
    <cellStyle name="Separador de milhares 2 4 11 7" xfId="55163" xr:uid="{974CCBF0-9455-4018-8F09-2741E2681EA4}"/>
    <cellStyle name="Separador de milhares 2 4 12" xfId="24535" xr:uid="{00000000-0005-0000-0000-0000D95F0000}"/>
    <cellStyle name="Separador de milhares 2 4 12 2" xfId="24536" xr:uid="{00000000-0005-0000-0000-0000DA5F0000}"/>
    <cellStyle name="Separador de milhares 2 4 12 2 2" xfId="55172" xr:uid="{B8D5FF92-5D97-4220-8313-7585859721AB}"/>
    <cellStyle name="Separador de milhares 2 4 12 3" xfId="55171" xr:uid="{E2F25E58-3CA0-4C83-96EB-2D986E43C1F4}"/>
    <cellStyle name="Separador de milhares 2 4 13" xfId="24537" xr:uid="{00000000-0005-0000-0000-0000DB5F0000}"/>
    <cellStyle name="Separador de milhares 2 4 13 2" xfId="24538" xr:uid="{00000000-0005-0000-0000-0000DC5F0000}"/>
    <cellStyle name="Separador de milhares 2 4 13 2 2" xfId="55174" xr:uid="{BA4B80D1-D17C-40E1-BF5E-851CD81DDEC4}"/>
    <cellStyle name="Separador de milhares 2 4 13 3" xfId="55173" xr:uid="{58B859D6-2ED2-416D-98C3-DA483D24BB94}"/>
    <cellStyle name="Separador de milhares 2 4 14" xfId="24539" xr:uid="{00000000-0005-0000-0000-0000DD5F0000}"/>
    <cellStyle name="Separador de milhares 2 4 14 2" xfId="24540" xr:uid="{00000000-0005-0000-0000-0000DE5F0000}"/>
    <cellStyle name="Separador de milhares 2 4 14 2 2" xfId="55176" xr:uid="{BC748A8A-D61C-4815-94F3-4EF1DE52A129}"/>
    <cellStyle name="Separador de milhares 2 4 14 3" xfId="55175" xr:uid="{DBDCC689-DCD8-42C7-81C7-6C0AF96368F7}"/>
    <cellStyle name="Separador de milhares 2 4 15" xfId="24541" xr:uid="{00000000-0005-0000-0000-0000DF5F0000}"/>
    <cellStyle name="Separador de milhares 2 4 15 2" xfId="24542" xr:uid="{00000000-0005-0000-0000-0000E05F0000}"/>
    <cellStyle name="Separador de milhares 2 4 15 2 2" xfId="55178" xr:uid="{EBCACD78-3985-4C2F-88E9-E78C02BB64DF}"/>
    <cellStyle name="Separador de milhares 2 4 15 3" xfId="55177" xr:uid="{393FD70F-A7D3-4F7B-B93A-EF2269712922}"/>
    <cellStyle name="Separador de milhares 2 4 16" xfId="24543" xr:uid="{00000000-0005-0000-0000-0000E15F0000}"/>
    <cellStyle name="Separador de milhares 2 4 16 2" xfId="55179" xr:uid="{66B8446F-3D8C-469D-84D6-3C6BFB9E57E6}"/>
    <cellStyle name="Separador de milhares 2 4 17" xfId="24544" xr:uid="{00000000-0005-0000-0000-0000E25F0000}"/>
    <cellStyle name="Separador de milhares 2 4 17 2" xfId="55180" xr:uid="{CBD626A0-C5CD-4F7C-A633-30819130AE4F}"/>
    <cellStyle name="Separador de milhares 2 4 17 3" xfId="24545" xr:uid="{00000000-0005-0000-0000-0000E35F0000}"/>
    <cellStyle name="Separador de milhares 2 4 17 3 2" xfId="55181" xr:uid="{2BB74534-7B9E-47BB-BFF3-04F4F4F55D47}"/>
    <cellStyle name="Separador de milhares 2 4 18" xfId="24546" xr:uid="{00000000-0005-0000-0000-0000E45F0000}"/>
    <cellStyle name="Separador de milhares 2 4 18 2" xfId="55182" xr:uid="{ECE5C444-9198-4028-87DA-17AC17686DC9}"/>
    <cellStyle name="Separador de milhares 2 4 19" xfId="24547" xr:uid="{00000000-0005-0000-0000-0000E55F0000}"/>
    <cellStyle name="Separador de milhares 2 4 19 2" xfId="55183" xr:uid="{883D8D7C-A427-4EA0-A97B-1C80ED9FDDD9}"/>
    <cellStyle name="Separador de milhares 2 4 2" xfId="24548" xr:uid="{00000000-0005-0000-0000-0000E65F0000}"/>
    <cellStyle name="Separador de milhares_x0001_ 2 4 2" xfId="24549" xr:uid="{00000000-0005-0000-0000-0000E75F0000}"/>
    <cellStyle name="Separador de milhares 2 4 2 10" xfId="24550" xr:uid="{00000000-0005-0000-0000-0000E85F0000}"/>
    <cellStyle name="Separador de milhares 2 4 2 10 2" xfId="55186" xr:uid="{27AD8F9E-C752-4587-92AC-51E9448E3133}"/>
    <cellStyle name="Separador de milhares 2 4 2 11" xfId="55184" xr:uid="{AAC390DC-01D3-4D7A-BBE7-747C5A37BD82}"/>
    <cellStyle name="Separador de milhares 2 4 2 2" xfId="24551" xr:uid="{00000000-0005-0000-0000-0000E95F0000}"/>
    <cellStyle name="Separador de milhares_x0001_ 2 4 2 2" xfId="24552" xr:uid="{00000000-0005-0000-0000-0000EA5F0000}"/>
    <cellStyle name="Separador de milhares 2 4 2 2 2" xfId="24553" xr:uid="{00000000-0005-0000-0000-0000EB5F0000}"/>
    <cellStyle name="Separador de milhares_x0001_ 2 4 2 2 2" xfId="55188" xr:uid="{24CA7327-0AA7-42E1-A13C-C15B8F185C9D}"/>
    <cellStyle name="Separador de milhares 2 4 2 2 2 2" xfId="24554" xr:uid="{00000000-0005-0000-0000-0000EC5F0000}"/>
    <cellStyle name="Separador de milhares 2 4 2 2 2 2 2" xfId="55190" xr:uid="{94C2E087-D962-4E1E-B4E9-BA85CF9B4E28}"/>
    <cellStyle name="Separador de milhares 2 4 2 2 2 3" xfId="55189" xr:uid="{ABF725E8-13C6-4E12-9954-0D4603AB4E27}"/>
    <cellStyle name="Separador de milhares 2 4 2 2 3" xfId="24555" xr:uid="{00000000-0005-0000-0000-0000ED5F0000}"/>
    <cellStyle name="Separador de milhares 2 4 2 2 3 2" xfId="24556" xr:uid="{00000000-0005-0000-0000-0000EE5F0000}"/>
    <cellStyle name="Separador de milhares 2 4 2 2 3 2 2" xfId="55192" xr:uid="{A6D060F6-0526-485B-88FF-FE84F568C0AF}"/>
    <cellStyle name="Separador de milhares 2 4 2 2 3 3" xfId="55191" xr:uid="{06649076-4B19-4237-B373-173DC98C1619}"/>
    <cellStyle name="Separador de milhares 2 4 2 2 4" xfId="24557" xr:uid="{00000000-0005-0000-0000-0000EF5F0000}"/>
    <cellStyle name="Separador de milhares 2 4 2 2 4 2" xfId="55193" xr:uid="{4DC065B5-B557-48A3-B99F-AB97CC178675}"/>
    <cellStyle name="Separador de milhares 2 4 2 2 5" xfId="24558" xr:uid="{00000000-0005-0000-0000-0000F05F0000}"/>
    <cellStyle name="Separador de milhares 2 4 2 2 5 2" xfId="55194" xr:uid="{A2372DC8-4E17-455B-A8AB-48A885E4AED5}"/>
    <cellStyle name="Separador de milhares 2 4 2 2 6" xfId="24559" xr:uid="{00000000-0005-0000-0000-0000F15F0000}"/>
    <cellStyle name="Separador de milhares 2 4 2 2 6 2" xfId="55195" xr:uid="{B82239BE-D01C-4010-89F1-546080B7F8FE}"/>
    <cellStyle name="Separador de milhares 2 4 2 2 7" xfId="55187" xr:uid="{A07B2CF2-65EF-4DE2-B10B-29B08C9E2EE5}"/>
    <cellStyle name="Separador de milhares 2 4 2 3" xfId="24560" xr:uid="{00000000-0005-0000-0000-0000F25F0000}"/>
    <cellStyle name="Separador de milhares_x0001_ 2 4 2 3" xfId="55185" xr:uid="{210CE21D-85DE-4C9D-89AC-89C663228D7E}"/>
    <cellStyle name="Separador de milhares 2 4 2 3 2" xfId="24561" xr:uid="{00000000-0005-0000-0000-0000F35F0000}"/>
    <cellStyle name="Separador de milhares 2 4 2 3 2 2" xfId="55197" xr:uid="{E7D00495-9A51-4404-9CAD-99BA84D7E177}"/>
    <cellStyle name="Separador de milhares 2 4 2 3 3" xfId="55196" xr:uid="{D30D230B-80C7-488B-8750-6CF083F16054}"/>
    <cellStyle name="Separador de milhares 2 4 2 4" xfId="24562" xr:uid="{00000000-0005-0000-0000-0000F45F0000}"/>
    <cellStyle name="Separador de milhares 2 4 2 4 2" xfId="24563" xr:uid="{00000000-0005-0000-0000-0000F55F0000}"/>
    <cellStyle name="Separador de milhares 2 4 2 4 2 2" xfId="55199" xr:uid="{B8C15A83-324E-44A6-A5A5-0C9B0F3DD9FF}"/>
    <cellStyle name="Separador de milhares 2 4 2 4 3" xfId="55198" xr:uid="{72633BA9-41E7-4A33-9AC6-A31F325C3DDA}"/>
    <cellStyle name="Separador de milhares 2 4 2 5" xfId="24564" xr:uid="{00000000-0005-0000-0000-0000F65F0000}"/>
    <cellStyle name="Separador de milhares 2 4 2 5 2" xfId="24565" xr:uid="{00000000-0005-0000-0000-0000F75F0000}"/>
    <cellStyle name="Separador de milhares 2 4 2 5 2 2" xfId="55201" xr:uid="{E814CDF5-DF40-447F-B373-C68E18F07B38}"/>
    <cellStyle name="Separador de milhares 2 4 2 5 3" xfId="55200" xr:uid="{D0871D3E-318B-4D73-BAED-8135EDD232C2}"/>
    <cellStyle name="Separador de milhares 2 4 2 6" xfId="24566" xr:uid="{00000000-0005-0000-0000-0000F85F0000}"/>
    <cellStyle name="Separador de milhares 2 4 2 6 2" xfId="24567" xr:uid="{00000000-0005-0000-0000-0000F95F0000}"/>
    <cellStyle name="Separador de milhares 2 4 2 6 2 2" xfId="55203" xr:uid="{DAA47FA6-C78D-4676-BAE3-4BB57574B2B5}"/>
    <cellStyle name="Separador de milhares 2 4 2 6 3" xfId="55202" xr:uid="{985D6165-D6D8-4974-8060-7D9A31A1DF3E}"/>
    <cellStyle name="Separador de milhares 2 4 2 7" xfId="24568" xr:uid="{00000000-0005-0000-0000-0000FA5F0000}"/>
    <cellStyle name="Separador de milhares 2 4 2 7 2" xfId="55204" xr:uid="{096BFCD4-8877-46D1-8408-9FF892FD0E5F}"/>
    <cellStyle name="Separador de milhares 2 4 2 8" xfId="24569" xr:uid="{00000000-0005-0000-0000-0000FB5F0000}"/>
    <cellStyle name="Separador de milhares 2 4 2 8 2" xfId="55205" xr:uid="{2CCFC557-DAF3-40CF-88DA-1C16942E11BE}"/>
    <cellStyle name="Separador de milhares 2 4 2 8 3" xfId="24570" xr:uid="{00000000-0005-0000-0000-0000FC5F0000}"/>
    <cellStyle name="Separador de milhares 2 4 2 8 3 2" xfId="55206" xr:uid="{CB90981D-8257-48DC-BC23-23B573C906F9}"/>
    <cellStyle name="Separador de milhares 2 4 2 9" xfId="24571" xr:uid="{00000000-0005-0000-0000-0000FD5F0000}"/>
    <cellStyle name="Separador de milhares 2 4 2 9 2" xfId="55207" xr:uid="{6C8CA39F-874D-4A60-B327-3271A153DA45}"/>
    <cellStyle name="Separador de milhares 2 4 20" xfId="55153" xr:uid="{65F4097E-B6CB-4461-B689-F41E32AB4BC3}"/>
    <cellStyle name="Separador de milhares 2 4 3" xfId="24572" xr:uid="{00000000-0005-0000-0000-0000FE5F0000}"/>
    <cellStyle name="Separador de milhares_x0001_ 2 4 3" xfId="24573" xr:uid="{00000000-0005-0000-0000-0000FF5F0000}"/>
    <cellStyle name="Separador de milhares 2 4 3 10" xfId="55208" xr:uid="{8D990959-EAB3-4882-9E45-1C0368EA67B5}"/>
    <cellStyle name="Separador de milhares 2 4 3 2" xfId="24574" xr:uid="{00000000-0005-0000-0000-000000600000}"/>
    <cellStyle name="Separador de milhares_x0001_ 2 4 3 2" xfId="24575" xr:uid="{00000000-0005-0000-0000-000001600000}"/>
    <cellStyle name="Separador de milhares 2 4 3 2 2" xfId="24576" xr:uid="{00000000-0005-0000-0000-000002600000}"/>
    <cellStyle name="Separador de milhares_x0001_ 2 4 3 2 2" xfId="55211" xr:uid="{E4303C26-735E-4A36-B8FE-794BA0093429}"/>
    <cellStyle name="Separador de milhares 2 4 3 2 2 2" xfId="24577" xr:uid="{00000000-0005-0000-0000-000003600000}"/>
    <cellStyle name="Separador de milhares 2 4 3 2 2 2 2" xfId="55213" xr:uid="{E6221DEC-B4F8-4D26-9777-A5BBEAF19F92}"/>
    <cellStyle name="Separador de milhares 2 4 3 2 2 3" xfId="55212" xr:uid="{DE728F83-8031-40C7-9BE5-284A4C9260F5}"/>
    <cellStyle name="Separador de milhares 2 4 3 2 3" xfId="24578" xr:uid="{00000000-0005-0000-0000-000004600000}"/>
    <cellStyle name="Separador de milhares 2 4 3 2 3 2" xfId="24579" xr:uid="{00000000-0005-0000-0000-000005600000}"/>
    <cellStyle name="Separador de milhares 2 4 3 2 3 2 2" xfId="55215" xr:uid="{51B0D4C0-E7CE-4BB5-A57E-5016CAA5FFF5}"/>
    <cellStyle name="Separador de milhares 2 4 3 2 3 3" xfId="55214" xr:uid="{5387405E-F501-4FF2-B352-FA8DAEF5E00D}"/>
    <cellStyle name="Separador de milhares 2 4 3 2 4" xfId="24580" xr:uid="{00000000-0005-0000-0000-000006600000}"/>
    <cellStyle name="Separador de milhares 2 4 3 2 4 2" xfId="55216" xr:uid="{76ED96B4-4CB1-4CB4-8E75-FFC3CD8A79CC}"/>
    <cellStyle name="Separador de milhares 2 4 3 2 5" xfId="24581" xr:uid="{00000000-0005-0000-0000-000007600000}"/>
    <cellStyle name="Separador de milhares 2 4 3 2 5 2" xfId="55217" xr:uid="{E909034D-2EA6-41D1-9118-0566C5AC1D1E}"/>
    <cellStyle name="Separador de milhares 2 4 3 2 6" xfId="24582" xr:uid="{00000000-0005-0000-0000-000008600000}"/>
    <cellStyle name="Separador de milhares 2 4 3 2 6 2" xfId="55218" xr:uid="{B8DE7503-B4AB-409C-9C96-D3E58AC560D8}"/>
    <cellStyle name="Separador de milhares 2 4 3 2 7" xfId="55210" xr:uid="{30CCD087-6E2F-4A03-AC68-E27DB14D8A18}"/>
    <cellStyle name="Separador de milhares 2 4 3 3" xfId="24583" xr:uid="{00000000-0005-0000-0000-000009600000}"/>
    <cellStyle name="Separador de milhares_x0001_ 2 4 3 3" xfId="55209" xr:uid="{086DA53D-CDC3-4F8D-ABC2-F07EB34048ED}"/>
    <cellStyle name="Separador de milhares 2 4 3 3 2" xfId="24584" xr:uid="{00000000-0005-0000-0000-00000A600000}"/>
    <cellStyle name="Separador de milhares 2 4 3 3 2 2" xfId="55220" xr:uid="{F202FB76-C533-4C96-94DD-E15B60B58A5F}"/>
    <cellStyle name="Separador de milhares 2 4 3 3 3" xfId="55219" xr:uid="{E17ADA21-6334-4B08-AC34-094EDB830E8B}"/>
    <cellStyle name="Separador de milhares 2 4 3 4" xfId="24585" xr:uid="{00000000-0005-0000-0000-00000B600000}"/>
    <cellStyle name="Separador de milhares 2 4 3 4 2" xfId="24586" xr:uid="{00000000-0005-0000-0000-00000C600000}"/>
    <cellStyle name="Separador de milhares 2 4 3 4 2 2" xfId="55222" xr:uid="{0AF6FA41-DF45-4EF8-87BE-5FFD0BDC1C3D}"/>
    <cellStyle name="Separador de milhares 2 4 3 4 3" xfId="55221" xr:uid="{68B9F24A-C35C-4725-9FD5-1327129DD665}"/>
    <cellStyle name="Separador de milhares 2 4 3 5" xfId="24587" xr:uid="{00000000-0005-0000-0000-00000D600000}"/>
    <cellStyle name="Separador de milhares 2 4 3 5 2" xfId="24588" xr:uid="{00000000-0005-0000-0000-00000E600000}"/>
    <cellStyle name="Separador de milhares 2 4 3 5 2 2" xfId="55224" xr:uid="{68ED6D03-A7D7-4EA7-A310-9DCEF65B3304}"/>
    <cellStyle name="Separador de milhares 2 4 3 5 3" xfId="55223" xr:uid="{0421337D-9758-4DB4-99FB-0F5954B94641}"/>
    <cellStyle name="Separador de milhares 2 4 3 6" xfId="24589" xr:uid="{00000000-0005-0000-0000-00000F600000}"/>
    <cellStyle name="Separador de milhares 2 4 3 6 2" xfId="55225" xr:uid="{AE24CB8D-FB96-4AEF-9C78-235696BA9B3F}"/>
    <cellStyle name="Separador de milhares 2 4 3 7" xfId="24590" xr:uid="{00000000-0005-0000-0000-000010600000}"/>
    <cellStyle name="Separador de milhares 2 4 3 7 2" xfId="55226" xr:uid="{EBC19DE1-A722-489E-A32D-AB1986ED34D7}"/>
    <cellStyle name="Separador de milhares 2 4 3 7 3" xfId="24591" xr:uid="{00000000-0005-0000-0000-000011600000}"/>
    <cellStyle name="Separador de milhares 2 4 3 7 3 2" xfId="55227" xr:uid="{B73F42D9-EE94-486D-A3A0-A72650C2C71B}"/>
    <cellStyle name="Separador de milhares 2 4 3 8" xfId="24592" xr:uid="{00000000-0005-0000-0000-000012600000}"/>
    <cellStyle name="Separador de milhares 2 4 3 8 2" xfId="55228" xr:uid="{F58BD73A-54D8-4119-8707-E4459B3885B2}"/>
    <cellStyle name="Separador de milhares 2 4 3 9" xfId="24593" xr:uid="{00000000-0005-0000-0000-000013600000}"/>
    <cellStyle name="Separador de milhares 2 4 3 9 2" xfId="55229" xr:uid="{7CD5B240-2851-40D9-8246-970354E1775B}"/>
    <cellStyle name="Separador de milhares 2 4 4" xfId="24594" xr:uid="{00000000-0005-0000-0000-000014600000}"/>
    <cellStyle name="Separador de milhares_x0001_ 2 4 4" xfId="24595" xr:uid="{00000000-0005-0000-0000-000015600000}"/>
    <cellStyle name="Separador de milhares 2 4 4 2" xfId="24596" xr:uid="{00000000-0005-0000-0000-000016600000}"/>
    <cellStyle name="Separador de milhares_x0001_ 2 4 4 2" xfId="24597" xr:uid="{00000000-0005-0000-0000-000017600000}"/>
    <cellStyle name="Separador de milhares 2 4 4 2 2" xfId="24598" xr:uid="{00000000-0005-0000-0000-000018600000}"/>
    <cellStyle name="Separador de milhares_x0001_ 2 4 4 2 2" xfId="55233" xr:uid="{422185E5-873D-4423-9E35-F66320D44E8A}"/>
    <cellStyle name="Separador de milhares 2 4 4 2 2 2" xfId="55234" xr:uid="{F824A1C4-287A-45EC-B6C2-B76C45740CA0}"/>
    <cellStyle name="Separador de milhares 2 4 4 2 3" xfId="55232" xr:uid="{E4BCDFFA-554F-40B4-ACBF-2E0103020838}"/>
    <cellStyle name="Separador de milhares 2 4 4 3" xfId="24599" xr:uid="{00000000-0005-0000-0000-000019600000}"/>
    <cellStyle name="Separador de milhares_x0001_ 2 4 4 3" xfId="55231" xr:uid="{99DCAA3B-51AC-4F76-B627-5BD2BD5DE237}"/>
    <cellStyle name="Separador de milhares 2 4 4 3 2" xfId="24600" xr:uid="{00000000-0005-0000-0000-00001A600000}"/>
    <cellStyle name="Separador de milhares 2 4 4 3 2 2" xfId="55236" xr:uid="{13360C60-90A4-455A-8326-CA99FD702B70}"/>
    <cellStyle name="Separador de milhares 2 4 4 3 3" xfId="55235" xr:uid="{3B1C43EC-01BE-449F-A942-003AEDFB66CD}"/>
    <cellStyle name="Separador de milhares 2 4 4 4" xfId="24601" xr:uid="{00000000-0005-0000-0000-00001B600000}"/>
    <cellStyle name="Separador de milhares 2 4 4 4 2" xfId="24602" xr:uid="{00000000-0005-0000-0000-00001C600000}"/>
    <cellStyle name="Separador de milhares 2 4 4 4 2 2" xfId="55238" xr:uid="{26DB2EE5-81D7-4E10-A338-972299E7AC24}"/>
    <cellStyle name="Separador de milhares 2 4 4 4 3" xfId="55237" xr:uid="{ACFC8D8A-E310-4DEC-AA24-6A0F42A4B2A5}"/>
    <cellStyle name="Separador de milhares 2 4 4 5" xfId="24603" xr:uid="{00000000-0005-0000-0000-00001D600000}"/>
    <cellStyle name="Separador de milhares 2 4 4 5 2" xfId="55239" xr:uid="{603D79ED-5F71-4421-BDC4-F83A921DC3CB}"/>
    <cellStyle name="Separador de milhares 2 4 4 6" xfId="24604" xr:uid="{00000000-0005-0000-0000-00001E600000}"/>
    <cellStyle name="Separador de milhares 2 4 4 6 2" xfId="55240" xr:uid="{863E88B6-831C-4515-8346-2A708C6B8E45}"/>
    <cellStyle name="Separador de milhares 2 4 4 7" xfId="24605" xr:uid="{00000000-0005-0000-0000-00001F600000}"/>
    <cellStyle name="Separador de milhares 2 4 4 7 2" xfId="55241" xr:uid="{66C4C398-11AC-47EF-9D2E-ACB6478FEDFB}"/>
    <cellStyle name="Separador de milhares 2 4 4 8" xfId="24606" xr:uid="{00000000-0005-0000-0000-000020600000}"/>
    <cellStyle name="Separador de milhares 2 4 4 8 2" xfId="55242" xr:uid="{0F37C305-ED15-4C25-9DB0-F490E82BBD7A}"/>
    <cellStyle name="Separador de milhares 2 4 4 9" xfId="55230" xr:uid="{E5D4996F-1271-4B2B-AECA-F9B539390C88}"/>
    <cellStyle name="Separador de milhares 2 4 5" xfId="24607" xr:uid="{00000000-0005-0000-0000-000021600000}"/>
    <cellStyle name="Separador de milhares_x0001_ 2 4 5" xfId="24608" xr:uid="{00000000-0005-0000-0000-000022600000}"/>
    <cellStyle name="Separador de milhares 2 4 5 2" xfId="24609" xr:uid="{00000000-0005-0000-0000-000023600000}"/>
    <cellStyle name="Separador de milhares_x0001_ 2 4 5 2" xfId="24610" xr:uid="{00000000-0005-0000-0000-000024600000}"/>
    <cellStyle name="Separador de milhares 2 4 5 2 2" xfId="24611" xr:uid="{00000000-0005-0000-0000-000025600000}"/>
    <cellStyle name="Separador de milhares_x0001_ 2 4 5 2 2" xfId="55246" xr:uid="{3CFECB81-7E64-443E-BAC0-28A46D6BBA71}"/>
    <cellStyle name="Separador de milhares 2 4 5 2 2 2" xfId="55247" xr:uid="{A96198B2-1EC0-49CF-8B54-07E14F1DB797}"/>
    <cellStyle name="Separador de milhares 2 4 5 2 3" xfId="55245" xr:uid="{5288EF99-9759-449D-800C-5B1E289BDB08}"/>
    <cellStyle name="Separador de milhares 2 4 5 3" xfId="24612" xr:uid="{00000000-0005-0000-0000-000026600000}"/>
    <cellStyle name="Separador de milhares_x0001_ 2 4 5 3" xfId="55244" xr:uid="{9093F1E0-036D-4F44-99F6-5363ABBE6D36}"/>
    <cellStyle name="Separador de milhares 2 4 5 3 2" xfId="24613" xr:uid="{00000000-0005-0000-0000-000027600000}"/>
    <cellStyle name="Separador de milhares 2 4 5 3 2 2" xfId="55249" xr:uid="{24060C1E-5C4D-421E-8061-BFC7CD1C90B7}"/>
    <cellStyle name="Separador de milhares 2 4 5 3 3" xfId="55248" xr:uid="{E5858C32-9885-40A2-8616-80DF209159C6}"/>
    <cellStyle name="Separador de milhares 2 4 5 4" xfId="24614" xr:uid="{00000000-0005-0000-0000-000028600000}"/>
    <cellStyle name="Separador de milhares 2 4 5 4 2" xfId="55250" xr:uid="{8855EFD2-61E7-4DF2-851E-BD329277022B}"/>
    <cellStyle name="Separador de milhares 2 4 5 5" xfId="24615" xr:uid="{00000000-0005-0000-0000-000029600000}"/>
    <cellStyle name="Separador de milhares 2 4 5 5 2" xfId="55251" xr:uid="{7B4FD350-A8EE-445B-A557-2887F952AAE1}"/>
    <cellStyle name="Separador de milhares 2 4 5 6" xfId="24616" xr:uid="{00000000-0005-0000-0000-00002A600000}"/>
    <cellStyle name="Separador de milhares 2 4 5 6 2" xfId="55252" xr:uid="{3F404705-FFD7-4523-B24A-0515A8E3AD78}"/>
    <cellStyle name="Separador de milhares 2 4 5 7" xfId="24617" xr:uid="{00000000-0005-0000-0000-00002B600000}"/>
    <cellStyle name="Separador de milhares 2 4 5 7 2" xfId="55253" xr:uid="{6BBD4DBD-70D7-4350-B266-FD0139D92B90}"/>
    <cellStyle name="Separador de milhares 2 4 5 8" xfId="55243" xr:uid="{1ECA6723-E10A-4909-A74A-E771E2A1B6A6}"/>
    <cellStyle name="Separador de milhares 2 4 6" xfId="24618" xr:uid="{00000000-0005-0000-0000-00002C600000}"/>
    <cellStyle name="Separador de milhares_x0001_ 2 4 6" xfId="24619" xr:uid="{00000000-0005-0000-0000-00002D600000}"/>
    <cellStyle name="Separador de milhares 2 4 6 2" xfId="24620" xr:uid="{00000000-0005-0000-0000-00002E600000}"/>
    <cellStyle name="Separador de milhares_x0001_ 2 4 6 2" xfId="55255" xr:uid="{CF8A5605-6645-45A4-A721-7D8B945F7582}"/>
    <cellStyle name="Separador de milhares 2 4 6 2 2" xfId="24621" xr:uid="{00000000-0005-0000-0000-00002F600000}"/>
    <cellStyle name="Separador de milhares 2 4 6 2 2 2" xfId="55257" xr:uid="{CDD1697E-DB40-4564-B372-A62EED401C2F}"/>
    <cellStyle name="Separador de milhares 2 4 6 2 3" xfId="55256" xr:uid="{C35FEC10-8781-47FB-B3A3-B1041A54A69D}"/>
    <cellStyle name="Separador de milhares 2 4 6 3" xfId="24622" xr:uid="{00000000-0005-0000-0000-000030600000}"/>
    <cellStyle name="Separador de milhares 2 4 6 3 2" xfId="24623" xr:uid="{00000000-0005-0000-0000-000031600000}"/>
    <cellStyle name="Separador de milhares 2 4 6 3 2 2" xfId="55259" xr:uid="{8A6BFF64-FC2B-4EB5-B11F-08747EFC2A32}"/>
    <cellStyle name="Separador de milhares 2 4 6 3 3" xfId="55258" xr:uid="{16595D49-E27E-4400-969E-45C1A01F47E0}"/>
    <cellStyle name="Separador de milhares 2 4 6 4" xfId="24624" xr:uid="{00000000-0005-0000-0000-000032600000}"/>
    <cellStyle name="Separador de milhares 2 4 6 4 2" xfId="55260" xr:uid="{9893BB68-AA2A-4470-979A-AC2ECD0D8372}"/>
    <cellStyle name="Separador de milhares 2 4 6 5" xfId="24625" xr:uid="{00000000-0005-0000-0000-000033600000}"/>
    <cellStyle name="Separador de milhares 2 4 6 5 2" xfId="55261" xr:uid="{65771B24-98E9-4445-8D1F-9E80048B2F8C}"/>
    <cellStyle name="Separador de milhares 2 4 6 6" xfId="24626" xr:uid="{00000000-0005-0000-0000-000034600000}"/>
    <cellStyle name="Separador de milhares 2 4 6 6 2" xfId="55262" xr:uid="{54534D48-61E2-4179-AB2D-4FCE7C6DEEDD}"/>
    <cellStyle name="Separador de milhares 2 4 6 7" xfId="24627" xr:uid="{00000000-0005-0000-0000-000035600000}"/>
    <cellStyle name="Separador de milhares 2 4 6 7 2" xfId="55263" xr:uid="{45BA728D-743B-4F0C-9384-BECAB19B7D46}"/>
    <cellStyle name="Separador de milhares 2 4 6 8" xfId="55254" xr:uid="{01B67BEB-451B-427C-AB16-901FBAE38465}"/>
    <cellStyle name="Separador de milhares 2 4 7" xfId="24628" xr:uid="{00000000-0005-0000-0000-000036600000}"/>
    <cellStyle name="Separador de milhares_x0001_ 2 4 7" xfId="24629" xr:uid="{00000000-0005-0000-0000-000037600000}"/>
    <cellStyle name="Separador de milhares 2 4 7 2" xfId="24630" xr:uid="{00000000-0005-0000-0000-000038600000}"/>
    <cellStyle name="Separador de milhares_x0001_ 2 4 7 2" xfId="55265" xr:uid="{C03F01CA-336F-46D1-A39E-9C8960A7BE99}"/>
    <cellStyle name="Separador de milhares 2 4 7 2 2" xfId="24631" xr:uid="{00000000-0005-0000-0000-000039600000}"/>
    <cellStyle name="Separador de milhares 2 4 7 2 2 2" xfId="55267" xr:uid="{0BB4AA9A-FC7F-41D2-A12C-47CE593155B7}"/>
    <cellStyle name="Separador de milhares 2 4 7 2 3" xfId="55266" xr:uid="{152D2A61-FE20-4F56-A91D-D556736BF489}"/>
    <cellStyle name="Separador de milhares 2 4 7 3" xfId="24632" xr:uid="{00000000-0005-0000-0000-00003A600000}"/>
    <cellStyle name="Separador de milhares 2 4 7 3 2" xfId="24633" xr:uid="{00000000-0005-0000-0000-00003B600000}"/>
    <cellStyle name="Separador de milhares 2 4 7 3 2 2" xfId="55269" xr:uid="{B76EE26D-5E25-46C4-9331-DA836ABA81ED}"/>
    <cellStyle name="Separador de milhares 2 4 7 3 3" xfId="55268" xr:uid="{189DB865-5E1D-43E9-BEA0-9D560995D9DB}"/>
    <cellStyle name="Separador de milhares 2 4 7 4" xfId="24634" xr:uid="{00000000-0005-0000-0000-00003C600000}"/>
    <cellStyle name="Separador de milhares 2 4 7 4 2" xfId="55270" xr:uid="{8D5DA80C-FE81-453E-B451-CBEEC9502A49}"/>
    <cellStyle name="Separador de milhares 2 4 7 5" xfId="24635" xr:uid="{00000000-0005-0000-0000-00003D600000}"/>
    <cellStyle name="Separador de milhares 2 4 7 5 2" xfId="55271" xr:uid="{F6BBFBE8-D116-42CD-90DA-12D8C00C095F}"/>
    <cellStyle name="Separador de milhares 2 4 7 6" xfId="24636" xr:uid="{00000000-0005-0000-0000-00003E600000}"/>
    <cellStyle name="Separador de milhares 2 4 7 6 2" xfId="55272" xr:uid="{1CF7A2A5-E91E-44DE-BC33-330E7EB56128}"/>
    <cellStyle name="Separador de milhares 2 4 7 7" xfId="55264" xr:uid="{2C86B031-92FF-480D-8854-622256C7BD40}"/>
    <cellStyle name="Separador de milhares 2 4 8" xfId="24637" xr:uid="{00000000-0005-0000-0000-00003F600000}"/>
    <cellStyle name="Separador de milhares_x0001_ 2 4 8" xfId="24638" xr:uid="{00000000-0005-0000-0000-000040600000}"/>
    <cellStyle name="Separador de milhares 2 4 8 2" xfId="24639" xr:uid="{00000000-0005-0000-0000-000041600000}"/>
    <cellStyle name="Separador de milhares_x0001_ 2 4 8 2" xfId="55274" xr:uid="{F1A50A3D-60D7-499D-AB9E-5BDB9FA2D244}"/>
    <cellStyle name="Separador de milhares 2 4 8 2 2" xfId="24640" xr:uid="{00000000-0005-0000-0000-000042600000}"/>
    <cellStyle name="Separador de milhares 2 4 8 2 2 2" xfId="55276" xr:uid="{42C92D9B-4954-4E61-A9AA-1D4EFBAD73E0}"/>
    <cellStyle name="Separador de milhares 2 4 8 2 3" xfId="55275" xr:uid="{E48AF6AB-5F14-4947-9D23-A8B0B6FE9DC8}"/>
    <cellStyle name="Separador de milhares 2 4 8 3" xfId="24641" xr:uid="{00000000-0005-0000-0000-000043600000}"/>
    <cellStyle name="Separador de milhares 2 4 8 3 2" xfId="24642" xr:uid="{00000000-0005-0000-0000-000044600000}"/>
    <cellStyle name="Separador de milhares 2 4 8 3 2 2" xfId="55278" xr:uid="{9AB56F2B-29A3-4224-A4CC-E5875EABF6B2}"/>
    <cellStyle name="Separador de milhares 2 4 8 3 3" xfId="55277" xr:uid="{24C2AEFA-1E00-4E05-9C2D-1CFC3771B334}"/>
    <cellStyle name="Separador de milhares 2 4 8 4" xfId="24643" xr:uid="{00000000-0005-0000-0000-000045600000}"/>
    <cellStyle name="Separador de milhares 2 4 8 4 2" xfId="55279" xr:uid="{09AA39C2-A51B-446B-8C35-E1EA1F94D3D0}"/>
    <cellStyle name="Separador de milhares 2 4 8 5" xfId="24644" xr:uid="{00000000-0005-0000-0000-000046600000}"/>
    <cellStyle name="Separador de milhares 2 4 8 5 2" xfId="55280" xr:uid="{1E90AC5B-B28A-4853-9B44-F79481E4719E}"/>
    <cellStyle name="Separador de milhares 2 4 8 6" xfId="24645" xr:uid="{00000000-0005-0000-0000-000047600000}"/>
    <cellStyle name="Separador de milhares 2 4 8 6 2" xfId="55281" xr:uid="{7C5119EA-F9C0-45AA-B16D-1FDEADB47D48}"/>
    <cellStyle name="Separador de milhares 2 4 8 7" xfId="55273" xr:uid="{E9D81501-F0BF-4253-9BBE-11FEE563A7E0}"/>
    <cellStyle name="Separador de milhares 2 4 9" xfId="24646" xr:uid="{00000000-0005-0000-0000-000048600000}"/>
    <cellStyle name="Separador de milhares_x0001_ 2 4 9" xfId="24647" xr:uid="{00000000-0005-0000-0000-000049600000}"/>
    <cellStyle name="Separador de milhares 2 4 9 2" xfId="24648" xr:uid="{00000000-0005-0000-0000-00004A600000}"/>
    <cellStyle name="Separador de milhares_x0001_ 2 4 9 2" xfId="55283" xr:uid="{BCCE8C69-D1FA-45CB-90E1-80E449CECDA3}"/>
    <cellStyle name="Separador de milhares 2 4 9 2 2" xfId="24649" xr:uid="{00000000-0005-0000-0000-00004B600000}"/>
    <cellStyle name="Separador de milhares 2 4 9 2 2 2" xfId="55285" xr:uid="{10CA4A49-E3E8-4A3F-9BC8-51E36293886F}"/>
    <cellStyle name="Separador de milhares 2 4 9 2 3" xfId="55284" xr:uid="{27193145-ECAE-4333-9E2D-1429A1441F12}"/>
    <cellStyle name="Separador de milhares 2 4 9 3" xfId="24650" xr:uid="{00000000-0005-0000-0000-00004C600000}"/>
    <cellStyle name="Separador de milhares 2 4 9 3 2" xfId="24651" xr:uid="{00000000-0005-0000-0000-00004D600000}"/>
    <cellStyle name="Separador de milhares 2 4 9 3 2 2" xfId="55287" xr:uid="{4F6A50F0-F812-49D0-9C02-EDF9465982F9}"/>
    <cellStyle name="Separador de milhares 2 4 9 3 3" xfId="55286" xr:uid="{FB1F9D22-2AF5-4BAE-AC5C-399C2C2D0328}"/>
    <cellStyle name="Separador de milhares 2 4 9 4" xfId="24652" xr:uid="{00000000-0005-0000-0000-00004E600000}"/>
    <cellStyle name="Separador de milhares 2 4 9 4 2" xfId="55288" xr:uid="{322C4EFC-E847-47C0-BCE4-9AE094D603CE}"/>
    <cellStyle name="Separador de milhares 2 4 9 5" xfId="24653" xr:uid="{00000000-0005-0000-0000-00004F600000}"/>
    <cellStyle name="Separador de milhares 2 4 9 5 2" xfId="55289" xr:uid="{A27CF216-9C28-4B6C-BFF4-F68AB1732101}"/>
    <cellStyle name="Separador de milhares 2 4 9 6" xfId="24654" xr:uid="{00000000-0005-0000-0000-000050600000}"/>
    <cellStyle name="Separador de milhares 2 4 9 6 2" xfId="55290" xr:uid="{51D29927-04B2-41A4-8574-D39B5EB15130}"/>
    <cellStyle name="Separador de milhares 2 4 9 7" xfId="55282" xr:uid="{4E01DF04-6201-4AFD-8046-456C3C7423B4}"/>
    <cellStyle name="Separador de milhares 2 40" xfId="24655" xr:uid="{00000000-0005-0000-0000-000051600000}"/>
    <cellStyle name="Separador de milhares 2 40 2" xfId="24656" xr:uid="{00000000-0005-0000-0000-000052600000}"/>
    <cellStyle name="Separador de milhares 2 40 2 2" xfId="24657" xr:uid="{00000000-0005-0000-0000-000053600000}"/>
    <cellStyle name="Separador de milhares 2 40 2 2 2" xfId="55293" xr:uid="{29F0C5D4-CAE8-4E23-A5B6-DC059066C08D}"/>
    <cellStyle name="Separador de milhares 2 40 2 3" xfId="55292" xr:uid="{7EE76C42-0D20-455A-A6BA-B9BEA454F39F}"/>
    <cellStyle name="Separador de milhares 2 40 3" xfId="24658" xr:uid="{00000000-0005-0000-0000-000054600000}"/>
    <cellStyle name="Separador de milhares 2 40 3 2" xfId="24659" xr:uid="{00000000-0005-0000-0000-000055600000}"/>
    <cellStyle name="Separador de milhares 2 40 3 2 2" xfId="55295" xr:uid="{103A30A3-8150-426B-8F2F-9FDA5BF3D44E}"/>
    <cellStyle name="Separador de milhares 2 40 3 3" xfId="55294" xr:uid="{6B3EE516-731A-48E5-827E-B443DC7976AA}"/>
    <cellStyle name="Separador de milhares 2 40 4" xfId="24660" xr:uid="{00000000-0005-0000-0000-000056600000}"/>
    <cellStyle name="Separador de milhares 2 40 4 2" xfId="55296" xr:uid="{5F59585F-F18D-4FAB-9A84-1D8806F44F16}"/>
    <cellStyle name="Separador de milhares 2 40 5" xfId="24661" xr:uid="{00000000-0005-0000-0000-000057600000}"/>
    <cellStyle name="Separador de milhares 2 40 5 2" xfId="24662" xr:uid="{00000000-0005-0000-0000-000058600000}"/>
    <cellStyle name="Separador de milhares 2 40 5 2 2" xfId="55298" xr:uid="{5DD54BB5-C2F0-489B-A55E-00BFF05A3597}"/>
    <cellStyle name="Separador de milhares 2 40 5 3" xfId="55297" xr:uid="{5CEFD113-6491-4DAF-9738-3AE50DAFEA3D}"/>
    <cellStyle name="Separador de milhares 2 40 6" xfId="24663" xr:uid="{00000000-0005-0000-0000-000059600000}"/>
    <cellStyle name="Separador de milhares 2 40 6 2" xfId="55299" xr:uid="{6A5293A5-7364-4A85-8F91-5ED139358724}"/>
    <cellStyle name="Separador de milhares 2 40 7" xfId="55291" xr:uid="{B86B6B97-37DA-481C-805E-71D672B5644D}"/>
    <cellStyle name="Separador de milhares 2 41" xfId="24664" xr:uid="{00000000-0005-0000-0000-00005A600000}"/>
    <cellStyle name="Separador de milhares 2 41 2" xfId="24665" xr:uid="{00000000-0005-0000-0000-00005B600000}"/>
    <cellStyle name="Separador de milhares 2 41 2 2" xfId="24666" xr:uid="{00000000-0005-0000-0000-00005C600000}"/>
    <cellStyle name="Separador de milhares 2 41 2 2 2" xfId="55302" xr:uid="{1B91146A-2BF7-4FF9-AAE8-15976292F429}"/>
    <cellStyle name="Separador de milhares 2 41 2 3" xfId="55301" xr:uid="{3B590FA8-25FB-4937-AFB0-50388AE3668B}"/>
    <cellStyle name="Separador de milhares 2 41 3" xfId="24667" xr:uid="{00000000-0005-0000-0000-00005D600000}"/>
    <cellStyle name="Separador de milhares 2 41 3 2" xfId="24668" xr:uid="{00000000-0005-0000-0000-00005E600000}"/>
    <cellStyle name="Separador de milhares 2 41 3 2 2" xfId="55304" xr:uid="{395A75FA-94C0-4A13-874C-0DABBE871474}"/>
    <cellStyle name="Separador de milhares 2 41 3 3" xfId="55303" xr:uid="{74713F42-D2D8-4840-AAE9-34EAF43F367F}"/>
    <cellStyle name="Separador de milhares 2 41 4" xfId="24669" xr:uid="{00000000-0005-0000-0000-00005F600000}"/>
    <cellStyle name="Separador de milhares 2 41 4 2" xfId="55305" xr:uid="{CE3132C5-110D-4682-9341-FEB7E8D6F279}"/>
    <cellStyle name="Separador de milhares 2 41 5" xfId="24670" xr:uid="{00000000-0005-0000-0000-000060600000}"/>
    <cellStyle name="Separador de milhares 2 41 5 2" xfId="24671" xr:uid="{00000000-0005-0000-0000-000061600000}"/>
    <cellStyle name="Separador de milhares 2 41 5 2 2" xfId="55307" xr:uid="{71DF098D-9AF3-4F4F-B3D3-76C84B2B9BB5}"/>
    <cellStyle name="Separador de milhares 2 41 5 3" xfId="55306" xr:uid="{AA3D864C-834F-455E-A7DF-B31B4C47E73D}"/>
    <cellStyle name="Separador de milhares 2 41 6" xfId="24672" xr:uid="{00000000-0005-0000-0000-000062600000}"/>
    <cellStyle name="Separador de milhares 2 41 6 2" xfId="55308" xr:uid="{C2F856D8-7ECE-4FAE-BFB7-BF58FAA569EB}"/>
    <cellStyle name="Separador de milhares 2 41 7" xfId="55300" xr:uid="{E91A3441-0B3D-4335-9358-7EB4713AEB5C}"/>
    <cellStyle name="Separador de milhares 2 42" xfId="24673" xr:uid="{00000000-0005-0000-0000-000063600000}"/>
    <cellStyle name="Separador de milhares 2 42 2" xfId="24674" xr:uid="{00000000-0005-0000-0000-000064600000}"/>
    <cellStyle name="Separador de milhares 2 42 2 2" xfId="24675" xr:uid="{00000000-0005-0000-0000-000065600000}"/>
    <cellStyle name="Separador de milhares 2 42 2 2 2" xfId="55311" xr:uid="{5FE54907-397B-426E-BF39-2A152D3B1669}"/>
    <cellStyle name="Separador de milhares 2 42 2 3" xfId="55310" xr:uid="{048BC8B4-657A-4802-B649-57196946CB54}"/>
    <cellStyle name="Separador de milhares 2 42 3" xfId="24676" xr:uid="{00000000-0005-0000-0000-000066600000}"/>
    <cellStyle name="Separador de milhares 2 42 3 2" xfId="24677" xr:uid="{00000000-0005-0000-0000-000067600000}"/>
    <cellStyle name="Separador de milhares 2 42 3 2 2" xfId="55313" xr:uid="{8F88F332-55B1-4A78-AEA6-166F12DC0E9C}"/>
    <cellStyle name="Separador de milhares 2 42 3 3" xfId="55312" xr:uid="{01ACC274-19B5-4116-A3B9-8870FAAFB697}"/>
    <cellStyle name="Separador de milhares 2 42 4" xfId="24678" xr:uid="{00000000-0005-0000-0000-000068600000}"/>
    <cellStyle name="Separador de milhares 2 42 4 2" xfId="55314" xr:uid="{B1347BC9-6BD4-4570-ADBC-DD6E366CDB97}"/>
    <cellStyle name="Separador de milhares 2 42 5" xfId="24679" xr:uid="{00000000-0005-0000-0000-000069600000}"/>
    <cellStyle name="Separador de milhares 2 42 5 2" xfId="24680" xr:uid="{00000000-0005-0000-0000-00006A600000}"/>
    <cellStyle name="Separador de milhares 2 42 5 2 2" xfId="55316" xr:uid="{C4B421CF-6A40-4D64-8B0F-1D30D9591293}"/>
    <cellStyle name="Separador de milhares 2 42 5 3" xfId="55315" xr:uid="{FF332DAC-0851-4935-8DDD-B8ECE9DA929B}"/>
    <cellStyle name="Separador de milhares 2 42 6" xfId="24681" xr:uid="{00000000-0005-0000-0000-00006B600000}"/>
    <cellStyle name="Separador de milhares 2 42 6 2" xfId="55317" xr:uid="{31CF0EDD-5788-4F80-A1F6-FD2C0D84B841}"/>
    <cellStyle name="Separador de milhares 2 42 7" xfId="55309" xr:uid="{DD384A3F-1CA2-4EB2-A448-0677C106E2BB}"/>
    <cellStyle name="Separador de milhares 2 43" xfId="24682" xr:uid="{00000000-0005-0000-0000-00006C600000}"/>
    <cellStyle name="Separador de milhares 2 43 2" xfId="24683" xr:uid="{00000000-0005-0000-0000-00006D600000}"/>
    <cellStyle name="Separador de milhares 2 43 2 2" xfId="24684" xr:uid="{00000000-0005-0000-0000-00006E600000}"/>
    <cellStyle name="Separador de milhares 2 43 2 2 2" xfId="55320" xr:uid="{D4776C3A-745E-43FC-B4E7-420A2EE62B55}"/>
    <cellStyle name="Separador de milhares 2 43 2 3" xfId="55319" xr:uid="{BAAB7256-DAF9-486A-A51E-331877990F82}"/>
    <cellStyle name="Separador de milhares 2 43 3" xfId="24685" xr:uid="{00000000-0005-0000-0000-00006F600000}"/>
    <cellStyle name="Separador de milhares 2 43 3 2" xfId="24686" xr:uid="{00000000-0005-0000-0000-000070600000}"/>
    <cellStyle name="Separador de milhares 2 43 3 2 2" xfId="55322" xr:uid="{C689E8E5-B4F8-4F8E-A63F-C385292B49DC}"/>
    <cellStyle name="Separador de milhares 2 43 3 3" xfId="55321" xr:uid="{6D5436EC-83E1-4347-B94A-0AE912321294}"/>
    <cellStyle name="Separador de milhares 2 43 4" xfId="24687" xr:uid="{00000000-0005-0000-0000-000071600000}"/>
    <cellStyle name="Separador de milhares 2 43 4 2" xfId="55323" xr:uid="{D70AF978-0309-474E-B028-DBBAF5109ED2}"/>
    <cellStyle name="Separador de milhares 2 43 5" xfId="24688" xr:uid="{00000000-0005-0000-0000-000072600000}"/>
    <cellStyle name="Separador de milhares 2 43 5 2" xfId="24689" xr:uid="{00000000-0005-0000-0000-000073600000}"/>
    <cellStyle name="Separador de milhares 2 43 5 2 2" xfId="55325" xr:uid="{9F7AA254-E185-4F67-9FF5-149EA7486F50}"/>
    <cellStyle name="Separador de milhares 2 43 5 3" xfId="55324" xr:uid="{016563B9-8505-488B-845D-D6BD0233EE9C}"/>
    <cellStyle name="Separador de milhares 2 43 6" xfId="24690" xr:uid="{00000000-0005-0000-0000-000074600000}"/>
    <cellStyle name="Separador de milhares 2 43 6 2" xfId="55326" xr:uid="{554E444D-11CF-4A91-9CCE-644723A6BA2D}"/>
    <cellStyle name="Separador de milhares 2 43 7" xfId="55318" xr:uid="{69E81731-6B74-4546-AF62-9EEE028C53CB}"/>
    <cellStyle name="Separador de milhares 2 44" xfId="24691" xr:uid="{00000000-0005-0000-0000-000075600000}"/>
    <cellStyle name="Separador de milhares 2 44 2" xfId="24692" xr:uid="{00000000-0005-0000-0000-000076600000}"/>
    <cellStyle name="Separador de milhares 2 44 2 2" xfId="24693" xr:uid="{00000000-0005-0000-0000-000077600000}"/>
    <cellStyle name="Separador de milhares 2 44 2 2 2" xfId="55329" xr:uid="{ABF4AD02-5962-440D-9E5F-E0E3C47DF025}"/>
    <cellStyle name="Separador de milhares 2 44 2 3" xfId="55328" xr:uid="{97C6C0E7-4AE6-45A3-BB82-793450FC1F55}"/>
    <cellStyle name="Separador de milhares 2 44 3" xfId="24694" xr:uid="{00000000-0005-0000-0000-000078600000}"/>
    <cellStyle name="Separador de milhares 2 44 3 2" xfId="24695" xr:uid="{00000000-0005-0000-0000-000079600000}"/>
    <cellStyle name="Separador de milhares 2 44 3 2 2" xfId="55331" xr:uid="{BC221684-CE2B-46D6-9767-DE8547F7D340}"/>
    <cellStyle name="Separador de milhares 2 44 3 3" xfId="55330" xr:uid="{80A45FBA-00DD-4272-8D40-59BB0029FC84}"/>
    <cellStyle name="Separador de milhares 2 44 4" xfId="24696" xr:uid="{00000000-0005-0000-0000-00007A600000}"/>
    <cellStyle name="Separador de milhares 2 44 4 2" xfId="55332" xr:uid="{FAC3A854-4E79-4C4D-98AB-1D9A839B3EA4}"/>
    <cellStyle name="Separador de milhares 2 44 5" xfId="24697" xr:uid="{00000000-0005-0000-0000-00007B600000}"/>
    <cellStyle name="Separador de milhares 2 44 5 2" xfId="24698" xr:uid="{00000000-0005-0000-0000-00007C600000}"/>
    <cellStyle name="Separador de milhares 2 44 5 2 2" xfId="55334" xr:uid="{20BD7E36-5EC7-4E5E-B323-2BCAD09D6DD9}"/>
    <cellStyle name="Separador de milhares 2 44 5 3" xfId="55333" xr:uid="{F8D1EB0B-C275-4AE8-880F-4D6110BA13EE}"/>
    <cellStyle name="Separador de milhares 2 44 6" xfId="24699" xr:uid="{00000000-0005-0000-0000-00007D600000}"/>
    <cellStyle name="Separador de milhares 2 44 6 2" xfId="55335" xr:uid="{1BB3E053-A29C-4013-82F9-F90DA09A3F3D}"/>
    <cellStyle name="Separador de milhares 2 44 7" xfId="55327" xr:uid="{1D60CC1E-1192-49F1-855B-B65E761B8B3A}"/>
    <cellStyle name="Separador de milhares 2 45" xfId="24700" xr:uid="{00000000-0005-0000-0000-00007E600000}"/>
    <cellStyle name="Separador de milhares 2 45 2" xfId="24701" xr:uid="{00000000-0005-0000-0000-00007F600000}"/>
    <cellStyle name="Separador de milhares 2 45 2 2" xfId="24702" xr:uid="{00000000-0005-0000-0000-000080600000}"/>
    <cellStyle name="Separador de milhares 2 45 2 2 2" xfId="55338" xr:uid="{BE237FC8-E798-4E56-A952-E68CC7D8092B}"/>
    <cellStyle name="Separador de milhares 2 45 2 3" xfId="55337" xr:uid="{DD9B9424-9E22-407D-8059-1411D7A55D4E}"/>
    <cellStyle name="Separador de milhares 2 45 3" xfId="24703" xr:uid="{00000000-0005-0000-0000-000081600000}"/>
    <cellStyle name="Separador de milhares 2 45 3 2" xfId="24704" xr:uid="{00000000-0005-0000-0000-000082600000}"/>
    <cellStyle name="Separador de milhares 2 45 3 2 2" xfId="55340" xr:uid="{7FCB84C6-CCAA-4974-9B9A-4058E636F7CB}"/>
    <cellStyle name="Separador de milhares 2 45 3 3" xfId="55339" xr:uid="{D79D9F63-F30B-4777-B647-F3420BEDC6EF}"/>
    <cellStyle name="Separador de milhares 2 45 4" xfId="24705" xr:uid="{00000000-0005-0000-0000-000083600000}"/>
    <cellStyle name="Separador de milhares 2 45 4 2" xfId="55341" xr:uid="{B2B15C7D-6E7C-4B2F-80D7-5E22C9400C27}"/>
    <cellStyle name="Separador de milhares 2 45 5" xfId="24706" xr:uid="{00000000-0005-0000-0000-000084600000}"/>
    <cellStyle name="Separador de milhares 2 45 5 2" xfId="24707" xr:uid="{00000000-0005-0000-0000-000085600000}"/>
    <cellStyle name="Separador de milhares 2 45 5 2 2" xfId="55343" xr:uid="{D416FA77-E726-4AC4-9114-5023379A6EC4}"/>
    <cellStyle name="Separador de milhares 2 45 5 3" xfId="55342" xr:uid="{89817426-D93C-4204-8B56-8E42B32C96EF}"/>
    <cellStyle name="Separador de milhares 2 45 6" xfId="24708" xr:uid="{00000000-0005-0000-0000-000086600000}"/>
    <cellStyle name="Separador de milhares 2 45 6 2" xfId="55344" xr:uid="{935BF205-D700-4648-96CC-91133A88D916}"/>
    <cellStyle name="Separador de milhares 2 45 7" xfId="55336" xr:uid="{950D1BA0-75C5-42AB-B5EA-2C30125E905B}"/>
    <cellStyle name="Separador de milhares 2 46" xfId="24709" xr:uid="{00000000-0005-0000-0000-000087600000}"/>
    <cellStyle name="Separador de milhares 2 46 2" xfId="24710" xr:uid="{00000000-0005-0000-0000-000088600000}"/>
    <cellStyle name="Separador de milhares 2 46 2 2" xfId="24711" xr:uid="{00000000-0005-0000-0000-000089600000}"/>
    <cellStyle name="Separador de milhares 2 46 2 2 2" xfId="55347" xr:uid="{0BD24251-893C-48E0-85F8-C8143E24C747}"/>
    <cellStyle name="Separador de milhares 2 46 2 3" xfId="55346" xr:uid="{3BF79F9C-1856-4B50-9E13-D3863D845859}"/>
    <cellStyle name="Separador de milhares 2 46 3" xfId="24712" xr:uid="{00000000-0005-0000-0000-00008A600000}"/>
    <cellStyle name="Separador de milhares 2 46 3 2" xfId="24713" xr:uid="{00000000-0005-0000-0000-00008B600000}"/>
    <cellStyle name="Separador de milhares 2 46 3 2 2" xfId="55349" xr:uid="{4642314F-34A2-44A1-8B8C-A2FD7B8CC8D3}"/>
    <cellStyle name="Separador de milhares 2 46 3 3" xfId="55348" xr:uid="{6177A172-7400-4923-A54C-A1A3DF15892F}"/>
    <cellStyle name="Separador de milhares 2 46 4" xfId="24714" xr:uid="{00000000-0005-0000-0000-00008C600000}"/>
    <cellStyle name="Separador de milhares 2 46 4 2" xfId="55350" xr:uid="{2D41574D-396A-4EA5-8254-68CE62CB8D4B}"/>
    <cellStyle name="Separador de milhares 2 46 5" xfId="24715" xr:uid="{00000000-0005-0000-0000-00008D600000}"/>
    <cellStyle name="Separador de milhares 2 46 5 2" xfId="24716" xr:uid="{00000000-0005-0000-0000-00008E600000}"/>
    <cellStyle name="Separador de milhares 2 46 5 2 2" xfId="55352" xr:uid="{2E8D5616-DC37-46A8-8D8C-DBC55A25FDD9}"/>
    <cellStyle name="Separador de milhares 2 46 5 3" xfId="55351" xr:uid="{00EE4D55-DB86-403E-8AE4-CC4BD8FE120E}"/>
    <cellStyle name="Separador de milhares 2 46 6" xfId="24717" xr:uid="{00000000-0005-0000-0000-00008F600000}"/>
    <cellStyle name="Separador de milhares 2 46 6 2" xfId="55353" xr:uid="{DF9AE549-8521-408C-BC36-50627048B7D3}"/>
    <cellStyle name="Separador de milhares 2 46 7" xfId="55345" xr:uid="{B5095AEB-33EC-4B33-BBE6-1C5234F95872}"/>
    <cellStyle name="Separador de milhares 2 47" xfId="24718" xr:uid="{00000000-0005-0000-0000-000090600000}"/>
    <cellStyle name="Separador de milhares 2 47 2" xfId="24719" xr:uid="{00000000-0005-0000-0000-000091600000}"/>
    <cellStyle name="Separador de milhares 2 47 2 2" xfId="24720" xr:uid="{00000000-0005-0000-0000-000092600000}"/>
    <cellStyle name="Separador de milhares 2 47 2 2 2" xfId="55356" xr:uid="{BF24C9E8-3FC3-4CD3-9FE6-283960FB62DA}"/>
    <cellStyle name="Separador de milhares 2 47 2 3" xfId="55355" xr:uid="{CA14D998-F4AD-4163-BE4D-37E7708C67EF}"/>
    <cellStyle name="Separador de milhares 2 47 3" xfId="24721" xr:uid="{00000000-0005-0000-0000-000093600000}"/>
    <cellStyle name="Separador de milhares 2 47 3 2" xfId="24722" xr:uid="{00000000-0005-0000-0000-000094600000}"/>
    <cellStyle name="Separador de milhares 2 47 3 2 2" xfId="55358" xr:uid="{8E461AB5-EAA0-4132-9265-9518E5CF9C99}"/>
    <cellStyle name="Separador de milhares 2 47 3 3" xfId="55357" xr:uid="{3F7B0BBA-A1B9-4644-B975-8B0719223DBF}"/>
    <cellStyle name="Separador de milhares 2 47 4" xfId="24723" xr:uid="{00000000-0005-0000-0000-000095600000}"/>
    <cellStyle name="Separador de milhares 2 47 4 2" xfId="55359" xr:uid="{89A9AA25-8501-4453-8F75-ED074F68D0F0}"/>
    <cellStyle name="Separador de milhares 2 47 5" xfId="24724" xr:uid="{00000000-0005-0000-0000-000096600000}"/>
    <cellStyle name="Separador de milhares 2 47 5 2" xfId="24725" xr:uid="{00000000-0005-0000-0000-000097600000}"/>
    <cellStyle name="Separador de milhares 2 47 5 2 2" xfId="55361" xr:uid="{82CAC6ED-FB42-4CE7-A0E0-D33450CBDD90}"/>
    <cellStyle name="Separador de milhares 2 47 5 3" xfId="55360" xr:uid="{4E9A7F1D-B210-4217-80E2-8DBCB28682B7}"/>
    <cellStyle name="Separador de milhares 2 47 6" xfId="24726" xr:uid="{00000000-0005-0000-0000-000098600000}"/>
    <cellStyle name="Separador de milhares 2 47 6 2" xfId="55362" xr:uid="{9805D9A6-C3C2-41D1-8547-F621A2A586B7}"/>
    <cellStyle name="Separador de milhares 2 47 7" xfId="55354" xr:uid="{044FAD0D-364D-48A5-8BA8-7463CB884313}"/>
    <cellStyle name="Separador de milhares 2 48" xfId="24727" xr:uid="{00000000-0005-0000-0000-000099600000}"/>
    <cellStyle name="Separador de milhares 2 48 2" xfId="24728" xr:uid="{00000000-0005-0000-0000-00009A600000}"/>
    <cellStyle name="Separador de milhares 2 48 2 2" xfId="24729" xr:uid="{00000000-0005-0000-0000-00009B600000}"/>
    <cellStyle name="Separador de milhares 2 48 2 2 2" xfId="55365" xr:uid="{7E406A37-8414-441C-98B6-C650DF88D556}"/>
    <cellStyle name="Separador de milhares 2 48 2 3" xfId="55364" xr:uid="{3E43403C-3971-41D1-ABEF-1A6D023EBFA4}"/>
    <cellStyle name="Separador de milhares 2 48 3" xfId="24730" xr:uid="{00000000-0005-0000-0000-00009C600000}"/>
    <cellStyle name="Separador de milhares 2 48 3 2" xfId="24731" xr:uid="{00000000-0005-0000-0000-00009D600000}"/>
    <cellStyle name="Separador de milhares 2 48 3 2 2" xfId="55367" xr:uid="{E454CB7F-BEE4-4B38-A839-D10635E2F5C9}"/>
    <cellStyle name="Separador de milhares 2 48 3 3" xfId="55366" xr:uid="{50950B82-22E0-4B84-83F7-D44B76FD925F}"/>
    <cellStyle name="Separador de milhares 2 48 4" xfId="24732" xr:uid="{00000000-0005-0000-0000-00009E600000}"/>
    <cellStyle name="Separador de milhares 2 48 4 2" xfId="55368" xr:uid="{3798BF43-2897-412C-9478-CD393A3BB8D5}"/>
    <cellStyle name="Separador de milhares 2 48 5" xfId="24733" xr:uid="{00000000-0005-0000-0000-00009F600000}"/>
    <cellStyle name="Separador de milhares 2 48 5 2" xfId="24734" xr:uid="{00000000-0005-0000-0000-0000A0600000}"/>
    <cellStyle name="Separador de milhares 2 48 5 2 2" xfId="55370" xr:uid="{BFCEA97A-A7C7-41C3-ACD4-9F4D1B85D3F4}"/>
    <cellStyle name="Separador de milhares 2 48 5 3" xfId="55369" xr:uid="{F8D913CA-306A-4F0A-9EC6-6B0F59635701}"/>
    <cellStyle name="Separador de milhares 2 48 6" xfId="24735" xr:uid="{00000000-0005-0000-0000-0000A1600000}"/>
    <cellStyle name="Separador de milhares 2 48 6 2" xfId="55371" xr:uid="{B544FFDC-EAA3-4390-8DFA-4D096F8144C7}"/>
    <cellStyle name="Separador de milhares 2 48 7" xfId="55363" xr:uid="{049F6277-158F-4083-8BBD-E999D2884D7F}"/>
    <cellStyle name="Separador de milhares 2 49" xfId="24736" xr:uid="{00000000-0005-0000-0000-0000A2600000}"/>
    <cellStyle name="Separador de milhares 2 49 2" xfId="24737" xr:uid="{00000000-0005-0000-0000-0000A3600000}"/>
    <cellStyle name="Separador de milhares 2 49 2 2" xfId="24738" xr:uid="{00000000-0005-0000-0000-0000A4600000}"/>
    <cellStyle name="Separador de milhares 2 49 2 2 2" xfId="55374" xr:uid="{E5DF7862-B762-41A5-A417-6E0E323A4DF9}"/>
    <cellStyle name="Separador de milhares 2 49 2 3" xfId="55373" xr:uid="{C61B7834-8D13-47A3-91CE-4E601B26DBB0}"/>
    <cellStyle name="Separador de milhares 2 49 3" xfId="24739" xr:uid="{00000000-0005-0000-0000-0000A5600000}"/>
    <cellStyle name="Separador de milhares 2 49 3 2" xfId="24740" xr:uid="{00000000-0005-0000-0000-0000A6600000}"/>
    <cellStyle name="Separador de milhares 2 49 3 2 2" xfId="55376" xr:uid="{FBD72D26-DAB0-46DD-A9DE-77C62D54305D}"/>
    <cellStyle name="Separador de milhares 2 49 3 3" xfId="55375" xr:uid="{4A79C309-84B3-4609-8399-5BDD669CC175}"/>
    <cellStyle name="Separador de milhares 2 49 4" xfId="24741" xr:uid="{00000000-0005-0000-0000-0000A7600000}"/>
    <cellStyle name="Separador de milhares 2 49 4 2" xfId="55377" xr:uid="{0B743B46-7D93-4982-8971-67AA74C45A65}"/>
    <cellStyle name="Separador de milhares 2 49 5" xfId="24742" xr:uid="{00000000-0005-0000-0000-0000A8600000}"/>
    <cellStyle name="Separador de milhares 2 49 5 2" xfId="24743" xr:uid="{00000000-0005-0000-0000-0000A9600000}"/>
    <cellStyle name="Separador de milhares 2 49 5 2 2" xfId="55379" xr:uid="{1A8FC5AC-D32D-49FC-8905-855CD02213AF}"/>
    <cellStyle name="Separador de milhares 2 49 5 3" xfId="55378" xr:uid="{D0BF57F7-245B-4A5C-88A5-B32230937AC2}"/>
    <cellStyle name="Separador de milhares 2 49 6" xfId="24744" xr:uid="{00000000-0005-0000-0000-0000AA600000}"/>
    <cellStyle name="Separador de milhares 2 49 6 2" xfId="55380" xr:uid="{048FB326-C04C-4EEC-9137-11CD6ABC7026}"/>
    <cellStyle name="Separador de milhares 2 49 7" xfId="55372" xr:uid="{2136FFF2-36FE-4A7B-9E15-C5F823A022DE}"/>
    <cellStyle name="Separador de milhares 2 5" xfId="24745" xr:uid="{00000000-0005-0000-0000-0000AB600000}"/>
    <cellStyle name="Separador de milhares_x0001_ 2 5" xfId="24746" xr:uid="{00000000-0005-0000-0000-0000AC600000}"/>
    <cellStyle name="Separador de milhares 2 5 10" xfId="24747" xr:uid="{00000000-0005-0000-0000-0000AD600000}"/>
    <cellStyle name="Separador de milhares_x0001_ 2 5 10" xfId="55382" xr:uid="{3E3DB4F7-DD18-48D3-AD1A-6C7530A914E0}"/>
    <cellStyle name="Separador de milhares 2 5 10 2" xfId="24748" xr:uid="{00000000-0005-0000-0000-0000AE600000}"/>
    <cellStyle name="Separador de milhares 2 5 10 2 2" xfId="55384" xr:uid="{D260D1AE-BA8B-4345-B67B-3EAD063DDE96}"/>
    <cellStyle name="Separador de milhares 2 5 10 3" xfId="55383" xr:uid="{BC4EE898-3690-4795-B69E-5617F080BD72}"/>
    <cellStyle name="Separador de milhares 2 5 11" xfId="24749" xr:uid="{00000000-0005-0000-0000-0000AF600000}"/>
    <cellStyle name="Separador de milhares 2 5 11 2" xfId="24750" xr:uid="{00000000-0005-0000-0000-0000B0600000}"/>
    <cellStyle name="Separador de milhares 2 5 11 2 2" xfId="55386" xr:uid="{10F8657D-099F-4FD0-9681-5943A436C2D4}"/>
    <cellStyle name="Separador de milhares 2 5 11 3" xfId="55385" xr:uid="{BA9738AB-07A4-47FD-B25C-82EBD44567C0}"/>
    <cellStyle name="Separador de milhares 2 5 12" xfId="24751" xr:uid="{00000000-0005-0000-0000-0000B1600000}"/>
    <cellStyle name="Separador de milhares 2 5 12 2" xfId="55387" xr:uid="{F858FC86-1F56-4526-84FD-B3599FA974CC}"/>
    <cellStyle name="Separador de milhares 2 5 13" xfId="24752" xr:uid="{00000000-0005-0000-0000-0000B2600000}"/>
    <cellStyle name="Separador de milhares 2 5 13 2" xfId="55388" xr:uid="{90354E44-F585-48EE-837B-6AE09866FA5F}"/>
    <cellStyle name="Separador de milhares 2 5 13 3" xfId="24753" xr:uid="{00000000-0005-0000-0000-0000B3600000}"/>
    <cellStyle name="Separador de milhares 2 5 13 3 2" xfId="55389" xr:uid="{6595A560-0632-4414-A09A-B4E1DF518204}"/>
    <cellStyle name="Separador de milhares 2 5 14" xfId="24754" xr:uid="{00000000-0005-0000-0000-0000B4600000}"/>
    <cellStyle name="Separador de milhares 2 5 14 2" xfId="55390" xr:uid="{8332373D-352B-4CE9-A6D4-8908595548D2}"/>
    <cellStyle name="Separador de milhares 2 5 15" xfId="24755" xr:uid="{00000000-0005-0000-0000-0000B5600000}"/>
    <cellStyle name="Separador de milhares 2 5 15 2" xfId="55391" xr:uid="{798D7908-3009-40FB-8CBF-9E4722CF550E}"/>
    <cellStyle name="Separador de milhares 2 5 16" xfId="55381" xr:uid="{C84C04ED-F5DB-4AE3-BAFF-EE7A16936743}"/>
    <cellStyle name="Separador de milhares 2 5 2" xfId="24756" xr:uid="{00000000-0005-0000-0000-0000B6600000}"/>
    <cellStyle name="Separador de milhares_x0001_ 2 5 2" xfId="24757" xr:uid="{00000000-0005-0000-0000-0000B7600000}"/>
    <cellStyle name="Separador de milhares 2 5 2 10" xfId="55392" xr:uid="{A879020C-321B-4E28-B9A5-B4BF40A00514}"/>
    <cellStyle name="Separador de milhares 2 5 2 2" xfId="24758" xr:uid="{00000000-0005-0000-0000-0000B8600000}"/>
    <cellStyle name="Separador de milhares_x0001_ 2 5 2 2" xfId="24759" xr:uid="{00000000-0005-0000-0000-0000B9600000}"/>
    <cellStyle name="Separador de milhares 2 5 2 2 2" xfId="24760" xr:uid="{00000000-0005-0000-0000-0000BA600000}"/>
    <cellStyle name="Separador de milhares_x0001_ 2 5 2 2 2" xfId="55395" xr:uid="{BE27B00B-9B9F-4B00-B851-17D6F07D7D8F}"/>
    <cellStyle name="Separador de milhares 2 5 2 2 2 2" xfId="55396" xr:uid="{B351AECE-99A3-4CD8-BD87-BCD81AF5F325}"/>
    <cellStyle name="Separador de milhares 2 5 2 2 3" xfId="55394" xr:uid="{30591FB0-2AC3-496B-89C1-F2534F8A9B80}"/>
    <cellStyle name="Separador de milhares 2 5 2 3" xfId="24761" xr:uid="{00000000-0005-0000-0000-0000BB600000}"/>
    <cellStyle name="Separador de milhares_x0001_ 2 5 2 3" xfId="55393" xr:uid="{0DC36D0D-1F26-4F90-969E-126AF3E274A2}"/>
    <cellStyle name="Separador de milhares 2 5 2 3 2" xfId="24762" xr:uid="{00000000-0005-0000-0000-0000BC600000}"/>
    <cellStyle name="Separador de milhares 2 5 2 3 2 2" xfId="55398" xr:uid="{BB0C74D0-5F4E-4E5C-9D53-2FF4C9A70EDC}"/>
    <cellStyle name="Separador de milhares 2 5 2 3 3" xfId="55397" xr:uid="{FB4EA303-1218-4FAD-BC8B-939A1216BD53}"/>
    <cellStyle name="Separador de milhares 2 5 2 4" xfId="24763" xr:uid="{00000000-0005-0000-0000-0000BD600000}"/>
    <cellStyle name="Separador de milhares 2 5 2 4 2" xfId="24764" xr:uid="{00000000-0005-0000-0000-0000BE600000}"/>
    <cellStyle name="Separador de milhares 2 5 2 4 2 2" xfId="55400" xr:uid="{2D26F0C0-787F-4B04-9BCB-A5F63EB9AC53}"/>
    <cellStyle name="Separador de milhares 2 5 2 4 3" xfId="55399" xr:uid="{7FFD4B1A-507A-42D9-BBBD-7A14569E9429}"/>
    <cellStyle name="Separador de milhares 2 5 2 5" xfId="24765" xr:uid="{00000000-0005-0000-0000-0000BF600000}"/>
    <cellStyle name="Separador de milhares 2 5 2 5 2" xfId="24766" xr:uid="{00000000-0005-0000-0000-0000C0600000}"/>
    <cellStyle name="Separador de milhares 2 5 2 5 2 2" xfId="55402" xr:uid="{F5FCED9B-BDB3-44BB-BB50-8AC4DE63B5A1}"/>
    <cellStyle name="Separador de milhares 2 5 2 5 3" xfId="55401" xr:uid="{5293F01D-11FD-4393-AE12-71722702C2A3}"/>
    <cellStyle name="Separador de milhares 2 5 2 6" xfId="24767" xr:uid="{00000000-0005-0000-0000-0000C1600000}"/>
    <cellStyle name="Separador de milhares 2 5 2 6 2" xfId="55403" xr:uid="{44E4758C-7BE6-4596-A501-BB2A8628FCFA}"/>
    <cellStyle name="Separador de milhares 2 5 2 7" xfId="24768" xr:uid="{00000000-0005-0000-0000-0000C2600000}"/>
    <cellStyle name="Separador de milhares 2 5 2 7 2" xfId="55404" xr:uid="{2DE8FFED-DD58-448C-A8B3-2D5263FE50AF}"/>
    <cellStyle name="Separador de milhares 2 5 2 8" xfId="24769" xr:uid="{00000000-0005-0000-0000-0000C3600000}"/>
    <cellStyle name="Separador de milhares 2 5 2 8 2" xfId="55405" xr:uid="{9FA6F07C-DD94-4436-A88E-8E1E09F8A711}"/>
    <cellStyle name="Separador de milhares 2 5 2 9" xfId="24770" xr:uid="{00000000-0005-0000-0000-0000C4600000}"/>
    <cellStyle name="Separador de milhares 2 5 2 9 2" xfId="55406" xr:uid="{F9ED604F-71F9-4C39-B29C-5F50C5503CA5}"/>
    <cellStyle name="Separador de milhares 2 5 3" xfId="24771" xr:uid="{00000000-0005-0000-0000-0000C5600000}"/>
    <cellStyle name="Separador de milhares_x0001_ 2 5 3" xfId="24772" xr:uid="{00000000-0005-0000-0000-0000C6600000}"/>
    <cellStyle name="Separador de milhares 2 5 3 2" xfId="24773" xr:uid="{00000000-0005-0000-0000-0000C7600000}"/>
    <cellStyle name="Separador de milhares_x0001_ 2 5 3 2" xfId="24774" xr:uid="{00000000-0005-0000-0000-0000C8600000}"/>
    <cellStyle name="Separador de milhares 2 5 3 2 2" xfId="24775" xr:uid="{00000000-0005-0000-0000-0000C9600000}"/>
    <cellStyle name="Separador de milhares_x0001_ 2 5 3 2 2" xfId="55410" xr:uid="{A9446017-45EC-4D9A-9995-E325A1D14D30}"/>
    <cellStyle name="Separador de milhares 2 5 3 2 2 2" xfId="55411" xr:uid="{A098891D-FA92-4702-BDAF-BCC959ECC369}"/>
    <cellStyle name="Separador de milhares 2 5 3 2 3" xfId="55409" xr:uid="{F077AC24-02A8-4172-9E37-B102AD038E4D}"/>
    <cellStyle name="Separador de milhares 2 5 3 3" xfId="24776" xr:uid="{00000000-0005-0000-0000-0000CA600000}"/>
    <cellStyle name="Separador de milhares_x0001_ 2 5 3 3" xfId="55408" xr:uid="{5A388A3B-0374-4408-8907-20BEE279387F}"/>
    <cellStyle name="Separador de milhares 2 5 3 3 2" xfId="24777" xr:uid="{00000000-0005-0000-0000-0000CB600000}"/>
    <cellStyle name="Separador de milhares 2 5 3 3 2 2" xfId="55413" xr:uid="{02ADCDD7-887B-470E-9747-703E7E6168A4}"/>
    <cellStyle name="Separador de milhares 2 5 3 3 3" xfId="55412" xr:uid="{FA507095-FCAE-4BA8-93DB-DF7D49E9393F}"/>
    <cellStyle name="Separador de milhares 2 5 3 4" xfId="24778" xr:uid="{00000000-0005-0000-0000-0000CC600000}"/>
    <cellStyle name="Separador de milhares 2 5 3 4 2" xfId="24779" xr:uid="{00000000-0005-0000-0000-0000CD600000}"/>
    <cellStyle name="Separador de milhares 2 5 3 4 2 2" xfId="55415" xr:uid="{54BA3B49-8285-4AAE-B13C-D58A04E13B40}"/>
    <cellStyle name="Separador de milhares 2 5 3 4 3" xfId="55414" xr:uid="{E8171590-43B6-434F-BB2F-4F748B9BFD04}"/>
    <cellStyle name="Separador de milhares 2 5 3 5" xfId="24780" xr:uid="{00000000-0005-0000-0000-0000CE600000}"/>
    <cellStyle name="Separador de milhares 2 5 3 5 2" xfId="55416" xr:uid="{A5EA329E-7C22-4C88-BE27-A7C045A28F16}"/>
    <cellStyle name="Separador de milhares 2 5 3 6" xfId="24781" xr:uid="{00000000-0005-0000-0000-0000CF600000}"/>
    <cellStyle name="Separador de milhares 2 5 3 6 2" xfId="55417" xr:uid="{73B4937B-EB43-4737-A4FF-9716447B4F8E}"/>
    <cellStyle name="Separador de milhares 2 5 3 7" xfId="24782" xr:uid="{00000000-0005-0000-0000-0000D0600000}"/>
    <cellStyle name="Separador de milhares 2 5 3 7 2" xfId="55418" xr:uid="{ACFF4A89-93B1-4455-8118-27CDC6C302FA}"/>
    <cellStyle name="Separador de milhares 2 5 3 8" xfId="24783" xr:uid="{00000000-0005-0000-0000-0000D1600000}"/>
    <cellStyle name="Separador de milhares 2 5 3 8 2" xfId="55419" xr:uid="{CA661D7B-4377-40CC-B262-5280397BFE91}"/>
    <cellStyle name="Separador de milhares 2 5 3 9" xfId="55407" xr:uid="{89E4CE4A-DFF5-4A54-B7AD-78B2533237F2}"/>
    <cellStyle name="Separador de milhares 2 5 4" xfId="24784" xr:uid="{00000000-0005-0000-0000-0000D2600000}"/>
    <cellStyle name="Separador de milhares_x0001_ 2 5 4" xfId="24785" xr:uid="{00000000-0005-0000-0000-0000D3600000}"/>
    <cellStyle name="Separador de milhares 2 5 4 2" xfId="24786" xr:uid="{00000000-0005-0000-0000-0000D4600000}"/>
    <cellStyle name="Separador de milhares_x0001_ 2 5 4 2" xfId="24787" xr:uid="{00000000-0005-0000-0000-0000D5600000}"/>
    <cellStyle name="Separador de milhares 2 5 4 2 2" xfId="24788" xr:uid="{00000000-0005-0000-0000-0000D6600000}"/>
    <cellStyle name="Separador de milhares_x0001_ 2 5 4 2 2" xfId="55423" xr:uid="{FEDB78F6-3F77-4CD5-ABB5-4FF1D201E679}"/>
    <cellStyle name="Separador de milhares 2 5 4 2 2 2" xfId="55424" xr:uid="{3A9FCB37-5918-45B3-98BF-66E050138E06}"/>
    <cellStyle name="Separador de milhares 2 5 4 2 3" xfId="55422" xr:uid="{696C0AA8-79D8-4A1B-85A8-045D5D76EB0E}"/>
    <cellStyle name="Separador de milhares 2 5 4 3" xfId="24789" xr:uid="{00000000-0005-0000-0000-0000D7600000}"/>
    <cellStyle name="Separador de milhares_x0001_ 2 5 4 3" xfId="55421" xr:uid="{5B959721-0D6E-4F78-977C-8C0ACA13E5AB}"/>
    <cellStyle name="Separador de milhares 2 5 4 3 2" xfId="24790" xr:uid="{00000000-0005-0000-0000-0000D8600000}"/>
    <cellStyle name="Separador de milhares 2 5 4 3 2 2" xfId="55426" xr:uid="{5EAB542E-ABB4-4D34-A322-D3B306347AA0}"/>
    <cellStyle name="Separador de milhares 2 5 4 3 3" xfId="55425" xr:uid="{66804843-712D-45E5-A9DA-EB82DF87B10B}"/>
    <cellStyle name="Separador de milhares 2 5 4 4" xfId="24791" xr:uid="{00000000-0005-0000-0000-0000D9600000}"/>
    <cellStyle name="Separador de milhares 2 5 4 4 2" xfId="24792" xr:uid="{00000000-0005-0000-0000-0000DA600000}"/>
    <cellStyle name="Separador de milhares 2 5 4 4 2 2" xfId="55428" xr:uid="{F2DCFBD5-28EE-4E05-8792-276BE306F5E5}"/>
    <cellStyle name="Separador de milhares 2 5 4 4 3" xfId="55427" xr:uid="{B23ACE23-ED91-4BBE-BB35-1EE4159B87F5}"/>
    <cellStyle name="Separador de milhares 2 5 4 5" xfId="24793" xr:uid="{00000000-0005-0000-0000-0000DB600000}"/>
    <cellStyle name="Separador de milhares 2 5 4 5 2" xfId="55429" xr:uid="{87F303A2-8F29-4E32-8EC1-7CA689B31070}"/>
    <cellStyle name="Separador de milhares 2 5 4 6" xfId="24794" xr:uid="{00000000-0005-0000-0000-0000DC600000}"/>
    <cellStyle name="Separador de milhares 2 5 4 6 2" xfId="55430" xr:uid="{0FE8733F-2A4C-4DBB-BDC6-FBD63F887EB4}"/>
    <cellStyle name="Separador de milhares 2 5 4 7" xfId="24795" xr:uid="{00000000-0005-0000-0000-0000DD600000}"/>
    <cellStyle name="Separador de milhares 2 5 4 7 2" xfId="55431" xr:uid="{D907C733-746D-401D-9A82-AA201BD7BF5C}"/>
    <cellStyle name="Separador de milhares 2 5 4 8" xfId="24796" xr:uid="{00000000-0005-0000-0000-0000DE600000}"/>
    <cellStyle name="Separador de milhares 2 5 4 8 2" xfId="55432" xr:uid="{883F475F-887B-4CF3-96D3-B4C32ECC9179}"/>
    <cellStyle name="Separador de milhares 2 5 4 9" xfId="55420" xr:uid="{CDC90C69-58FB-4B22-ADAA-D830BF88D240}"/>
    <cellStyle name="Separador de milhares 2 5 5" xfId="24797" xr:uid="{00000000-0005-0000-0000-0000DF600000}"/>
    <cellStyle name="Separador de milhares_x0001_ 2 5 5" xfId="24798" xr:uid="{00000000-0005-0000-0000-0000E0600000}"/>
    <cellStyle name="Separador de milhares 2 5 5 2" xfId="24799" xr:uid="{00000000-0005-0000-0000-0000E1600000}"/>
    <cellStyle name="Separador de milhares_x0001_ 2 5 5 2" xfId="24800" xr:uid="{00000000-0005-0000-0000-0000E2600000}"/>
    <cellStyle name="Separador de milhares 2 5 5 2 2" xfId="24801" xr:uid="{00000000-0005-0000-0000-0000E3600000}"/>
    <cellStyle name="Separador de milhares_x0001_ 2 5 5 2 2" xfId="55436" xr:uid="{1733BB96-79C9-40A6-8B67-C2DE11339F3B}"/>
    <cellStyle name="Separador de milhares 2 5 5 2 2 2" xfId="55437" xr:uid="{392D6A89-78C4-41BB-A62A-3DEB2F7A0F06}"/>
    <cellStyle name="Separador de milhares 2 5 5 2 3" xfId="55435" xr:uid="{2AF7AE36-00B6-4DE5-AFD6-27FB1E9C8777}"/>
    <cellStyle name="Separador de milhares 2 5 5 3" xfId="24802" xr:uid="{00000000-0005-0000-0000-0000E4600000}"/>
    <cellStyle name="Separador de milhares_x0001_ 2 5 5 3" xfId="55434" xr:uid="{8877C3A8-DBE3-466D-9CB7-2D698F9E0A45}"/>
    <cellStyle name="Separador de milhares 2 5 5 3 2" xfId="24803" xr:uid="{00000000-0005-0000-0000-0000E5600000}"/>
    <cellStyle name="Separador de milhares 2 5 5 3 2 2" xfId="55439" xr:uid="{8CBC0361-9C5A-4FA5-A156-8F48FAA9D20D}"/>
    <cellStyle name="Separador de milhares 2 5 5 3 3" xfId="55438" xr:uid="{83FF6FD3-0A65-4861-B8FD-422258D00BB2}"/>
    <cellStyle name="Separador de milhares 2 5 5 4" xfId="24804" xr:uid="{00000000-0005-0000-0000-0000E6600000}"/>
    <cellStyle name="Separador de milhares 2 5 5 4 2" xfId="55440" xr:uid="{BAF95154-D856-4CDF-8241-D74155B27ABB}"/>
    <cellStyle name="Separador de milhares 2 5 5 5" xfId="24805" xr:uid="{00000000-0005-0000-0000-0000E7600000}"/>
    <cellStyle name="Separador de milhares 2 5 5 5 2" xfId="55441" xr:uid="{0DAE45D5-CD2B-407B-AE18-7096755DA1F4}"/>
    <cellStyle name="Separador de milhares 2 5 5 6" xfId="24806" xr:uid="{00000000-0005-0000-0000-0000E8600000}"/>
    <cellStyle name="Separador de milhares 2 5 5 6 2" xfId="55442" xr:uid="{4FEFE193-52B8-4D3D-84FB-AA8E5207729B}"/>
    <cellStyle name="Separador de milhares 2 5 5 7" xfId="24807" xr:uid="{00000000-0005-0000-0000-0000E9600000}"/>
    <cellStyle name="Separador de milhares 2 5 5 7 2" xfId="55443" xr:uid="{3217E4D2-5F78-40A6-BBEC-6A40C6698955}"/>
    <cellStyle name="Separador de milhares 2 5 5 8" xfId="55433" xr:uid="{B8844841-F7C9-4AFA-B70C-2F24FAD0EDA0}"/>
    <cellStyle name="Separador de milhares 2 5 6" xfId="24808" xr:uid="{00000000-0005-0000-0000-0000EA600000}"/>
    <cellStyle name="Separador de milhares_x0001_ 2 5 6" xfId="24809" xr:uid="{00000000-0005-0000-0000-0000EB600000}"/>
    <cellStyle name="Separador de milhares 2 5 6 2" xfId="24810" xr:uid="{00000000-0005-0000-0000-0000EC600000}"/>
    <cellStyle name="Separador de milhares_x0001_ 2 5 6 2" xfId="55445" xr:uid="{79684B98-7DF4-4B0B-9085-895B5C286162}"/>
    <cellStyle name="Separador de milhares 2 5 6 2 2" xfId="24811" xr:uid="{00000000-0005-0000-0000-0000ED600000}"/>
    <cellStyle name="Separador de milhares 2 5 6 2 2 2" xfId="55447" xr:uid="{1CDA319E-2225-4EAE-B4C7-9D872FDA4DCD}"/>
    <cellStyle name="Separador de milhares 2 5 6 2 3" xfId="55446" xr:uid="{48A8646B-4472-413D-968B-F10F32D9721B}"/>
    <cellStyle name="Separador de milhares 2 5 6 3" xfId="24812" xr:uid="{00000000-0005-0000-0000-0000EE600000}"/>
    <cellStyle name="Separador de milhares 2 5 6 3 2" xfId="24813" xr:uid="{00000000-0005-0000-0000-0000EF600000}"/>
    <cellStyle name="Separador de milhares 2 5 6 3 2 2" xfId="55449" xr:uid="{731FC7CC-82F5-42C4-8C81-618BD4BF2B77}"/>
    <cellStyle name="Separador de milhares 2 5 6 3 3" xfId="55448" xr:uid="{CD91D476-4FDD-4410-B669-6DC03EEFA968}"/>
    <cellStyle name="Separador de milhares 2 5 6 4" xfId="24814" xr:uid="{00000000-0005-0000-0000-0000F0600000}"/>
    <cellStyle name="Separador de milhares 2 5 6 4 2" xfId="55450" xr:uid="{5AD21CCE-F5FB-4039-8F40-41A9FC5481A3}"/>
    <cellStyle name="Separador de milhares 2 5 6 5" xfId="24815" xr:uid="{00000000-0005-0000-0000-0000F1600000}"/>
    <cellStyle name="Separador de milhares 2 5 6 5 2" xfId="55451" xr:uid="{4577DA3A-7F61-4843-8961-F4E4999ED3B9}"/>
    <cellStyle name="Separador de milhares 2 5 6 6" xfId="24816" xr:uid="{00000000-0005-0000-0000-0000F2600000}"/>
    <cellStyle name="Separador de milhares 2 5 6 6 2" xfId="55452" xr:uid="{033C0BC2-5F4A-42B6-8C8F-0B07D6F02988}"/>
    <cellStyle name="Separador de milhares 2 5 6 7" xfId="24817" xr:uid="{00000000-0005-0000-0000-0000F3600000}"/>
    <cellStyle name="Separador de milhares 2 5 6 7 2" xfId="55453" xr:uid="{EE553CA6-16FA-493E-B04C-7CC3F120DCE8}"/>
    <cellStyle name="Separador de milhares 2 5 6 8" xfId="55444" xr:uid="{2D0EA3F7-3162-43EB-9646-D25EF2B934A1}"/>
    <cellStyle name="Separador de milhares 2 5 7" xfId="24818" xr:uid="{00000000-0005-0000-0000-0000F4600000}"/>
    <cellStyle name="Separador de milhares_x0001_ 2 5 7" xfId="24819" xr:uid="{00000000-0005-0000-0000-0000F5600000}"/>
    <cellStyle name="Separador de milhares 2 5 7 2" xfId="24820" xr:uid="{00000000-0005-0000-0000-0000F6600000}"/>
    <cellStyle name="Separador de milhares_x0001_ 2 5 7 2" xfId="55455" xr:uid="{45747AFA-BDA8-46B0-8DCD-F54E29ACBF48}"/>
    <cellStyle name="Separador de milhares 2 5 7 2 2" xfId="24821" xr:uid="{00000000-0005-0000-0000-0000F7600000}"/>
    <cellStyle name="Separador de milhares 2 5 7 2 2 2" xfId="55457" xr:uid="{883834A4-EB83-4415-81D6-0D2E429C6343}"/>
    <cellStyle name="Separador de milhares 2 5 7 2 3" xfId="55456" xr:uid="{E1D2D79A-49A9-4556-A0EF-A7DFE4EC5CF9}"/>
    <cellStyle name="Separador de milhares 2 5 7 3" xfId="24822" xr:uid="{00000000-0005-0000-0000-0000F8600000}"/>
    <cellStyle name="Separador de milhares 2 5 7 3 2" xfId="24823" xr:uid="{00000000-0005-0000-0000-0000F9600000}"/>
    <cellStyle name="Separador de milhares 2 5 7 3 2 2" xfId="55459" xr:uid="{AE57708A-023C-4CB7-9A17-A42346566ACA}"/>
    <cellStyle name="Separador de milhares 2 5 7 3 3" xfId="55458" xr:uid="{EC2B25BF-31C3-446B-A421-035473B68325}"/>
    <cellStyle name="Separador de milhares 2 5 7 4" xfId="24824" xr:uid="{00000000-0005-0000-0000-0000FA600000}"/>
    <cellStyle name="Separador de milhares 2 5 7 4 2" xfId="55460" xr:uid="{0BCD2F82-B4B4-4678-B26B-AA1641B5ED8C}"/>
    <cellStyle name="Separador de milhares 2 5 7 5" xfId="24825" xr:uid="{00000000-0005-0000-0000-0000FB600000}"/>
    <cellStyle name="Separador de milhares 2 5 7 5 2" xfId="55461" xr:uid="{5464D155-1193-44C2-B86E-D57890B4C93F}"/>
    <cellStyle name="Separador de milhares 2 5 7 6" xfId="24826" xr:uid="{00000000-0005-0000-0000-0000FC600000}"/>
    <cellStyle name="Separador de milhares 2 5 7 6 2" xfId="55462" xr:uid="{4585463B-6696-4C7C-BB43-7A35146EC7F6}"/>
    <cellStyle name="Separador de milhares 2 5 7 7" xfId="55454" xr:uid="{A3A709C3-3BEA-44F4-B713-EB257692050F}"/>
    <cellStyle name="Separador de milhares 2 5 8" xfId="24827" xr:uid="{00000000-0005-0000-0000-0000FD600000}"/>
    <cellStyle name="Separador de milhares_x0001_ 2 5 8" xfId="24828" xr:uid="{00000000-0005-0000-0000-0000FE600000}"/>
    <cellStyle name="Separador de milhares 2 5 8 2" xfId="24829" xr:uid="{00000000-0005-0000-0000-0000FF600000}"/>
    <cellStyle name="Separador de milhares_x0001_ 2 5 8 2" xfId="55464" xr:uid="{63CF2A38-6579-4D3A-8788-541FB7165BCC}"/>
    <cellStyle name="Separador de milhares 2 5 8 2 2" xfId="55465" xr:uid="{D3F4D715-264F-4537-9DBB-AA5F2634AFFA}"/>
    <cellStyle name="Separador de milhares 2 5 8 3" xfId="55463" xr:uid="{009C39BD-1114-44E4-A79D-05E29932AA1B}"/>
    <cellStyle name="Separador de milhares 2 5 9" xfId="24830" xr:uid="{00000000-0005-0000-0000-000000610000}"/>
    <cellStyle name="Separador de milhares_x0001_ 2 5 9" xfId="24831" xr:uid="{00000000-0005-0000-0000-000001610000}"/>
    <cellStyle name="Separador de milhares 2 5 9 2" xfId="24832" xr:uid="{00000000-0005-0000-0000-000002610000}"/>
    <cellStyle name="Separador de milhares_x0001_ 2 5 9 2" xfId="55467" xr:uid="{336E2FAD-16D4-49F0-83CC-32240C8CABFE}"/>
    <cellStyle name="Separador de milhares 2 5 9 2 2" xfId="55468" xr:uid="{BC6EFF3A-115D-46BC-99B9-113A02110993}"/>
    <cellStyle name="Separador de milhares 2 5 9 3" xfId="55466" xr:uid="{FC9FBBA3-99BE-4F5B-98D0-A6328175BFA5}"/>
    <cellStyle name="Separador de milhares 2 50" xfId="24833" xr:uid="{00000000-0005-0000-0000-000003610000}"/>
    <cellStyle name="Separador de milhares 2 50 2" xfId="24834" xr:uid="{00000000-0005-0000-0000-000004610000}"/>
    <cellStyle name="Separador de milhares 2 50 2 2" xfId="24835" xr:uid="{00000000-0005-0000-0000-000005610000}"/>
    <cellStyle name="Separador de milhares 2 50 2 2 2" xfId="55471" xr:uid="{FEE2F772-5F7C-4BCB-8168-1DA73FBF6DF5}"/>
    <cellStyle name="Separador de milhares 2 50 2 3" xfId="55470" xr:uid="{7DCDFAEF-1515-4205-BBFD-EF41F273198E}"/>
    <cellStyle name="Separador de milhares 2 50 3" xfId="24836" xr:uid="{00000000-0005-0000-0000-000006610000}"/>
    <cellStyle name="Separador de milhares 2 50 3 2" xfId="24837" xr:uid="{00000000-0005-0000-0000-000007610000}"/>
    <cellStyle name="Separador de milhares 2 50 3 2 2" xfId="55473" xr:uid="{828FC6C6-2730-4160-A106-6480DCF8B6CC}"/>
    <cellStyle name="Separador de milhares 2 50 3 3" xfId="55472" xr:uid="{77F0F430-B9EA-4915-B52F-A8D60F787A21}"/>
    <cellStyle name="Separador de milhares 2 50 4" xfId="24838" xr:uid="{00000000-0005-0000-0000-000008610000}"/>
    <cellStyle name="Separador de milhares 2 50 4 2" xfId="55474" xr:uid="{A81957FB-E84D-412F-B0F8-A2D91B949AD7}"/>
    <cellStyle name="Separador de milhares 2 50 5" xfId="24839" xr:uid="{00000000-0005-0000-0000-000009610000}"/>
    <cellStyle name="Separador de milhares 2 50 5 2" xfId="24840" xr:uid="{00000000-0005-0000-0000-00000A610000}"/>
    <cellStyle name="Separador de milhares 2 50 5 2 2" xfId="55476" xr:uid="{34D18E4E-8160-4B80-93DD-BDA0559F107E}"/>
    <cellStyle name="Separador de milhares 2 50 5 3" xfId="55475" xr:uid="{09323E6A-FAD3-4622-9FE0-5E90DE5BAA55}"/>
    <cellStyle name="Separador de milhares 2 50 6" xfId="24841" xr:uid="{00000000-0005-0000-0000-00000B610000}"/>
    <cellStyle name="Separador de milhares 2 50 6 2" xfId="55477" xr:uid="{8F0A8422-2147-493E-AAC7-03C4EE045269}"/>
    <cellStyle name="Separador de milhares 2 50 7" xfId="55469" xr:uid="{EDEB5C0C-58BC-4A82-9CCA-A653155902EF}"/>
    <cellStyle name="Separador de milhares 2 51" xfId="24842" xr:uid="{00000000-0005-0000-0000-00000C610000}"/>
    <cellStyle name="Separador de milhares 2 51 2" xfId="24843" xr:uid="{00000000-0005-0000-0000-00000D610000}"/>
    <cellStyle name="Separador de milhares 2 51 2 2" xfId="24844" xr:uid="{00000000-0005-0000-0000-00000E610000}"/>
    <cellStyle name="Separador de milhares 2 51 2 2 2" xfId="55480" xr:uid="{8DD6853A-8808-467F-97CB-99E5DA844A23}"/>
    <cellStyle name="Separador de milhares 2 51 2 3" xfId="55479" xr:uid="{CAE977DE-10D4-4666-BE22-951898A80D6C}"/>
    <cellStyle name="Separador de milhares 2 51 3" xfId="24845" xr:uid="{00000000-0005-0000-0000-00000F610000}"/>
    <cellStyle name="Separador de milhares 2 51 3 2" xfId="24846" xr:uid="{00000000-0005-0000-0000-000010610000}"/>
    <cellStyle name="Separador de milhares 2 51 3 2 2" xfId="55482" xr:uid="{BE6C0E00-1D09-4077-B4FA-BA21FBD91AF6}"/>
    <cellStyle name="Separador de milhares 2 51 3 3" xfId="55481" xr:uid="{3E1317F9-2966-46E2-A4F5-82382F2338ED}"/>
    <cellStyle name="Separador de milhares 2 51 4" xfId="24847" xr:uid="{00000000-0005-0000-0000-000011610000}"/>
    <cellStyle name="Separador de milhares 2 51 4 2" xfId="55483" xr:uid="{C1362BBD-F8AA-4485-A615-1F7BE5EE52D6}"/>
    <cellStyle name="Separador de milhares 2 51 5" xfId="24848" xr:uid="{00000000-0005-0000-0000-000012610000}"/>
    <cellStyle name="Separador de milhares 2 51 5 2" xfId="24849" xr:uid="{00000000-0005-0000-0000-000013610000}"/>
    <cellStyle name="Separador de milhares 2 51 5 2 2" xfId="55485" xr:uid="{3459F698-4B2B-4772-A5DF-5437D26CE7CE}"/>
    <cellStyle name="Separador de milhares 2 51 5 3" xfId="55484" xr:uid="{1FA9F51B-C3F9-47B1-9204-34DB46AB494D}"/>
    <cellStyle name="Separador de milhares 2 51 6" xfId="24850" xr:uid="{00000000-0005-0000-0000-000014610000}"/>
    <cellStyle name="Separador de milhares 2 51 6 2" xfId="55486" xr:uid="{3AC9F389-7C1A-4BA5-8278-A74BE61ED7B1}"/>
    <cellStyle name="Separador de milhares 2 51 7" xfId="55478" xr:uid="{77A515ED-4E28-49A0-BFA6-B18B15D04818}"/>
    <cellStyle name="Separador de milhares 2 52" xfId="24851" xr:uid="{00000000-0005-0000-0000-000015610000}"/>
    <cellStyle name="Separador de milhares 2 52 2" xfId="24852" xr:uid="{00000000-0005-0000-0000-000016610000}"/>
    <cellStyle name="Separador de milhares 2 52 2 2" xfId="24853" xr:uid="{00000000-0005-0000-0000-000017610000}"/>
    <cellStyle name="Separador de milhares 2 52 2 2 2" xfId="55489" xr:uid="{5761A658-8106-416B-A2B1-6596FFC833BE}"/>
    <cellStyle name="Separador de milhares 2 52 2 3" xfId="55488" xr:uid="{D9DED8E8-BBE2-4FAD-B670-68B2B7160296}"/>
    <cellStyle name="Separador de milhares 2 52 3" xfId="24854" xr:uid="{00000000-0005-0000-0000-000018610000}"/>
    <cellStyle name="Separador de milhares 2 52 3 2" xfId="24855" xr:uid="{00000000-0005-0000-0000-000019610000}"/>
    <cellStyle name="Separador de milhares 2 52 3 2 2" xfId="55491" xr:uid="{171E429A-1804-4F05-A513-895FAAB649BA}"/>
    <cellStyle name="Separador de milhares 2 52 3 3" xfId="55490" xr:uid="{B9ED6E6F-3E1D-4EDA-A81B-D2C2648EA4D9}"/>
    <cellStyle name="Separador de milhares 2 52 4" xfId="24856" xr:uid="{00000000-0005-0000-0000-00001A610000}"/>
    <cellStyle name="Separador de milhares 2 52 4 2" xfId="55492" xr:uid="{BBDA708C-7428-46BC-9854-6DD772783FE8}"/>
    <cellStyle name="Separador de milhares 2 52 5" xfId="24857" xr:uid="{00000000-0005-0000-0000-00001B610000}"/>
    <cellStyle name="Separador de milhares 2 52 5 2" xfId="24858" xr:uid="{00000000-0005-0000-0000-00001C610000}"/>
    <cellStyle name="Separador de milhares 2 52 5 2 2" xfId="55494" xr:uid="{AD54ECFA-E119-4A38-9A3F-BCF2907001EF}"/>
    <cellStyle name="Separador de milhares 2 52 5 3" xfId="55493" xr:uid="{51F46E6D-E8A3-4AC2-BB72-DA748067AF65}"/>
    <cellStyle name="Separador de milhares 2 52 6" xfId="24859" xr:uid="{00000000-0005-0000-0000-00001D610000}"/>
    <cellStyle name="Separador de milhares 2 52 6 2" xfId="55495" xr:uid="{DB2F8C67-3239-4D8D-AC4A-197508369EA2}"/>
    <cellStyle name="Separador de milhares 2 52 7" xfId="55487" xr:uid="{B2300C78-57B9-48B8-9CF6-4AFF2E859EED}"/>
    <cellStyle name="Separador de milhares 2 53" xfId="24860" xr:uid="{00000000-0005-0000-0000-00001E610000}"/>
    <cellStyle name="Separador de milhares 2 53 2" xfId="24861" xr:uid="{00000000-0005-0000-0000-00001F610000}"/>
    <cellStyle name="Separador de milhares 2 53 2 2" xfId="24862" xr:uid="{00000000-0005-0000-0000-000020610000}"/>
    <cellStyle name="Separador de milhares 2 53 2 2 2" xfId="55498" xr:uid="{0A9768E3-7702-4AE5-800B-F59EFA5869C6}"/>
    <cellStyle name="Separador de milhares 2 53 2 3" xfId="55497" xr:uid="{8AA10C00-B591-4B71-BF5F-2F16D4300277}"/>
    <cellStyle name="Separador de milhares 2 53 3" xfId="24863" xr:uid="{00000000-0005-0000-0000-000021610000}"/>
    <cellStyle name="Separador de milhares 2 53 3 2" xfId="24864" xr:uid="{00000000-0005-0000-0000-000022610000}"/>
    <cellStyle name="Separador de milhares 2 53 3 2 2" xfId="55500" xr:uid="{D75D347B-A802-49A8-A48E-C12D1A31C5CC}"/>
    <cellStyle name="Separador de milhares 2 53 3 3" xfId="55499" xr:uid="{8BC80674-1204-4718-90F6-6D697354F5DE}"/>
    <cellStyle name="Separador de milhares 2 53 4" xfId="24865" xr:uid="{00000000-0005-0000-0000-000023610000}"/>
    <cellStyle name="Separador de milhares 2 53 4 2" xfId="55501" xr:uid="{105A8A26-784D-46BE-9E00-0CCCD3570034}"/>
    <cellStyle name="Separador de milhares 2 53 5" xfId="24866" xr:uid="{00000000-0005-0000-0000-000024610000}"/>
    <cellStyle name="Separador de milhares 2 53 5 2" xfId="24867" xr:uid="{00000000-0005-0000-0000-000025610000}"/>
    <cellStyle name="Separador de milhares 2 53 5 2 2" xfId="55503" xr:uid="{36C06C44-AFBB-4042-BD0F-5BFDB0CAA974}"/>
    <cellStyle name="Separador de milhares 2 53 5 3" xfId="55502" xr:uid="{E910C916-2D2A-4237-AF14-78C3EA27864F}"/>
    <cellStyle name="Separador de milhares 2 53 6" xfId="24868" xr:uid="{00000000-0005-0000-0000-000026610000}"/>
    <cellStyle name="Separador de milhares 2 53 6 2" xfId="55504" xr:uid="{C21BCA39-0CB3-4134-9D6C-F4B0BDDEA52F}"/>
    <cellStyle name="Separador de milhares 2 53 7" xfId="55496" xr:uid="{76191CFD-F601-4798-A23A-D64904616F4A}"/>
    <cellStyle name="Separador de milhares 2 54" xfId="24869" xr:uid="{00000000-0005-0000-0000-000027610000}"/>
    <cellStyle name="Separador de milhares 2 54 2" xfId="24870" xr:uid="{00000000-0005-0000-0000-000028610000}"/>
    <cellStyle name="Separador de milhares 2 54 2 2" xfId="24871" xr:uid="{00000000-0005-0000-0000-000029610000}"/>
    <cellStyle name="Separador de milhares 2 54 2 2 2" xfId="55507" xr:uid="{2BA0B523-88E4-43BC-877E-6DD557D8A689}"/>
    <cellStyle name="Separador de milhares 2 54 2 3" xfId="55506" xr:uid="{D3646096-5293-44D1-84A9-9EF82594FB1F}"/>
    <cellStyle name="Separador de milhares 2 54 3" xfId="24872" xr:uid="{00000000-0005-0000-0000-00002A610000}"/>
    <cellStyle name="Separador de milhares 2 54 3 2" xfId="24873" xr:uid="{00000000-0005-0000-0000-00002B610000}"/>
    <cellStyle name="Separador de milhares 2 54 3 2 2" xfId="55509" xr:uid="{675484AA-2963-457B-843B-DFDC14EBB613}"/>
    <cellStyle name="Separador de milhares 2 54 3 3" xfId="55508" xr:uid="{5D642A36-1908-4ACE-9723-5FC4F6D84D2D}"/>
    <cellStyle name="Separador de milhares 2 54 4" xfId="24874" xr:uid="{00000000-0005-0000-0000-00002C610000}"/>
    <cellStyle name="Separador de milhares 2 54 4 2" xfId="55510" xr:uid="{B17AF942-8D1D-455A-959F-72F12AE96256}"/>
    <cellStyle name="Separador de milhares 2 54 5" xfId="24875" xr:uid="{00000000-0005-0000-0000-00002D610000}"/>
    <cellStyle name="Separador de milhares 2 54 5 2" xfId="24876" xr:uid="{00000000-0005-0000-0000-00002E610000}"/>
    <cellStyle name="Separador de milhares 2 54 5 2 2" xfId="55512" xr:uid="{36DDD0AE-9E59-48A2-9EE0-E8ADCFAB7D00}"/>
    <cellStyle name="Separador de milhares 2 54 5 3" xfId="55511" xr:uid="{231A5248-437F-47D4-AD0F-68456A5BFCDD}"/>
    <cellStyle name="Separador de milhares 2 54 6" xfId="24877" xr:uid="{00000000-0005-0000-0000-00002F610000}"/>
    <cellStyle name="Separador de milhares 2 54 6 2" xfId="55513" xr:uid="{37471ED4-F4BC-459D-BE1A-EF013161229F}"/>
    <cellStyle name="Separador de milhares 2 54 7" xfId="55505" xr:uid="{D29982FB-0265-4AD3-877F-E928B7F97627}"/>
    <cellStyle name="Separador de milhares 2 55" xfId="24878" xr:uid="{00000000-0005-0000-0000-000030610000}"/>
    <cellStyle name="Separador de milhares 2 55 2" xfId="24879" xr:uid="{00000000-0005-0000-0000-000031610000}"/>
    <cellStyle name="Separador de milhares 2 55 2 2" xfId="24880" xr:uid="{00000000-0005-0000-0000-000032610000}"/>
    <cellStyle name="Separador de milhares 2 55 2 2 2" xfId="55516" xr:uid="{2EC6DA08-84FD-4C5C-9707-08F14D1AA96E}"/>
    <cellStyle name="Separador de milhares 2 55 2 3" xfId="55515" xr:uid="{F4DC7419-3724-44B3-A252-6940275C264B}"/>
    <cellStyle name="Separador de milhares 2 55 3" xfId="24881" xr:uid="{00000000-0005-0000-0000-000033610000}"/>
    <cellStyle name="Separador de milhares 2 55 3 2" xfId="24882" xr:uid="{00000000-0005-0000-0000-000034610000}"/>
    <cellStyle name="Separador de milhares 2 55 3 2 2" xfId="55518" xr:uid="{78F928E9-5649-490F-AF89-1F0EE8FED5FB}"/>
    <cellStyle name="Separador de milhares 2 55 3 3" xfId="55517" xr:uid="{F81ED01D-86DE-4840-B0A3-23ECB76B28E2}"/>
    <cellStyle name="Separador de milhares 2 55 4" xfId="24883" xr:uid="{00000000-0005-0000-0000-000035610000}"/>
    <cellStyle name="Separador de milhares 2 55 4 2" xfId="55519" xr:uid="{86612E75-AC23-4042-9DC8-8C345BCAD6DE}"/>
    <cellStyle name="Separador de milhares 2 55 5" xfId="24884" xr:uid="{00000000-0005-0000-0000-000036610000}"/>
    <cellStyle name="Separador de milhares 2 55 5 2" xfId="24885" xr:uid="{00000000-0005-0000-0000-000037610000}"/>
    <cellStyle name="Separador de milhares 2 55 5 2 2" xfId="55521" xr:uid="{DE0952B0-ECF8-483C-9897-9E4CDD101359}"/>
    <cellStyle name="Separador de milhares 2 55 5 3" xfId="55520" xr:uid="{198B6609-B526-4EDD-A85A-C46F37C9CDDF}"/>
    <cellStyle name="Separador de milhares 2 55 6" xfId="24886" xr:uid="{00000000-0005-0000-0000-000038610000}"/>
    <cellStyle name="Separador de milhares 2 55 6 2" xfId="55522" xr:uid="{ADAEC033-75A1-4CD2-A882-C7C816A22EF1}"/>
    <cellStyle name="Separador de milhares 2 55 7" xfId="55514" xr:uid="{2CF3B82C-95F0-4B44-A52E-E3772C2601C3}"/>
    <cellStyle name="Separador de milhares 2 56" xfId="24887" xr:uid="{00000000-0005-0000-0000-000039610000}"/>
    <cellStyle name="Separador de milhares 2 56 2" xfId="24888" xr:uid="{00000000-0005-0000-0000-00003A610000}"/>
    <cellStyle name="Separador de milhares 2 56 2 2" xfId="24889" xr:uid="{00000000-0005-0000-0000-00003B610000}"/>
    <cellStyle name="Separador de milhares 2 56 2 2 2" xfId="55525" xr:uid="{F52F397B-10E6-4C0C-AF3C-7D094FCFC7C4}"/>
    <cellStyle name="Separador de milhares 2 56 2 3" xfId="55524" xr:uid="{F77489B1-9F3B-4D45-9AEC-19AA9CE8A38B}"/>
    <cellStyle name="Separador de milhares 2 56 3" xfId="24890" xr:uid="{00000000-0005-0000-0000-00003C610000}"/>
    <cellStyle name="Separador de milhares 2 56 3 2" xfId="24891" xr:uid="{00000000-0005-0000-0000-00003D610000}"/>
    <cellStyle name="Separador de milhares 2 56 3 2 2" xfId="55527" xr:uid="{295D1DCF-46F2-495B-93F0-8819B6D68681}"/>
    <cellStyle name="Separador de milhares 2 56 3 3" xfId="55526" xr:uid="{7F265330-DAC7-4FFF-B186-F776B01F0485}"/>
    <cellStyle name="Separador de milhares 2 56 4" xfId="24892" xr:uid="{00000000-0005-0000-0000-00003E610000}"/>
    <cellStyle name="Separador de milhares 2 56 4 2" xfId="55528" xr:uid="{2F6AC543-CC8D-49E5-BCBD-89215A03D6CE}"/>
    <cellStyle name="Separador de milhares 2 56 5" xfId="24893" xr:uid="{00000000-0005-0000-0000-00003F610000}"/>
    <cellStyle name="Separador de milhares 2 56 5 2" xfId="24894" xr:uid="{00000000-0005-0000-0000-000040610000}"/>
    <cellStyle name="Separador de milhares 2 56 5 2 2" xfId="55530" xr:uid="{31EE5A41-CE3D-4B03-AC66-C584C2071639}"/>
    <cellStyle name="Separador de milhares 2 56 5 3" xfId="55529" xr:uid="{42C93498-3D25-42BB-9249-1201A6A48218}"/>
    <cellStyle name="Separador de milhares 2 56 6" xfId="24895" xr:uid="{00000000-0005-0000-0000-000041610000}"/>
    <cellStyle name="Separador de milhares 2 56 6 2" xfId="55531" xr:uid="{2BE1E15F-0A50-47B5-B3AB-4C75E4CE6664}"/>
    <cellStyle name="Separador de milhares 2 56 7" xfId="55523" xr:uid="{86E71529-C99F-4169-9087-E317BBCA8035}"/>
    <cellStyle name="Separador de milhares 2 57" xfId="24896" xr:uid="{00000000-0005-0000-0000-000042610000}"/>
    <cellStyle name="Separador de milhares 2 57 2" xfId="24897" xr:uid="{00000000-0005-0000-0000-000043610000}"/>
    <cellStyle name="Separador de milhares 2 57 2 2" xfId="24898" xr:uid="{00000000-0005-0000-0000-000044610000}"/>
    <cellStyle name="Separador de milhares 2 57 2 2 2" xfId="55534" xr:uid="{A3083A2C-7DBD-4E16-84D0-0745415EAC37}"/>
    <cellStyle name="Separador de milhares 2 57 2 3" xfId="55533" xr:uid="{BF7EEDEB-220C-45EF-8E89-E615368CE9F9}"/>
    <cellStyle name="Separador de milhares 2 57 3" xfId="24899" xr:uid="{00000000-0005-0000-0000-000045610000}"/>
    <cellStyle name="Separador de milhares 2 57 3 2" xfId="24900" xr:uid="{00000000-0005-0000-0000-000046610000}"/>
    <cellStyle name="Separador de milhares 2 57 3 2 2" xfId="55536" xr:uid="{DD369571-118D-4FF0-A9E5-F30EC3A67406}"/>
    <cellStyle name="Separador de milhares 2 57 3 3" xfId="55535" xr:uid="{6B18C971-4465-415C-82EE-2210BBE9F738}"/>
    <cellStyle name="Separador de milhares 2 57 4" xfId="24901" xr:uid="{00000000-0005-0000-0000-000047610000}"/>
    <cellStyle name="Separador de milhares 2 57 4 2" xfId="55537" xr:uid="{23B2B2F8-E982-43B5-A394-2B95F7E7B702}"/>
    <cellStyle name="Separador de milhares 2 57 5" xfId="24902" xr:uid="{00000000-0005-0000-0000-000048610000}"/>
    <cellStyle name="Separador de milhares 2 57 5 2" xfId="24903" xr:uid="{00000000-0005-0000-0000-000049610000}"/>
    <cellStyle name="Separador de milhares 2 57 5 2 2" xfId="55539" xr:uid="{96C0E4F3-8731-479F-B935-817F422FC7DF}"/>
    <cellStyle name="Separador de milhares 2 57 5 3" xfId="55538" xr:uid="{465357B9-4CE0-499E-B66C-3376464779DF}"/>
    <cellStyle name="Separador de milhares 2 57 6" xfId="24904" xr:uid="{00000000-0005-0000-0000-00004A610000}"/>
    <cellStyle name="Separador de milhares 2 57 6 2" xfId="55540" xr:uid="{5C7FD87A-BB82-48CF-A5C8-1E87A12B7E94}"/>
    <cellStyle name="Separador de milhares 2 57 7" xfId="55532" xr:uid="{70B65AA9-8B63-40BE-963C-127FD30C612B}"/>
    <cellStyle name="Separador de milhares 2 58" xfId="24905" xr:uid="{00000000-0005-0000-0000-00004B610000}"/>
    <cellStyle name="Separador de milhares 2 58 2" xfId="24906" xr:uid="{00000000-0005-0000-0000-00004C610000}"/>
    <cellStyle name="Separador de milhares 2 58 2 2" xfId="24907" xr:uid="{00000000-0005-0000-0000-00004D610000}"/>
    <cellStyle name="Separador de milhares 2 58 2 2 2" xfId="55543" xr:uid="{16D5FE64-24A5-4DE8-A6EB-8676B5FA9645}"/>
    <cellStyle name="Separador de milhares 2 58 2 3" xfId="55542" xr:uid="{71CDAAFB-4E8B-409B-B6E2-1EE1DB943236}"/>
    <cellStyle name="Separador de milhares 2 58 3" xfId="24908" xr:uid="{00000000-0005-0000-0000-00004E610000}"/>
    <cellStyle name="Separador de milhares 2 58 3 2" xfId="24909" xr:uid="{00000000-0005-0000-0000-00004F610000}"/>
    <cellStyle name="Separador de milhares 2 58 3 2 2" xfId="55545" xr:uid="{2ED7029A-392E-4CC5-A058-23E1344EF347}"/>
    <cellStyle name="Separador de milhares 2 58 3 3" xfId="55544" xr:uid="{C1D53F95-A34D-4EC9-AA7E-D1156262D09C}"/>
    <cellStyle name="Separador de milhares 2 58 4" xfId="24910" xr:uid="{00000000-0005-0000-0000-000050610000}"/>
    <cellStyle name="Separador de milhares 2 58 4 2" xfId="55546" xr:uid="{4D9630D9-5DDE-42F0-8022-AACA67B559BD}"/>
    <cellStyle name="Separador de milhares 2 58 5" xfId="24911" xr:uid="{00000000-0005-0000-0000-000051610000}"/>
    <cellStyle name="Separador de milhares 2 58 5 2" xfId="24912" xr:uid="{00000000-0005-0000-0000-000052610000}"/>
    <cellStyle name="Separador de milhares 2 58 5 2 2" xfId="55548" xr:uid="{BCDC218B-A17F-42DF-9C96-9BA02F5AB664}"/>
    <cellStyle name="Separador de milhares 2 58 5 3" xfId="55547" xr:uid="{140957BA-3550-4933-B9A1-F671F9DE05C5}"/>
    <cellStyle name="Separador de milhares 2 58 6" xfId="24913" xr:uid="{00000000-0005-0000-0000-000053610000}"/>
    <cellStyle name="Separador de milhares 2 58 6 2" xfId="55549" xr:uid="{21779B94-87CF-40A4-9B19-01C67872551B}"/>
    <cellStyle name="Separador de milhares 2 58 7" xfId="55541" xr:uid="{100CD9A1-3226-4651-AFFA-6BD0CB08966E}"/>
    <cellStyle name="Separador de milhares 2 59" xfId="24914" xr:uid="{00000000-0005-0000-0000-000054610000}"/>
    <cellStyle name="Separador de milhares 2 59 2" xfId="24915" xr:uid="{00000000-0005-0000-0000-000055610000}"/>
    <cellStyle name="Separador de milhares 2 59 2 2" xfId="24916" xr:uid="{00000000-0005-0000-0000-000056610000}"/>
    <cellStyle name="Separador de milhares 2 59 2 2 2" xfId="55552" xr:uid="{77ABED5E-2159-4243-BEF5-3592477021E9}"/>
    <cellStyle name="Separador de milhares 2 59 2 3" xfId="55551" xr:uid="{F5A69628-0674-4DD6-B889-3EE01B4C4C67}"/>
    <cellStyle name="Separador de milhares 2 59 3" xfId="24917" xr:uid="{00000000-0005-0000-0000-000057610000}"/>
    <cellStyle name="Separador de milhares 2 59 3 2" xfId="24918" xr:uid="{00000000-0005-0000-0000-000058610000}"/>
    <cellStyle name="Separador de milhares 2 59 3 2 2" xfId="55554" xr:uid="{85DA40E3-E454-4A8D-9E2F-AF7638E88A7B}"/>
    <cellStyle name="Separador de milhares 2 59 3 3" xfId="55553" xr:uid="{0900DBDF-CAEC-4155-8CC8-C4E93B78AC62}"/>
    <cellStyle name="Separador de milhares 2 59 4" xfId="24919" xr:uid="{00000000-0005-0000-0000-000059610000}"/>
    <cellStyle name="Separador de milhares 2 59 4 2" xfId="55555" xr:uid="{966B718C-3719-447C-A0B4-E9DF654147B9}"/>
    <cellStyle name="Separador de milhares 2 59 5" xfId="24920" xr:uid="{00000000-0005-0000-0000-00005A610000}"/>
    <cellStyle name="Separador de milhares 2 59 5 2" xfId="24921" xr:uid="{00000000-0005-0000-0000-00005B610000}"/>
    <cellStyle name="Separador de milhares 2 59 5 2 2" xfId="55557" xr:uid="{D1BB9B2E-6441-4655-B54C-4A822E61C8D5}"/>
    <cellStyle name="Separador de milhares 2 59 5 3" xfId="55556" xr:uid="{00130937-5D5D-4C46-9E0A-07189B30A770}"/>
    <cellStyle name="Separador de milhares 2 59 6" xfId="24922" xr:uid="{00000000-0005-0000-0000-00005C610000}"/>
    <cellStyle name="Separador de milhares 2 59 6 2" xfId="55558" xr:uid="{0751D94B-2B48-4AB4-AC7A-30882836EE5E}"/>
    <cellStyle name="Separador de milhares 2 59 7" xfId="55550" xr:uid="{ED14A47D-5314-4079-AA93-6AC2AE965241}"/>
    <cellStyle name="Separador de milhares 2 6" xfId="24923" xr:uid="{00000000-0005-0000-0000-00005D610000}"/>
    <cellStyle name="Separador de milhares_x0001_ 2 6" xfId="24924" xr:uid="{00000000-0005-0000-0000-00005E610000}"/>
    <cellStyle name="Separador de milhares 2 6 10" xfId="24925" xr:uid="{00000000-0005-0000-0000-00005F610000}"/>
    <cellStyle name="Separador de milhares_x0001_ 2 6 10" xfId="55560" xr:uid="{9DC5AF8D-E88C-48CC-AA24-9C385FB3B41F}"/>
    <cellStyle name="Separador de milhares 2 6 10 2" xfId="24926" xr:uid="{00000000-0005-0000-0000-000060610000}"/>
    <cellStyle name="Separador de milhares 2 6 10 2 2" xfId="55562" xr:uid="{7AC42E72-75B3-4E9D-95AA-532EAB982D4F}"/>
    <cellStyle name="Separador de milhares 2 6 10 3" xfId="55561" xr:uid="{C77CA7CB-B412-4A19-AB9A-A731CCA969D2}"/>
    <cellStyle name="Separador de milhares 2 6 11" xfId="24927" xr:uid="{00000000-0005-0000-0000-000061610000}"/>
    <cellStyle name="Separador de milhares 2 6 11 2" xfId="55563" xr:uid="{395117A9-4E91-44EB-A8BA-C564CF909EE7}"/>
    <cellStyle name="Separador de milhares 2 6 12" xfId="24928" xr:uid="{00000000-0005-0000-0000-000062610000}"/>
    <cellStyle name="Separador de milhares 2 6 12 2" xfId="55564" xr:uid="{C682E6C6-0CD2-4B42-B750-6942C32EE241}"/>
    <cellStyle name="Separador de milhares 2 6 12 3" xfId="24929" xr:uid="{00000000-0005-0000-0000-000063610000}"/>
    <cellStyle name="Separador de milhares 2 6 12 3 2" xfId="55565" xr:uid="{F73B8766-5AD2-4B4B-AB8B-36C1783B9ABF}"/>
    <cellStyle name="Separador de milhares 2 6 13" xfId="24930" xr:uid="{00000000-0005-0000-0000-000064610000}"/>
    <cellStyle name="Separador de milhares 2 6 13 2" xfId="55566" xr:uid="{A376B3D0-3FFE-4274-A07B-60B128E6F4AE}"/>
    <cellStyle name="Separador de milhares 2 6 14" xfId="24931" xr:uid="{00000000-0005-0000-0000-000065610000}"/>
    <cellStyle name="Separador de milhares 2 6 14 2" xfId="55567" xr:uid="{BC31BDB7-F091-4E9D-83D6-DBE30F1EA3C2}"/>
    <cellStyle name="Separador de milhares 2 6 15" xfId="55559" xr:uid="{162E6887-7488-49F8-B012-87D49C2CC4F2}"/>
    <cellStyle name="Separador de milhares 2 6 2" xfId="24932" xr:uid="{00000000-0005-0000-0000-000066610000}"/>
    <cellStyle name="Separador de milhares_x0001_ 2 6 2" xfId="24933" xr:uid="{00000000-0005-0000-0000-000067610000}"/>
    <cellStyle name="Separador de milhares 2 6 2 10" xfId="55568" xr:uid="{709C2ADD-DCE0-4FD1-86A2-185D8A3F1EF0}"/>
    <cellStyle name="Separador de milhares 2 6 2 2" xfId="24934" xr:uid="{00000000-0005-0000-0000-000068610000}"/>
    <cellStyle name="Separador de milhares_x0001_ 2 6 2 2" xfId="24935" xr:uid="{00000000-0005-0000-0000-000069610000}"/>
    <cellStyle name="Separador de milhares 2 6 2 2 2" xfId="24936" xr:uid="{00000000-0005-0000-0000-00006A610000}"/>
    <cellStyle name="Separador de milhares_x0001_ 2 6 2 2 2" xfId="55571" xr:uid="{5F86F16E-8915-4DEF-9454-C2CB08F56124}"/>
    <cellStyle name="Separador de milhares 2 6 2 2 2 2" xfId="55572" xr:uid="{2BA9D4A2-267B-474C-80FA-2EBF8071E533}"/>
    <cellStyle name="Separador de milhares 2 6 2 2 3" xfId="55570" xr:uid="{A67B98CD-4532-4FA7-B526-46BAD6B109EF}"/>
    <cellStyle name="Separador de milhares 2 6 2 3" xfId="24937" xr:uid="{00000000-0005-0000-0000-00006B610000}"/>
    <cellStyle name="Separador de milhares_x0001_ 2 6 2 3" xfId="55569" xr:uid="{DFEE08B9-5B6D-44CB-9122-9B714039E767}"/>
    <cellStyle name="Separador de milhares 2 6 2 3 2" xfId="24938" xr:uid="{00000000-0005-0000-0000-00006C610000}"/>
    <cellStyle name="Separador de milhares 2 6 2 3 2 2" xfId="55574" xr:uid="{1FDA8C44-F38C-4F93-BE8E-67018C707CF4}"/>
    <cellStyle name="Separador de milhares 2 6 2 3 3" xfId="55573" xr:uid="{0BD79741-278E-4A0B-9498-2EE22FBA3C84}"/>
    <cellStyle name="Separador de milhares 2 6 2 4" xfId="24939" xr:uid="{00000000-0005-0000-0000-00006D610000}"/>
    <cellStyle name="Separador de milhares 2 6 2 4 2" xfId="24940" xr:uid="{00000000-0005-0000-0000-00006E610000}"/>
    <cellStyle name="Separador de milhares 2 6 2 4 2 2" xfId="55576" xr:uid="{BD1287B4-CA04-4E55-94D2-D52A7448E6EB}"/>
    <cellStyle name="Separador de milhares 2 6 2 4 3" xfId="55575" xr:uid="{E03AD483-9514-4923-BD10-923DEC3D4637}"/>
    <cellStyle name="Separador de milhares 2 6 2 5" xfId="24941" xr:uid="{00000000-0005-0000-0000-00006F610000}"/>
    <cellStyle name="Separador de milhares 2 6 2 5 2" xfId="24942" xr:uid="{00000000-0005-0000-0000-000070610000}"/>
    <cellStyle name="Separador de milhares 2 6 2 5 2 2" xfId="55578" xr:uid="{5422DCD0-5430-48FE-9477-5E33E0AF6B7B}"/>
    <cellStyle name="Separador de milhares 2 6 2 5 3" xfId="55577" xr:uid="{6DB926CC-CB8B-44AA-A02A-D2755E24110C}"/>
    <cellStyle name="Separador de milhares 2 6 2 6" xfId="24943" xr:uid="{00000000-0005-0000-0000-000071610000}"/>
    <cellStyle name="Separador de milhares 2 6 2 6 2" xfId="55579" xr:uid="{56EC89D9-032A-4955-A728-E45BC3C595CB}"/>
    <cellStyle name="Separador de milhares 2 6 2 7" xfId="24944" xr:uid="{00000000-0005-0000-0000-000072610000}"/>
    <cellStyle name="Separador de milhares 2 6 2 7 2" xfId="55580" xr:uid="{6FF5FFDA-BDD3-43B4-A134-09818EF13B99}"/>
    <cellStyle name="Separador de milhares 2 6 2 8" xfId="24945" xr:uid="{00000000-0005-0000-0000-000073610000}"/>
    <cellStyle name="Separador de milhares 2 6 2 8 2" xfId="55581" xr:uid="{F6A1D0DC-DB09-43AE-9B38-D077E4565252}"/>
    <cellStyle name="Separador de milhares 2 6 2 9" xfId="24946" xr:uid="{00000000-0005-0000-0000-000074610000}"/>
    <cellStyle name="Separador de milhares 2 6 2 9 2" xfId="55582" xr:uid="{670794B8-8C5A-4FFE-AD86-6227794BD00A}"/>
    <cellStyle name="Separador de milhares 2 6 3" xfId="24947" xr:uid="{00000000-0005-0000-0000-000075610000}"/>
    <cellStyle name="Separador de milhares_x0001_ 2 6 3" xfId="24948" xr:uid="{00000000-0005-0000-0000-000076610000}"/>
    <cellStyle name="Separador de milhares 2 6 3 2" xfId="24949" xr:uid="{00000000-0005-0000-0000-000077610000}"/>
    <cellStyle name="Separador de milhares_x0001_ 2 6 3 2" xfId="24950" xr:uid="{00000000-0005-0000-0000-000078610000}"/>
    <cellStyle name="Separador de milhares 2 6 3 2 2" xfId="24951" xr:uid="{00000000-0005-0000-0000-000079610000}"/>
    <cellStyle name="Separador de milhares_x0001_ 2 6 3 2 2" xfId="55586" xr:uid="{BAFDBB17-3EB8-48A5-95CB-CE481A7DAFE9}"/>
    <cellStyle name="Separador de milhares 2 6 3 2 2 2" xfId="55587" xr:uid="{6D240166-D696-497A-BB44-451FA2E71DC4}"/>
    <cellStyle name="Separador de milhares 2 6 3 2 3" xfId="55585" xr:uid="{CFD27D79-B876-487A-8389-9F1208220A57}"/>
    <cellStyle name="Separador de milhares 2 6 3 3" xfId="24952" xr:uid="{00000000-0005-0000-0000-00007A610000}"/>
    <cellStyle name="Separador de milhares_x0001_ 2 6 3 3" xfId="55584" xr:uid="{EE2345B1-634B-4313-92B1-63B88879673C}"/>
    <cellStyle name="Separador de milhares 2 6 3 3 2" xfId="24953" xr:uid="{00000000-0005-0000-0000-00007B610000}"/>
    <cellStyle name="Separador de milhares 2 6 3 3 2 2" xfId="55589" xr:uid="{0387B9F2-89F5-4C39-8EDC-8675584497B2}"/>
    <cellStyle name="Separador de milhares 2 6 3 3 3" xfId="55588" xr:uid="{07410E93-371E-41DA-ABC3-0B4A95547273}"/>
    <cellStyle name="Separador de milhares 2 6 3 4" xfId="24954" xr:uid="{00000000-0005-0000-0000-00007C610000}"/>
    <cellStyle name="Separador de milhares 2 6 3 4 2" xfId="24955" xr:uid="{00000000-0005-0000-0000-00007D610000}"/>
    <cellStyle name="Separador de milhares 2 6 3 4 2 2" xfId="55591" xr:uid="{349E3F46-BF66-47E8-924F-7F7A6F1BBD38}"/>
    <cellStyle name="Separador de milhares 2 6 3 4 3" xfId="55590" xr:uid="{A1E57E05-D4EB-41C5-AC75-FA282B9FDCA1}"/>
    <cellStyle name="Separador de milhares 2 6 3 5" xfId="24956" xr:uid="{00000000-0005-0000-0000-00007E610000}"/>
    <cellStyle name="Separador de milhares 2 6 3 5 2" xfId="55592" xr:uid="{0E97F75A-3E53-4445-B9DA-5D9DA3933A93}"/>
    <cellStyle name="Separador de milhares 2 6 3 6" xfId="24957" xr:uid="{00000000-0005-0000-0000-00007F610000}"/>
    <cellStyle name="Separador de milhares 2 6 3 6 2" xfId="55593" xr:uid="{BBA89842-5298-43E7-A164-02607B3599CB}"/>
    <cellStyle name="Separador de milhares 2 6 3 7" xfId="24958" xr:uid="{00000000-0005-0000-0000-000080610000}"/>
    <cellStyle name="Separador de milhares 2 6 3 7 2" xfId="55594" xr:uid="{D3073DF1-A290-41EE-AA72-E7B6A19B9CA3}"/>
    <cellStyle name="Separador de milhares 2 6 3 8" xfId="24959" xr:uid="{00000000-0005-0000-0000-000081610000}"/>
    <cellStyle name="Separador de milhares 2 6 3 8 2" xfId="55595" xr:uid="{C8CA7AD6-EAFD-4825-8D68-228886090376}"/>
    <cellStyle name="Separador de milhares 2 6 3 9" xfId="55583" xr:uid="{075EA210-891E-49E9-B8B1-9A5D16D33A44}"/>
    <cellStyle name="Separador de milhares 2 6 4" xfId="24960" xr:uid="{00000000-0005-0000-0000-000082610000}"/>
    <cellStyle name="Separador de milhares_x0001_ 2 6 4" xfId="24961" xr:uid="{00000000-0005-0000-0000-000083610000}"/>
    <cellStyle name="Separador de milhares 2 6 4 2" xfId="24962" xr:uid="{00000000-0005-0000-0000-000084610000}"/>
    <cellStyle name="Separador de milhares_x0001_ 2 6 4 2" xfId="24963" xr:uid="{00000000-0005-0000-0000-000085610000}"/>
    <cellStyle name="Separador de milhares 2 6 4 2 2" xfId="24964" xr:uid="{00000000-0005-0000-0000-000086610000}"/>
    <cellStyle name="Separador de milhares_x0001_ 2 6 4 2 2" xfId="55599" xr:uid="{2AB89641-5DFE-4493-8CC6-C538F6939D74}"/>
    <cellStyle name="Separador de milhares 2 6 4 2 2 2" xfId="55600" xr:uid="{BC9BE2A2-FB17-4E71-B6EE-7FD08ADAFCAB}"/>
    <cellStyle name="Separador de milhares 2 6 4 2 3" xfId="55598" xr:uid="{77D3EDFD-06BC-416A-8226-51852E39539C}"/>
    <cellStyle name="Separador de milhares 2 6 4 3" xfId="24965" xr:uid="{00000000-0005-0000-0000-000087610000}"/>
    <cellStyle name="Separador de milhares_x0001_ 2 6 4 3" xfId="55597" xr:uid="{66E6D416-97F9-4094-B403-A1D7D8B91659}"/>
    <cellStyle name="Separador de milhares 2 6 4 3 2" xfId="24966" xr:uid="{00000000-0005-0000-0000-000088610000}"/>
    <cellStyle name="Separador de milhares 2 6 4 3 2 2" xfId="55602" xr:uid="{DD174792-158E-4E76-A817-FE2B7838C333}"/>
    <cellStyle name="Separador de milhares 2 6 4 3 3" xfId="55601" xr:uid="{421FE44B-ADE0-459E-8754-959107F2C461}"/>
    <cellStyle name="Separador de milhares 2 6 4 4" xfId="24967" xr:uid="{00000000-0005-0000-0000-000089610000}"/>
    <cellStyle name="Separador de milhares 2 6 4 4 2" xfId="24968" xr:uid="{00000000-0005-0000-0000-00008A610000}"/>
    <cellStyle name="Separador de milhares 2 6 4 4 2 2" xfId="55604" xr:uid="{6DC8DAE7-5D59-4149-845C-6AB62A7CF8D7}"/>
    <cellStyle name="Separador de milhares 2 6 4 4 3" xfId="55603" xr:uid="{BB3C664B-781D-42BA-8262-B60F1B6CA982}"/>
    <cellStyle name="Separador de milhares 2 6 4 5" xfId="24969" xr:uid="{00000000-0005-0000-0000-00008B610000}"/>
    <cellStyle name="Separador de milhares 2 6 4 5 2" xfId="55605" xr:uid="{E85F524E-9292-4273-BC9D-5DB2C924F6F2}"/>
    <cellStyle name="Separador de milhares 2 6 4 6" xfId="24970" xr:uid="{00000000-0005-0000-0000-00008C610000}"/>
    <cellStyle name="Separador de milhares 2 6 4 6 2" xfId="55606" xr:uid="{5EDF9596-1A4B-4DF9-BF7C-D23859039D9A}"/>
    <cellStyle name="Separador de milhares 2 6 4 7" xfId="24971" xr:uid="{00000000-0005-0000-0000-00008D610000}"/>
    <cellStyle name="Separador de milhares 2 6 4 7 2" xfId="55607" xr:uid="{32EB32AE-BA99-4B3A-BE47-0E1A88219B75}"/>
    <cellStyle name="Separador de milhares 2 6 4 8" xfId="24972" xr:uid="{00000000-0005-0000-0000-00008E610000}"/>
    <cellStyle name="Separador de milhares 2 6 4 8 2" xfId="55608" xr:uid="{759F698D-B9E0-4C3C-A8D3-AB99423D85F8}"/>
    <cellStyle name="Separador de milhares 2 6 4 9" xfId="55596" xr:uid="{F6E6B437-3737-4ADC-9505-F165C1892104}"/>
    <cellStyle name="Separador de milhares 2 6 5" xfId="24973" xr:uid="{00000000-0005-0000-0000-00008F610000}"/>
    <cellStyle name="Separador de milhares_x0001_ 2 6 5" xfId="24974" xr:uid="{00000000-0005-0000-0000-000090610000}"/>
    <cellStyle name="Separador de milhares 2 6 5 2" xfId="24975" xr:uid="{00000000-0005-0000-0000-000091610000}"/>
    <cellStyle name="Separador de milhares_x0001_ 2 6 5 2" xfId="24976" xr:uid="{00000000-0005-0000-0000-000092610000}"/>
    <cellStyle name="Separador de milhares 2 6 5 2 2" xfId="24977" xr:uid="{00000000-0005-0000-0000-000093610000}"/>
    <cellStyle name="Separador de milhares_x0001_ 2 6 5 2 2" xfId="55612" xr:uid="{27A7B371-AC44-416E-840F-F8DAD71BFAD4}"/>
    <cellStyle name="Separador de milhares 2 6 5 2 2 2" xfId="55613" xr:uid="{B1E21537-3286-475F-B1D5-BFC76E53B699}"/>
    <cellStyle name="Separador de milhares 2 6 5 2 3" xfId="55611" xr:uid="{90721F8C-FCF5-4147-9CB4-B32A542BA0DD}"/>
    <cellStyle name="Separador de milhares 2 6 5 3" xfId="24978" xr:uid="{00000000-0005-0000-0000-000094610000}"/>
    <cellStyle name="Separador de milhares_x0001_ 2 6 5 3" xfId="55610" xr:uid="{F52E4524-87CC-4CAD-84F4-D9E09064C0F9}"/>
    <cellStyle name="Separador de milhares 2 6 5 3 2" xfId="24979" xr:uid="{00000000-0005-0000-0000-000095610000}"/>
    <cellStyle name="Separador de milhares 2 6 5 3 2 2" xfId="55615" xr:uid="{784B3FA5-ABFB-4964-AD75-47ED62D63AD9}"/>
    <cellStyle name="Separador de milhares 2 6 5 3 3" xfId="55614" xr:uid="{9F1B5024-1FCD-4ADC-B045-60A1B01B7175}"/>
    <cellStyle name="Separador de milhares 2 6 5 4" xfId="24980" xr:uid="{00000000-0005-0000-0000-000096610000}"/>
    <cellStyle name="Separador de milhares 2 6 5 4 2" xfId="55616" xr:uid="{601FFBAF-62E1-483C-B739-B6C59B594008}"/>
    <cellStyle name="Separador de milhares 2 6 5 5" xfId="24981" xr:uid="{00000000-0005-0000-0000-000097610000}"/>
    <cellStyle name="Separador de milhares 2 6 5 5 2" xfId="55617" xr:uid="{8B309F25-F843-4922-9557-C7C5996CCAFB}"/>
    <cellStyle name="Separador de milhares 2 6 5 6" xfId="24982" xr:uid="{00000000-0005-0000-0000-000098610000}"/>
    <cellStyle name="Separador de milhares 2 6 5 6 2" xfId="55618" xr:uid="{F2715D7F-849F-4F1F-953A-E112418D9BD7}"/>
    <cellStyle name="Separador de milhares 2 6 5 7" xfId="24983" xr:uid="{00000000-0005-0000-0000-000099610000}"/>
    <cellStyle name="Separador de milhares 2 6 5 7 2" xfId="55619" xr:uid="{4CD3A2DE-DF82-4B2E-8201-84913741D56E}"/>
    <cellStyle name="Separador de milhares 2 6 5 8" xfId="55609" xr:uid="{FDB480D4-98E8-4CF3-A38E-09118716023C}"/>
    <cellStyle name="Separador de milhares 2 6 6" xfId="24984" xr:uid="{00000000-0005-0000-0000-00009A610000}"/>
    <cellStyle name="Separador de milhares_x0001_ 2 6 6" xfId="24985" xr:uid="{00000000-0005-0000-0000-00009B610000}"/>
    <cellStyle name="Separador de milhares 2 6 6 2" xfId="24986" xr:uid="{00000000-0005-0000-0000-00009C610000}"/>
    <cellStyle name="Separador de milhares_x0001_ 2 6 6 2" xfId="55621" xr:uid="{50EEBD86-EA8B-4566-8184-96E29B57C223}"/>
    <cellStyle name="Separador de milhares 2 6 6 2 2" xfId="24987" xr:uid="{00000000-0005-0000-0000-00009D610000}"/>
    <cellStyle name="Separador de milhares 2 6 6 2 2 2" xfId="55623" xr:uid="{D6E0516B-838D-4D14-AC53-7E83049CFF95}"/>
    <cellStyle name="Separador de milhares 2 6 6 2 3" xfId="55622" xr:uid="{E172EC06-12B8-4C2D-8D0A-10075FB92427}"/>
    <cellStyle name="Separador de milhares 2 6 6 3" xfId="24988" xr:uid="{00000000-0005-0000-0000-00009E610000}"/>
    <cellStyle name="Separador de milhares 2 6 6 3 2" xfId="24989" xr:uid="{00000000-0005-0000-0000-00009F610000}"/>
    <cellStyle name="Separador de milhares 2 6 6 3 2 2" xfId="55625" xr:uid="{868B6E27-ABA2-4DBF-B5AA-A3AE1C2189A7}"/>
    <cellStyle name="Separador de milhares 2 6 6 3 3" xfId="55624" xr:uid="{97E93CD7-399A-4F76-BD81-240CF9605573}"/>
    <cellStyle name="Separador de milhares 2 6 6 4" xfId="24990" xr:uid="{00000000-0005-0000-0000-0000A0610000}"/>
    <cellStyle name="Separador de milhares 2 6 6 4 2" xfId="55626" xr:uid="{B6D6778F-F181-4F33-95DC-3743F0B40F32}"/>
    <cellStyle name="Separador de milhares 2 6 6 5" xfId="24991" xr:uid="{00000000-0005-0000-0000-0000A1610000}"/>
    <cellStyle name="Separador de milhares 2 6 6 5 2" xfId="55627" xr:uid="{D4771B06-DFB0-40ED-8994-F4572EFB85B8}"/>
    <cellStyle name="Separador de milhares 2 6 6 6" xfId="24992" xr:uid="{00000000-0005-0000-0000-0000A2610000}"/>
    <cellStyle name="Separador de milhares 2 6 6 6 2" xfId="55628" xr:uid="{215682FF-DA38-48B3-B883-CCCAC0591190}"/>
    <cellStyle name="Separador de milhares 2 6 6 7" xfId="24993" xr:uid="{00000000-0005-0000-0000-0000A3610000}"/>
    <cellStyle name="Separador de milhares 2 6 6 7 2" xfId="55629" xr:uid="{FDE67666-0FE0-4A47-81E0-721496ED2D49}"/>
    <cellStyle name="Separador de milhares 2 6 6 8" xfId="55620" xr:uid="{4C60C8A9-C864-4187-9A5A-015ED0B85483}"/>
    <cellStyle name="Separador de milhares 2 6 7" xfId="24994" xr:uid="{00000000-0005-0000-0000-0000A4610000}"/>
    <cellStyle name="Separador de milhares_x0001_ 2 6 7" xfId="24995" xr:uid="{00000000-0005-0000-0000-0000A5610000}"/>
    <cellStyle name="Separador de milhares 2 6 7 2" xfId="24996" xr:uid="{00000000-0005-0000-0000-0000A6610000}"/>
    <cellStyle name="Separador de milhares_x0001_ 2 6 7 2" xfId="55631" xr:uid="{6E08BBE5-9EDC-4B5E-8E98-2839C8AE749E}"/>
    <cellStyle name="Separador de milhares 2 6 7 2 2" xfId="55632" xr:uid="{9FDB0F5C-C38E-4D7B-8C87-0856CC7BD81E}"/>
    <cellStyle name="Separador de milhares 2 6 7 3" xfId="55630" xr:uid="{7549A86A-C4C5-4498-8142-F7BF1BB198EE}"/>
    <cellStyle name="Separador de milhares 2 6 8" xfId="24997" xr:uid="{00000000-0005-0000-0000-0000A7610000}"/>
    <cellStyle name="Separador de milhares_x0001_ 2 6 8" xfId="24998" xr:uid="{00000000-0005-0000-0000-0000A8610000}"/>
    <cellStyle name="Separador de milhares 2 6 8 2" xfId="24999" xr:uid="{00000000-0005-0000-0000-0000A9610000}"/>
    <cellStyle name="Separador de milhares_x0001_ 2 6 8 2" xfId="55634" xr:uid="{F5D6E2C9-12CC-4F61-8F0E-FD42635367CD}"/>
    <cellStyle name="Separador de milhares 2 6 8 2 2" xfId="55635" xr:uid="{010BBEEB-8607-4673-B872-7F24D2075222}"/>
    <cellStyle name="Separador de milhares 2 6 8 3" xfId="55633" xr:uid="{C94BFB5F-D340-40D2-BFFE-B3155B761662}"/>
    <cellStyle name="Separador de milhares 2 6 9" xfId="25000" xr:uid="{00000000-0005-0000-0000-0000AA610000}"/>
    <cellStyle name="Separador de milhares_x0001_ 2 6 9" xfId="25001" xr:uid="{00000000-0005-0000-0000-0000AB610000}"/>
    <cellStyle name="Separador de milhares 2 6 9 2" xfId="25002" xr:uid="{00000000-0005-0000-0000-0000AC610000}"/>
    <cellStyle name="Separador de milhares_x0001_ 2 6 9 2" xfId="55637" xr:uid="{90ADFF98-735D-4DE8-B398-768CAE094D7C}"/>
    <cellStyle name="Separador de milhares 2 6 9 2 2" xfId="55638" xr:uid="{23DBE8BB-FEAC-45BB-9634-BC61DDA7C72A}"/>
    <cellStyle name="Separador de milhares 2 6 9 3" xfId="55636" xr:uid="{7FAC1979-BEE0-4275-985A-396428A0F9A1}"/>
    <cellStyle name="Separador de milhares 2 60" xfId="25003" xr:uid="{00000000-0005-0000-0000-0000AD610000}"/>
    <cellStyle name="Separador de milhares 2 60 2" xfId="25004" xr:uid="{00000000-0005-0000-0000-0000AE610000}"/>
    <cellStyle name="Separador de milhares 2 60 2 2" xfId="25005" xr:uid="{00000000-0005-0000-0000-0000AF610000}"/>
    <cellStyle name="Separador de milhares 2 60 2 2 2" xfId="55641" xr:uid="{95326C90-5A60-4CD1-976C-2DC1DE073DE0}"/>
    <cellStyle name="Separador de milhares 2 60 2 3" xfId="55640" xr:uid="{CD411BEF-2623-48E9-A109-334CF7B4039F}"/>
    <cellStyle name="Separador de milhares 2 60 3" xfId="25006" xr:uid="{00000000-0005-0000-0000-0000B0610000}"/>
    <cellStyle name="Separador de milhares 2 60 3 2" xfId="25007" xr:uid="{00000000-0005-0000-0000-0000B1610000}"/>
    <cellStyle name="Separador de milhares 2 60 3 2 2" xfId="55643" xr:uid="{A5D87BBC-FD77-440D-9226-BFC13D938F31}"/>
    <cellStyle name="Separador de milhares 2 60 3 3" xfId="55642" xr:uid="{51D05A4C-9E88-4768-B1BF-ED3122B428B1}"/>
    <cellStyle name="Separador de milhares 2 60 4" xfId="25008" xr:uid="{00000000-0005-0000-0000-0000B2610000}"/>
    <cellStyle name="Separador de milhares 2 60 4 2" xfId="55644" xr:uid="{A6125948-0F37-435C-B973-4761430C3CA1}"/>
    <cellStyle name="Separador de milhares 2 60 5" xfId="25009" xr:uid="{00000000-0005-0000-0000-0000B3610000}"/>
    <cellStyle name="Separador de milhares 2 60 5 2" xfId="25010" xr:uid="{00000000-0005-0000-0000-0000B4610000}"/>
    <cellStyle name="Separador de milhares 2 60 5 2 2" xfId="55646" xr:uid="{37117A00-0EE0-4F3B-9643-7836FCFFDBF6}"/>
    <cellStyle name="Separador de milhares 2 60 5 3" xfId="55645" xr:uid="{20B349D9-8A0E-4E9E-A74F-74935D071BD2}"/>
    <cellStyle name="Separador de milhares 2 60 6" xfId="25011" xr:uid="{00000000-0005-0000-0000-0000B5610000}"/>
    <cellStyle name="Separador de milhares 2 60 6 2" xfId="55647" xr:uid="{09A94641-13E7-4803-B111-4443DFC7109E}"/>
    <cellStyle name="Separador de milhares 2 60 7" xfId="55639" xr:uid="{5CE0989C-B8A8-49B3-9B68-8F029DACDC4D}"/>
    <cellStyle name="Separador de milhares 2 61" xfId="25012" xr:uid="{00000000-0005-0000-0000-0000B6610000}"/>
    <cellStyle name="Separador de milhares 2 61 2" xfId="25013" xr:uid="{00000000-0005-0000-0000-0000B7610000}"/>
    <cellStyle name="Separador de milhares 2 61 2 2" xfId="25014" xr:uid="{00000000-0005-0000-0000-0000B8610000}"/>
    <cellStyle name="Separador de milhares 2 61 2 2 2" xfId="55650" xr:uid="{C1FE1E8D-0A5C-479B-9742-73A7981CF448}"/>
    <cellStyle name="Separador de milhares 2 61 2 3" xfId="55649" xr:uid="{7058462D-F391-4349-BE32-086C73BB57FF}"/>
    <cellStyle name="Separador de milhares 2 61 3" xfId="25015" xr:uid="{00000000-0005-0000-0000-0000B9610000}"/>
    <cellStyle name="Separador de milhares 2 61 3 2" xfId="25016" xr:uid="{00000000-0005-0000-0000-0000BA610000}"/>
    <cellStyle name="Separador de milhares 2 61 3 2 2" xfId="55652" xr:uid="{7C7D364F-F085-4105-B01A-963BF91E3104}"/>
    <cellStyle name="Separador de milhares 2 61 3 3" xfId="55651" xr:uid="{14E6F01D-9888-4B83-B976-5A74C5D919E4}"/>
    <cellStyle name="Separador de milhares 2 61 4" xfId="25017" xr:uid="{00000000-0005-0000-0000-0000BB610000}"/>
    <cellStyle name="Separador de milhares 2 61 4 2" xfId="55653" xr:uid="{C01DF23C-EFDF-49BB-8F38-95C736086FE8}"/>
    <cellStyle name="Separador de milhares 2 61 5" xfId="25018" xr:uid="{00000000-0005-0000-0000-0000BC610000}"/>
    <cellStyle name="Separador de milhares 2 61 5 2" xfId="25019" xr:uid="{00000000-0005-0000-0000-0000BD610000}"/>
    <cellStyle name="Separador de milhares 2 61 5 2 2" xfId="55655" xr:uid="{53B71842-5375-4241-84C4-ABEF2C701DEB}"/>
    <cellStyle name="Separador de milhares 2 61 5 3" xfId="55654" xr:uid="{C864F3E3-255D-4E81-9E73-3B62942E7A9E}"/>
    <cellStyle name="Separador de milhares 2 61 6" xfId="25020" xr:uid="{00000000-0005-0000-0000-0000BE610000}"/>
    <cellStyle name="Separador de milhares 2 61 6 2" xfId="55656" xr:uid="{BE8E5F6C-7217-4B12-A985-9108097F7E17}"/>
    <cellStyle name="Separador de milhares 2 61 7" xfId="55648" xr:uid="{A3EC7015-676C-4899-9EEB-4F8789490B23}"/>
    <cellStyle name="Separador de milhares 2 62" xfId="25021" xr:uid="{00000000-0005-0000-0000-0000BF610000}"/>
    <cellStyle name="Separador de milhares 2 62 2" xfId="25022" xr:uid="{00000000-0005-0000-0000-0000C0610000}"/>
    <cellStyle name="Separador de milhares 2 62 2 2" xfId="25023" xr:uid="{00000000-0005-0000-0000-0000C1610000}"/>
    <cellStyle name="Separador de milhares 2 62 2 2 2" xfId="55659" xr:uid="{88A0095F-1986-4C4A-892E-47295630280D}"/>
    <cellStyle name="Separador de milhares 2 62 2 3" xfId="55658" xr:uid="{ACF0121F-6619-41CF-98A1-E0D36C39AC9A}"/>
    <cellStyle name="Separador de milhares 2 62 3" xfId="25024" xr:uid="{00000000-0005-0000-0000-0000C2610000}"/>
    <cellStyle name="Separador de milhares 2 62 3 2" xfId="25025" xr:uid="{00000000-0005-0000-0000-0000C3610000}"/>
    <cellStyle name="Separador de milhares 2 62 3 2 2" xfId="55661" xr:uid="{FBECFCCE-3767-4C23-A8C5-D4676FB27FC4}"/>
    <cellStyle name="Separador de milhares 2 62 3 3" xfId="55660" xr:uid="{8AB79D71-37D1-4B68-AF1F-8141D6CC9E33}"/>
    <cellStyle name="Separador de milhares 2 62 4" xfId="25026" xr:uid="{00000000-0005-0000-0000-0000C4610000}"/>
    <cellStyle name="Separador de milhares 2 62 4 2" xfId="55662" xr:uid="{44562AD1-9876-494C-8EF5-ED917DF5297B}"/>
    <cellStyle name="Separador de milhares 2 62 5" xfId="25027" xr:uid="{00000000-0005-0000-0000-0000C5610000}"/>
    <cellStyle name="Separador de milhares 2 62 5 2" xfId="25028" xr:uid="{00000000-0005-0000-0000-0000C6610000}"/>
    <cellStyle name="Separador de milhares 2 62 5 2 2" xfId="55664" xr:uid="{9050F52D-1B7F-4887-AF52-6D307D421BA9}"/>
    <cellStyle name="Separador de milhares 2 62 5 3" xfId="55663" xr:uid="{DAD0C9B0-D0CB-4AB7-A5EE-6F36EBBA786A}"/>
    <cellStyle name="Separador de milhares 2 62 6" xfId="25029" xr:uid="{00000000-0005-0000-0000-0000C7610000}"/>
    <cellStyle name="Separador de milhares 2 62 6 2" xfId="55665" xr:uid="{B05ACB0B-ED40-4847-A611-FC4FCB90961F}"/>
    <cellStyle name="Separador de milhares 2 62 7" xfId="55657" xr:uid="{BAD342C5-7F04-4CE5-8251-89986B92C6C5}"/>
    <cellStyle name="Separador de milhares 2 63" xfId="25030" xr:uid="{00000000-0005-0000-0000-0000C8610000}"/>
    <cellStyle name="Separador de milhares 2 63 2" xfId="25031" xr:uid="{00000000-0005-0000-0000-0000C9610000}"/>
    <cellStyle name="Separador de milhares 2 63 2 2" xfId="25032" xr:uid="{00000000-0005-0000-0000-0000CA610000}"/>
    <cellStyle name="Separador de milhares 2 63 2 2 2" xfId="55668" xr:uid="{4D963C44-E276-448C-AE31-1A3BD3E77BA9}"/>
    <cellStyle name="Separador de milhares 2 63 2 3" xfId="55667" xr:uid="{B7D0DAD6-E7C9-49D4-B9FA-C6409AF04692}"/>
    <cellStyle name="Separador de milhares 2 63 3" xfId="25033" xr:uid="{00000000-0005-0000-0000-0000CB610000}"/>
    <cellStyle name="Separador de milhares 2 63 3 2" xfId="25034" xr:uid="{00000000-0005-0000-0000-0000CC610000}"/>
    <cellStyle name="Separador de milhares 2 63 3 2 2" xfId="55670" xr:uid="{71926C19-E7D5-4B81-BBE3-20527BAA7D9C}"/>
    <cellStyle name="Separador de milhares 2 63 3 3" xfId="55669" xr:uid="{9C7F5B73-8125-45D9-AB68-085649712B05}"/>
    <cellStyle name="Separador de milhares 2 63 4" xfId="25035" xr:uid="{00000000-0005-0000-0000-0000CD610000}"/>
    <cellStyle name="Separador de milhares 2 63 4 2" xfId="55671" xr:uid="{EC783431-5D1A-431A-92C0-2A5B1783FCD9}"/>
    <cellStyle name="Separador de milhares 2 63 5" xfId="25036" xr:uid="{00000000-0005-0000-0000-0000CE610000}"/>
    <cellStyle name="Separador de milhares 2 63 5 2" xfId="25037" xr:uid="{00000000-0005-0000-0000-0000CF610000}"/>
    <cellStyle name="Separador de milhares 2 63 5 2 2" xfId="55673" xr:uid="{ABE592BD-3226-41B2-981A-95972E2798C3}"/>
    <cellStyle name="Separador de milhares 2 63 5 3" xfId="55672" xr:uid="{2694FD49-13C6-4C5A-83BE-7DE9841D175F}"/>
    <cellStyle name="Separador de milhares 2 63 6" xfId="25038" xr:uid="{00000000-0005-0000-0000-0000D0610000}"/>
    <cellStyle name="Separador de milhares 2 63 6 2" xfId="55674" xr:uid="{42E5CAC2-3259-4257-B4E2-FFD4DAAD4514}"/>
    <cellStyle name="Separador de milhares 2 63 7" xfId="55666" xr:uid="{7FD674C4-D223-406B-8CA9-F92F6F209841}"/>
    <cellStyle name="Separador de milhares 2 64" xfId="25039" xr:uid="{00000000-0005-0000-0000-0000D1610000}"/>
    <cellStyle name="Separador de milhares 2 64 2" xfId="25040" xr:uid="{00000000-0005-0000-0000-0000D2610000}"/>
    <cellStyle name="Separador de milhares 2 64 2 2" xfId="25041" xr:uid="{00000000-0005-0000-0000-0000D3610000}"/>
    <cellStyle name="Separador de milhares 2 64 2 2 2" xfId="55677" xr:uid="{860AAA10-4026-48FC-B9EE-1D7DDE31BBB4}"/>
    <cellStyle name="Separador de milhares 2 64 2 3" xfId="55676" xr:uid="{A7B2BC42-A6DC-478B-BD85-EF080C92D061}"/>
    <cellStyle name="Separador de milhares 2 64 3" xfId="25042" xr:uid="{00000000-0005-0000-0000-0000D4610000}"/>
    <cellStyle name="Separador de milhares 2 64 3 2" xfId="25043" xr:uid="{00000000-0005-0000-0000-0000D5610000}"/>
    <cellStyle name="Separador de milhares 2 64 3 2 2" xfId="55679" xr:uid="{9296CAFB-C244-4020-BA25-4D34CCDA6A74}"/>
    <cellStyle name="Separador de milhares 2 64 3 3" xfId="55678" xr:uid="{06A095BF-E7AE-45D7-9C16-2DE0CB9B811C}"/>
    <cellStyle name="Separador de milhares 2 64 4" xfId="25044" xr:uid="{00000000-0005-0000-0000-0000D6610000}"/>
    <cellStyle name="Separador de milhares 2 64 4 2" xfId="55680" xr:uid="{E4A480BC-7C07-436C-9C52-B11E87C395B3}"/>
    <cellStyle name="Separador de milhares 2 64 5" xfId="25045" xr:uid="{00000000-0005-0000-0000-0000D7610000}"/>
    <cellStyle name="Separador de milhares 2 64 5 2" xfId="25046" xr:uid="{00000000-0005-0000-0000-0000D8610000}"/>
    <cellStyle name="Separador de milhares 2 64 5 2 2" xfId="55682" xr:uid="{CCF93793-31BB-4412-901F-61F4F18664BC}"/>
    <cellStyle name="Separador de milhares 2 64 5 3" xfId="55681" xr:uid="{283399F5-F63B-4090-BB86-95D741B8F350}"/>
    <cellStyle name="Separador de milhares 2 64 6" xfId="25047" xr:uid="{00000000-0005-0000-0000-0000D9610000}"/>
    <cellStyle name="Separador de milhares 2 64 6 2" xfId="55683" xr:uid="{53E3B004-D6D7-4FB7-8106-9A974D581CBF}"/>
    <cellStyle name="Separador de milhares 2 64 7" xfId="55675" xr:uid="{5E2065DF-BAB8-4D04-8729-8864CF0791B0}"/>
    <cellStyle name="Separador de milhares 2 65" xfId="25048" xr:uid="{00000000-0005-0000-0000-0000DA610000}"/>
    <cellStyle name="Separador de milhares 2 65 2" xfId="25049" xr:uid="{00000000-0005-0000-0000-0000DB610000}"/>
    <cellStyle name="Separador de milhares 2 65 2 2" xfId="25050" xr:uid="{00000000-0005-0000-0000-0000DC610000}"/>
    <cellStyle name="Separador de milhares 2 65 2 2 2" xfId="55686" xr:uid="{B1532B05-EAFF-4488-BF56-7B2A5530D5A6}"/>
    <cellStyle name="Separador de milhares 2 65 2 3" xfId="55685" xr:uid="{4839849F-36B3-439A-9A5C-874B25E8941F}"/>
    <cellStyle name="Separador de milhares 2 65 3" xfId="25051" xr:uid="{00000000-0005-0000-0000-0000DD610000}"/>
    <cellStyle name="Separador de milhares 2 65 3 2" xfId="25052" xr:uid="{00000000-0005-0000-0000-0000DE610000}"/>
    <cellStyle name="Separador de milhares 2 65 3 2 2" xfId="55688" xr:uid="{B8DA04DC-6E2C-4DBE-BEBF-0F386E9CEBDC}"/>
    <cellStyle name="Separador de milhares 2 65 3 3" xfId="55687" xr:uid="{1F76EB70-D0C4-4EB2-BCA0-389A0AF9829B}"/>
    <cellStyle name="Separador de milhares 2 65 4" xfId="25053" xr:uid="{00000000-0005-0000-0000-0000DF610000}"/>
    <cellStyle name="Separador de milhares 2 65 4 2" xfId="55689" xr:uid="{BAB140B1-6038-4768-A31A-4DFF48F5F6AB}"/>
    <cellStyle name="Separador de milhares 2 65 5" xfId="25054" xr:uid="{00000000-0005-0000-0000-0000E0610000}"/>
    <cellStyle name="Separador de milhares 2 65 5 2" xfId="25055" xr:uid="{00000000-0005-0000-0000-0000E1610000}"/>
    <cellStyle name="Separador de milhares 2 65 5 2 2" xfId="55691" xr:uid="{1D5C354E-0336-4B7E-B0E5-44B1CC4D16B8}"/>
    <cellStyle name="Separador de milhares 2 65 5 3" xfId="55690" xr:uid="{235607DB-CE08-498A-8984-644B9144CB8F}"/>
    <cellStyle name="Separador de milhares 2 65 6" xfId="25056" xr:uid="{00000000-0005-0000-0000-0000E2610000}"/>
    <cellStyle name="Separador de milhares 2 65 6 2" xfId="55692" xr:uid="{DDCB405E-0D35-48B3-A23E-BB5276C435EE}"/>
    <cellStyle name="Separador de milhares 2 65 7" xfId="55684" xr:uid="{C9A73C38-928D-4AD1-84FB-E27BB8585C29}"/>
    <cellStyle name="Separador de milhares 2 66" xfId="25057" xr:uid="{00000000-0005-0000-0000-0000E3610000}"/>
    <cellStyle name="Separador de milhares 2 66 2" xfId="25058" xr:uid="{00000000-0005-0000-0000-0000E4610000}"/>
    <cellStyle name="Separador de milhares 2 66 2 2" xfId="25059" xr:uid="{00000000-0005-0000-0000-0000E5610000}"/>
    <cellStyle name="Separador de milhares 2 66 2 2 2" xfId="55695" xr:uid="{4ACE9435-7584-418B-9181-01C81A0C4962}"/>
    <cellStyle name="Separador de milhares 2 66 2 3" xfId="55694" xr:uid="{F570A4E7-7F47-4B4E-8DE3-67AC2FE97512}"/>
    <cellStyle name="Separador de milhares 2 66 3" xfId="25060" xr:uid="{00000000-0005-0000-0000-0000E6610000}"/>
    <cellStyle name="Separador de milhares 2 66 3 2" xfId="25061" xr:uid="{00000000-0005-0000-0000-0000E7610000}"/>
    <cellStyle name="Separador de milhares 2 66 3 2 2" xfId="55697" xr:uid="{3CF266DD-7C26-4B07-A0A3-8D06E28CCC86}"/>
    <cellStyle name="Separador de milhares 2 66 3 3" xfId="55696" xr:uid="{20394A03-389F-4E06-B825-C3177EEA0583}"/>
    <cellStyle name="Separador de milhares 2 66 4" xfId="25062" xr:uid="{00000000-0005-0000-0000-0000E8610000}"/>
    <cellStyle name="Separador de milhares 2 66 4 2" xfId="55698" xr:uid="{E773B94D-92E7-421F-9227-CED4AB639EAC}"/>
    <cellStyle name="Separador de milhares 2 66 5" xfId="25063" xr:uid="{00000000-0005-0000-0000-0000E9610000}"/>
    <cellStyle name="Separador de milhares 2 66 5 2" xfId="25064" xr:uid="{00000000-0005-0000-0000-0000EA610000}"/>
    <cellStyle name="Separador de milhares 2 66 5 2 2" xfId="55700" xr:uid="{4ACB2999-888A-4593-A596-DDCDEB6A63D3}"/>
    <cellStyle name="Separador de milhares 2 66 5 3" xfId="55699" xr:uid="{09217F97-91F8-4993-95F1-7CA249D97AF5}"/>
    <cellStyle name="Separador de milhares 2 66 6" xfId="25065" xr:uid="{00000000-0005-0000-0000-0000EB610000}"/>
    <cellStyle name="Separador de milhares 2 66 6 2" xfId="55701" xr:uid="{D048A8BB-967F-4227-98F5-A233892DBF98}"/>
    <cellStyle name="Separador de milhares 2 66 7" xfId="55693" xr:uid="{D4DA2D1A-49BC-4A0A-8881-267A7C0110BF}"/>
    <cellStyle name="Separador de milhares 2 67" xfId="25066" xr:uid="{00000000-0005-0000-0000-0000EC610000}"/>
    <cellStyle name="Separador de milhares 2 67 2" xfId="25067" xr:uid="{00000000-0005-0000-0000-0000ED610000}"/>
    <cellStyle name="Separador de milhares 2 67 2 2" xfId="25068" xr:uid="{00000000-0005-0000-0000-0000EE610000}"/>
    <cellStyle name="Separador de milhares 2 67 2 2 2" xfId="55704" xr:uid="{F7702C75-3988-4092-828B-3B2CEC62E6BC}"/>
    <cellStyle name="Separador de milhares 2 67 2 3" xfId="55703" xr:uid="{B49FC89C-7070-4C59-9214-016035C532A0}"/>
    <cellStyle name="Separador de milhares 2 67 3" xfId="25069" xr:uid="{00000000-0005-0000-0000-0000EF610000}"/>
    <cellStyle name="Separador de milhares 2 67 3 2" xfId="25070" xr:uid="{00000000-0005-0000-0000-0000F0610000}"/>
    <cellStyle name="Separador de milhares 2 67 3 2 2" xfId="55706" xr:uid="{851DFAAC-CEAE-48CD-8866-DB205BE3D74F}"/>
    <cellStyle name="Separador de milhares 2 67 3 3" xfId="55705" xr:uid="{A4E2763C-6C1E-4A6B-BB8A-D4BC0EA6E5F3}"/>
    <cellStyle name="Separador de milhares 2 67 4" xfId="25071" xr:uid="{00000000-0005-0000-0000-0000F1610000}"/>
    <cellStyle name="Separador de milhares 2 67 4 2" xfId="55707" xr:uid="{B056BDBE-B512-4DDA-A314-7B2AF3037D6C}"/>
    <cellStyle name="Separador de milhares 2 67 5" xfId="25072" xr:uid="{00000000-0005-0000-0000-0000F2610000}"/>
    <cellStyle name="Separador de milhares 2 67 5 2" xfId="25073" xr:uid="{00000000-0005-0000-0000-0000F3610000}"/>
    <cellStyle name="Separador de milhares 2 67 5 2 2" xfId="55709" xr:uid="{04DAFDED-5BF0-4311-B7F7-87D36F7083A7}"/>
    <cellStyle name="Separador de milhares 2 67 5 3" xfId="55708" xr:uid="{DBBA2FD7-DD79-4479-9C47-0A39466AB535}"/>
    <cellStyle name="Separador de milhares 2 67 6" xfId="25074" xr:uid="{00000000-0005-0000-0000-0000F4610000}"/>
    <cellStyle name="Separador de milhares 2 67 6 2" xfId="55710" xr:uid="{09A5F554-76C3-44B4-916C-5BE805AB4147}"/>
    <cellStyle name="Separador de milhares 2 67 7" xfId="55702" xr:uid="{5783E305-F8DA-4210-BC47-4BB06562D914}"/>
    <cellStyle name="Separador de milhares 2 68" xfId="25075" xr:uid="{00000000-0005-0000-0000-0000F5610000}"/>
    <cellStyle name="Separador de milhares 2 68 2" xfId="25076" xr:uid="{00000000-0005-0000-0000-0000F6610000}"/>
    <cellStyle name="Separador de milhares 2 68 2 2" xfId="25077" xr:uid="{00000000-0005-0000-0000-0000F7610000}"/>
    <cellStyle name="Separador de milhares 2 68 2 2 2" xfId="55713" xr:uid="{020B2E8E-0C0C-4154-994D-FE7710330B72}"/>
    <cellStyle name="Separador de milhares 2 68 2 3" xfId="55712" xr:uid="{ACFCD0C1-0182-4877-825B-8C295568D1A5}"/>
    <cellStyle name="Separador de milhares 2 68 3" xfId="25078" xr:uid="{00000000-0005-0000-0000-0000F8610000}"/>
    <cellStyle name="Separador de milhares 2 68 3 2" xfId="25079" xr:uid="{00000000-0005-0000-0000-0000F9610000}"/>
    <cellStyle name="Separador de milhares 2 68 3 2 2" xfId="55715" xr:uid="{97A2E573-FD74-49C0-9659-8D0026D3CC0B}"/>
    <cellStyle name="Separador de milhares 2 68 3 3" xfId="55714" xr:uid="{046D572F-09D1-42D4-A0AD-6065E9B3D58E}"/>
    <cellStyle name="Separador de milhares 2 68 4" xfId="25080" xr:uid="{00000000-0005-0000-0000-0000FA610000}"/>
    <cellStyle name="Separador de milhares 2 68 4 2" xfId="55716" xr:uid="{49DD22EF-B181-40E2-A10F-7C1A61BD512D}"/>
    <cellStyle name="Separador de milhares 2 68 5" xfId="25081" xr:uid="{00000000-0005-0000-0000-0000FB610000}"/>
    <cellStyle name="Separador de milhares 2 68 5 2" xfId="25082" xr:uid="{00000000-0005-0000-0000-0000FC610000}"/>
    <cellStyle name="Separador de milhares 2 68 5 2 2" xfId="55718" xr:uid="{5FE2311D-C24A-4F7D-8FCA-C7B5671D9A8E}"/>
    <cellStyle name="Separador de milhares 2 68 5 3" xfId="55717" xr:uid="{0F06BE70-E732-4BBB-9698-B030A41E5E8E}"/>
    <cellStyle name="Separador de milhares 2 68 6" xfId="25083" xr:uid="{00000000-0005-0000-0000-0000FD610000}"/>
    <cellStyle name="Separador de milhares 2 68 6 2" xfId="55719" xr:uid="{22F607E3-5E9E-4A0A-A155-574FAE42E5B9}"/>
    <cellStyle name="Separador de milhares 2 68 7" xfId="55711" xr:uid="{6288347A-A4A5-4659-B46C-744AF0D97BC3}"/>
    <cellStyle name="Separador de milhares 2 69" xfId="25084" xr:uid="{00000000-0005-0000-0000-0000FE610000}"/>
    <cellStyle name="Separador de milhares 2 69 2" xfId="25085" xr:uid="{00000000-0005-0000-0000-0000FF610000}"/>
    <cellStyle name="Separador de milhares 2 69 2 2" xfId="25086" xr:uid="{00000000-0005-0000-0000-000000620000}"/>
    <cellStyle name="Separador de milhares 2 69 2 2 2" xfId="55722" xr:uid="{CA3C502A-C5D7-4058-BF24-29CACFFA62DB}"/>
    <cellStyle name="Separador de milhares 2 69 2 3" xfId="55721" xr:uid="{F9FF0935-CF1B-4CDF-AD6F-40C10B438957}"/>
    <cellStyle name="Separador de milhares 2 69 3" xfId="25087" xr:uid="{00000000-0005-0000-0000-000001620000}"/>
    <cellStyle name="Separador de milhares 2 69 3 2" xfId="25088" xr:uid="{00000000-0005-0000-0000-000002620000}"/>
    <cellStyle name="Separador de milhares 2 69 3 2 2" xfId="55724" xr:uid="{CB6B053D-FB86-4B04-9091-0273DE511995}"/>
    <cellStyle name="Separador de milhares 2 69 3 3" xfId="55723" xr:uid="{E4F67955-151E-4EE5-B624-33B4BFE5F805}"/>
    <cellStyle name="Separador de milhares 2 69 4" xfId="25089" xr:uid="{00000000-0005-0000-0000-000003620000}"/>
    <cellStyle name="Separador de milhares 2 69 4 2" xfId="55725" xr:uid="{B29C77DF-073D-407B-91BF-09076BD119ED}"/>
    <cellStyle name="Separador de milhares 2 69 5" xfId="25090" xr:uid="{00000000-0005-0000-0000-000004620000}"/>
    <cellStyle name="Separador de milhares 2 69 5 2" xfId="25091" xr:uid="{00000000-0005-0000-0000-000005620000}"/>
    <cellStyle name="Separador de milhares 2 69 5 2 2" xfId="55727" xr:uid="{78B0753D-9FCD-4BB3-A8A3-4680139619BA}"/>
    <cellStyle name="Separador de milhares 2 69 5 3" xfId="55726" xr:uid="{AA2C623E-4AD8-406D-A3A4-FC4ED90C770E}"/>
    <cellStyle name="Separador de milhares 2 69 6" xfId="25092" xr:uid="{00000000-0005-0000-0000-000006620000}"/>
    <cellStyle name="Separador de milhares 2 69 6 2" xfId="55728" xr:uid="{DFE8880F-D92F-4E7B-98A3-69CADA44ED1A}"/>
    <cellStyle name="Separador de milhares 2 69 7" xfId="55720" xr:uid="{4BDEFA88-BE96-4C3D-816A-686E0094B75C}"/>
    <cellStyle name="Separador de milhares 2 7" xfId="25093" xr:uid="{00000000-0005-0000-0000-000007620000}"/>
    <cellStyle name="Separador de milhares_x0001_ 2 7" xfId="25094" xr:uid="{00000000-0005-0000-0000-000008620000}"/>
    <cellStyle name="Separador de milhares 2 7 10" xfId="25095" xr:uid="{00000000-0005-0000-0000-000009620000}"/>
    <cellStyle name="Separador de milhares_x0001_ 2 7 10" xfId="55730" xr:uid="{41CAA6BB-76ED-4F54-9AAF-C7B01CBDC260}"/>
    <cellStyle name="Separador de milhares 2 7 10 2" xfId="55731" xr:uid="{542E4E1A-A699-42F6-8ABA-9A41169DC024}"/>
    <cellStyle name="Separador de milhares 2 7 11" xfId="25096" xr:uid="{00000000-0005-0000-0000-00000A620000}"/>
    <cellStyle name="Separador de milhares 2 7 11 2" xfId="55732" xr:uid="{4AD2D279-E131-4B58-9D13-35DC74037DF3}"/>
    <cellStyle name="Separador de milhares 2 7 11 3" xfId="25097" xr:uid="{00000000-0005-0000-0000-00000B620000}"/>
    <cellStyle name="Separador de milhares 2 7 11 3 2" xfId="55733" xr:uid="{B812B4C1-E0BE-43BA-BD42-0EDF8EA3837E}"/>
    <cellStyle name="Separador de milhares 2 7 12" xfId="25098" xr:uid="{00000000-0005-0000-0000-00000C620000}"/>
    <cellStyle name="Separador de milhares 2 7 12 2" xfId="55734" xr:uid="{09212FAF-F15E-418D-B6E2-13CB4579CE4C}"/>
    <cellStyle name="Separador de milhares 2 7 13" xfId="25099" xr:uid="{00000000-0005-0000-0000-00000D620000}"/>
    <cellStyle name="Separador de milhares 2 7 13 2" xfId="55735" xr:uid="{E31D8A87-D650-4212-8136-5A796911568E}"/>
    <cellStyle name="Separador de milhares 2 7 14" xfId="55729" xr:uid="{6C088B80-A006-4139-A4B4-E2B73306E762}"/>
    <cellStyle name="Separador de milhares 2 7 2" xfId="25100" xr:uid="{00000000-0005-0000-0000-00000E620000}"/>
    <cellStyle name="Separador de milhares_x0001_ 2 7 2" xfId="25101" xr:uid="{00000000-0005-0000-0000-00000F620000}"/>
    <cellStyle name="Separador de milhares 2 7 2 10" xfId="55736" xr:uid="{944664D9-9CEC-4032-9399-9A002C0B6B68}"/>
    <cellStyle name="Separador de milhares 2 7 2 2" xfId="25102" xr:uid="{00000000-0005-0000-0000-000010620000}"/>
    <cellStyle name="Separador de milhares_x0001_ 2 7 2 2" xfId="25103" xr:uid="{00000000-0005-0000-0000-000011620000}"/>
    <cellStyle name="Separador de milhares 2 7 2 2 2" xfId="25104" xr:uid="{00000000-0005-0000-0000-000012620000}"/>
    <cellStyle name="Separador de milhares_x0001_ 2 7 2 2 2" xfId="55739" xr:uid="{9B83B2E0-1B0B-4B9F-AC45-BCA17052A52A}"/>
    <cellStyle name="Separador de milhares 2 7 2 2 2 2" xfId="55740" xr:uid="{43FA6DE0-9359-49F3-8C69-861E2E942F0C}"/>
    <cellStyle name="Separador de milhares 2 7 2 2 3" xfId="55738" xr:uid="{1264D61E-5921-4ED7-9108-2EA467C526FF}"/>
    <cellStyle name="Separador de milhares 2 7 2 3" xfId="25105" xr:uid="{00000000-0005-0000-0000-000013620000}"/>
    <cellStyle name="Separador de milhares_x0001_ 2 7 2 3" xfId="55737" xr:uid="{FC1E816B-DA6F-4339-A870-579CEDC23243}"/>
    <cellStyle name="Separador de milhares 2 7 2 3 2" xfId="25106" xr:uid="{00000000-0005-0000-0000-000014620000}"/>
    <cellStyle name="Separador de milhares 2 7 2 3 2 2" xfId="55742" xr:uid="{200AF480-2454-44E2-A96F-58C107032B0B}"/>
    <cellStyle name="Separador de milhares 2 7 2 3 3" xfId="55741" xr:uid="{EA1EC318-5540-4106-B383-50E55C629B7A}"/>
    <cellStyle name="Separador de milhares 2 7 2 4" xfId="25107" xr:uid="{00000000-0005-0000-0000-000015620000}"/>
    <cellStyle name="Separador de milhares 2 7 2 4 2" xfId="25108" xr:uid="{00000000-0005-0000-0000-000016620000}"/>
    <cellStyle name="Separador de milhares 2 7 2 4 2 2" xfId="55744" xr:uid="{D14F53A8-ECCD-48A1-9AB6-1F11B40ACCDF}"/>
    <cellStyle name="Separador de milhares 2 7 2 4 3" xfId="55743" xr:uid="{B90D5880-8B35-46D6-992C-9E9831012B6F}"/>
    <cellStyle name="Separador de milhares 2 7 2 5" xfId="25109" xr:uid="{00000000-0005-0000-0000-000017620000}"/>
    <cellStyle name="Separador de milhares 2 7 2 5 2" xfId="25110" xr:uid="{00000000-0005-0000-0000-000018620000}"/>
    <cellStyle name="Separador de milhares 2 7 2 5 2 2" xfId="55746" xr:uid="{3FC74CF3-6925-47B0-9065-B4C8CD572FEC}"/>
    <cellStyle name="Separador de milhares 2 7 2 5 3" xfId="55745" xr:uid="{F200681F-A181-44F9-9121-D82DE30FCD2E}"/>
    <cellStyle name="Separador de milhares 2 7 2 6" xfId="25111" xr:uid="{00000000-0005-0000-0000-000019620000}"/>
    <cellStyle name="Separador de milhares 2 7 2 6 2" xfId="55747" xr:uid="{455E2F20-9638-4C00-996A-0B2A55360C42}"/>
    <cellStyle name="Separador de milhares 2 7 2 7" xfId="25112" xr:uid="{00000000-0005-0000-0000-00001A620000}"/>
    <cellStyle name="Separador de milhares 2 7 2 7 2" xfId="55748" xr:uid="{C5EF983A-B6C3-48DB-A5DB-76527337AD57}"/>
    <cellStyle name="Separador de milhares 2 7 2 8" xfId="25113" xr:uid="{00000000-0005-0000-0000-00001B620000}"/>
    <cellStyle name="Separador de milhares 2 7 2 8 2" xfId="55749" xr:uid="{475D0E02-9B1F-4BAB-8385-9422D58DF72F}"/>
    <cellStyle name="Separador de milhares 2 7 2 9" xfId="25114" xr:uid="{00000000-0005-0000-0000-00001C620000}"/>
    <cellStyle name="Separador de milhares 2 7 2 9 2" xfId="55750" xr:uid="{9AF921B3-5B7A-4C6F-AA32-42BBC144A142}"/>
    <cellStyle name="Separador de milhares 2 7 3" xfId="25115" xr:uid="{00000000-0005-0000-0000-00001D620000}"/>
    <cellStyle name="Separador de milhares_x0001_ 2 7 3" xfId="25116" xr:uid="{00000000-0005-0000-0000-00001E620000}"/>
    <cellStyle name="Separador de milhares 2 7 3 2" xfId="25117" xr:uid="{00000000-0005-0000-0000-00001F620000}"/>
    <cellStyle name="Separador de milhares_x0001_ 2 7 3 2" xfId="25118" xr:uid="{00000000-0005-0000-0000-000020620000}"/>
    <cellStyle name="Separador de milhares 2 7 3 2 2" xfId="25119" xr:uid="{00000000-0005-0000-0000-000021620000}"/>
    <cellStyle name="Separador de milhares_x0001_ 2 7 3 2 2" xfId="55754" xr:uid="{0E986B03-54CB-4999-855A-EBDB4ACA02B1}"/>
    <cellStyle name="Separador de milhares 2 7 3 2 2 2" xfId="55755" xr:uid="{81571A3C-3AC7-421E-A445-D29F6E2C23E9}"/>
    <cellStyle name="Separador de milhares 2 7 3 2 3" xfId="55753" xr:uid="{CF970EBF-E808-4A18-BDCD-86A2925E8E33}"/>
    <cellStyle name="Separador de milhares 2 7 3 3" xfId="25120" xr:uid="{00000000-0005-0000-0000-000022620000}"/>
    <cellStyle name="Separador de milhares_x0001_ 2 7 3 3" xfId="55752" xr:uid="{B75CFCCC-8CE4-428F-8649-38BC065C0CB2}"/>
    <cellStyle name="Separador de milhares 2 7 3 3 2" xfId="25121" xr:uid="{00000000-0005-0000-0000-000023620000}"/>
    <cellStyle name="Separador de milhares 2 7 3 3 2 2" xfId="55757" xr:uid="{45D68504-C3DC-469B-AF4A-5C1B3187D904}"/>
    <cellStyle name="Separador de milhares 2 7 3 3 3" xfId="55756" xr:uid="{861348FA-B0FA-44B2-9E1C-6D3A38D070EF}"/>
    <cellStyle name="Separador de milhares 2 7 3 4" xfId="25122" xr:uid="{00000000-0005-0000-0000-000024620000}"/>
    <cellStyle name="Separador de milhares 2 7 3 4 2" xfId="25123" xr:uid="{00000000-0005-0000-0000-000025620000}"/>
    <cellStyle name="Separador de milhares 2 7 3 4 2 2" xfId="55759" xr:uid="{44BCF9AA-654E-45E2-B5FD-246AFC86C8F1}"/>
    <cellStyle name="Separador de milhares 2 7 3 4 3" xfId="55758" xr:uid="{DE49720C-118C-4022-A1A3-EFD822624B7F}"/>
    <cellStyle name="Separador de milhares 2 7 3 5" xfId="25124" xr:uid="{00000000-0005-0000-0000-000026620000}"/>
    <cellStyle name="Separador de milhares 2 7 3 5 2" xfId="55760" xr:uid="{9D4D7DF9-B1A3-46E1-8D44-6503CB018710}"/>
    <cellStyle name="Separador de milhares 2 7 3 6" xfId="25125" xr:uid="{00000000-0005-0000-0000-000027620000}"/>
    <cellStyle name="Separador de milhares 2 7 3 6 2" xfId="55761" xr:uid="{0E28A719-66AA-4FE7-8420-3557736EF402}"/>
    <cellStyle name="Separador de milhares 2 7 3 7" xfId="25126" xr:uid="{00000000-0005-0000-0000-000028620000}"/>
    <cellStyle name="Separador de milhares 2 7 3 7 2" xfId="55762" xr:uid="{03961129-6839-4D20-9F8E-9AEE443274A0}"/>
    <cellStyle name="Separador de milhares 2 7 3 8" xfId="25127" xr:uid="{00000000-0005-0000-0000-000029620000}"/>
    <cellStyle name="Separador de milhares 2 7 3 8 2" xfId="55763" xr:uid="{CB91F4BC-7282-4969-A790-E6DE4609BFE1}"/>
    <cellStyle name="Separador de milhares 2 7 3 9" xfId="55751" xr:uid="{CB37202A-A687-4E43-9C38-B711B9C3A9F2}"/>
    <cellStyle name="Separador de milhares 2 7 4" xfId="25128" xr:uid="{00000000-0005-0000-0000-00002A620000}"/>
    <cellStyle name="Separador de milhares_x0001_ 2 7 4" xfId="25129" xr:uid="{00000000-0005-0000-0000-00002B620000}"/>
    <cellStyle name="Separador de milhares 2 7 4 2" xfId="25130" xr:uid="{00000000-0005-0000-0000-00002C620000}"/>
    <cellStyle name="Separador de milhares_x0001_ 2 7 4 2" xfId="25131" xr:uid="{00000000-0005-0000-0000-00002D620000}"/>
    <cellStyle name="Separador de milhares 2 7 4 2 2" xfId="25132" xr:uid="{00000000-0005-0000-0000-00002E620000}"/>
    <cellStyle name="Separador de milhares_x0001_ 2 7 4 2 2" xfId="55767" xr:uid="{A978839F-6E1D-4AE2-BB4A-4E4A5DC996C1}"/>
    <cellStyle name="Separador de milhares 2 7 4 2 2 2" xfId="55768" xr:uid="{F0BA552F-0104-4EA9-8EFE-95C0E41B6DEA}"/>
    <cellStyle name="Separador de milhares 2 7 4 2 3" xfId="55766" xr:uid="{159A755A-90B2-4110-8F51-B4AE9730B67D}"/>
    <cellStyle name="Separador de milhares 2 7 4 3" xfId="25133" xr:uid="{00000000-0005-0000-0000-00002F620000}"/>
    <cellStyle name="Separador de milhares_x0001_ 2 7 4 3" xfId="55765" xr:uid="{A0D0B881-95F6-48D3-BD3D-CF1038744092}"/>
    <cellStyle name="Separador de milhares 2 7 4 3 2" xfId="25134" xr:uid="{00000000-0005-0000-0000-000030620000}"/>
    <cellStyle name="Separador de milhares 2 7 4 3 2 2" xfId="55770" xr:uid="{E904EFDE-0209-4406-BA6E-FCFFCAF96A52}"/>
    <cellStyle name="Separador de milhares 2 7 4 3 3" xfId="55769" xr:uid="{AF0A4D4F-DE3D-465A-96D9-C70B73BCC03E}"/>
    <cellStyle name="Separador de milhares 2 7 4 4" xfId="25135" xr:uid="{00000000-0005-0000-0000-000031620000}"/>
    <cellStyle name="Separador de milhares 2 7 4 4 2" xfId="25136" xr:uid="{00000000-0005-0000-0000-000032620000}"/>
    <cellStyle name="Separador de milhares 2 7 4 4 2 2" xfId="55772" xr:uid="{E2B9C360-09AA-4E3F-AB6A-92EF9607C232}"/>
    <cellStyle name="Separador de milhares 2 7 4 4 3" xfId="55771" xr:uid="{679723B6-5859-4E17-A4C1-26CBD93B795F}"/>
    <cellStyle name="Separador de milhares 2 7 4 5" xfId="25137" xr:uid="{00000000-0005-0000-0000-000033620000}"/>
    <cellStyle name="Separador de milhares 2 7 4 5 2" xfId="55773" xr:uid="{D79E1E18-E8E4-449C-AA9D-DEAAEB9A394B}"/>
    <cellStyle name="Separador de milhares 2 7 4 6" xfId="25138" xr:uid="{00000000-0005-0000-0000-000034620000}"/>
    <cellStyle name="Separador de milhares 2 7 4 6 2" xfId="55774" xr:uid="{F8787176-1852-48AB-8C3D-561D34068FC7}"/>
    <cellStyle name="Separador de milhares 2 7 4 7" xfId="25139" xr:uid="{00000000-0005-0000-0000-000035620000}"/>
    <cellStyle name="Separador de milhares 2 7 4 7 2" xfId="55775" xr:uid="{D39FDB68-63BE-44A2-A414-6EA1439111EA}"/>
    <cellStyle name="Separador de milhares 2 7 4 8" xfId="25140" xr:uid="{00000000-0005-0000-0000-000036620000}"/>
    <cellStyle name="Separador de milhares 2 7 4 8 2" xfId="55776" xr:uid="{AEA4E560-5F54-4DAE-A97F-77037488C5ED}"/>
    <cellStyle name="Separador de milhares 2 7 4 9" xfId="55764" xr:uid="{43644E73-6935-4F55-9219-F474B7FCDF77}"/>
    <cellStyle name="Separador de milhares 2 7 5" xfId="25141" xr:uid="{00000000-0005-0000-0000-000037620000}"/>
    <cellStyle name="Separador de milhares_x0001_ 2 7 5" xfId="25142" xr:uid="{00000000-0005-0000-0000-000038620000}"/>
    <cellStyle name="Separador de milhares 2 7 5 2" xfId="25143" xr:uid="{00000000-0005-0000-0000-000039620000}"/>
    <cellStyle name="Separador de milhares_x0001_ 2 7 5 2" xfId="25144" xr:uid="{00000000-0005-0000-0000-00003A620000}"/>
    <cellStyle name="Separador de milhares 2 7 5 2 2" xfId="25145" xr:uid="{00000000-0005-0000-0000-00003B620000}"/>
    <cellStyle name="Separador de milhares_x0001_ 2 7 5 2 2" xfId="55780" xr:uid="{A42FD3F8-550B-4B4E-9FAA-46A65D85204D}"/>
    <cellStyle name="Separador de milhares 2 7 5 2 2 2" xfId="55781" xr:uid="{ADCD2A0E-9833-4762-AEB5-A6F261B691C4}"/>
    <cellStyle name="Separador de milhares 2 7 5 2 3" xfId="55779" xr:uid="{022775BA-1E00-4ECB-A054-EBEA0C90B9C4}"/>
    <cellStyle name="Separador de milhares 2 7 5 3" xfId="25146" xr:uid="{00000000-0005-0000-0000-00003C620000}"/>
    <cellStyle name="Separador de milhares_x0001_ 2 7 5 3" xfId="55778" xr:uid="{C013830E-2F6E-4501-8E89-C99E03E30F18}"/>
    <cellStyle name="Separador de milhares 2 7 5 3 2" xfId="25147" xr:uid="{00000000-0005-0000-0000-00003D620000}"/>
    <cellStyle name="Separador de milhares 2 7 5 3 2 2" xfId="55783" xr:uid="{72145031-9B16-44BF-BB0F-248BA1C52889}"/>
    <cellStyle name="Separador de milhares 2 7 5 3 3" xfId="55782" xr:uid="{92A58F94-26B6-46F8-89F2-2168931C994C}"/>
    <cellStyle name="Separador de milhares 2 7 5 4" xfId="25148" xr:uid="{00000000-0005-0000-0000-00003E620000}"/>
    <cellStyle name="Separador de milhares 2 7 5 4 2" xfId="55784" xr:uid="{F5FF8DC5-95D0-4647-862C-10935DDBA7FC}"/>
    <cellStyle name="Separador de milhares 2 7 5 5" xfId="25149" xr:uid="{00000000-0005-0000-0000-00003F620000}"/>
    <cellStyle name="Separador de milhares 2 7 5 5 2" xfId="55785" xr:uid="{012A8E0E-4881-43A5-A8F3-C99254F8FF7F}"/>
    <cellStyle name="Separador de milhares 2 7 5 6" xfId="25150" xr:uid="{00000000-0005-0000-0000-000040620000}"/>
    <cellStyle name="Separador de milhares 2 7 5 6 2" xfId="55786" xr:uid="{B4E90B79-BD76-4C62-AD20-3107859BEA05}"/>
    <cellStyle name="Separador de milhares 2 7 5 7" xfId="25151" xr:uid="{00000000-0005-0000-0000-000041620000}"/>
    <cellStyle name="Separador de milhares 2 7 5 7 2" xfId="55787" xr:uid="{7B83428F-BF10-4C8A-BB26-AF7D005E4A4A}"/>
    <cellStyle name="Separador de milhares 2 7 5 8" xfId="55777" xr:uid="{0733386F-E7F2-4943-8B67-C301532B370A}"/>
    <cellStyle name="Separador de milhares 2 7 6" xfId="25152" xr:uid="{00000000-0005-0000-0000-000042620000}"/>
    <cellStyle name="Separador de milhares_x0001_ 2 7 6" xfId="25153" xr:uid="{00000000-0005-0000-0000-000043620000}"/>
    <cellStyle name="Separador de milhares 2 7 6 2" xfId="25154" xr:uid="{00000000-0005-0000-0000-000044620000}"/>
    <cellStyle name="Separador de milhares_x0001_ 2 7 6 2" xfId="55789" xr:uid="{CBF64505-CD5A-4DA4-A8A0-69FA52AD34B4}"/>
    <cellStyle name="Separador de milhares 2 7 6 2 2" xfId="55790" xr:uid="{0975B423-E077-4187-8206-B284439989D0}"/>
    <cellStyle name="Separador de milhares 2 7 6 3" xfId="55788" xr:uid="{E89383E0-C398-4862-91D9-99D0272D69FD}"/>
    <cellStyle name="Separador de milhares 2 7 7" xfId="25155" xr:uid="{00000000-0005-0000-0000-000045620000}"/>
    <cellStyle name="Separador de milhares_x0001_ 2 7 7" xfId="25156" xr:uid="{00000000-0005-0000-0000-000046620000}"/>
    <cellStyle name="Separador de milhares 2 7 7 2" xfId="25157" xr:uid="{00000000-0005-0000-0000-000047620000}"/>
    <cellStyle name="Separador de milhares_x0001_ 2 7 7 2" xfId="55792" xr:uid="{A2601A71-0729-4E14-9CA3-B25B83A13CA8}"/>
    <cellStyle name="Separador de milhares 2 7 7 2 2" xfId="55793" xr:uid="{84227C7E-6772-4764-B8C6-DA2013C2E7DB}"/>
    <cellStyle name="Separador de milhares 2 7 7 3" xfId="55791" xr:uid="{7FD1603B-1CCE-4339-BBBF-BE0E487B0ABC}"/>
    <cellStyle name="Separador de milhares 2 7 8" xfId="25158" xr:uid="{00000000-0005-0000-0000-000048620000}"/>
    <cellStyle name="Separador de milhares_x0001_ 2 7 8" xfId="25159" xr:uid="{00000000-0005-0000-0000-000049620000}"/>
    <cellStyle name="Separador de milhares 2 7 8 2" xfId="25160" xr:uid="{00000000-0005-0000-0000-00004A620000}"/>
    <cellStyle name="Separador de milhares_x0001_ 2 7 8 2" xfId="55795" xr:uid="{175E8366-BE3C-482C-B355-402C6D312160}"/>
    <cellStyle name="Separador de milhares 2 7 8 2 2" xfId="55796" xr:uid="{EEC513FA-8AB4-4589-BAF6-30FDF4C39B3D}"/>
    <cellStyle name="Separador de milhares 2 7 8 3" xfId="55794" xr:uid="{1D1991AC-A6CA-49CF-ACB6-0B6F69378DBC}"/>
    <cellStyle name="Separador de milhares 2 7 9" xfId="25161" xr:uid="{00000000-0005-0000-0000-00004B620000}"/>
    <cellStyle name="Separador de milhares_x0001_ 2 7 9" xfId="25162" xr:uid="{00000000-0005-0000-0000-00004C620000}"/>
    <cellStyle name="Separador de milhares 2 7 9 2" xfId="25163" xr:uid="{00000000-0005-0000-0000-00004D620000}"/>
    <cellStyle name="Separador de milhares_x0001_ 2 7 9 2" xfId="55798" xr:uid="{227833D9-5373-4053-B647-DF37517B9092}"/>
    <cellStyle name="Separador de milhares 2 7 9 2 2" xfId="55799" xr:uid="{AC2A0A64-97BF-41EA-B67F-FBE0023946FB}"/>
    <cellStyle name="Separador de milhares 2 7 9 3" xfId="55797" xr:uid="{8E0A8CAC-F33B-47CD-AA6F-659084F76B64}"/>
    <cellStyle name="Separador de milhares 2 70" xfId="25164" xr:uid="{00000000-0005-0000-0000-00004E620000}"/>
    <cellStyle name="Separador de milhares 2 70 2" xfId="25165" xr:uid="{00000000-0005-0000-0000-00004F620000}"/>
    <cellStyle name="Separador de milhares 2 70 2 2" xfId="25166" xr:uid="{00000000-0005-0000-0000-000050620000}"/>
    <cellStyle name="Separador de milhares 2 70 2 2 2" xfId="55802" xr:uid="{A53B945D-3E08-4B92-AA75-FC38B970BAA1}"/>
    <cellStyle name="Separador de milhares 2 70 2 3" xfId="55801" xr:uid="{F2B16BA8-B40E-4743-A6A9-7157E93FBDDB}"/>
    <cellStyle name="Separador de milhares 2 70 3" xfId="25167" xr:uid="{00000000-0005-0000-0000-000051620000}"/>
    <cellStyle name="Separador de milhares 2 70 3 2" xfId="25168" xr:uid="{00000000-0005-0000-0000-000052620000}"/>
    <cellStyle name="Separador de milhares 2 70 3 2 2" xfId="55804" xr:uid="{59A1565B-B841-4311-AC2E-037E3EEA7588}"/>
    <cellStyle name="Separador de milhares 2 70 3 3" xfId="55803" xr:uid="{4A078182-624E-4BA5-80A5-D6E09A47874D}"/>
    <cellStyle name="Separador de milhares 2 70 4" xfId="25169" xr:uid="{00000000-0005-0000-0000-000053620000}"/>
    <cellStyle name="Separador de milhares 2 70 4 2" xfId="55805" xr:uid="{1ED86006-0C04-42C9-9BFA-FBC36BAB78A8}"/>
    <cellStyle name="Separador de milhares 2 70 5" xfId="25170" xr:uid="{00000000-0005-0000-0000-000054620000}"/>
    <cellStyle name="Separador de milhares 2 70 5 2" xfId="25171" xr:uid="{00000000-0005-0000-0000-000055620000}"/>
    <cellStyle name="Separador de milhares 2 70 5 2 2" xfId="55807" xr:uid="{694A56A1-32F0-4A4C-83C2-ED330B5596AF}"/>
    <cellStyle name="Separador de milhares 2 70 5 3" xfId="55806" xr:uid="{1E7D70B3-D954-417F-A95B-DA4E6EC402DE}"/>
    <cellStyle name="Separador de milhares 2 70 6" xfId="25172" xr:uid="{00000000-0005-0000-0000-000056620000}"/>
    <cellStyle name="Separador de milhares 2 70 6 2" xfId="55808" xr:uid="{C4642957-E344-482D-84A8-69E3718735FC}"/>
    <cellStyle name="Separador de milhares 2 70 7" xfId="55800" xr:uid="{F855E73F-A209-4527-8244-F197B7F54006}"/>
    <cellStyle name="Separador de milhares 2 71" xfId="25173" xr:uid="{00000000-0005-0000-0000-000057620000}"/>
    <cellStyle name="Separador de milhares 2 71 2" xfId="25174" xr:uid="{00000000-0005-0000-0000-000058620000}"/>
    <cellStyle name="Separador de milhares 2 71 2 2" xfId="25175" xr:uid="{00000000-0005-0000-0000-000059620000}"/>
    <cellStyle name="Separador de milhares 2 71 2 2 2" xfId="55811" xr:uid="{4A14FDD0-D2FC-4F29-9D59-F627C513EFB7}"/>
    <cellStyle name="Separador de milhares 2 71 2 3" xfId="55810" xr:uid="{F84315CF-7D87-4D88-94A1-EA3ED67AF660}"/>
    <cellStyle name="Separador de milhares 2 71 3" xfId="25176" xr:uid="{00000000-0005-0000-0000-00005A620000}"/>
    <cellStyle name="Separador de milhares 2 71 3 2" xfId="25177" xr:uid="{00000000-0005-0000-0000-00005B620000}"/>
    <cellStyle name="Separador de milhares 2 71 3 2 2" xfId="55813" xr:uid="{290A0F79-8E8E-4A9D-8C63-69A4B9FBB511}"/>
    <cellStyle name="Separador de milhares 2 71 3 3" xfId="55812" xr:uid="{BE78F649-1E6F-4F81-AC68-DC06D903D17A}"/>
    <cellStyle name="Separador de milhares 2 71 4" xfId="25178" xr:uid="{00000000-0005-0000-0000-00005C620000}"/>
    <cellStyle name="Separador de milhares 2 71 4 2" xfId="55814" xr:uid="{9EF99105-7A4D-414D-83EF-A37B420117BF}"/>
    <cellStyle name="Separador de milhares 2 71 5" xfId="25179" xr:uid="{00000000-0005-0000-0000-00005D620000}"/>
    <cellStyle name="Separador de milhares 2 71 5 2" xfId="25180" xr:uid="{00000000-0005-0000-0000-00005E620000}"/>
    <cellStyle name="Separador de milhares 2 71 5 2 2" xfId="55816" xr:uid="{FFEC923E-A370-4BDD-9126-12EBE4C6E0D3}"/>
    <cellStyle name="Separador de milhares 2 71 5 3" xfId="55815" xr:uid="{72B362C3-3B05-4BE9-8690-F3C3B2CA1457}"/>
    <cellStyle name="Separador de milhares 2 71 6" xfId="25181" xr:uid="{00000000-0005-0000-0000-00005F620000}"/>
    <cellStyle name="Separador de milhares 2 71 6 2" xfId="55817" xr:uid="{D0CB4016-75A6-4170-A9F7-A24C04DA473A}"/>
    <cellStyle name="Separador de milhares 2 71 7" xfId="55809" xr:uid="{11387593-2792-44B0-96A1-6B62B2DD118B}"/>
    <cellStyle name="Separador de milhares 2 72" xfId="25182" xr:uid="{00000000-0005-0000-0000-000060620000}"/>
    <cellStyle name="Separador de milhares 2 72 2" xfId="25183" xr:uid="{00000000-0005-0000-0000-000061620000}"/>
    <cellStyle name="Separador de milhares 2 72 2 2" xfId="25184" xr:uid="{00000000-0005-0000-0000-000062620000}"/>
    <cellStyle name="Separador de milhares 2 72 2 2 2" xfId="55820" xr:uid="{AB944857-94A1-45F0-B0FA-A777E0E444EF}"/>
    <cellStyle name="Separador de milhares 2 72 2 3" xfId="55819" xr:uid="{2553BE3B-5338-425C-BC86-DD152ED73BE6}"/>
    <cellStyle name="Separador de milhares 2 72 3" xfId="25185" xr:uid="{00000000-0005-0000-0000-000063620000}"/>
    <cellStyle name="Separador de milhares 2 72 3 2" xfId="25186" xr:uid="{00000000-0005-0000-0000-000064620000}"/>
    <cellStyle name="Separador de milhares 2 72 3 2 2" xfId="55822" xr:uid="{A9C25152-1FF6-474D-B9BD-91A876E02FAE}"/>
    <cellStyle name="Separador de milhares 2 72 3 3" xfId="55821" xr:uid="{DAD6BCE8-8935-4B69-8CCE-EF621BA4AD57}"/>
    <cellStyle name="Separador de milhares 2 72 4" xfId="25187" xr:uid="{00000000-0005-0000-0000-000065620000}"/>
    <cellStyle name="Separador de milhares 2 72 4 2" xfId="55823" xr:uid="{1B1D13A1-7FF4-466A-92A2-A3C51685F6BC}"/>
    <cellStyle name="Separador de milhares 2 72 5" xfId="25188" xr:uid="{00000000-0005-0000-0000-000066620000}"/>
    <cellStyle name="Separador de milhares 2 72 5 2" xfId="25189" xr:uid="{00000000-0005-0000-0000-000067620000}"/>
    <cellStyle name="Separador de milhares 2 72 5 2 2" xfId="55825" xr:uid="{A06B28D4-8E85-4A19-85B3-52C1B87891C6}"/>
    <cellStyle name="Separador de milhares 2 72 5 3" xfId="55824" xr:uid="{8FB3C660-BEB6-453C-B749-A2B51F12E764}"/>
    <cellStyle name="Separador de milhares 2 72 6" xfId="25190" xr:uid="{00000000-0005-0000-0000-000068620000}"/>
    <cellStyle name="Separador de milhares 2 72 6 2" xfId="55826" xr:uid="{FF23ABB9-ADC7-44FC-8738-4B960F2B9B5A}"/>
    <cellStyle name="Separador de milhares 2 72 7" xfId="55818" xr:uid="{94148F8A-7062-46C8-9671-FE3C76DB7587}"/>
    <cellStyle name="Separador de milhares 2 73" xfId="25191" xr:uid="{00000000-0005-0000-0000-000069620000}"/>
    <cellStyle name="Separador de milhares 2 73 2" xfId="25192" xr:uid="{00000000-0005-0000-0000-00006A620000}"/>
    <cellStyle name="Separador de milhares 2 73 2 2" xfId="25193" xr:uid="{00000000-0005-0000-0000-00006B620000}"/>
    <cellStyle name="Separador de milhares 2 73 2 2 2" xfId="55829" xr:uid="{E99A0C2C-AE06-4D90-897D-9CE63CCD1491}"/>
    <cellStyle name="Separador de milhares 2 73 2 3" xfId="55828" xr:uid="{0849A77B-3AA6-4F58-A0F0-45CA4274FAF9}"/>
    <cellStyle name="Separador de milhares 2 73 3" xfId="25194" xr:uid="{00000000-0005-0000-0000-00006C620000}"/>
    <cellStyle name="Separador de milhares 2 73 3 2" xfId="25195" xr:uid="{00000000-0005-0000-0000-00006D620000}"/>
    <cellStyle name="Separador de milhares 2 73 3 2 2" xfId="55831" xr:uid="{8235ACEA-C3C1-4D2F-A454-CB30CA4420E1}"/>
    <cellStyle name="Separador de milhares 2 73 3 3" xfId="55830" xr:uid="{650427D9-6F0C-45AE-8596-D53F603E5970}"/>
    <cellStyle name="Separador de milhares 2 73 4" xfId="25196" xr:uid="{00000000-0005-0000-0000-00006E620000}"/>
    <cellStyle name="Separador de milhares 2 73 4 2" xfId="55832" xr:uid="{5C1336F4-8C49-481B-A8D3-7AB61D42E6A6}"/>
    <cellStyle name="Separador de milhares 2 73 5" xfId="25197" xr:uid="{00000000-0005-0000-0000-00006F620000}"/>
    <cellStyle name="Separador de milhares 2 73 5 2" xfId="25198" xr:uid="{00000000-0005-0000-0000-000070620000}"/>
    <cellStyle name="Separador de milhares 2 73 5 2 2" xfId="55834" xr:uid="{157EDABE-6C70-4998-B0C1-B213E26E8A87}"/>
    <cellStyle name="Separador de milhares 2 73 5 3" xfId="55833" xr:uid="{32465AA5-839A-4CC1-A4BF-BF6C1458C019}"/>
    <cellStyle name="Separador de milhares 2 73 6" xfId="25199" xr:uid="{00000000-0005-0000-0000-000071620000}"/>
    <cellStyle name="Separador de milhares 2 73 6 2" xfId="55835" xr:uid="{8258888E-7087-4A98-AE32-878643151733}"/>
    <cellStyle name="Separador de milhares 2 73 7" xfId="55827" xr:uid="{92965F13-7FF2-4E7E-8896-901EBA42C30F}"/>
    <cellStyle name="Separador de milhares 2 74" xfId="25200" xr:uid="{00000000-0005-0000-0000-000072620000}"/>
    <cellStyle name="Separador de milhares 2 74 2" xfId="25201" xr:uid="{00000000-0005-0000-0000-000073620000}"/>
    <cellStyle name="Separador de milhares 2 74 2 2" xfId="25202" xr:uid="{00000000-0005-0000-0000-000074620000}"/>
    <cellStyle name="Separador de milhares 2 74 2 2 2" xfId="55838" xr:uid="{AE13DDFF-BA85-4B0C-99B2-7CA1EECA25BA}"/>
    <cellStyle name="Separador de milhares 2 74 2 3" xfId="55837" xr:uid="{EBAB44A5-D3DB-4406-BB87-198F1A445239}"/>
    <cellStyle name="Separador de milhares 2 74 3" xfId="25203" xr:uid="{00000000-0005-0000-0000-000075620000}"/>
    <cellStyle name="Separador de milhares 2 74 3 2" xfId="25204" xr:uid="{00000000-0005-0000-0000-000076620000}"/>
    <cellStyle name="Separador de milhares 2 74 3 2 2" xfId="55840" xr:uid="{1403E0F2-86B6-4209-929E-FC0F74B4BA54}"/>
    <cellStyle name="Separador de milhares 2 74 3 3" xfId="55839" xr:uid="{37DBD988-6D10-4BA9-B28C-A3D27327A223}"/>
    <cellStyle name="Separador de milhares 2 74 4" xfId="25205" xr:uid="{00000000-0005-0000-0000-000077620000}"/>
    <cellStyle name="Separador de milhares 2 74 4 2" xfId="55841" xr:uid="{4ED02C0C-2888-4A24-B466-F504E43FC893}"/>
    <cellStyle name="Separador de milhares 2 74 5" xfId="25206" xr:uid="{00000000-0005-0000-0000-000078620000}"/>
    <cellStyle name="Separador de milhares 2 74 5 2" xfId="25207" xr:uid="{00000000-0005-0000-0000-000079620000}"/>
    <cellStyle name="Separador de milhares 2 74 5 2 2" xfId="55843" xr:uid="{D5785232-8CB4-4EB3-B3AC-0318401210C3}"/>
    <cellStyle name="Separador de milhares 2 74 5 3" xfId="55842" xr:uid="{74CF9C40-C0EE-44D1-8B3A-4CA594E448E9}"/>
    <cellStyle name="Separador de milhares 2 74 6" xfId="25208" xr:uid="{00000000-0005-0000-0000-00007A620000}"/>
    <cellStyle name="Separador de milhares 2 74 6 2" xfId="55844" xr:uid="{F94CA557-41F7-4DF7-8A0D-B18DB7DEFCEF}"/>
    <cellStyle name="Separador de milhares 2 74 7" xfId="55836" xr:uid="{2139F442-7552-44F7-BEE9-A259F076B540}"/>
    <cellStyle name="Separador de milhares 2 75" xfId="25209" xr:uid="{00000000-0005-0000-0000-00007B620000}"/>
    <cellStyle name="Separador de milhares 2 75 2" xfId="25210" xr:uid="{00000000-0005-0000-0000-00007C620000}"/>
    <cellStyle name="Separador de milhares 2 75 2 2" xfId="25211" xr:uid="{00000000-0005-0000-0000-00007D620000}"/>
    <cellStyle name="Separador de milhares 2 75 2 2 2" xfId="55847" xr:uid="{CD0ED290-2C59-48C3-8A23-5BD20A24C598}"/>
    <cellStyle name="Separador de milhares 2 75 2 3" xfId="55846" xr:uid="{5E87A322-4C45-4FFE-B65F-9AFD3562954A}"/>
    <cellStyle name="Separador de milhares 2 75 3" xfId="25212" xr:uid="{00000000-0005-0000-0000-00007E620000}"/>
    <cellStyle name="Separador de milhares 2 75 3 2" xfId="25213" xr:uid="{00000000-0005-0000-0000-00007F620000}"/>
    <cellStyle name="Separador de milhares 2 75 3 2 2" xfId="55849" xr:uid="{7B48E2B7-5B16-4E99-A501-3CED2B762A9F}"/>
    <cellStyle name="Separador de milhares 2 75 3 3" xfId="55848" xr:uid="{0597E78A-370B-4F25-84FD-97A5FD850A08}"/>
    <cellStyle name="Separador de milhares 2 75 4" xfId="25214" xr:uid="{00000000-0005-0000-0000-000080620000}"/>
    <cellStyle name="Separador de milhares 2 75 4 2" xfId="55850" xr:uid="{890851BF-CED1-4F25-9ACA-1424F5A6E95E}"/>
    <cellStyle name="Separador de milhares 2 75 5" xfId="25215" xr:uid="{00000000-0005-0000-0000-000081620000}"/>
    <cellStyle name="Separador de milhares 2 75 5 2" xfId="25216" xr:uid="{00000000-0005-0000-0000-000082620000}"/>
    <cellStyle name="Separador de milhares 2 75 5 2 2" xfId="55852" xr:uid="{D8D08DF1-4ECD-4A96-AB08-15B25944F6FE}"/>
    <cellStyle name="Separador de milhares 2 75 5 3" xfId="55851" xr:uid="{5065796A-A46F-4F38-A954-8A88A94881FE}"/>
    <cellStyle name="Separador de milhares 2 75 6" xfId="25217" xr:uid="{00000000-0005-0000-0000-000083620000}"/>
    <cellStyle name="Separador de milhares 2 75 6 2" xfId="55853" xr:uid="{423E10B7-3455-4142-9AC7-428512ADD32A}"/>
    <cellStyle name="Separador de milhares 2 75 7" xfId="55845" xr:uid="{BCFD0174-CCCD-4B80-B920-9E9CC409B0E9}"/>
    <cellStyle name="Separador de milhares 2 76" xfId="25218" xr:uid="{00000000-0005-0000-0000-000084620000}"/>
    <cellStyle name="Separador de milhares 2 76 2" xfId="25219" xr:uid="{00000000-0005-0000-0000-000085620000}"/>
    <cellStyle name="Separador de milhares 2 76 2 2" xfId="25220" xr:uid="{00000000-0005-0000-0000-000086620000}"/>
    <cellStyle name="Separador de milhares 2 76 2 2 2" xfId="55856" xr:uid="{9810E734-B5A6-4C28-B75A-B2D457A69C93}"/>
    <cellStyle name="Separador de milhares 2 76 2 3" xfId="55855" xr:uid="{E99421FB-93B0-4919-BB9F-40AB65D1BB0A}"/>
    <cellStyle name="Separador de milhares 2 76 3" xfId="25221" xr:uid="{00000000-0005-0000-0000-000087620000}"/>
    <cellStyle name="Separador de milhares 2 76 3 2" xfId="25222" xr:uid="{00000000-0005-0000-0000-000088620000}"/>
    <cellStyle name="Separador de milhares 2 76 3 2 2" xfId="55858" xr:uid="{2C261501-E023-4D3E-83C2-D83E793CAD3D}"/>
    <cellStyle name="Separador de milhares 2 76 3 3" xfId="55857" xr:uid="{58C2A083-98A0-4011-82AD-F7129E48225D}"/>
    <cellStyle name="Separador de milhares 2 76 4" xfId="25223" xr:uid="{00000000-0005-0000-0000-000089620000}"/>
    <cellStyle name="Separador de milhares 2 76 4 2" xfId="55859" xr:uid="{8C9D70F9-13D9-4810-83B9-4169C2117D66}"/>
    <cellStyle name="Separador de milhares 2 76 5" xfId="25224" xr:uid="{00000000-0005-0000-0000-00008A620000}"/>
    <cellStyle name="Separador de milhares 2 76 5 2" xfId="25225" xr:uid="{00000000-0005-0000-0000-00008B620000}"/>
    <cellStyle name="Separador de milhares 2 76 5 2 2" xfId="55861" xr:uid="{006F28D1-A2F4-44BB-B003-EB4FED475FAF}"/>
    <cellStyle name="Separador de milhares 2 76 5 3" xfId="55860" xr:uid="{153D699E-3780-464B-BE20-95F2FD589C60}"/>
    <cellStyle name="Separador de milhares 2 76 6" xfId="25226" xr:uid="{00000000-0005-0000-0000-00008C620000}"/>
    <cellStyle name="Separador de milhares 2 76 6 2" xfId="55862" xr:uid="{2EF8AACB-AB00-4A7C-B5C0-143E3F672C76}"/>
    <cellStyle name="Separador de milhares 2 76 7" xfId="55854" xr:uid="{7C2B6467-E31A-471E-9D90-DE513EE86E14}"/>
    <cellStyle name="Separador de milhares 2 77" xfId="25227" xr:uid="{00000000-0005-0000-0000-00008D620000}"/>
    <cellStyle name="Separador de milhares 2 77 2" xfId="25228" xr:uid="{00000000-0005-0000-0000-00008E620000}"/>
    <cellStyle name="Separador de milhares 2 77 2 2" xfId="25229" xr:uid="{00000000-0005-0000-0000-00008F620000}"/>
    <cellStyle name="Separador de milhares 2 77 2 2 2" xfId="55865" xr:uid="{F1D7426E-974F-447B-A518-C4AF551E86F6}"/>
    <cellStyle name="Separador de milhares 2 77 2 3" xfId="55864" xr:uid="{58BE33C7-2DCF-4EE8-8A59-7E86CD9E9BB0}"/>
    <cellStyle name="Separador de milhares 2 77 3" xfId="25230" xr:uid="{00000000-0005-0000-0000-000090620000}"/>
    <cellStyle name="Separador de milhares 2 77 3 2" xfId="25231" xr:uid="{00000000-0005-0000-0000-000091620000}"/>
    <cellStyle name="Separador de milhares 2 77 3 2 2" xfId="55867" xr:uid="{0F04B5B8-2BD1-4A54-B0D2-E30A85BF4392}"/>
    <cellStyle name="Separador de milhares 2 77 3 3" xfId="55866" xr:uid="{FF1D4425-F598-4D5D-A94A-A46D9F72F0EE}"/>
    <cellStyle name="Separador de milhares 2 77 4" xfId="25232" xr:uid="{00000000-0005-0000-0000-000092620000}"/>
    <cellStyle name="Separador de milhares 2 77 4 2" xfId="55868" xr:uid="{648C9C30-8679-4B34-9016-B21562D68CB1}"/>
    <cellStyle name="Separador de milhares 2 77 5" xfId="25233" xr:uid="{00000000-0005-0000-0000-000093620000}"/>
    <cellStyle name="Separador de milhares 2 77 5 2" xfId="25234" xr:uid="{00000000-0005-0000-0000-000094620000}"/>
    <cellStyle name="Separador de milhares 2 77 5 2 2" xfId="55870" xr:uid="{C26B5DCC-7033-4322-AD8F-2D162052E13C}"/>
    <cellStyle name="Separador de milhares 2 77 5 3" xfId="55869" xr:uid="{CEF69191-367C-4906-86D2-4CAEDD93815E}"/>
    <cellStyle name="Separador de milhares 2 77 6" xfId="25235" xr:uid="{00000000-0005-0000-0000-000095620000}"/>
    <cellStyle name="Separador de milhares 2 77 6 2" xfId="55871" xr:uid="{5A2C2F94-88CA-44BA-B7C4-2764AE256E01}"/>
    <cellStyle name="Separador de milhares 2 77 7" xfId="55863" xr:uid="{0B3EED0F-E68A-4CF6-B306-67CE1395F8C1}"/>
    <cellStyle name="Separador de milhares 2 78" xfId="25236" xr:uid="{00000000-0005-0000-0000-000096620000}"/>
    <cellStyle name="Separador de milhares 2 78 2" xfId="25237" xr:uid="{00000000-0005-0000-0000-000097620000}"/>
    <cellStyle name="Separador de milhares 2 78 2 2" xfId="25238" xr:uid="{00000000-0005-0000-0000-000098620000}"/>
    <cellStyle name="Separador de milhares 2 78 2 2 2" xfId="55874" xr:uid="{C77BCC3A-68E5-434F-AB0A-58A41D546A86}"/>
    <cellStyle name="Separador de milhares 2 78 2 3" xfId="55873" xr:uid="{E6F4103C-BA5F-45A4-8FB8-9C865A126D38}"/>
    <cellStyle name="Separador de milhares 2 78 3" xfId="25239" xr:uid="{00000000-0005-0000-0000-000099620000}"/>
    <cellStyle name="Separador de milhares 2 78 3 2" xfId="25240" xr:uid="{00000000-0005-0000-0000-00009A620000}"/>
    <cellStyle name="Separador de milhares 2 78 3 2 2" xfId="55876" xr:uid="{7698888B-14DC-47F6-A179-F29ACB15F485}"/>
    <cellStyle name="Separador de milhares 2 78 3 3" xfId="55875" xr:uid="{5B13BC83-EBF6-4A28-82F1-5D8603BF970B}"/>
    <cellStyle name="Separador de milhares 2 78 4" xfId="25241" xr:uid="{00000000-0005-0000-0000-00009B620000}"/>
    <cellStyle name="Separador de milhares 2 78 4 2" xfId="55877" xr:uid="{36382B3A-F432-4D13-AE0E-B58ECDBF3EA1}"/>
    <cellStyle name="Separador de milhares 2 78 5" xfId="25242" xr:uid="{00000000-0005-0000-0000-00009C620000}"/>
    <cellStyle name="Separador de milhares 2 78 5 2" xfId="25243" xr:uid="{00000000-0005-0000-0000-00009D620000}"/>
    <cellStyle name="Separador de milhares 2 78 5 2 2" xfId="55879" xr:uid="{F16189B8-49D4-402C-BC16-7DF1C2F8A81B}"/>
    <cellStyle name="Separador de milhares 2 78 5 3" xfId="55878" xr:uid="{91D4CB42-5861-4728-8B89-617EE328B826}"/>
    <cellStyle name="Separador de milhares 2 78 6" xfId="25244" xr:uid="{00000000-0005-0000-0000-00009E620000}"/>
    <cellStyle name="Separador de milhares 2 78 6 2" xfId="55880" xr:uid="{E1D86F14-500F-499A-83B8-90FFCEE11293}"/>
    <cellStyle name="Separador de milhares 2 78 7" xfId="55872" xr:uid="{38DF56F4-131F-4725-AEC9-9BB24174B440}"/>
    <cellStyle name="Separador de milhares 2 79" xfId="25245" xr:uid="{00000000-0005-0000-0000-00009F620000}"/>
    <cellStyle name="Separador de milhares 2 79 2" xfId="25246" xr:uid="{00000000-0005-0000-0000-0000A0620000}"/>
    <cellStyle name="Separador de milhares 2 79 2 2" xfId="25247" xr:uid="{00000000-0005-0000-0000-0000A1620000}"/>
    <cellStyle name="Separador de milhares 2 79 2 2 2" xfId="55883" xr:uid="{37C346D4-61DC-45DD-89AC-9D8669D646EC}"/>
    <cellStyle name="Separador de milhares 2 79 2 3" xfId="55882" xr:uid="{DEBC4F32-EBAB-4B3B-BFA0-8A07F7B27CF4}"/>
    <cellStyle name="Separador de milhares 2 79 3" xfId="25248" xr:uid="{00000000-0005-0000-0000-0000A2620000}"/>
    <cellStyle name="Separador de milhares 2 79 3 2" xfId="25249" xr:uid="{00000000-0005-0000-0000-0000A3620000}"/>
    <cellStyle name="Separador de milhares 2 79 3 2 2" xfId="55885" xr:uid="{C6F50C2D-6DD5-42D6-819E-FB3F0410233F}"/>
    <cellStyle name="Separador de milhares 2 79 3 3" xfId="55884" xr:uid="{725D034C-0861-4C7A-ACE0-34A066EDBE65}"/>
    <cellStyle name="Separador de milhares 2 79 4" xfId="25250" xr:uid="{00000000-0005-0000-0000-0000A4620000}"/>
    <cellStyle name="Separador de milhares 2 79 4 2" xfId="55886" xr:uid="{D57481F9-8A06-4537-89A8-9EA1209D079A}"/>
    <cellStyle name="Separador de milhares 2 79 5" xfId="25251" xr:uid="{00000000-0005-0000-0000-0000A5620000}"/>
    <cellStyle name="Separador de milhares 2 79 5 2" xfId="25252" xr:uid="{00000000-0005-0000-0000-0000A6620000}"/>
    <cellStyle name="Separador de milhares 2 79 5 2 2" xfId="55888" xr:uid="{BF390C4C-4B79-4658-9AE1-1D5E4F2B3AC0}"/>
    <cellStyle name="Separador de milhares 2 79 5 3" xfId="55887" xr:uid="{9772AAA0-AD4C-4722-972F-AC8810EDC727}"/>
    <cellStyle name="Separador de milhares 2 79 6" xfId="25253" xr:uid="{00000000-0005-0000-0000-0000A7620000}"/>
    <cellStyle name="Separador de milhares 2 79 6 2" xfId="55889" xr:uid="{F5776742-6C43-4568-8AC8-568982FB3A71}"/>
    <cellStyle name="Separador de milhares 2 79 7" xfId="55881" xr:uid="{53F3C097-E1DF-4F51-A32B-B757EE164108}"/>
    <cellStyle name="Separador de milhares 2 8" xfId="25254" xr:uid="{00000000-0005-0000-0000-0000A8620000}"/>
    <cellStyle name="Separador de milhares_x0001_ 2 8" xfId="25255" xr:uid="{00000000-0005-0000-0000-0000A9620000}"/>
    <cellStyle name="Separador de milhares 2 8 10" xfId="25256" xr:uid="{00000000-0005-0000-0000-0000AA620000}"/>
    <cellStyle name="Separador de milhares_x0001_ 2 8 10" xfId="55891" xr:uid="{AB70DA8C-DC74-436B-ABE2-1DCEBA3D7CCA}"/>
    <cellStyle name="Separador de milhares 2 8 10 2" xfId="55892" xr:uid="{56C2148C-B46B-491A-ABA7-C8675E675C8F}"/>
    <cellStyle name="Separador de milhares 2 8 10 3" xfId="25257" xr:uid="{00000000-0005-0000-0000-0000AB620000}"/>
    <cellStyle name="Separador de milhares 2 8 10 3 2" xfId="55893" xr:uid="{7F704BA8-BDE0-4BFE-86F4-51D8522A357F}"/>
    <cellStyle name="Separador de milhares 2 8 11" xfId="25258" xr:uid="{00000000-0005-0000-0000-0000AC620000}"/>
    <cellStyle name="Separador de milhares 2 8 11 2" xfId="55894" xr:uid="{861F72E4-DC86-48D9-9DC9-C42A3027B2B6}"/>
    <cellStyle name="Separador de milhares 2 8 12" xfId="25259" xr:uid="{00000000-0005-0000-0000-0000AD620000}"/>
    <cellStyle name="Separador de milhares 2 8 12 2" xfId="55895" xr:uid="{970A1364-9A58-498E-A943-83CD814BE0D7}"/>
    <cellStyle name="Separador de milhares 2 8 13" xfId="55890" xr:uid="{799EABA9-3628-4C8C-A8CE-6134C8AF6BE0}"/>
    <cellStyle name="Separador de milhares 2 8 2" xfId="25260" xr:uid="{00000000-0005-0000-0000-0000AE620000}"/>
    <cellStyle name="Separador de milhares_x0001_ 2 8 2" xfId="25261" xr:uid="{00000000-0005-0000-0000-0000AF620000}"/>
    <cellStyle name="Separador de milhares 2 8 2 10" xfId="55896" xr:uid="{F3C9A906-3488-4A6C-AB04-7E7B235ABE8F}"/>
    <cellStyle name="Separador de milhares 2 8 2 2" xfId="25262" xr:uid="{00000000-0005-0000-0000-0000B0620000}"/>
    <cellStyle name="Separador de milhares_x0001_ 2 8 2 2" xfId="25263" xr:uid="{00000000-0005-0000-0000-0000B1620000}"/>
    <cellStyle name="Separador de milhares 2 8 2 2 2" xfId="25264" xr:uid="{00000000-0005-0000-0000-0000B2620000}"/>
    <cellStyle name="Separador de milhares_x0001_ 2 8 2 2 2" xfId="55899" xr:uid="{2344EE85-1FB6-490F-A89C-E7B972E7E192}"/>
    <cellStyle name="Separador de milhares 2 8 2 2 2 2" xfId="55900" xr:uid="{B9FE16FF-F3EF-4AB8-850A-16E56469FA26}"/>
    <cellStyle name="Separador de milhares 2 8 2 2 3" xfId="55898" xr:uid="{048611A4-9821-4B48-B866-D1EE4E0CC763}"/>
    <cellStyle name="Separador de milhares 2 8 2 3" xfId="25265" xr:uid="{00000000-0005-0000-0000-0000B3620000}"/>
    <cellStyle name="Separador de milhares_x0001_ 2 8 2 3" xfId="55897" xr:uid="{DAAF6315-BBDF-4B3D-B60F-9698F1ABC947}"/>
    <cellStyle name="Separador de milhares 2 8 2 3 2" xfId="25266" xr:uid="{00000000-0005-0000-0000-0000B4620000}"/>
    <cellStyle name="Separador de milhares 2 8 2 3 2 2" xfId="55902" xr:uid="{1286CBFB-6741-42A4-9BFB-A90E971F2131}"/>
    <cellStyle name="Separador de milhares 2 8 2 3 3" xfId="55901" xr:uid="{8E1B95B8-21EE-4C88-9003-0A10E4C82085}"/>
    <cellStyle name="Separador de milhares 2 8 2 4" xfId="25267" xr:uid="{00000000-0005-0000-0000-0000B5620000}"/>
    <cellStyle name="Separador de milhares 2 8 2 4 2" xfId="25268" xr:uid="{00000000-0005-0000-0000-0000B6620000}"/>
    <cellStyle name="Separador de milhares 2 8 2 4 2 2" xfId="55904" xr:uid="{70C11796-0E5D-4570-88C0-7F16935B253F}"/>
    <cellStyle name="Separador de milhares 2 8 2 4 3" xfId="55903" xr:uid="{FC7732E0-B057-4504-B95C-8B91D1AC99FA}"/>
    <cellStyle name="Separador de milhares 2 8 2 5" xfId="25269" xr:uid="{00000000-0005-0000-0000-0000B7620000}"/>
    <cellStyle name="Separador de milhares 2 8 2 5 2" xfId="25270" xr:uid="{00000000-0005-0000-0000-0000B8620000}"/>
    <cellStyle name="Separador de milhares 2 8 2 5 2 2" xfId="55906" xr:uid="{D851EB00-DD76-4916-82D8-9E5CE8AF567F}"/>
    <cellStyle name="Separador de milhares 2 8 2 5 3" xfId="55905" xr:uid="{10366D41-3E70-4EA2-A5EF-474EDFD63FAA}"/>
    <cellStyle name="Separador de milhares 2 8 2 6" xfId="25271" xr:uid="{00000000-0005-0000-0000-0000B9620000}"/>
    <cellStyle name="Separador de milhares 2 8 2 6 2" xfId="55907" xr:uid="{EE9FD97C-F567-4E25-846B-A66883ABF1F5}"/>
    <cellStyle name="Separador de milhares 2 8 2 7" xfId="25272" xr:uid="{00000000-0005-0000-0000-0000BA620000}"/>
    <cellStyle name="Separador de milhares 2 8 2 7 2" xfId="55908" xr:uid="{E09D0882-2CFF-4EF4-8898-DCA50C9276A7}"/>
    <cellStyle name="Separador de milhares 2 8 2 8" xfId="25273" xr:uid="{00000000-0005-0000-0000-0000BB620000}"/>
    <cellStyle name="Separador de milhares 2 8 2 8 2" xfId="55909" xr:uid="{33C10B53-9746-4605-9A75-2D8507F0A97B}"/>
    <cellStyle name="Separador de milhares 2 8 2 9" xfId="25274" xr:uid="{00000000-0005-0000-0000-0000BC620000}"/>
    <cellStyle name="Separador de milhares 2 8 2 9 2" xfId="55910" xr:uid="{0E08B8DA-3B2B-4DFE-AA5F-BD7E524AD95C}"/>
    <cellStyle name="Separador de milhares 2 8 3" xfId="25275" xr:uid="{00000000-0005-0000-0000-0000BD620000}"/>
    <cellStyle name="Separador de milhares_x0001_ 2 8 3" xfId="25276" xr:uid="{00000000-0005-0000-0000-0000BE620000}"/>
    <cellStyle name="Separador de milhares 2 8 3 2" xfId="25277" xr:uid="{00000000-0005-0000-0000-0000BF620000}"/>
    <cellStyle name="Separador de milhares_x0001_ 2 8 3 2" xfId="25278" xr:uid="{00000000-0005-0000-0000-0000C0620000}"/>
    <cellStyle name="Separador de milhares 2 8 3 2 2" xfId="25279" xr:uid="{00000000-0005-0000-0000-0000C1620000}"/>
    <cellStyle name="Separador de milhares_x0001_ 2 8 3 2 2" xfId="55914" xr:uid="{C01D065B-4CE1-4F74-A913-ABD6583C8288}"/>
    <cellStyle name="Separador de milhares 2 8 3 2 2 2" xfId="55915" xr:uid="{D97CE73E-E43F-4EC7-A391-D23E92674420}"/>
    <cellStyle name="Separador de milhares 2 8 3 2 3" xfId="55913" xr:uid="{759D6C53-25FB-420B-83AE-512CBE2F0535}"/>
    <cellStyle name="Separador de milhares 2 8 3 3" xfId="25280" xr:uid="{00000000-0005-0000-0000-0000C2620000}"/>
    <cellStyle name="Separador de milhares_x0001_ 2 8 3 3" xfId="55912" xr:uid="{3794175C-C414-4AA5-BCD8-F81A941489BD}"/>
    <cellStyle name="Separador de milhares 2 8 3 3 2" xfId="25281" xr:uid="{00000000-0005-0000-0000-0000C3620000}"/>
    <cellStyle name="Separador de milhares 2 8 3 3 2 2" xfId="55917" xr:uid="{0D76FAE6-C6CF-4A24-8510-4EC208927CD6}"/>
    <cellStyle name="Separador de milhares 2 8 3 3 3" xfId="55916" xr:uid="{9D83E08A-0812-44F7-8787-15B0466E9A39}"/>
    <cellStyle name="Separador de milhares 2 8 3 4" xfId="25282" xr:uid="{00000000-0005-0000-0000-0000C4620000}"/>
    <cellStyle name="Separador de milhares 2 8 3 4 2" xfId="25283" xr:uid="{00000000-0005-0000-0000-0000C5620000}"/>
    <cellStyle name="Separador de milhares 2 8 3 4 2 2" xfId="55919" xr:uid="{1A56446A-C079-45F1-9EA6-8AE4C4112105}"/>
    <cellStyle name="Separador de milhares 2 8 3 4 3" xfId="55918" xr:uid="{37D5B419-B451-49D9-8F62-5A954546D36D}"/>
    <cellStyle name="Separador de milhares 2 8 3 5" xfId="25284" xr:uid="{00000000-0005-0000-0000-0000C6620000}"/>
    <cellStyle name="Separador de milhares 2 8 3 5 2" xfId="55920" xr:uid="{6F268919-8ACD-473F-9BFA-9CC86A26E08A}"/>
    <cellStyle name="Separador de milhares 2 8 3 6" xfId="25285" xr:uid="{00000000-0005-0000-0000-0000C7620000}"/>
    <cellStyle name="Separador de milhares 2 8 3 6 2" xfId="55921" xr:uid="{7FA87EE2-38E4-427B-AF0C-B8B673EE87DC}"/>
    <cellStyle name="Separador de milhares 2 8 3 7" xfId="25286" xr:uid="{00000000-0005-0000-0000-0000C8620000}"/>
    <cellStyle name="Separador de milhares 2 8 3 7 2" xfId="55922" xr:uid="{8F011FF6-94E1-4EAE-B4A3-C80B132546FE}"/>
    <cellStyle name="Separador de milhares 2 8 3 8" xfId="25287" xr:uid="{00000000-0005-0000-0000-0000C9620000}"/>
    <cellStyle name="Separador de milhares 2 8 3 8 2" xfId="55923" xr:uid="{FFE7E68D-4815-43DF-A114-834D943FBFA0}"/>
    <cellStyle name="Separador de milhares 2 8 3 9" xfId="55911" xr:uid="{299AAE66-32E8-4ABE-A456-D8C684158698}"/>
    <cellStyle name="Separador de milhares 2 8 4" xfId="25288" xr:uid="{00000000-0005-0000-0000-0000CA620000}"/>
    <cellStyle name="Separador de milhares_x0001_ 2 8 4" xfId="25289" xr:uid="{00000000-0005-0000-0000-0000CB620000}"/>
    <cellStyle name="Separador de milhares 2 8 4 2" xfId="25290" xr:uid="{00000000-0005-0000-0000-0000CC620000}"/>
    <cellStyle name="Separador de milhares_x0001_ 2 8 4 2" xfId="25291" xr:uid="{00000000-0005-0000-0000-0000CD620000}"/>
    <cellStyle name="Separador de milhares 2 8 4 2 2" xfId="25292" xr:uid="{00000000-0005-0000-0000-0000CE620000}"/>
    <cellStyle name="Separador de milhares_x0001_ 2 8 4 2 2" xfId="55927" xr:uid="{2AA3511D-19C8-44DC-8EA6-1868349BB211}"/>
    <cellStyle name="Separador de milhares 2 8 4 2 2 2" xfId="55928" xr:uid="{314F9620-D349-4698-A6A3-4A991EF48371}"/>
    <cellStyle name="Separador de milhares 2 8 4 2 3" xfId="55926" xr:uid="{ED3F6F4B-D2C3-429E-8EDA-4DB29CE9E090}"/>
    <cellStyle name="Separador de milhares 2 8 4 3" xfId="25293" xr:uid="{00000000-0005-0000-0000-0000CF620000}"/>
    <cellStyle name="Separador de milhares_x0001_ 2 8 4 3" xfId="55925" xr:uid="{4BAB06ED-8FE1-4D01-AD77-7C1CE98B96F1}"/>
    <cellStyle name="Separador de milhares 2 8 4 3 2" xfId="25294" xr:uid="{00000000-0005-0000-0000-0000D0620000}"/>
    <cellStyle name="Separador de milhares 2 8 4 3 2 2" xfId="55930" xr:uid="{A2EC1BF9-40FF-4BB8-BB2A-081795E6F3E9}"/>
    <cellStyle name="Separador de milhares 2 8 4 3 3" xfId="55929" xr:uid="{67785496-246C-4D20-B7B3-8A8C23A2EFDF}"/>
    <cellStyle name="Separador de milhares 2 8 4 4" xfId="25295" xr:uid="{00000000-0005-0000-0000-0000D1620000}"/>
    <cellStyle name="Separador de milhares 2 8 4 4 2" xfId="25296" xr:uid="{00000000-0005-0000-0000-0000D2620000}"/>
    <cellStyle name="Separador de milhares 2 8 4 4 2 2" xfId="55932" xr:uid="{41BCD74F-D127-4D0C-AB6E-C0CA8A02725D}"/>
    <cellStyle name="Separador de milhares 2 8 4 4 3" xfId="55931" xr:uid="{EF57F9BA-D3F1-41E4-9B25-1E9B1F69896A}"/>
    <cellStyle name="Separador de milhares 2 8 4 5" xfId="25297" xr:uid="{00000000-0005-0000-0000-0000D3620000}"/>
    <cellStyle name="Separador de milhares 2 8 4 5 2" xfId="55933" xr:uid="{4381A372-583B-465A-B064-063F461EC2DD}"/>
    <cellStyle name="Separador de milhares 2 8 4 6" xfId="25298" xr:uid="{00000000-0005-0000-0000-0000D4620000}"/>
    <cellStyle name="Separador de milhares 2 8 4 6 2" xfId="55934" xr:uid="{AC39AB04-382D-432D-82B9-C32E7842B9F0}"/>
    <cellStyle name="Separador de milhares 2 8 4 7" xfId="25299" xr:uid="{00000000-0005-0000-0000-0000D5620000}"/>
    <cellStyle name="Separador de milhares 2 8 4 7 2" xfId="55935" xr:uid="{8240D451-31A0-48A4-AA56-6045C3887E25}"/>
    <cellStyle name="Separador de milhares 2 8 4 8" xfId="25300" xr:uid="{00000000-0005-0000-0000-0000D6620000}"/>
    <cellStyle name="Separador de milhares 2 8 4 8 2" xfId="55936" xr:uid="{468FE2F6-9FEA-4C10-BA0B-F6B331A2C08F}"/>
    <cellStyle name="Separador de milhares 2 8 4 9" xfId="55924" xr:uid="{11A95ED7-C28B-4D0F-99B1-1B821E7C298B}"/>
    <cellStyle name="Separador de milhares 2 8 5" xfId="25301" xr:uid="{00000000-0005-0000-0000-0000D7620000}"/>
    <cellStyle name="Separador de milhares_x0001_ 2 8 5" xfId="25302" xr:uid="{00000000-0005-0000-0000-0000D8620000}"/>
    <cellStyle name="Separador de milhares 2 8 5 2" xfId="25303" xr:uid="{00000000-0005-0000-0000-0000D9620000}"/>
    <cellStyle name="Separador de milhares_x0001_ 2 8 5 2" xfId="25304" xr:uid="{00000000-0005-0000-0000-0000DA620000}"/>
    <cellStyle name="Separador de milhares 2 8 5 2 2" xfId="55939" xr:uid="{7B2D1160-9C7A-4754-9889-38E33AF4C15F}"/>
    <cellStyle name="Separador de milhares_x0001_ 2 8 5 2 2" xfId="55940" xr:uid="{BBAFAC25-3415-4F36-9E7C-F0AF39B57B26}"/>
    <cellStyle name="Separador de milhares 2 8 5 3" xfId="55937" xr:uid="{042C3059-821A-4F2E-BDAC-777C187A0A22}"/>
    <cellStyle name="Separador de milhares_x0001_ 2 8 5 3" xfId="55938" xr:uid="{CB25406C-6C53-4EC3-9A09-8AF61ED9EE7F}"/>
    <cellStyle name="Separador de milhares 2 8 6" xfId="25305" xr:uid="{00000000-0005-0000-0000-0000DB620000}"/>
    <cellStyle name="Separador de milhares_x0001_ 2 8 6" xfId="25306" xr:uid="{00000000-0005-0000-0000-0000DC620000}"/>
    <cellStyle name="Separador de milhares 2 8 6 2" xfId="25307" xr:uid="{00000000-0005-0000-0000-0000DD620000}"/>
    <cellStyle name="Separador de milhares_x0001_ 2 8 6 2" xfId="55942" xr:uid="{074F4D65-F12B-4463-9263-AD809EB5D6D9}"/>
    <cellStyle name="Separador de milhares 2 8 6 2 2" xfId="55943" xr:uid="{9C178402-7C5D-43A1-8647-F8F1AADA09EF}"/>
    <cellStyle name="Separador de milhares 2 8 6 3" xfId="55941" xr:uid="{08775B44-D1D9-482D-B3BE-BCE49DE13CE6}"/>
    <cellStyle name="Separador de milhares 2 8 7" xfId="25308" xr:uid="{00000000-0005-0000-0000-0000DE620000}"/>
    <cellStyle name="Separador de milhares_x0001_ 2 8 7" xfId="25309" xr:uid="{00000000-0005-0000-0000-0000DF620000}"/>
    <cellStyle name="Separador de milhares 2 8 7 2" xfId="25310" xr:uid="{00000000-0005-0000-0000-0000E0620000}"/>
    <cellStyle name="Separador de milhares_x0001_ 2 8 7 2" xfId="55945" xr:uid="{986338B6-95C4-43C0-9DBD-D61405A4F756}"/>
    <cellStyle name="Separador de milhares 2 8 7 2 2" xfId="55946" xr:uid="{2F7E1942-754A-4AAE-A72A-2F3F066239FE}"/>
    <cellStyle name="Separador de milhares 2 8 7 3" xfId="55944" xr:uid="{0E5D5D1D-95B1-4D4E-A4F6-1BCE6F2C9098}"/>
    <cellStyle name="Separador de milhares 2 8 8" xfId="25311" xr:uid="{00000000-0005-0000-0000-0000E1620000}"/>
    <cellStyle name="Separador de milhares_x0001_ 2 8 8" xfId="25312" xr:uid="{00000000-0005-0000-0000-0000E2620000}"/>
    <cellStyle name="Separador de milhares 2 8 8 2" xfId="25313" xr:uid="{00000000-0005-0000-0000-0000E3620000}"/>
    <cellStyle name="Separador de milhares_x0001_ 2 8 8 2" xfId="55948" xr:uid="{ABBCEFC3-FDE9-4228-9DA4-43568293734A}"/>
    <cellStyle name="Separador de milhares 2 8 8 2 2" xfId="55949" xr:uid="{87D41CB1-A324-416A-8D75-FAE269EC84C4}"/>
    <cellStyle name="Separador de milhares 2 8 8 3" xfId="55947" xr:uid="{D550EAC9-0303-424E-8E9B-8E0F35E6FD6C}"/>
    <cellStyle name="Separador de milhares 2 8 9" xfId="25314" xr:uid="{00000000-0005-0000-0000-0000E4620000}"/>
    <cellStyle name="Separador de milhares_x0001_ 2 8 9" xfId="25315" xr:uid="{00000000-0005-0000-0000-0000E5620000}"/>
    <cellStyle name="Separador de milhares 2 8 9 2" xfId="55950" xr:uid="{D5F60172-4B78-4717-9B39-E9343C57DDF4}"/>
    <cellStyle name="Separador de milhares_x0001_ 2 8 9 2" xfId="55951" xr:uid="{34D5FAD7-EAB3-4BBC-9B26-FFC6FBD92D04}"/>
    <cellStyle name="Separador de milhares 2 80" xfId="25316" xr:uid="{00000000-0005-0000-0000-0000E6620000}"/>
    <cellStyle name="Separador de milhares 2 80 2" xfId="25317" xr:uid="{00000000-0005-0000-0000-0000E7620000}"/>
    <cellStyle name="Separador de milhares 2 80 2 2" xfId="25318" xr:uid="{00000000-0005-0000-0000-0000E8620000}"/>
    <cellStyle name="Separador de milhares 2 80 2 2 2" xfId="55954" xr:uid="{13E57FDE-901C-4083-BC34-A691C3049813}"/>
    <cellStyle name="Separador de milhares 2 80 2 3" xfId="55953" xr:uid="{C1D0C878-C033-4C3F-9CAD-A92EB9086ECA}"/>
    <cellStyle name="Separador de milhares 2 80 3" xfId="25319" xr:uid="{00000000-0005-0000-0000-0000E9620000}"/>
    <cellStyle name="Separador de milhares 2 80 3 2" xfId="25320" xr:uid="{00000000-0005-0000-0000-0000EA620000}"/>
    <cellStyle name="Separador de milhares 2 80 3 2 2" xfId="55956" xr:uid="{50C72291-B60A-487C-A3CA-0C90F2B98887}"/>
    <cellStyle name="Separador de milhares 2 80 3 3" xfId="55955" xr:uid="{08752D3C-EA0B-43A8-AECF-31474FA015E4}"/>
    <cellStyle name="Separador de milhares 2 80 4" xfId="25321" xr:uid="{00000000-0005-0000-0000-0000EB620000}"/>
    <cellStyle name="Separador de milhares 2 80 4 2" xfId="55957" xr:uid="{0BCE2FD0-0B45-4240-8DE9-CAE3B0C45553}"/>
    <cellStyle name="Separador de milhares 2 80 5" xfId="25322" xr:uid="{00000000-0005-0000-0000-0000EC620000}"/>
    <cellStyle name="Separador de milhares 2 80 5 2" xfId="25323" xr:uid="{00000000-0005-0000-0000-0000ED620000}"/>
    <cellStyle name="Separador de milhares 2 80 5 2 2" xfId="55959" xr:uid="{E39DEA45-83FB-47C0-8AFF-41EF9C413100}"/>
    <cellStyle name="Separador de milhares 2 80 5 3" xfId="55958" xr:uid="{DAEEFEE1-62EE-4F1E-BED9-1D7B2D31CF4B}"/>
    <cellStyle name="Separador de milhares 2 80 6" xfId="25324" xr:uid="{00000000-0005-0000-0000-0000EE620000}"/>
    <cellStyle name="Separador de milhares 2 80 6 2" xfId="55960" xr:uid="{FB265491-1F42-4642-B9C7-3095E0B76346}"/>
    <cellStyle name="Separador de milhares 2 80 7" xfId="55952" xr:uid="{93686AC5-A10C-4120-93AA-14AA14AF20BA}"/>
    <cellStyle name="Separador de milhares 2 81" xfId="25325" xr:uid="{00000000-0005-0000-0000-0000EF620000}"/>
    <cellStyle name="Separador de milhares 2 81 2" xfId="25326" xr:uid="{00000000-0005-0000-0000-0000F0620000}"/>
    <cellStyle name="Separador de milhares 2 81 2 2" xfId="25327" xr:uid="{00000000-0005-0000-0000-0000F1620000}"/>
    <cellStyle name="Separador de milhares 2 81 2 2 2" xfId="55963" xr:uid="{CD428C48-D570-4ACE-B8DD-D658C37A5204}"/>
    <cellStyle name="Separador de milhares 2 81 2 3" xfId="55962" xr:uid="{2A9B0939-CB10-40A6-B02B-0D916349A9B2}"/>
    <cellStyle name="Separador de milhares 2 81 3" xfId="25328" xr:uid="{00000000-0005-0000-0000-0000F2620000}"/>
    <cellStyle name="Separador de milhares 2 81 3 2" xfId="25329" xr:uid="{00000000-0005-0000-0000-0000F3620000}"/>
    <cellStyle name="Separador de milhares 2 81 3 2 2" xfId="55965" xr:uid="{FB4501C7-19BE-47D4-A9A8-C7320ACF45AE}"/>
    <cellStyle name="Separador de milhares 2 81 3 3" xfId="55964" xr:uid="{E6E54542-9660-4A29-9DAE-D3ECD6011CEF}"/>
    <cellStyle name="Separador de milhares 2 81 4" xfId="25330" xr:uid="{00000000-0005-0000-0000-0000F4620000}"/>
    <cellStyle name="Separador de milhares 2 81 4 2" xfId="55966" xr:uid="{B764204C-13E4-4EE7-9802-682B10C48B5E}"/>
    <cellStyle name="Separador de milhares 2 81 5" xfId="25331" xr:uid="{00000000-0005-0000-0000-0000F5620000}"/>
    <cellStyle name="Separador de milhares 2 81 5 2" xfId="25332" xr:uid="{00000000-0005-0000-0000-0000F6620000}"/>
    <cellStyle name="Separador de milhares 2 81 5 2 2" xfId="55968" xr:uid="{5A203E04-9D78-43D2-AEA7-6C7D7E9D2607}"/>
    <cellStyle name="Separador de milhares 2 81 5 3" xfId="55967" xr:uid="{9AF7893F-4D7A-4795-865F-B6BC35A6F48A}"/>
    <cellStyle name="Separador de milhares 2 81 6" xfId="25333" xr:uid="{00000000-0005-0000-0000-0000F7620000}"/>
    <cellStyle name="Separador de milhares 2 81 6 2" xfId="55969" xr:uid="{039CEF42-8E8E-466C-98B0-F7A2220205E4}"/>
    <cellStyle name="Separador de milhares 2 81 7" xfId="55961" xr:uid="{22129821-3F8B-42ED-9691-CF477BD2FAC2}"/>
    <cellStyle name="Separador de milhares 2 82" xfId="25334" xr:uid="{00000000-0005-0000-0000-0000F8620000}"/>
    <cellStyle name="Separador de milhares 2 82 2" xfId="25335" xr:uid="{00000000-0005-0000-0000-0000F9620000}"/>
    <cellStyle name="Separador de milhares 2 82 2 2" xfId="25336" xr:uid="{00000000-0005-0000-0000-0000FA620000}"/>
    <cellStyle name="Separador de milhares 2 82 2 2 2" xfId="55972" xr:uid="{7974011C-B843-4C25-A752-5F53FAF28224}"/>
    <cellStyle name="Separador de milhares 2 82 2 3" xfId="55971" xr:uid="{003E5344-67B6-4F93-A6A6-2A6C2A97E4CE}"/>
    <cellStyle name="Separador de milhares 2 82 3" xfId="25337" xr:uid="{00000000-0005-0000-0000-0000FB620000}"/>
    <cellStyle name="Separador de milhares 2 82 3 2" xfId="25338" xr:uid="{00000000-0005-0000-0000-0000FC620000}"/>
    <cellStyle name="Separador de milhares 2 82 3 2 2" xfId="55974" xr:uid="{9FD37B5B-0268-4543-86C9-414BCEF0B331}"/>
    <cellStyle name="Separador de milhares 2 82 3 3" xfId="55973" xr:uid="{1698690A-4309-46B1-A655-7189E52C6863}"/>
    <cellStyle name="Separador de milhares 2 82 4" xfId="25339" xr:uid="{00000000-0005-0000-0000-0000FD620000}"/>
    <cellStyle name="Separador de milhares 2 82 4 2" xfId="55975" xr:uid="{0B85CF86-3551-4720-AAE7-8C570192DE08}"/>
    <cellStyle name="Separador de milhares 2 82 5" xfId="25340" xr:uid="{00000000-0005-0000-0000-0000FE620000}"/>
    <cellStyle name="Separador de milhares 2 82 5 2" xfId="25341" xr:uid="{00000000-0005-0000-0000-0000FF620000}"/>
    <cellStyle name="Separador de milhares 2 82 5 2 2" xfId="55977" xr:uid="{40D89805-23DB-4E57-A0D3-3D908D7F6EDD}"/>
    <cellStyle name="Separador de milhares 2 82 5 3" xfId="55976" xr:uid="{34618709-3C2D-4314-9D4C-D8B5D7B04DF7}"/>
    <cellStyle name="Separador de milhares 2 82 6" xfId="25342" xr:uid="{00000000-0005-0000-0000-000000630000}"/>
    <cellStyle name="Separador de milhares 2 82 6 2" xfId="55978" xr:uid="{C4A266F8-7A9E-4058-A4BE-4396FF7BD287}"/>
    <cellStyle name="Separador de milhares 2 82 7" xfId="55970" xr:uid="{DF79BED4-04FC-4B7D-A197-F603D13E6A0C}"/>
    <cellStyle name="Separador de milhares 2 83" xfId="25343" xr:uid="{00000000-0005-0000-0000-000001630000}"/>
    <cellStyle name="Separador de milhares 2 83 2" xfId="25344" xr:uid="{00000000-0005-0000-0000-000002630000}"/>
    <cellStyle name="Separador de milhares 2 83 2 2" xfId="25345" xr:uid="{00000000-0005-0000-0000-000003630000}"/>
    <cellStyle name="Separador de milhares 2 83 2 2 2" xfId="55981" xr:uid="{8C5E4805-AD6D-4812-B2E2-6D7E927DE6D0}"/>
    <cellStyle name="Separador de milhares 2 83 2 3" xfId="55980" xr:uid="{ED858D2F-6F63-410A-A5D5-2CAC93473D1F}"/>
    <cellStyle name="Separador de milhares 2 83 3" xfId="25346" xr:uid="{00000000-0005-0000-0000-000004630000}"/>
    <cellStyle name="Separador de milhares 2 83 3 2" xfId="25347" xr:uid="{00000000-0005-0000-0000-000005630000}"/>
    <cellStyle name="Separador de milhares 2 83 3 2 2" xfId="55983" xr:uid="{9CC89950-F85B-4E29-AAC6-38CD759E90A4}"/>
    <cellStyle name="Separador de milhares 2 83 3 3" xfId="55982" xr:uid="{4D1EF089-2579-40D7-BFF2-E6F6122B282A}"/>
    <cellStyle name="Separador de milhares 2 83 4" xfId="25348" xr:uid="{00000000-0005-0000-0000-000006630000}"/>
    <cellStyle name="Separador de milhares 2 83 4 2" xfId="55984" xr:uid="{DA4C561C-CE75-4694-A71A-D93645B577C2}"/>
    <cellStyle name="Separador de milhares 2 83 5" xfId="25349" xr:uid="{00000000-0005-0000-0000-000007630000}"/>
    <cellStyle name="Separador de milhares 2 83 5 2" xfId="25350" xr:uid="{00000000-0005-0000-0000-000008630000}"/>
    <cellStyle name="Separador de milhares 2 83 5 2 2" xfId="55986" xr:uid="{2C2401EB-5565-4230-8CA8-59CD063CFA56}"/>
    <cellStyle name="Separador de milhares 2 83 5 3" xfId="55985" xr:uid="{8A5C77B6-2125-4FB5-9B43-B6388719AB04}"/>
    <cellStyle name="Separador de milhares 2 83 6" xfId="25351" xr:uid="{00000000-0005-0000-0000-000009630000}"/>
    <cellStyle name="Separador de milhares 2 83 6 2" xfId="55987" xr:uid="{28734CC2-B4B5-4C12-BC8C-A971B943BCB8}"/>
    <cellStyle name="Separador de milhares 2 83 7" xfId="55979" xr:uid="{89B03616-393D-43B7-98C2-3C42C4EAF64A}"/>
    <cellStyle name="Separador de milhares 2 84" xfId="25352" xr:uid="{00000000-0005-0000-0000-00000A630000}"/>
    <cellStyle name="Separador de milhares 2 84 2" xfId="25353" xr:uid="{00000000-0005-0000-0000-00000B630000}"/>
    <cellStyle name="Separador de milhares 2 84 2 2" xfId="25354" xr:uid="{00000000-0005-0000-0000-00000C630000}"/>
    <cellStyle name="Separador de milhares 2 84 2 2 2" xfId="55990" xr:uid="{1FB0B093-169B-4D1C-8085-DDC45FD34CDF}"/>
    <cellStyle name="Separador de milhares 2 84 2 3" xfId="55989" xr:uid="{32AB5AE4-D4F9-4794-B99F-D6745EBDA679}"/>
    <cellStyle name="Separador de milhares 2 84 3" xfId="25355" xr:uid="{00000000-0005-0000-0000-00000D630000}"/>
    <cellStyle name="Separador de milhares 2 84 3 2" xfId="25356" xr:uid="{00000000-0005-0000-0000-00000E630000}"/>
    <cellStyle name="Separador de milhares 2 84 3 2 2" xfId="55992" xr:uid="{C9E6B021-9979-4B38-AE1C-6D336B582889}"/>
    <cellStyle name="Separador de milhares 2 84 3 3" xfId="55991" xr:uid="{CCA2EAB2-F145-423B-96C4-9CA5293ED189}"/>
    <cellStyle name="Separador de milhares 2 84 4" xfId="25357" xr:uid="{00000000-0005-0000-0000-00000F630000}"/>
    <cellStyle name="Separador de milhares 2 84 4 2" xfId="55993" xr:uid="{FDECB292-637B-40E5-8F78-C3FAE607DEDD}"/>
    <cellStyle name="Separador de milhares 2 84 5" xfId="25358" xr:uid="{00000000-0005-0000-0000-000010630000}"/>
    <cellStyle name="Separador de milhares 2 84 5 2" xfId="25359" xr:uid="{00000000-0005-0000-0000-000011630000}"/>
    <cellStyle name="Separador de milhares 2 84 5 2 2" xfId="55995" xr:uid="{315A5BCC-2AE7-44E8-8230-8370BE81F6D6}"/>
    <cellStyle name="Separador de milhares 2 84 5 3" xfId="55994" xr:uid="{B1DDAD94-08BE-406E-B929-4CDD8CE5CF56}"/>
    <cellStyle name="Separador de milhares 2 84 6" xfId="25360" xr:uid="{00000000-0005-0000-0000-000012630000}"/>
    <cellStyle name="Separador de milhares 2 84 6 2" xfId="55996" xr:uid="{3FA22632-5C2C-4C3F-AD18-A88C5CEE6D1C}"/>
    <cellStyle name="Separador de milhares 2 84 7" xfId="55988" xr:uid="{2012E517-70C3-40D4-81C3-ADC797238B36}"/>
    <cellStyle name="Separador de milhares 2 85" xfId="25361" xr:uid="{00000000-0005-0000-0000-000013630000}"/>
    <cellStyle name="Separador de milhares 2 85 2" xfId="25362" xr:uid="{00000000-0005-0000-0000-000014630000}"/>
    <cellStyle name="Separador de milhares 2 85 2 2" xfId="25363" xr:uid="{00000000-0005-0000-0000-000015630000}"/>
    <cellStyle name="Separador de milhares 2 85 2 2 2" xfId="55999" xr:uid="{EB05F8B3-81CA-4A80-9DD4-E6CE37B45F3E}"/>
    <cellStyle name="Separador de milhares 2 85 2 3" xfId="55998" xr:uid="{3CF1E24C-072A-4F31-8FFD-5D8827EA833B}"/>
    <cellStyle name="Separador de milhares 2 85 3" xfId="25364" xr:uid="{00000000-0005-0000-0000-000016630000}"/>
    <cellStyle name="Separador de milhares 2 85 3 2" xfId="25365" xr:uid="{00000000-0005-0000-0000-000017630000}"/>
    <cellStyle name="Separador de milhares 2 85 3 2 2" xfId="56001" xr:uid="{AC94AB99-0B83-44BB-94D8-C665C895695E}"/>
    <cellStyle name="Separador de milhares 2 85 3 3" xfId="56000" xr:uid="{BFB97147-86A8-4F65-BDA5-5195F5C95919}"/>
    <cellStyle name="Separador de milhares 2 85 4" xfId="25366" xr:uid="{00000000-0005-0000-0000-000018630000}"/>
    <cellStyle name="Separador de milhares 2 85 4 2" xfId="56002" xr:uid="{5EBFF6D4-8011-42A9-B491-AAFBFD92B199}"/>
    <cellStyle name="Separador de milhares 2 85 5" xfId="25367" xr:uid="{00000000-0005-0000-0000-000019630000}"/>
    <cellStyle name="Separador de milhares 2 85 5 2" xfId="25368" xr:uid="{00000000-0005-0000-0000-00001A630000}"/>
    <cellStyle name="Separador de milhares 2 85 5 2 2" xfId="56004" xr:uid="{DA57BA90-1E16-4904-A6A4-DCCCA5184729}"/>
    <cellStyle name="Separador de milhares 2 85 5 3" xfId="56003" xr:uid="{DC39193A-9BB7-44DE-BF34-3C42EAD2D41F}"/>
    <cellStyle name="Separador de milhares 2 85 6" xfId="25369" xr:uid="{00000000-0005-0000-0000-00001B630000}"/>
    <cellStyle name="Separador de milhares 2 85 6 2" xfId="56005" xr:uid="{9922C291-FAC7-4467-AB5C-7144F63D9152}"/>
    <cellStyle name="Separador de milhares 2 85 7" xfId="55997" xr:uid="{507210CD-CDA8-4855-9C06-BAD9D1D0261B}"/>
    <cellStyle name="Separador de milhares 2 86" xfId="25370" xr:uid="{00000000-0005-0000-0000-00001C630000}"/>
    <cellStyle name="Separador de milhares 2 86 2" xfId="25371" xr:uid="{00000000-0005-0000-0000-00001D630000}"/>
    <cellStyle name="Separador de milhares 2 86 2 2" xfId="25372" xr:uid="{00000000-0005-0000-0000-00001E630000}"/>
    <cellStyle name="Separador de milhares 2 86 2 2 2" xfId="56008" xr:uid="{3816160F-693D-4123-ACDD-889E5A7C0981}"/>
    <cellStyle name="Separador de milhares 2 86 2 3" xfId="56007" xr:uid="{466E4AE9-DF45-4687-AC3D-9E241959CB7A}"/>
    <cellStyle name="Separador de milhares 2 86 3" xfId="25373" xr:uid="{00000000-0005-0000-0000-00001F630000}"/>
    <cellStyle name="Separador de milhares 2 86 3 2" xfId="25374" xr:uid="{00000000-0005-0000-0000-000020630000}"/>
    <cellStyle name="Separador de milhares 2 86 3 2 2" xfId="56010" xr:uid="{9ED5F62E-C159-42DC-8CBC-054D09202A43}"/>
    <cellStyle name="Separador de milhares 2 86 3 3" xfId="56009" xr:uid="{D3C2CCA2-D41A-4915-8349-75B64C8B1210}"/>
    <cellStyle name="Separador de milhares 2 86 4" xfId="25375" xr:uid="{00000000-0005-0000-0000-000021630000}"/>
    <cellStyle name="Separador de milhares 2 86 4 2" xfId="56011" xr:uid="{3193E826-425E-44FC-BE54-81C9BF758BB4}"/>
    <cellStyle name="Separador de milhares 2 86 5" xfId="25376" xr:uid="{00000000-0005-0000-0000-000022630000}"/>
    <cellStyle name="Separador de milhares 2 86 5 2" xfId="25377" xr:uid="{00000000-0005-0000-0000-000023630000}"/>
    <cellStyle name="Separador de milhares 2 86 5 2 2" xfId="56013" xr:uid="{D6D3727E-4E37-4496-BBDE-B4C5160DCAE0}"/>
    <cellStyle name="Separador de milhares 2 86 5 3" xfId="56012" xr:uid="{DF74C5FF-8731-47CB-B5D6-52DCA7F207E6}"/>
    <cellStyle name="Separador de milhares 2 86 6" xfId="25378" xr:uid="{00000000-0005-0000-0000-000024630000}"/>
    <cellStyle name="Separador de milhares 2 86 6 2" xfId="56014" xr:uid="{9A652967-C30A-4FF3-9B0C-A6128797F132}"/>
    <cellStyle name="Separador de milhares 2 86 7" xfId="56006" xr:uid="{3D142DA3-BDC1-4FC0-870D-699EB5E061A3}"/>
    <cellStyle name="Separador de milhares 2 87" xfId="25379" xr:uid="{00000000-0005-0000-0000-000025630000}"/>
    <cellStyle name="Separador de milhares 2 87 2" xfId="25380" xr:uid="{00000000-0005-0000-0000-000026630000}"/>
    <cellStyle name="Separador de milhares 2 87 2 2" xfId="25381" xr:uid="{00000000-0005-0000-0000-000027630000}"/>
    <cellStyle name="Separador de milhares 2 87 2 2 2" xfId="56017" xr:uid="{BA75CF9C-CADF-41CC-9AB4-339EE67B8C97}"/>
    <cellStyle name="Separador de milhares 2 87 2 3" xfId="56016" xr:uid="{E915E62B-1BAC-431E-B4D6-9C50CED2D629}"/>
    <cellStyle name="Separador de milhares 2 87 3" xfId="25382" xr:uid="{00000000-0005-0000-0000-000028630000}"/>
    <cellStyle name="Separador de milhares 2 87 3 2" xfId="25383" xr:uid="{00000000-0005-0000-0000-000029630000}"/>
    <cellStyle name="Separador de milhares 2 87 3 2 2" xfId="56019" xr:uid="{0ABDB73B-79E8-421B-88DB-8D4DF79D5C40}"/>
    <cellStyle name="Separador de milhares 2 87 3 3" xfId="56018" xr:uid="{8A44B599-C89B-41B8-93F6-CD1D063B9F25}"/>
    <cellStyle name="Separador de milhares 2 87 4" xfId="25384" xr:uid="{00000000-0005-0000-0000-00002A630000}"/>
    <cellStyle name="Separador de milhares 2 87 4 2" xfId="56020" xr:uid="{C75ED61C-95C8-42B2-9159-1ED17ACA0FC1}"/>
    <cellStyle name="Separador de milhares 2 87 5" xfId="25385" xr:uid="{00000000-0005-0000-0000-00002B630000}"/>
    <cellStyle name="Separador de milhares 2 87 5 2" xfId="25386" xr:uid="{00000000-0005-0000-0000-00002C630000}"/>
    <cellStyle name="Separador de milhares 2 87 5 2 2" xfId="56022" xr:uid="{4B308C36-C821-4CEF-B6C8-34A65B95911C}"/>
    <cellStyle name="Separador de milhares 2 87 5 3" xfId="56021" xr:uid="{037E2294-B0BE-4045-91E4-7DF0ECAA8AAF}"/>
    <cellStyle name="Separador de milhares 2 87 6" xfId="25387" xr:uid="{00000000-0005-0000-0000-00002D630000}"/>
    <cellStyle name="Separador de milhares 2 87 6 2" xfId="56023" xr:uid="{FFDA115D-918B-4752-8BBC-22D3D8EAB122}"/>
    <cellStyle name="Separador de milhares 2 87 7" xfId="56015" xr:uid="{D50A9281-3A5A-4B91-A01A-EE04A1EAF9EA}"/>
    <cellStyle name="Separador de milhares 2 88" xfId="25388" xr:uid="{00000000-0005-0000-0000-00002E630000}"/>
    <cellStyle name="Separador de milhares 2 88 2" xfId="25389" xr:uid="{00000000-0005-0000-0000-00002F630000}"/>
    <cellStyle name="Separador de milhares 2 88 2 2" xfId="25390" xr:uid="{00000000-0005-0000-0000-000030630000}"/>
    <cellStyle name="Separador de milhares 2 88 2 2 2" xfId="56026" xr:uid="{4933D541-4953-4C42-B55A-B27382F396A9}"/>
    <cellStyle name="Separador de milhares 2 88 2 3" xfId="56025" xr:uid="{7AB7C53C-8B9A-4593-81CA-32EC7142866B}"/>
    <cellStyle name="Separador de milhares 2 88 3" xfId="25391" xr:uid="{00000000-0005-0000-0000-000031630000}"/>
    <cellStyle name="Separador de milhares 2 88 3 2" xfId="25392" xr:uid="{00000000-0005-0000-0000-000032630000}"/>
    <cellStyle name="Separador de milhares 2 88 3 2 2" xfId="56028" xr:uid="{4BB925DA-7107-4822-8CB8-0E5F9789CB82}"/>
    <cellStyle name="Separador de milhares 2 88 3 3" xfId="56027" xr:uid="{626731FF-F377-4997-872C-E6C49CD12A19}"/>
    <cellStyle name="Separador de milhares 2 88 4" xfId="25393" xr:uid="{00000000-0005-0000-0000-000033630000}"/>
    <cellStyle name="Separador de milhares 2 88 4 2" xfId="56029" xr:uid="{1370EB26-36C1-4E85-854F-9D82D3A0A3DF}"/>
    <cellStyle name="Separador de milhares 2 88 5" xfId="25394" xr:uid="{00000000-0005-0000-0000-000034630000}"/>
    <cellStyle name="Separador de milhares 2 88 5 2" xfId="25395" xr:uid="{00000000-0005-0000-0000-000035630000}"/>
    <cellStyle name="Separador de milhares 2 88 5 2 2" xfId="56031" xr:uid="{AB8EFF23-4928-4899-A434-5950EAA63EA3}"/>
    <cellStyle name="Separador de milhares 2 88 5 3" xfId="56030" xr:uid="{46EE15E9-9229-4A37-A73D-0C9F54817A04}"/>
    <cellStyle name="Separador de milhares 2 88 6" xfId="25396" xr:uid="{00000000-0005-0000-0000-000036630000}"/>
    <cellStyle name="Separador de milhares 2 88 6 2" xfId="56032" xr:uid="{27B013FD-693A-4BB0-9E7F-78523EC1976D}"/>
    <cellStyle name="Separador de milhares 2 88 7" xfId="56024" xr:uid="{F371B805-C996-47BA-A017-23BE8056D981}"/>
    <cellStyle name="Separador de milhares 2 89" xfId="25397" xr:uid="{00000000-0005-0000-0000-000037630000}"/>
    <cellStyle name="Separador de milhares 2 89 2" xfId="25398" xr:uid="{00000000-0005-0000-0000-000038630000}"/>
    <cellStyle name="Separador de milhares 2 89 2 2" xfId="25399" xr:uid="{00000000-0005-0000-0000-000039630000}"/>
    <cellStyle name="Separador de milhares 2 89 2 2 2" xfId="56035" xr:uid="{3CB77088-B736-4EDE-BCA9-83A3BADDD6D4}"/>
    <cellStyle name="Separador de milhares 2 89 2 3" xfId="56034" xr:uid="{3A0794A5-0A47-434C-B696-17A2C6C6D7E1}"/>
    <cellStyle name="Separador de milhares 2 89 3" xfId="25400" xr:uid="{00000000-0005-0000-0000-00003A630000}"/>
    <cellStyle name="Separador de milhares 2 89 3 2" xfId="25401" xr:uid="{00000000-0005-0000-0000-00003B630000}"/>
    <cellStyle name="Separador de milhares 2 89 3 2 2" xfId="56037" xr:uid="{CA18E15E-064E-48C2-B4A8-7CDE68149213}"/>
    <cellStyle name="Separador de milhares 2 89 3 3" xfId="56036" xr:uid="{FBCEFF31-6A0E-46AF-9283-18EF4CC24D4C}"/>
    <cellStyle name="Separador de milhares 2 89 4" xfId="25402" xr:uid="{00000000-0005-0000-0000-00003C630000}"/>
    <cellStyle name="Separador de milhares 2 89 4 2" xfId="56038" xr:uid="{F2A4002F-259F-46AB-B77D-A1E65C7B5144}"/>
    <cellStyle name="Separador de milhares 2 89 5" xfId="25403" xr:uid="{00000000-0005-0000-0000-00003D630000}"/>
    <cellStyle name="Separador de milhares 2 89 5 2" xfId="25404" xr:uid="{00000000-0005-0000-0000-00003E630000}"/>
    <cellStyle name="Separador de milhares 2 89 5 2 2" xfId="56040" xr:uid="{1F47C45B-1FF9-4C5F-8033-3F8683173303}"/>
    <cellStyle name="Separador de milhares 2 89 5 3" xfId="56039" xr:uid="{4A3AD86D-4EFE-4ABA-A995-86619A9ABF34}"/>
    <cellStyle name="Separador de milhares 2 89 6" xfId="25405" xr:uid="{00000000-0005-0000-0000-00003F630000}"/>
    <cellStyle name="Separador de milhares 2 89 6 2" xfId="56041" xr:uid="{5450208D-F2AE-4A0A-BBBF-D9A0A1E8EFF2}"/>
    <cellStyle name="Separador de milhares 2 89 7" xfId="56033" xr:uid="{8F3BF633-A53E-42DA-AA35-AF9CDD508512}"/>
    <cellStyle name="Separador de milhares 2 9" xfId="25406" xr:uid="{00000000-0005-0000-0000-000040630000}"/>
    <cellStyle name="Separador de milhares_x0001_ 2 9" xfId="25407" xr:uid="{00000000-0005-0000-0000-000041630000}"/>
    <cellStyle name="Separador de milhares 2 9 10" xfId="25408" xr:uid="{00000000-0005-0000-0000-000042630000}"/>
    <cellStyle name="Separador de milhares_x0001_ 2 9 10" xfId="56043" xr:uid="{8EA23FAE-3C72-474D-9334-CABC7F8E09BA}"/>
    <cellStyle name="Separador de milhares 2 9 10 2" xfId="56044" xr:uid="{46591737-7598-4F07-99BD-D55B9F3A9DBE}"/>
    <cellStyle name="Separador de milhares 2 9 11" xfId="25409" xr:uid="{00000000-0005-0000-0000-000043630000}"/>
    <cellStyle name="Separador de milhares 2 9 11 2" xfId="56045" xr:uid="{2BC8DB83-DE8F-450A-9948-FCE7CC21B3EA}"/>
    <cellStyle name="Separador de milhares 2 9 12" xfId="56042" xr:uid="{D56B8470-5F81-4B40-8D9B-C216E997A3C8}"/>
    <cellStyle name="Separador de milhares 2 9 2" xfId="25410" xr:uid="{00000000-0005-0000-0000-000044630000}"/>
    <cellStyle name="Separador de milhares_x0001_ 2 9 2" xfId="25411" xr:uid="{00000000-0005-0000-0000-000045630000}"/>
    <cellStyle name="Separador de milhares 2 9 2 10" xfId="56046" xr:uid="{87771FD5-78B1-4ADE-9F82-A5CB04078FBB}"/>
    <cellStyle name="Separador de milhares 2 9 2 2" xfId="25412" xr:uid="{00000000-0005-0000-0000-000046630000}"/>
    <cellStyle name="Separador de milhares_x0001_ 2 9 2 2" xfId="25413" xr:uid="{00000000-0005-0000-0000-000047630000}"/>
    <cellStyle name="Separador de milhares 2 9 2 2 2" xfId="25414" xr:uid="{00000000-0005-0000-0000-000048630000}"/>
    <cellStyle name="Separador de milhares_x0001_ 2 9 2 2 2" xfId="56049" xr:uid="{7AFC620A-C032-44D2-88E9-E63A51E72CB4}"/>
    <cellStyle name="Separador de milhares 2 9 2 2 2 2" xfId="56050" xr:uid="{74863A51-BC80-4C20-8AE7-0F05E96A9CC2}"/>
    <cellStyle name="Separador de milhares 2 9 2 2 3" xfId="56048" xr:uid="{A9ABA353-2C83-45A8-AF6A-9F5B389DC702}"/>
    <cellStyle name="Separador de milhares 2 9 2 3" xfId="25415" xr:uid="{00000000-0005-0000-0000-000049630000}"/>
    <cellStyle name="Separador de milhares_x0001_ 2 9 2 3" xfId="56047" xr:uid="{F960D1DE-2E07-44BF-BDC4-6C8B2BE42836}"/>
    <cellStyle name="Separador de milhares 2 9 2 3 2" xfId="25416" xr:uid="{00000000-0005-0000-0000-00004A630000}"/>
    <cellStyle name="Separador de milhares 2 9 2 3 2 2" xfId="56052" xr:uid="{643C8C9C-EB48-4445-9ED9-E229E4A00941}"/>
    <cellStyle name="Separador de milhares 2 9 2 3 3" xfId="56051" xr:uid="{640FE8D1-C077-4E96-92BD-7E8E703C4A64}"/>
    <cellStyle name="Separador de milhares 2 9 2 4" xfId="25417" xr:uid="{00000000-0005-0000-0000-00004B630000}"/>
    <cellStyle name="Separador de milhares 2 9 2 4 2" xfId="25418" xr:uid="{00000000-0005-0000-0000-00004C630000}"/>
    <cellStyle name="Separador de milhares 2 9 2 4 2 2" xfId="56054" xr:uid="{5E70F066-9B06-4842-8DE9-329010ECC9B9}"/>
    <cellStyle name="Separador de milhares 2 9 2 4 3" xfId="56053" xr:uid="{CF34ACFF-39AA-49B6-B340-27FA3617BF8B}"/>
    <cellStyle name="Separador de milhares 2 9 2 5" xfId="25419" xr:uid="{00000000-0005-0000-0000-00004D630000}"/>
    <cellStyle name="Separador de milhares 2 9 2 5 2" xfId="25420" xr:uid="{00000000-0005-0000-0000-00004E630000}"/>
    <cellStyle name="Separador de milhares 2 9 2 5 2 2" xfId="56056" xr:uid="{503C0523-1961-4F8B-B6D0-B26A29D25DB9}"/>
    <cellStyle name="Separador de milhares 2 9 2 5 3" xfId="56055" xr:uid="{4BFCE507-ED3C-4B3F-9186-5B706823642A}"/>
    <cellStyle name="Separador de milhares 2 9 2 6" xfId="25421" xr:uid="{00000000-0005-0000-0000-00004F630000}"/>
    <cellStyle name="Separador de milhares 2 9 2 6 2" xfId="56057" xr:uid="{FD2E412B-9F1E-477D-B67D-D7DE26FF2A42}"/>
    <cellStyle name="Separador de milhares 2 9 2 7" xfId="25422" xr:uid="{00000000-0005-0000-0000-000050630000}"/>
    <cellStyle name="Separador de milhares 2 9 2 7 2" xfId="56058" xr:uid="{B42A39A9-97E9-491B-9686-EC2013FB9612}"/>
    <cellStyle name="Separador de milhares 2 9 2 8" xfId="25423" xr:uid="{00000000-0005-0000-0000-000051630000}"/>
    <cellStyle name="Separador de milhares 2 9 2 8 2" xfId="56059" xr:uid="{DEF3E615-6F86-40BB-9A61-F980BFA45BEF}"/>
    <cellStyle name="Separador de milhares 2 9 2 9" xfId="25424" xr:uid="{00000000-0005-0000-0000-000052630000}"/>
    <cellStyle name="Separador de milhares 2 9 2 9 2" xfId="56060" xr:uid="{D38DDFC7-89D6-40B2-ACC4-5154719B3C64}"/>
    <cellStyle name="Separador de milhares 2 9 3" xfId="25425" xr:uid="{00000000-0005-0000-0000-000053630000}"/>
    <cellStyle name="Separador de milhares_x0001_ 2 9 3" xfId="25426" xr:uid="{00000000-0005-0000-0000-000054630000}"/>
    <cellStyle name="Separador de milhares 2 9 3 2" xfId="25427" xr:uid="{00000000-0005-0000-0000-000055630000}"/>
    <cellStyle name="Separador de milhares_x0001_ 2 9 3 2" xfId="25428" xr:uid="{00000000-0005-0000-0000-000056630000}"/>
    <cellStyle name="Separador de milhares 2 9 3 2 2" xfId="25429" xr:uid="{00000000-0005-0000-0000-000057630000}"/>
    <cellStyle name="Separador de milhares_x0001_ 2 9 3 2 2" xfId="56064" xr:uid="{02324148-0469-4987-9CA6-A7E9EE401325}"/>
    <cellStyle name="Separador de milhares 2 9 3 2 2 2" xfId="56065" xr:uid="{68745935-0F61-4F3F-AE5A-78175B0C04A2}"/>
    <cellStyle name="Separador de milhares 2 9 3 2 3" xfId="56063" xr:uid="{3A50733E-68BD-49CB-A7BC-38B3F127EE18}"/>
    <cellStyle name="Separador de milhares 2 9 3 3" xfId="25430" xr:uid="{00000000-0005-0000-0000-000058630000}"/>
    <cellStyle name="Separador de milhares_x0001_ 2 9 3 3" xfId="56062" xr:uid="{8AFC1918-70D2-4BD8-A399-43FD69E39613}"/>
    <cellStyle name="Separador de milhares 2 9 3 3 2" xfId="25431" xr:uid="{00000000-0005-0000-0000-000059630000}"/>
    <cellStyle name="Separador de milhares 2 9 3 3 2 2" xfId="56067" xr:uid="{22963EF7-9F48-49A9-ADCA-A61BED22B349}"/>
    <cellStyle name="Separador de milhares 2 9 3 3 3" xfId="56066" xr:uid="{4B275F0C-7040-47EB-82F2-1942B057ACAF}"/>
    <cellStyle name="Separador de milhares 2 9 3 4" xfId="25432" xr:uid="{00000000-0005-0000-0000-00005A630000}"/>
    <cellStyle name="Separador de milhares 2 9 3 4 2" xfId="25433" xr:uid="{00000000-0005-0000-0000-00005B630000}"/>
    <cellStyle name="Separador de milhares 2 9 3 4 2 2" xfId="56069" xr:uid="{C17FED34-9F0F-4B6D-A18C-00AFE43B0D68}"/>
    <cellStyle name="Separador de milhares 2 9 3 4 3" xfId="56068" xr:uid="{BCF92F79-E92C-4ABD-8C41-F2CE7885CD67}"/>
    <cellStyle name="Separador de milhares 2 9 3 5" xfId="25434" xr:uid="{00000000-0005-0000-0000-00005C630000}"/>
    <cellStyle name="Separador de milhares 2 9 3 5 2" xfId="56070" xr:uid="{6E4DC53B-3F68-4324-A736-C3FEF1354149}"/>
    <cellStyle name="Separador de milhares 2 9 3 6" xfId="25435" xr:uid="{00000000-0005-0000-0000-00005D630000}"/>
    <cellStyle name="Separador de milhares 2 9 3 6 2" xfId="56071" xr:uid="{8F1FF52C-EAC0-439F-B74C-22243D00FD05}"/>
    <cellStyle name="Separador de milhares 2 9 3 7" xfId="25436" xr:uid="{00000000-0005-0000-0000-00005E630000}"/>
    <cellStyle name="Separador de milhares 2 9 3 7 2" xfId="56072" xr:uid="{4065CDEC-6741-4FB4-85E3-06154349963F}"/>
    <cellStyle name="Separador de milhares 2 9 3 8" xfId="25437" xr:uid="{00000000-0005-0000-0000-00005F630000}"/>
    <cellStyle name="Separador de milhares 2 9 3 8 2" xfId="56073" xr:uid="{1B7FE123-BAB7-4903-95CF-ACB67308E5C1}"/>
    <cellStyle name="Separador de milhares 2 9 3 9" xfId="56061" xr:uid="{A695980F-ECA9-4749-9C53-E0062909D157}"/>
    <cellStyle name="Separador de milhares 2 9 4" xfId="25438" xr:uid="{00000000-0005-0000-0000-000060630000}"/>
    <cellStyle name="Separador de milhares_x0001_ 2 9 4" xfId="25439" xr:uid="{00000000-0005-0000-0000-000061630000}"/>
    <cellStyle name="Separador de milhares 2 9 4 2" xfId="25440" xr:uid="{00000000-0005-0000-0000-000062630000}"/>
    <cellStyle name="Separador de milhares_x0001_ 2 9 4 2" xfId="25441" xr:uid="{00000000-0005-0000-0000-000063630000}"/>
    <cellStyle name="Separador de milhares 2 9 4 2 2" xfId="56076" xr:uid="{208F9880-49B9-45FC-AC60-4D992DC16739}"/>
    <cellStyle name="Separador de milhares_x0001_ 2 9 4 2 2" xfId="56077" xr:uid="{D6CD7C7C-8315-4E40-AA58-F49BD63500FF}"/>
    <cellStyle name="Separador de milhares 2 9 4 3" xfId="56074" xr:uid="{841283E8-C756-4A99-BF7E-8457929608F6}"/>
    <cellStyle name="Separador de milhares_x0001_ 2 9 4 3" xfId="56075" xr:uid="{E7F7C49E-2670-49D6-93EF-122234519757}"/>
    <cellStyle name="Separador de milhares 2 9 5" xfId="25442" xr:uid="{00000000-0005-0000-0000-000064630000}"/>
    <cellStyle name="Separador de milhares_x0001_ 2 9 5" xfId="25443" xr:uid="{00000000-0005-0000-0000-000065630000}"/>
    <cellStyle name="Separador de milhares 2 9 5 2" xfId="25444" xr:uid="{00000000-0005-0000-0000-000066630000}"/>
    <cellStyle name="Separador de milhares_x0001_ 2 9 5 2" xfId="25445" xr:uid="{00000000-0005-0000-0000-000067630000}"/>
    <cellStyle name="Separador de milhares 2 9 5 2 2" xfId="56080" xr:uid="{0C562A83-E5A1-4E16-88DA-1BAB1935E5A3}"/>
    <cellStyle name="Separador de milhares_x0001_ 2 9 5 2 2" xfId="56081" xr:uid="{8A7F39C4-F84C-472E-99F0-C952768D145B}"/>
    <cellStyle name="Separador de milhares 2 9 5 3" xfId="56078" xr:uid="{228F859D-1566-4BB3-B67D-683F8464524E}"/>
    <cellStyle name="Separador de milhares_x0001_ 2 9 5 3" xfId="56079" xr:uid="{33C8F954-9CB0-46B6-B8BB-8C44AE53737F}"/>
    <cellStyle name="Separador de milhares 2 9 6" xfId="25446" xr:uid="{00000000-0005-0000-0000-000068630000}"/>
    <cellStyle name="Separador de milhares_x0001_ 2 9 6" xfId="25447" xr:uid="{00000000-0005-0000-0000-000069630000}"/>
    <cellStyle name="Separador de milhares 2 9 6 2" xfId="25448" xr:uid="{00000000-0005-0000-0000-00006A630000}"/>
    <cellStyle name="Separador de milhares_x0001_ 2 9 6 2" xfId="56083" xr:uid="{CEFFD420-90C5-4A5E-947E-23C75DDE04F2}"/>
    <cellStyle name="Separador de milhares 2 9 6 2 2" xfId="56084" xr:uid="{48C137F8-A2DF-4687-9C00-65EE8D968059}"/>
    <cellStyle name="Separador de milhares 2 9 6 3" xfId="56082" xr:uid="{6D435C86-5B61-4869-8A20-C4A3E1E73009}"/>
    <cellStyle name="Separador de milhares 2 9 7" xfId="25449" xr:uid="{00000000-0005-0000-0000-00006B630000}"/>
    <cellStyle name="Separador de milhares_x0001_ 2 9 7" xfId="25450" xr:uid="{00000000-0005-0000-0000-00006C630000}"/>
    <cellStyle name="Separador de milhares 2 9 7 2" xfId="25451" xr:uid="{00000000-0005-0000-0000-00006D630000}"/>
    <cellStyle name="Separador de milhares_x0001_ 2 9 7 2" xfId="56086" xr:uid="{46B6370B-E301-4E1E-B9DB-FA46FBBE601A}"/>
    <cellStyle name="Separador de milhares 2 9 7 2 2" xfId="56087" xr:uid="{92CC09DD-AB06-46BD-A672-E24E4599C98C}"/>
    <cellStyle name="Separador de milhares 2 9 7 3" xfId="56085" xr:uid="{6C15AC09-0B5E-410A-B12B-384312CA5593}"/>
    <cellStyle name="Separador de milhares 2 9 8" xfId="25452" xr:uid="{00000000-0005-0000-0000-00006E630000}"/>
    <cellStyle name="Separador de milhares_x0001_ 2 9 8" xfId="25453" xr:uid="{00000000-0005-0000-0000-00006F630000}"/>
    <cellStyle name="Separador de milhares 2 9 8 2" xfId="56088" xr:uid="{0812C9A0-E462-4410-9CC9-835D97E6007C}"/>
    <cellStyle name="Separador de milhares_x0001_ 2 9 8 2" xfId="56089" xr:uid="{DAD090DC-5DF5-4407-AEC1-3A4851A83C78}"/>
    <cellStyle name="Separador de milhares 2 9 9" xfId="25454" xr:uid="{00000000-0005-0000-0000-000070630000}"/>
    <cellStyle name="Separador de milhares_x0001_ 2 9 9" xfId="25455" xr:uid="{00000000-0005-0000-0000-000071630000}"/>
    <cellStyle name="Separador de milhares 2 9 9 2" xfId="56090" xr:uid="{F3DF67EB-FCF6-4969-A5AF-3EC5590B0B04}"/>
    <cellStyle name="Separador de milhares_x0001_ 2 9 9 2" xfId="56091" xr:uid="{8DCB10D7-ACAF-4005-994A-30183EAFC32D}"/>
    <cellStyle name="Separador de milhares 2 9 9 3" xfId="25456" xr:uid="{00000000-0005-0000-0000-000072630000}"/>
    <cellStyle name="Separador de milhares 2 9 9 3 2" xfId="56092" xr:uid="{47471C04-282A-4675-A697-04124F63605E}"/>
    <cellStyle name="Separador de milhares 2 90" xfId="25457" xr:uid="{00000000-0005-0000-0000-000073630000}"/>
    <cellStyle name="Separador de milhares 2 90 2" xfId="25458" xr:uid="{00000000-0005-0000-0000-000074630000}"/>
    <cellStyle name="Separador de milhares 2 90 2 2" xfId="25459" xr:uid="{00000000-0005-0000-0000-000075630000}"/>
    <cellStyle name="Separador de milhares 2 90 2 2 2" xfId="56095" xr:uid="{A4E86809-88F8-44F8-A6DB-450F82500B06}"/>
    <cellStyle name="Separador de milhares 2 90 2 3" xfId="56094" xr:uid="{57E202C5-8055-42D5-8A26-87F466F8A361}"/>
    <cellStyle name="Separador de milhares 2 90 3" xfId="25460" xr:uid="{00000000-0005-0000-0000-000076630000}"/>
    <cellStyle name="Separador de milhares 2 90 3 2" xfId="25461" xr:uid="{00000000-0005-0000-0000-000077630000}"/>
    <cellStyle name="Separador de milhares 2 90 3 2 2" xfId="56097" xr:uid="{C1F0655A-580E-416B-8290-81D3CB6941A2}"/>
    <cellStyle name="Separador de milhares 2 90 3 3" xfId="56096" xr:uid="{8104CB16-7892-4591-89F7-57661808C5E2}"/>
    <cellStyle name="Separador de milhares 2 90 4" xfId="25462" xr:uid="{00000000-0005-0000-0000-000078630000}"/>
    <cellStyle name="Separador de milhares 2 90 4 2" xfId="56098" xr:uid="{AE01FFDE-6BB4-4658-ABC3-CC59914D0EBA}"/>
    <cellStyle name="Separador de milhares 2 90 5" xfId="25463" xr:uid="{00000000-0005-0000-0000-000079630000}"/>
    <cellStyle name="Separador de milhares 2 90 5 2" xfId="25464" xr:uid="{00000000-0005-0000-0000-00007A630000}"/>
    <cellStyle name="Separador de milhares 2 90 5 2 2" xfId="56100" xr:uid="{CA87FF47-BC47-4A64-9E2E-AFD966F0C4F7}"/>
    <cellStyle name="Separador de milhares 2 90 5 3" xfId="56099" xr:uid="{6929CB61-AFA1-4AF5-8A28-EB0B5E8E3833}"/>
    <cellStyle name="Separador de milhares 2 90 6" xfId="25465" xr:uid="{00000000-0005-0000-0000-00007B630000}"/>
    <cellStyle name="Separador de milhares 2 90 6 2" xfId="56101" xr:uid="{5EA5644A-8D47-43A6-9951-CD673A983ADD}"/>
    <cellStyle name="Separador de milhares 2 90 7" xfId="56093" xr:uid="{0EF2E97B-0D91-4658-B540-A925AA8634A7}"/>
    <cellStyle name="Separador de milhares 2 91" xfId="25466" xr:uid="{00000000-0005-0000-0000-00007C630000}"/>
    <cellStyle name="Separador de milhares 2 91 2" xfId="25467" xr:uid="{00000000-0005-0000-0000-00007D630000}"/>
    <cellStyle name="Separador de milhares 2 91 2 2" xfId="25468" xr:uid="{00000000-0005-0000-0000-00007E630000}"/>
    <cellStyle name="Separador de milhares 2 91 2 2 2" xfId="56104" xr:uid="{FD6C32FF-B817-45F2-B0C5-C7AA2B02BB15}"/>
    <cellStyle name="Separador de milhares 2 91 2 3" xfId="56103" xr:uid="{91B4E9FD-314D-4E1F-9FD3-E515E0B470F0}"/>
    <cellStyle name="Separador de milhares 2 91 3" xfId="25469" xr:uid="{00000000-0005-0000-0000-00007F630000}"/>
    <cellStyle name="Separador de milhares 2 91 3 2" xfId="25470" xr:uid="{00000000-0005-0000-0000-000080630000}"/>
    <cellStyle name="Separador de milhares 2 91 3 2 2" xfId="56106" xr:uid="{D4DC2F0E-C0FC-4925-A373-29A9A6C9EE6B}"/>
    <cellStyle name="Separador de milhares 2 91 3 3" xfId="56105" xr:uid="{5ECD718F-ADB1-49A2-A526-8C061BD9CBBC}"/>
    <cellStyle name="Separador de milhares 2 91 4" xfId="25471" xr:uid="{00000000-0005-0000-0000-000081630000}"/>
    <cellStyle name="Separador de milhares 2 91 4 2" xfId="56107" xr:uid="{BB133DAF-6785-48A2-A9E1-9EC6E013D4AB}"/>
    <cellStyle name="Separador de milhares 2 91 5" xfId="25472" xr:uid="{00000000-0005-0000-0000-000082630000}"/>
    <cellStyle name="Separador de milhares 2 91 5 2" xfId="25473" xr:uid="{00000000-0005-0000-0000-000083630000}"/>
    <cellStyle name="Separador de milhares 2 91 5 2 2" xfId="56109" xr:uid="{8F22CF92-5A4E-44DD-A248-DA23032AFF2A}"/>
    <cellStyle name="Separador de milhares 2 91 5 3" xfId="56108" xr:uid="{F3F7EFF7-CE5A-4ADB-88B2-08F2E3F3C811}"/>
    <cellStyle name="Separador de milhares 2 91 6" xfId="25474" xr:uid="{00000000-0005-0000-0000-000084630000}"/>
    <cellStyle name="Separador de milhares 2 91 6 2" xfId="56110" xr:uid="{61FF2F08-D989-49D9-8D57-A01DF43834D8}"/>
    <cellStyle name="Separador de milhares 2 91 7" xfId="56102" xr:uid="{27B8409D-1C5A-4B0C-AFBF-BD86F85CFE4F}"/>
    <cellStyle name="Separador de milhares 2 92" xfId="25475" xr:uid="{00000000-0005-0000-0000-000085630000}"/>
    <cellStyle name="Separador de milhares 2 92 2" xfId="25476" xr:uid="{00000000-0005-0000-0000-000086630000}"/>
    <cellStyle name="Separador de milhares 2 92 2 2" xfId="25477" xr:uid="{00000000-0005-0000-0000-000087630000}"/>
    <cellStyle name="Separador de milhares 2 92 2 2 2" xfId="56113" xr:uid="{FA69754C-DFAF-4135-83C1-7509071F5219}"/>
    <cellStyle name="Separador de milhares 2 92 2 3" xfId="56112" xr:uid="{FE9D5C95-F6EF-447E-9925-17B766391C6C}"/>
    <cellStyle name="Separador de milhares 2 92 3" xfId="25478" xr:uid="{00000000-0005-0000-0000-000088630000}"/>
    <cellStyle name="Separador de milhares 2 92 3 2" xfId="25479" xr:uid="{00000000-0005-0000-0000-000089630000}"/>
    <cellStyle name="Separador de milhares 2 92 3 2 2" xfId="56115" xr:uid="{0ACFCD79-098E-4BA5-A900-692EC8E33379}"/>
    <cellStyle name="Separador de milhares 2 92 3 3" xfId="56114" xr:uid="{9D4FFA75-D239-40ED-818C-7169823D1A81}"/>
    <cellStyle name="Separador de milhares 2 92 4" xfId="25480" xr:uid="{00000000-0005-0000-0000-00008A630000}"/>
    <cellStyle name="Separador de milhares 2 92 4 2" xfId="56116" xr:uid="{C0C19262-59DE-410D-A68C-853439680B4D}"/>
    <cellStyle name="Separador de milhares 2 92 5" xfId="25481" xr:uid="{00000000-0005-0000-0000-00008B630000}"/>
    <cellStyle name="Separador de milhares 2 92 5 2" xfId="25482" xr:uid="{00000000-0005-0000-0000-00008C630000}"/>
    <cellStyle name="Separador de milhares 2 92 5 2 2" xfId="56118" xr:uid="{645CCDBD-0712-49E1-BFC3-33980072630A}"/>
    <cellStyle name="Separador de milhares 2 92 5 3" xfId="56117" xr:uid="{6AABD5AB-E1E3-4958-ADC0-BB14769D65DC}"/>
    <cellStyle name="Separador de milhares 2 92 6" xfId="25483" xr:uid="{00000000-0005-0000-0000-00008D630000}"/>
    <cellStyle name="Separador de milhares 2 92 6 2" xfId="56119" xr:uid="{E562A14F-9966-4AC0-82ED-BD1F815C5ECD}"/>
    <cellStyle name="Separador de milhares 2 92 7" xfId="56111" xr:uid="{29DA955F-FDC0-4370-8A7E-BE238275AD01}"/>
    <cellStyle name="Separador de milhares 2 93" xfId="25484" xr:uid="{00000000-0005-0000-0000-00008E630000}"/>
    <cellStyle name="Separador de milhares 2 93 2" xfId="25485" xr:uid="{00000000-0005-0000-0000-00008F630000}"/>
    <cellStyle name="Separador de milhares 2 93 2 2" xfId="25486" xr:uid="{00000000-0005-0000-0000-000090630000}"/>
    <cellStyle name="Separador de milhares 2 93 2 2 2" xfId="56122" xr:uid="{57740F1E-0143-4901-8F51-D6F82AAAE7F0}"/>
    <cellStyle name="Separador de milhares 2 93 2 3" xfId="56121" xr:uid="{DD17E72C-40CD-4D11-B797-AC656EA8D7E9}"/>
    <cellStyle name="Separador de milhares 2 93 3" xfId="25487" xr:uid="{00000000-0005-0000-0000-000091630000}"/>
    <cellStyle name="Separador de milhares 2 93 3 2" xfId="25488" xr:uid="{00000000-0005-0000-0000-000092630000}"/>
    <cellStyle name="Separador de milhares 2 93 3 2 2" xfId="56124" xr:uid="{AE5B1F3F-00FE-49A2-B2C9-D3A48D2465EB}"/>
    <cellStyle name="Separador de milhares 2 93 3 3" xfId="56123" xr:uid="{C9CD8B86-D46C-4056-882A-6836E476E299}"/>
    <cellStyle name="Separador de milhares 2 93 4" xfId="25489" xr:uid="{00000000-0005-0000-0000-000093630000}"/>
    <cellStyle name="Separador de milhares 2 93 4 2" xfId="56125" xr:uid="{55C2B807-BDA4-4AEE-AC2B-CC51E60AE2BD}"/>
    <cellStyle name="Separador de milhares 2 93 5" xfId="25490" xr:uid="{00000000-0005-0000-0000-000094630000}"/>
    <cellStyle name="Separador de milhares 2 93 5 2" xfId="25491" xr:uid="{00000000-0005-0000-0000-000095630000}"/>
    <cellStyle name="Separador de milhares 2 93 5 2 2" xfId="56127" xr:uid="{7400B29B-E651-4760-8164-4F1B3DCFE0A3}"/>
    <cellStyle name="Separador de milhares 2 93 5 3" xfId="56126" xr:uid="{27676ED2-26EF-41DD-B914-F1A843199532}"/>
    <cellStyle name="Separador de milhares 2 93 6" xfId="25492" xr:uid="{00000000-0005-0000-0000-000096630000}"/>
    <cellStyle name="Separador de milhares 2 93 6 2" xfId="56128" xr:uid="{5C901739-B995-49A6-92CB-42F52701DBEC}"/>
    <cellStyle name="Separador de milhares 2 93 7" xfId="56120" xr:uid="{0812042B-463E-4128-998F-971FC1C04DBE}"/>
    <cellStyle name="Separador de milhares 2 94" xfId="25493" xr:uid="{00000000-0005-0000-0000-000097630000}"/>
    <cellStyle name="Separador de milhares 2 94 2" xfId="25494" xr:uid="{00000000-0005-0000-0000-000098630000}"/>
    <cellStyle name="Separador de milhares 2 94 2 2" xfId="25495" xr:uid="{00000000-0005-0000-0000-000099630000}"/>
    <cellStyle name="Separador de milhares 2 94 2 2 2" xfId="56131" xr:uid="{E8D9741A-1A4B-4DED-B870-1265495CA583}"/>
    <cellStyle name="Separador de milhares 2 94 2 3" xfId="56130" xr:uid="{98017888-1893-42AB-9E18-69752F0D7584}"/>
    <cellStyle name="Separador de milhares 2 94 3" xfId="25496" xr:uid="{00000000-0005-0000-0000-00009A630000}"/>
    <cellStyle name="Separador de milhares 2 94 3 2" xfId="25497" xr:uid="{00000000-0005-0000-0000-00009B630000}"/>
    <cellStyle name="Separador de milhares 2 94 3 2 2" xfId="56133" xr:uid="{790CC773-1369-479E-B448-638D7B96ACEE}"/>
    <cellStyle name="Separador de milhares 2 94 3 3" xfId="56132" xr:uid="{159553E3-79E3-4856-AE47-2B1845A12D83}"/>
    <cellStyle name="Separador de milhares 2 94 4" xfId="25498" xr:uid="{00000000-0005-0000-0000-00009C630000}"/>
    <cellStyle name="Separador de milhares 2 94 4 2" xfId="56134" xr:uid="{7853589F-4EE1-4DC7-B6CD-037B9449F615}"/>
    <cellStyle name="Separador de milhares 2 94 5" xfId="25499" xr:uid="{00000000-0005-0000-0000-00009D630000}"/>
    <cellStyle name="Separador de milhares 2 94 5 2" xfId="25500" xr:uid="{00000000-0005-0000-0000-00009E630000}"/>
    <cellStyle name="Separador de milhares 2 94 5 2 2" xfId="56136" xr:uid="{5117D05C-56B1-4017-A8CE-4F20D1FBE4F6}"/>
    <cellStyle name="Separador de milhares 2 94 5 3" xfId="56135" xr:uid="{38BF5B91-44F0-452E-AF98-B264A10421D9}"/>
    <cellStyle name="Separador de milhares 2 94 6" xfId="25501" xr:uid="{00000000-0005-0000-0000-00009F630000}"/>
    <cellStyle name="Separador de milhares 2 94 6 2" xfId="56137" xr:uid="{E5C863AD-2504-41EF-AD05-83CB908F63A9}"/>
    <cellStyle name="Separador de milhares 2 94 7" xfId="56129" xr:uid="{B96F9C15-9EE3-42C3-AB12-C5882B0CBA40}"/>
    <cellStyle name="Separador de milhares 2 95" xfId="25502" xr:uid="{00000000-0005-0000-0000-0000A0630000}"/>
    <cellStyle name="Separador de milhares 2 95 2" xfId="25503" xr:uid="{00000000-0005-0000-0000-0000A1630000}"/>
    <cellStyle name="Separador de milhares 2 95 2 2" xfId="25504" xr:uid="{00000000-0005-0000-0000-0000A2630000}"/>
    <cellStyle name="Separador de milhares 2 95 2 2 2" xfId="56140" xr:uid="{D1E106E0-1736-4627-B97C-C730E57854A0}"/>
    <cellStyle name="Separador de milhares 2 95 2 3" xfId="56139" xr:uid="{56C2188C-C65E-4748-A468-4C46C9A3741F}"/>
    <cellStyle name="Separador de milhares 2 95 3" xfId="25505" xr:uid="{00000000-0005-0000-0000-0000A3630000}"/>
    <cellStyle name="Separador de milhares 2 95 3 2" xfId="25506" xr:uid="{00000000-0005-0000-0000-0000A4630000}"/>
    <cellStyle name="Separador de milhares 2 95 3 2 2" xfId="56142" xr:uid="{15FF9596-53E5-43B1-AD2F-D7D0E2B53B19}"/>
    <cellStyle name="Separador de milhares 2 95 3 3" xfId="56141" xr:uid="{AD52E725-9831-4FF2-824B-087A3DAC508A}"/>
    <cellStyle name="Separador de milhares 2 95 4" xfId="25507" xr:uid="{00000000-0005-0000-0000-0000A5630000}"/>
    <cellStyle name="Separador de milhares 2 95 4 2" xfId="56143" xr:uid="{803800ED-DC0E-44B3-A280-7C0BF4CD1F93}"/>
    <cellStyle name="Separador de milhares 2 95 5" xfId="25508" xr:uid="{00000000-0005-0000-0000-0000A6630000}"/>
    <cellStyle name="Separador de milhares 2 95 5 2" xfId="25509" xr:uid="{00000000-0005-0000-0000-0000A7630000}"/>
    <cellStyle name="Separador de milhares 2 95 5 2 2" xfId="56145" xr:uid="{F82F7BE8-5FA9-48A2-BAF2-031AA83635B6}"/>
    <cellStyle name="Separador de milhares 2 95 5 3" xfId="56144" xr:uid="{9D6D7779-80A8-4738-A6A9-5884961C7A1A}"/>
    <cellStyle name="Separador de milhares 2 95 6" xfId="25510" xr:uid="{00000000-0005-0000-0000-0000A8630000}"/>
    <cellStyle name="Separador de milhares 2 95 6 2" xfId="56146" xr:uid="{08E0BC96-FD33-4FA2-8B09-8A08E774362A}"/>
    <cellStyle name="Separador de milhares 2 95 7" xfId="56138" xr:uid="{3AA0C3EA-FB8D-4B42-B80C-70062286AE25}"/>
    <cellStyle name="Separador de milhares 2 96" xfId="25511" xr:uid="{00000000-0005-0000-0000-0000A9630000}"/>
    <cellStyle name="Separador de milhares 2 96 2" xfId="25512" xr:uid="{00000000-0005-0000-0000-0000AA630000}"/>
    <cellStyle name="Separador de milhares 2 96 2 2" xfId="25513" xr:uid="{00000000-0005-0000-0000-0000AB630000}"/>
    <cellStyle name="Separador de milhares 2 96 2 2 2" xfId="56149" xr:uid="{788796FA-525F-40D3-810F-7463CF6F1B78}"/>
    <cellStyle name="Separador de milhares 2 96 2 3" xfId="56148" xr:uid="{976EE480-D67C-4942-A647-F5513BA4B75E}"/>
    <cellStyle name="Separador de milhares 2 96 3" xfId="25514" xr:uid="{00000000-0005-0000-0000-0000AC630000}"/>
    <cellStyle name="Separador de milhares 2 96 3 2" xfId="25515" xr:uid="{00000000-0005-0000-0000-0000AD630000}"/>
    <cellStyle name="Separador de milhares 2 96 3 2 2" xfId="56151" xr:uid="{47414090-C557-4554-96A9-224A584A6288}"/>
    <cellStyle name="Separador de milhares 2 96 3 3" xfId="56150" xr:uid="{426DBA7E-1F28-4716-A719-A7895B3224D0}"/>
    <cellStyle name="Separador de milhares 2 96 4" xfId="25516" xr:uid="{00000000-0005-0000-0000-0000AE630000}"/>
    <cellStyle name="Separador de milhares 2 96 4 2" xfId="56152" xr:uid="{4FE96BD7-2A83-42CF-93F3-289318057B28}"/>
    <cellStyle name="Separador de milhares 2 96 5" xfId="25517" xr:uid="{00000000-0005-0000-0000-0000AF630000}"/>
    <cellStyle name="Separador de milhares 2 96 5 2" xfId="25518" xr:uid="{00000000-0005-0000-0000-0000B0630000}"/>
    <cellStyle name="Separador de milhares 2 96 5 2 2" xfId="56154" xr:uid="{558B6EA3-490D-40F1-8F37-636219275D9A}"/>
    <cellStyle name="Separador de milhares 2 96 5 3" xfId="56153" xr:uid="{23C2C800-A629-42A4-87AF-836D55DCB164}"/>
    <cellStyle name="Separador de milhares 2 96 6" xfId="25519" xr:uid="{00000000-0005-0000-0000-0000B1630000}"/>
    <cellStyle name="Separador de milhares 2 96 6 2" xfId="56155" xr:uid="{756B1EA0-C675-4C24-BAF9-EA1B37CD0EFD}"/>
    <cellStyle name="Separador de milhares 2 96 7" xfId="56147" xr:uid="{8A35BCC1-3F1A-4A57-8B84-02640E227869}"/>
    <cellStyle name="Separador de milhares 2 97" xfId="25520" xr:uid="{00000000-0005-0000-0000-0000B2630000}"/>
    <cellStyle name="Separador de milhares 2 97 2" xfId="25521" xr:uid="{00000000-0005-0000-0000-0000B3630000}"/>
    <cellStyle name="Separador de milhares 2 97 2 2" xfId="25522" xr:uid="{00000000-0005-0000-0000-0000B4630000}"/>
    <cellStyle name="Separador de milhares 2 97 2 2 2" xfId="56158" xr:uid="{BFA1FAEF-BA27-4192-9F58-209122A40CD8}"/>
    <cellStyle name="Separador de milhares 2 97 2 3" xfId="56157" xr:uid="{F7152575-FBD1-479F-BDA0-18FBF0AED5D6}"/>
    <cellStyle name="Separador de milhares 2 97 3" xfId="25523" xr:uid="{00000000-0005-0000-0000-0000B5630000}"/>
    <cellStyle name="Separador de milhares 2 97 3 2" xfId="25524" xr:uid="{00000000-0005-0000-0000-0000B6630000}"/>
    <cellStyle name="Separador de milhares 2 97 3 2 2" xfId="56160" xr:uid="{91767E95-09F3-4DF3-9378-7BBCF9443D41}"/>
    <cellStyle name="Separador de milhares 2 97 3 3" xfId="56159" xr:uid="{EA3EB2B1-6075-448F-B224-D23FA0804303}"/>
    <cellStyle name="Separador de milhares 2 97 4" xfId="25525" xr:uid="{00000000-0005-0000-0000-0000B7630000}"/>
    <cellStyle name="Separador de milhares 2 97 4 2" xfId="56161" xr:uid="{8C5E6B0D-7981-4F19-B60D-EE64FFA12D07}"/>
    <cellStyle name="Separador de milhares 2 97 5" xfId="25526" xr:uid="{00000000-0005-0000-0000-0000B8630000}"/>
    <cellStyle name="Separador de milhares 2 97 5 2" xfId="25527" xr:uid="{00000000-0005-0000-0000-0000B9630000}"/>
    <cellStyle name="Separador de milhares 2 97 5 2 2" xfId="56163" xr:uid="{81F77E52-9F4E-4C1F-BA45-1C7A931AC4D6}"/>
    <cellStyle name="Separador de milhares 2 97 5 3" xfId="56162" xr:uid="{2EFA191E-B7DB-43EB-9D07-6B56ED3E6575}"/>
    <cellStyle name="Separador de milhares 2 97 6" xfId="25528" xr:uid="{00000000-0005-0000-0000-0000BA630000}"/>
    <cellStyle name="Separador de milhares 2 97 6 2" xfId="56164" xr:uid="{87DFB570-E1E9-4625-B376-945B8B2C1F0D}"/>
    <cellStyle name="Separador de milhares 2 97 7" xfId="56156" xr:uid="{F7F37AA1-2074-405A-AB8E-F0C5FD96DDDD}"/>
    <cellStyle name="Separador de milhares 2 98" xfId="25529" xr:uid="{00000000-0005-0000-0000-0000BB630000}"/>
    <cellStyle name="Separador de milhares 2 98 2" xfId="25530" xr:uid="{00000000-0005-0000-0000-0000BC630000}"/>
    <cellStyle name="Separador de milhares 2 98 2 2" xfId="25531" xr:uid="{00000000-0005-0000-0000-0000BD630000}"/>
    <cellStyle name="Separador de milhares 2 98 2 2 2" xfId="56167" xr:uid="{46B96314-1613-4E21-9793-50528E7CE52F}"/>
    <cellStyle name="Separador de milhares 2 98 2 3" xfId="56166" xr:uid="{B6576211-B046-48D5-AB36-0B800E7D0991}"/>
    <cellStyle name="Separador de milhares 2 98 3" xfId="25532" xr:uid="{00000000-0005-0000-0000-0000BE630000}"/>
    <cellStyle name="Separador de milhares 2 98 3 2" xfId="25533" xr:uid="{00000000-0005-0000-0000-0000BF630000}"/>
    <cellStyle name="Separador de milhares 2 98 3 2 2" xfId="56169" xr:uid="{0EA420DA-455E-4B60-BBEA-D94DA5A4C093}"/>
    <cellStyle name="Separador de milhares 2 98 3 3" xfId="56168" xr:uid="{F23311F5-495B-46FB-856F-F77E076BA7E3}"/>
    <cellStyle name="Separador de milhares 2 98 4" xfId="25534" xr:uid="{00000000-0005-0000-0000-0000C0630000}"/>
    <cellStyle name="Separador de milhares 2 98 4 2" xfId="56170" xr:uid="{3D2FA407-213E-4EA3-B9E0-9F8FE6EB9F6E}"/>
    <cellStyle name="Separador de milhares 2 98 5" xfId="25535" xr:uid="{00000000-0005-0000-0000-0000C1630000}"/>
    <cellStyle name="Separador de milhares 2 98 5 2" xfId="25536" xr:uid="{00000000-0005-0000-0000-0000C2630000}"/>
    <cellStyle name="Separador de milhares 2 98 5 2 2" xfId="56172" xr:uid="{29D1861C-736E-4E01-9F25-B8F5172628E5}"/>
    <cellStyle name="Separador de milhares 2 98 5 3" xfId="56171" xr:uid="{D6B717CB-E0AB-4537-9ED7-B000ED39AEA4}"/>
    <cellStyle name="Separador de milhares 2 98 6" xfId="25537" xr:uid="{00000000-0005-0000-0000-0000C3630000}"/>
    <cellStyle name="Separador de milhares 2 98 6 2" xfId="56173" xr:uid="{C902BAE3-E4EF-4338-8401-3555343A088D}"/>
    <cellStyle name="Separador de milhares 2 98 7" xfId="56165" xr:uid="{D355A345-B924-4C38-89F2-41B8F1D032A5}"/>
    <cellStyle name="Separador de milhares 2 99" xfId="25538" xr:uid="{00000000-0005-0000-0000-0000C4630000}"/>
    <cellStyle name="Separador de milhares 2 99 2" xfId="25539" xr:uid="{00000000-0005-0000-0000-0000C5630000}"/>
    <cellStyle name="Separador de milhares 2 99 2 2" xfId="25540" xr:uid="{00000000-0005-0000-0000-0000C6630000}"/>
    <cellStyle name="Separador de milhares 2 99 2 2 2" xfId="56176" xr:uid="{08920A85-F09C-4E76-B5FB-8E9FDB2DD085}"/>
    <cellStyle name="Separador de milhares 2 99 2 3" xfId="56175" xr:uid="{3943F45F-D37E-4179-9042-767524938CB4}"/>
    <cellStyle name="Separador de milhares 2 99 3" xfId="25541" xr:uid="{00000000-0005-0000-0000-0000C7630000}"/>
    <cellStyle name="Separador de milhares 2 99 3 2" xfId="25542" xr:uid="{00000000-0005-0000-0000-0000C8630000}"/>
    <cellStyle name="Separador de milhares 2 99 3 2 2" xfId="56178" xr:uid="{B1B62513-1C45-49E9-ABF0-7C67D49354B5}"/>
    <cellStyle name="Separador de milhares 2 99 3 3" xfId="56177" xr:uid="{E41B5619-1BE0-453E-9E5B-C3E989E797CA}"/>
    <cellStyle name="Separador de milhares 2 99 4" xfId="25543" xr:uid="{00000000-0005-0000-0000-0000C9630000}"/>
    <cellStyle name="Separador de milhares 2 99 4 2" xfId="56179" xr:uid="{A0AD1E83-2C84-4DE3-8E37-5A379B5632B0}"/>
    <cellStyle name="Separador de milhares 2 99 5" xfId="25544" xr:uid="{00000000-0005-0000-0000-0000CA630000}"/>
    <cellStyle name="Separador de milhares 2 99 5 2" xfId="25545" xr:uid="{00000000-0005-0000-0000-0000CB630000}"/>
    <cellStyle name="Separador de milhares 2 99 5 2 2" xfId="56181" xr:uid="{BF54BFBA-18A1-458E-9411-634D22B3F588}"/>
    <cellStyle name="Separador de milhares 2 99 5 3" xfId="56180" xr:uid="{5F4D34CF-4BB8-4D32-A75D-F341E7956E0A}"/>
    <cellStyle name="Separador de milhares 2 99 6" xfId="25546" xr:uid="{00000000-0005-0000-0000-0000CC630000}"/>
    <cellStyle name="Separador de milhares 2 99 6 2" xfId="56182" xr:uid="{345D218F-DA11-4424-A15B-E404F82E505E}"/>
    <cellStyle name="Separador de milhares 2 99 7" xfId="56174" xr:uid="{32DDD79B-C6B1-4A4F-922D-2C6124EB581E}"/>
    <cellStyle name="Separador de milhares 20" xfId="25547" xr:uid="{00000000-0005-0000-0000-0000CD630000}"/>
    <cellStyle name="Separador de milhares_x0001_ 20" xfId="25548" xr:uid="{00000000-0005-0000-0000-0000CE630000}"/>
    <cellStyle name="Separador de milhares 20 10" xfId="25549" xr:uid="{00000000-0005-0000-0000-0000CF630000}"/>
    <cellStyle name="Separador de milhares_x0001_ 20 10" xfId="56184" xr:uid="{15DFC52D-E8E2-4AF5-9DAD-F17A1B59280F}"/>
    <cellStyle name="Separador de milhares 20 10 2" xfId="56185" xr:uid="{1BE399E8-9237-4357-ABFF-EEBCF338ACD4}"/>
    <cellStyle name="Separador de milhares 20 11" xfId="25550" xr:uid="{00000000-0005-0000-0000-0000D0630000}"/>
    <cellStyle name="Separador de milhares 20 11 2" xfId="56186" xr:uid="{EA9D56B8-0FFC-489F-8795-405B430E5F0A}"/>
    <cellStyle name="Separador de milhares 20 11 3" xfId="25551" xr:uid="{00000000-0005-0000-0000-0000D1630000}"/>
    <cellStyle name="Separador de milhares 20 11 3 2" xfId="56187" xr:uid="{A7256F39-E4BF-44D6-8565-50E44EBC13A7}"/>
    <cellStyle name="Separador de milhares 20 12" xfId="25552" xr:uid="{00000000-0005-0000-0000-0000D2630000}"/>
    <cellStyle name="Separador de milhares 20 12 2" xfId="56188" xr:uid="{64EDFED9-111D-49EF-8D86-FF1028C3988B}"/>
    <cellStyle name="Separador de milhares 20 13" xfId="25553" xr:uid="{00000000-0005-0000-0000-0000D3630000}"/>
    <cellStyle name="Separador de milhares 20 13 2" xfId="56189" xr:uid="{5B04324C-8CC1-4798-BB33-217528FB6F22}"/>
    <cellStyle name="Separador de milhares 20 14" xfId="56183" xr:uid="{65F80362-9C73-4906-9BEE-7A293852E74C}"/>
    <cellStyle name="Separador de milhares 20 2" xfId="25554" xr:uid="{00000000-0005-0000-0000-0000D4630000}"/>
    <cellStyle name="Separador de milhares_x0001_ 20 2" xfId="25555" xr:uid="{00000000-0005-0000-0000-0000D5630000}"/>
    <cellStyle name="Separador de milhares 20 2 10" xfId="25556" xr:uid="{00000000-0005-0000-0000-0000D6630000}"/>
    <cellStyle name="Separador de milhares 20 2 10 2" xfId="56192" xr:uid="{7EF55061-602B-4060-A16B-3DD5CCF3510B}"/>
    <cellStyle name="Separador de milhares 20 2 11" xfId="25557" xr:uid="{00000000-0005-0000-0000-0000D7630000}"/>
    <cellStyle name="Separador de milhares 20 2 11 2" xfId="56193" xr:uid="{FDB825B7-C14E-4C8A-8483-6E3FA7265754}"/>
    <cellStyle name="Separador de milhares 20 2 12" xfId="56190" xr:uid="{DDDD22FB-6A4F-421E-8E5D-4E275CA60FEC}"/>
    <cellStyle name="Separador de milhares 20 2 2" xfId="25558" xr:uid="{00000000-0005-0000-0000-0000D8630000}"/>
    <cellStyle name="Separador de milhares_x0001_ 20 2 2" xfId="25559" xr:uid="{00000000-0005-0000-0000-0000D9630000}"/>
    <cellStyle name="Separador de milhares 20 2 2 2" xfId="25560" xr:uid="{00000000-0005-0000-0000-0000DA630000}"/>
    <cellStyle name="Separador de milhares_x0001_ 20 2 2 2" xfId="56195" xr:uid="{C3FA93A5-6013-4BB4-9009-E1E49C3F09FA}"/>
    <cellStyle name="Separador de milhares 20 2 2 2 2" xfId="25561" xr:uid="{00000000-0005-0000-0000-0000DB630000}"/>
    <cellStyle name="Separador de milhares 20 2 2 2 2 2" xfId="25562" xr:uid="{00000000-0005-0000-0000-0000DC630000}"/>
    <cellStyle name="Separador de milhares 20 2 2 2 2 2 2" xfId="56198" xr:uid="{415D6BD1-BCB5-45DF-B3A4-ED923C3FCF8E}"/>
    <cellStyle name="Separador de milhares 20 2 2 2 2 3" xfId="56197" xr:uid="{BCF53AE9-EA3A-4012-A4C4-0F40ABFA5A87}"/>
    <cellStyle name="Separador de milhares 20 2 2 2 3" xfId="25563" xr:uid="{00000000-0005-0000-0000-0000DD630000}"/>
    <cellStyle name="Separador de milhares 20 2 2 2 3 2" xfId="25564" xr:uid="{00000000-0005-0000-0000-0000DE630000}"/>
    <cellStyle name="Separador de milhares 20 2 2 2 3 2 2" xfId="56200" xr:uid="{3C86D197-3BB7-4035-9180-6EEA48746DA0}"/>
    <cellStyle name="Separador de milhares 20 2 2 2 3 3" xfId="56199" xr:uid="{5237FB40-CACB-4955-9C90-167D544D3625}"/>
    <cellStyle name="Separador de milhares 20 2 2 2 4" xfId="25565" xr:uid="{00000000-0005-0000-0000-0000DF630000}"/>
    <cellStyle name="Separador de milhares 20 2 2 2 4 2" xfId="56201" xr:uid="{DF6024DE-C8CB-49EB-8C5D-7E9F08144EC8}"/>
    <cellStyle name="Separador de milhares 20 2 2 2 5" xfId="25566" xr:uid="{00000000-0005-0000-0000-0000E0630000}"/>
    <cellStyle name="Separador de milhares 20 2 2 2 5 2" xfId="56202" xr:uid="{67613E36-7462-427A-994F-4F96DD616C6E}"/>
    <cellStyle name="Separador de milhares 20 2 2 2 6" xfId="25567" xr:uid="{00000000-0005-0000-0000-0000E1630000}"/>
    <cellStyle name="Separador de milhares 20 2 2 2 6 2" xfId="56203" xr:uid="{0C63447E-4009-4836-BD8A-33994BB0C950}"/>
    <cellStyle name="Separador de milhares 20 2 2 2 7" xfId="56196" xr:uid="{D6DA5D6A-F34D-49BF-977C-EF8064799EAC}"/>
    <cellStyle name="Separador de milhares 20 2 2 3" xfId="25568" xr:uid="{00000000-0005-0000-0000-0000E2630000}"/>
    <cellStyle name="Separador de milhares 20 2 2 3 2" xfId="25569" xr:uid="{00000000-0005-0000-0000-0000E3630000}"/>
    <cellStyle name="Separador de milhares 20 2 2 3 2 2" xfId="56205" xr:uid="{E2B27A70-D31C-4A62-8EBF-E09045C22FBB}"/>
    <cellStyle name="Separador de milhares 20 2 2 3 3" xfId="56204" xr:uid="{CFF8994D-0462-4C14-BA4E-272030A24DB2}"/>
    <cellStyle name="Separador de milhares 20 2 2 4" xfId="25570" xr:uid="{00000000-0005-0000-0000-0000E4630000}"/>
    <cellStyle name="Separador de milhares 20 2 2 4 2" xfId="25571" xr:uid="{00000000-0005-0000-0000-0000E5630000}"/>
    <cellStyle name="Separador de milhares 20 2 2 4 2 2" xfId="56207" xr:uid="{4388DD7D-2C38-4B24-8D75-25107837AEAD}"/>
    <cellStyle name="Separador de milhares 20 2 2 4 3" xfId="56206" xr:uid="{FF686444-20AF-4945-9907-03278EE08BB7}"/>
    <cellStyle name="Separador de milhares 20 2 2 5" xfId="25572" xr:uid="{00000000-0005-0000-0000-0000E6630000}"/>
    <cellStyle name="Separador de milhares 20 2 2 5 2" xfId="56208" xr:uid="{51765744-D7B0-4DFC-B232-B5D468CB7DF6}"/>
    <cellStyle name="Separador de milhares 20 2 2 6" xfId="25573" xr:uid="{00000000-0005-0000-0000-0000E7630000}"/>
    <cellStyle name="Separador de milhares 20 2 2 6 2" xfId="25574" xr:uid="{00000000-0005-0000-0000-0000E8630000}"/>
    <cellStyle name="Separador de milhares 20 2 2 6 2 2" xfId="56210" xr:uid="{C064FC12-0811-4F31-8648-F2B3684DAA6C}"/>
    <cellStyle name="Separador de milhares 20 2 2 6 3" xfId="56209" xr:uid="{A63FB7A5-4B48-41AE-B8FF-DDDB5A473331}"/>
    <cellStyle name="Separador de milhares 20 2 2 7" xfId="25575" xr:uid="{00000000-0005-0000-0000-0000E9630000}"/>
    <cellStyle name="Separador de milhares 20 2 2 7 2" xfId="56211" xr:uid="{EABC470A-B5FC-4750-A1A0-EB3DD6225439}"/>
    <cellStyle name="Separador de milhares 20 2 2 8" xfId="56194" xr:uid="{FF2A2B8A-C3CC-4510-8759-BFC4A6165B93}"/>
    <cellStyle name="Separador de milhares 20 2 3" xfId="25576" xr:uid="{00000000-0005-0000-0000-0000EA630000}"/>
    <cellStyle name="Separador de milhares_x0001_ 20 2 3" xfId="56191" xr:uid="{18C2B5F8-2BA7-47E2-93B2-AB8C76239EA4}"/>
    <cellStyle name="Separador de milhares 20 2 3 2" xfId="25577" xr:uid="{00000000-0005-0000-0000-0000EB630000}"/>
    <cellStyle name="Separador de milhares 20 2 3 2 2" xfId="25578" xr:uid="{00000000-0005-0000-0000-0000EC630000}"/>
    <cellStyle name="Separador de milhares 20 2 3 2 2 2" xfId="56214" xr:uid="{84CF20A5-AB3B-455C-BEC0-ED0F6E9A923C}"/>
    <cellStyle name="Separador de milhares 20 2 3 2 3" xfId="56213" xr:uid="{48878DB9-758F-4012-A56F-1B8FB80F27FC}"/>
    <cellStyle name="Separador de milhares 20 2 3 3" xfId="25579" xr:uid="{00000000-0005-0000-0000-0000ED630000}"/>
    <cellStyle name="Separador de milhares 20 2 3 3 2" xfId="25580" xr:uid="{00000000-0005-0000-0000-0000EE630000}"/>
    <cellStyle name="Separador de milhares 20 2 3 3 2 2" xfId="56216" xr:uid="{E14F035E-203E-4625-9453-42952C93DCB2}"/>
    <cellStyle name="Separador de milhares 20 2 3 3 3" xfId="56215" xr:uid="{EA45F433-D26F-4599-8E8A-87E69B13965F}"/>
    <cellStyle name="Separador de milhares 20 2 3 4" xfId="25581" xr:uid="{00000000-0005-0000-0000-0000EF630000}"/>
    <cellStyle name="Separador de milhares 20 2 3 4 2" xfId="56217" xr:uid="{A9C1BAA1-70D6-487C-8DC0-3C68A424701F}"/>
    <cellStyle name="Separador de milhares 20 2 3 5" xfId="25582" xr:uid="{00000000-0005-0000-0000-0000F0630000}"/>
    <cellStyle name="Separador de milhares 20 2 3 5 2" xfId="56218" xr:uid="{9C5C8DA2-0B9E-41AA-BF27-C027BD2FCAB7}"/>
    <cellStyle name="Separador de milhares 20 2 3 6" xfId="25583" xr:uid="{00000000-0005-0000-0000-0000F1630000}"/>
    <cellStyle name="Separador de milhares 20 2 3 6 2" xfId="56219" xr:uid="{977AC7A0-9DA3-4753-82B5-B9EB4CCEFAFA}"/>
    <cellStyle name="Separador de milhares 20 2 3 7" xfId="56212" xr:uid="{59C330A8-4EC5-43EC-A32C-C2A2DFFE07AC}"/>
    <cellStyle name="Separador de milhares 20 2 4" xfId="25584" xr:uid="{00000000-0005-0000-0000-0000F2630000}"/>
    <cellStyle name="Separador de milhares 20 2 4 2" xfId="25585" xr:uid="{00000000-0005-0000-0000-0000F3630000}"/>
    <cellStyle name="Separador de milhares 20 2 4 2 2" xfId="56221" xr:uid="{7A277CFF-0D56-4999-BD6C-E940F3FC88FC}"/>
    <cellStyle name="Separador de milhares 20 2 4 3" xfId="56220" xr:uid="{DA55D4E6-EC8B-4782-B64F-6B3ABF30A689}"/>
    <cellStyle name="Separador de milhares 20 2 5" xfId="25586" xr:uid="{00000000-0005-0000-0000-0000F4630000}"/>
    <cellStyle name="Separador de milhares 20 2 5 2" xfId="25587" xr:uid="{00000000-0005-0000-0000-0000F5630000}"/>
    <cellStyle name="Separador de milhares 20 2 5 2 2" xfId="56223" xr:uid="{502C2759-62A8-449C-96F6-2798DD5F7799}"/>
    <cellStyle name="Separador de milhares 20 2 5 3" xfId="56222" xr:uid="{71501363-2689-4E46-AF72-58101BA71E7D}"/>
    <cellStyle name="Separador de milhares 20 2 6" xfId="25588" xr:uid="{00000000-0005-0000-0000-0000F6630000}"/>
    <cellStyle name="Separador de milhares 20 2 6 2" xfId="25589" xr:uid="{00000000-0005-0000-0000-0000F7630000}"/>
    <cellStyle name="Separador de milhares 20 2 6 2 2" xfId="56225" xr:uid="{3CDDAE65-9DD5-435D-BAAA-DA94B43CBA66}"/>
    <cellStyle name="Separador de milhares 20 2 6 3" xfId="56224" xr:uid="{9576A92E-5D3A-477F-9BE4-331FB6F9AD07}"/>
    <cellStyle name="Separador de milhares 20 2 7" xfId="25590" xr:uid="{00000000-0005-0000-0000-0000F8630000}"/>
    <cellStyle name="Separador de milhares 20 2 7 2" xfId="25591" xr:uid="{00000000-0005-0000-0000-0000F9630000}"/>
    <cellStyle name="Separador de milhares 20 2 7 2 2" xfId="56227" xr:uid="{0E46CC22-AB4B-45CE-BEC7-7FE56FCFA1F8}"/>
    <cellStyle name="Separador de milhares 20 2 7 3" xfId="56226" xr:uid="{976158DE-6FF6-40E9-8D19-47C1600D438C}"/>
    <cellStyle name="Separador de milhares 20 2 8" xfId="25592" xr:uid="{00000000-0005-0000-0000-0000FA630000}"/>
    <cellStyle name="Separador de milhares 20 2 8 2" xfId="56228" xr:uid="{E5D361A0-524A-4EA1-A60E-7611304D5EDA}"/>
    <cellStyle name="Separador de milhares 20 2 9" xfId="25593" xr:uid="{00000000-0005-0000-0000-0000FB630000}"/>
    <cellStyle name="Separador de milhares 20 2 9 2" xfId="56229" xr:uid="{B2E655E1-F97D-4339-8D5D-8A3C7DBC5606}"/>
    <cellStyle name="Separador de milhares 20 2 9 3" xfId="25594" xr:uid="{00000000-0005-0000-0000-0000FC630000}"/>
    <cellStyle name="Separador de milhares 20 2 9 3 2" xfId="56230" xr:uid="{6EE8F502-5065-4402-A7A7-AC8699DC505C}"/>
    <cellStyle name="Separador de milhares 20 3" xfId="25595" xr:uid="{00000000-0005-0000-0000-0000FD630000}"/>
    <cellStyle name="Separador de milhares_x0001_ 20 3" xfId="25596" xr:uid="{00000000-0005-0000-0000-0000FE630000}"/>
    <cellStyle name="Separador de milhares 20 3 2" xfId="25597" xr:uid="{00000000-0005-0000-0000-0000FF630000}"/>
    <cellStyle name="Separador de milhares_x0001_ 20 3 2" xfId="25598" xr:uid="{00000000-0005-0000-0000-000000640000}"/>
    <cellStyle name="Separador de milhares 20 3 2 2" xfId="25599" xr:uid="{00000000-0005-0000-0000-000001640000}"/>
    <cellStyle name="Separador de milhares_x0001_ 20 3 2 2" xfId="56234" xr:uid="{B1E2F726-5F34-4229-8841-2900694E4130}"/>
    <cellStyle name="Separador de milhares 20 3 2 2 2" xfId="56235" xr:uid="{78552EDB-0B03-4480-BD68-C2BA414E40F6}"/>
    <cellStyle name="Separador de milhares 20 3 2 3" xfId="56233" xr:uid="{B4B7D66F-4141-4E40-9E8A-56C58291AFE0}"/>
    <cellStyle name="Separador de milhares 20 3 3" xfId="25600" xr:uid="{00000000-0005-0000-0000-000002640000}"/>
    <cellStyle name="Separador de milhares_x0001_ 20 3 3" xfId="56232" xr:uid="{6C151939-0649-45DB-BE58-DF1BA135D444}"/>
    <cellStyle name="Separador de milhares 20 3 3 2" xfId="25601" xr:uid="{00000000-0005-0000-0000-000003640000}"/>
    <cellStyle name="Separador de milhares 20 3 3 2 2" xfId="56237" xr:uid="{2F5E7637-6EC4-4F10-A922-8BC5ED19116C}"/>
    <cellStyle name="Separador de milhares 20 3 3 3" xfId="56236" xr:uid="{524C52A2-AB68-4694-BAC5-7305C9B2FC77}"/>
    <cellStyle name="Separador de milhares 20 3 4" xfId="25602" xr:uid="{00000000-0005-0000-0000-000004640000}"/>
    <cellStyle name="Separador de milhares 20 3 4 2" xfId="25603" xr:uid="{00000000-0005-0000-0000-000005640000}"/>
    <cellStyle name="Separador de milhares 20 3 4 2 2" xfId="56239" xr:uid="{F69ABE85-79E7-46E0-8145-8A6A46C33472}"/>
    <cellStyle name="Separador de milhares 20 3 4 3" xfId="56238" xr:uid="{7FA7AF1C-06E9-414D-BB81-317E697C95A5}"/>
    <cellStyle name="Separador de milhares 20 3 5" xfId="25604" xr:uid="{00000000-0005-0000-0000-000006640000}"/>
    <cellStyle name="Separador de milhares 20 3 5 2" xfId="56240" xr:uid="{2C8D41BD-FCA2-47AF-9775-72C2F56872CB}"/>
    <cellStyle name="Separador de milhares 20 3 6" xfId="25605" xr:uid="{00000000-0005-0000-0000-000007640000}"/>
    <cellStyle name="Separador de milhares 20 3 6 2" xfId="56241" xr:uid="{819C0DEE-5297-4C1A-BC4F-57A6C0B60F69}"/>
    <cellStyle name="Separador de milhares 20 3 6 3" xfId="25606" xr:uid="{00000000-0005-0000-0000-000008640000}"/>
    <cellStyle name="Separador de milhares 20 3 6 3 2" xfId="56242" xr:uid="{DB3AC43D-C9C3-49BD-94FE-D51826E8E58C}"/>
    <cellStyle name="Separador de milhares 20 3 7" xfId="25607" xr:uid="{00000000-0005-0000-0000-000009640000}"/>
    <cellStyle name="Separador de milhares 20 3 7 2" xfId="56243" xr:uid="{3C156BBD-8E76-4AC9-976B-BFB8814CF37C}"/>
    <cellStyle name="Separador de milhares 20 3 8" xfId="25608" xr:uid="{00000000-0005-0000-0000-00000A640000}"/>
    <cellStyle name="Separador de milhares 20 3 8 2" xfId="56244" xr:uid="{9082D1FB-BF93-4AD1-9C0D-17FA829438FF}"/>
    <cellStyle name="Separador de milhares 20 3 9" xfId="56231" xr:uid="{21EA5DF1-56F4-45B9-A940-EE4D08BB360E}"/>
    <cellStyle name="Separador de milhares 20 4" xfId="25609" xr:uid="{00000000-0005-0000-0000-00000B640000}"/>
    <cellStyle name="Separador de milhares_x0001_ 20 4" xfId="25610" xr:uid="{00000000-0005-0000-0000-00000C640000}"/>
    <cellStyle name="Separador de milhares 20 4 2" xfId="25611" xr:uid="{00000000-0005-0000-0000-00000D640000}"/>
    <cellStyle name="Separador de milhares_x0001_ 20 4 2" xfId="25612" xr:uid="{00000000-0005-0000-0000-00000E640000}"/>
    <cellStyle name="Separador de milhares 20 4 2 2" xfId="25613" xr:uid="{00000000-0005-0000-0000-00000F640000}"/>
    <cellStyle name="Separador de milhares_x0001_ 20 4 2 2" xfId="56248" xr:uid="{1F92FFCE-5F48-42C1-8A6B-3DD3B6F705E9}"/>
    <cellStyle name="Separador de milhares 20 4 2 2 2" xfId="56249" xr:uid="{6E9E6992-CFDC-4ED5-BA2D-35334686A817}"/>
    <cellStyle name="Separador de milhares 20 4 2 3" xfId="56247" xr:uid="{48849F2A-4104-4BF7-8139-87DD4C9996A3}"/>
    <cellStyle name="Separador de milhares 20 4 3" xfId="25614" xr:uid="{00000000-0005-0000-0000-000010640000}"/>
    <cellStyle name="Separador de milhares_x0001_ 20 4 3" xfId="56246" xr:uid="{528107A0-B2F0-4510-8C51-612997E703B3}"/>
    <cellStyle name="Separador de milhares 20 4 3 2" xfId="25615" xr:uid="{00000000-0005-0000-0000-000011640000}"/>
    <cellStyle name="Separador de milhares 20 4 3 2 2" xfId="56251" xr:uid="{58D825BD-7469-4F3F-8AC4-2371C14FAADF}"/>
    <cellStyle name="Separador de milhares 20 4 3 3" xfId="56250" xr:uid="{018E1565-1462-4B8F-8567-3A08C2E8FF69}"/>
    <cellStyle name="Separador de milhares 20 4 4" xfId="25616" xr:uid="{00000000-0005-0000-0000-000012640000}"/>
    <cellStyle name="Separador de milhares 20 4 4 2" xfId="25617" xr:uid="{00000000-0005-0000-0000-000013640000}"/>
    <cellStyle name="Separador de milhares 20 4 4 2 2" xfId="56253" xr:uid="{21B3DFD0-D4B5-4E45-ABA0-080D23CBBDB4}"/>
    <cellStyle name="Separador de milhares 20 4 4 3" xfId="56252" xr:uid="{353B3EA3-E040-4AA5-92EC-EF46A713A7CA}"/>
    <cellStyle name="Separador de milhares 20 4 5" xfId="25618" xr:uid="{00000000-0005-0000-0000-000014640000}"/>
    <cellStyle name="Separador de milhares 20 4 5 2" xfId="56254" xr:uid="{B9A9C482-691B-4E04-8EF7-080F7185CA5D}"/>
    <cellStyle name="Separador de milhares 20 4 6" xfId="25619" xr:uid="{00000000-0005-0000-0000-000015640000}"/>
    <cellStyle name="Separador de milhares 20 4 6 2" xfId="56255" xr:uid="{7C29A0EA-E77B-4473-983A-9263C9EFE8D4}"/>
    <cellStyle name="Separador de milhares 20 4 7" xfId="25620" xr:uid="{00000000-0005-0000-0000-000016640000}"/>
    <cellStyle name="Separador de milhares 20 4 7 2" xfId="56256" xr:uid="{259402B6-4635-4E0B-AEBE-0F9B7A79A047}"/>
    <cellStyle name="Separador de milhares 20 4 8" xfId="25621" xr:uid="{00000000-0005-0000-0000-000017640000}"/>
    <cellStyle name="Separador de milhares 20 4 8 2" xfId="56257" xr:uid="{54D91FB5-4A8D-4D0A-BAD5-C541E85253F1}"/>
    <cellStyle name="Separador de milhares 20 4 9" xfId="56245" xr:uid="{27CCE39A-A0C6-476C-8180-A4573683A20A}"/>
    <cellStyle name="Separador de milhares 20 5" xfId="25622" xr:uid="{00000000-0005-0000-0000-000018640000}"/>
    <cellStyle name="Separador de milhares_x0001_ 20 5" xfId="25623" xr:uid="{00000000-0005-0000-0000-000019640000}"/>
    <cellStyle name="Separador de milhares 20 5 2" xfId="25624" xr:uid="{00000000-0005-0000-0000-00001A640000}"/>
    <cellStyle name="Separador de milhares_x0001_ 20 5 2" xfId="25625" xr:uid="{00000000-0005-0000-0000-00001B640000}"/>
    <cellStyle name="Separador de milhares 20 5 2 2" xfId="25626" xr:uid="{00000000-0005-0000-0000-00001C640000}"/>
    <cellStyle name="Separador de milhares_x0001_ 20 5 2 2" xfId="56261" xr:uid="{0C917BE6-D203-4D8B-98A5-32DC6579ADED}"/>
    <cellStyle name="Separador de milhares 20 5 2 2 2" xfId="56262" xr:uid="{5B51E229-0E22-489B-B6C9-BC227A876140}"/>
    <cellStyle name="Separador de milhares 20 5 2 3" xfId="56260" xr:uid="{65EA7EDC-5DEC-48C0-BA0C-D47F67D50351}"/>
    <cellStyle name="Separador de milhares 20 5 3" xfId="25627" xr:uid="{00000000-0005-0000-0000-00001D640000}"/>
    <cellStyle name="Separador de milhares_x0001_ 20 5 3" xfId="56259" xr:uid="{90E1C32C-5899-41B6-ADB6-C0BFE30461E7}"/>
    <cellStyle name="Separador de milhares 20 5 3 2" xfId="25628" xr:uid="{00000000-0005-0000-0000-00001E640000}"/>
    <cellStyle name="Separador de milhares 20 5 3 2 2" xfId="56264" xr:uid="{F45DEAD7-644E-446B-B21F-1EBBE1C31187}"/>
    <cellStyle name="Separador de milhares 20 5 3 3" xfId="56263" xr:uid="{6EE480C8-C22F-4182-90DF-7423FCA13F54}"/>
    <cellStyle name="Separador de milhares 20 5 4" xfId="25629" xr:uid="{00000000-0005-0000-0000-00001F640000}"/>
    <cellStyle name="Separador de milhares 20 5 4 2" xfId="56265" xr:uid="{4203CBB6-8C80-4FCB-B3E2-5BB681B29852}"/>
    <cellStyle name="Separador de milhares 20 5 5" xfId="25630" xr:uid="{00000000-0005-0000-0000-000020640000}"/>
    <cellStyle name="Separador de milhares 20 5 5 2" xfId="56266" xr:uid="{1C17FC8D-40C6-4B3A-B0CA-FF81D7622DCF}"/>
    <cellStyle name="Separador de milhares 20 5 6" xfId="25631" xr:uid="{00000000-0005-0000-0000-000021640000}"/>
    <cellStyle name="Separador de milhares 20 5 6 2" xfId="56267" xr:uid="{B2E64312-EEA2-411F-A5D2-E64A8C49276C}"/>
    <cellStyle name="Separador de milhares 20 5 7" xfId="25632" xr:uid="{00000000-0005-0000-0000-000022640000}"/>
    <cellStyle name="Separador de milhares 20 5 7 2" xfId="56268" xr:uid="{4130F6BC-3077-40A6-B545-0503228A0A45}"/>
    <cellStyle name="Separador de milhares 20 5 8" xfId="56258" xr:uid="{3A0733D4-863D-405B-9126-5107C1A49FDD}"/>
    <cellStyle name="Separador de milhares 20 6" xfId="25633" xr:uid="{00000000-0005-0000-0000-000023640000}"/>
    <cellStyle name="Separador de milhares_x0001_ 20 6" xfId="25634" xr:uid="{00000000-0005-0000-0000-000024640000}"/>
    <cellStyle name="Separador de milhares 20 6 2" xfId="25635" xr:uid="{00000000-0005-0000-0000-000025640000}"/>
    <cellStyle name="Separador de milhares_x0001_ 20 6 2" xfId="56270" xr:uid="{63DB5225-B455-49D3-A9E9-CD5161E7B98A}"/>
    <cellStyle name="Separador de milhares 20 6 2 2" xfId="56271" xr:uid="{054AF092-8393-410D-838D-DF6C78FA7CCD}"/>
    <cellStyle name="Separador de milhares 20 6 3" xfId="56269" xr:uid="{BFE92E57-E9B9-4F7F-831E-D603D3255F2D}"/>
    <cellStyle name="Separador de milhares 20 7" xfId="25636" xr:uid="{00000000-0005-0000-0000-000026640000}"/>
    <cellStyle name="Separador de milhares_x0001_ 20 7" xfId="25637" xr:uid="{00000000-0005-0000-0000-000027640000}"/>
    <cellStyle name="Separador de milhares 20 7 2" xfId="25638" xr:uid="{00000000-0005-0000-0000-000028640000}"/>
    <cellStyle name="Separador de milhares_x0001_ 20 7 2" xfId="56273" xr:uid="{7801681F-4F74-49C9-92C2-A2457D81A300}"/>
    <cellStyle name="Separador de milhares 20 7 2 2" xfId="56274" xr:uid="{AF9C5EA2-A834-4DC6-9A2F-2E3B9FF21F43}"/>
    <cellStyle name="Separador de milhares 20 7 3" xfId="56272" xr:uid="{02BB91AC-8CFF-4C81-9837-014765EA1A67}"/>
    <cellStyle name="Separador de milhares 20 8" xfId="25639" xr:uid="{00000000-0005-0000-0000-000029640000}"/>
    <cellStyle name="Separador de milhares_x0001_ 20 8" xfId="25640" xr:uid="{00000000-0005-0000-0000-00002A640000}"/>
    <cellStyle name="Separador de milhares 20 8 2" xfId="25641" xr:uid="{00000000-0005-0000-0000-00002B640000}"/>
    <cellStyle name="Separador de milhares_x0001_ 20 8 2" xfId="56276" xr:uid="{8AB2D29F-0989-44E4-8D34-6A5DC1A8BE12}"/>
    <cellStyle name="Separador de milhares 20 8 2 2" xfId="56277" xr:uid="{8956233B-E9E9-4ACB-A802-277DC3DD18DA}"/>
    <cellStyle name="Separador de milhares 20 8 3" xfId="56275" xr:uid="{1CC0027E-755E-4D9B-BEFB-9AFF31F5FC19}"/>
    <cellStyle name="Separador de milhares 20 9" xfId="25642" xr:uid="{00000000-0005-0000-0000-00002C640000}"/>
    <cellStyle name="Separador de milhares_x0001_ 20 9" xfId="25643" xr:uid="{00000000-0005-0000-0000-00002D640000}"/>
    <cellStyle name="Separador de milhares 20 9 2" xfId="25644" xr:uid="{00000000-0005-0000-0000-00002E640000}"/>
    <cellStyle name="Separador de milhares_x0001_ 20 9 2" xfId="56279" xr:uid="{B4336992-1D47-4309-B054-A0950B2CF765}"/>
    <cellStyle name="Separador de milhares 20 9 2 2" xfId="56280" xr:uid="{152EC2A6-1FEB-453F-AA0C-1D2815FDB277}"/>
    <cellStyle name="Separador de milhares 20 9 3" xfId="56278" xr:uid="{486A9F4D-2845-4C56-8C44-64B1F56571CE}"/>
    <cellStyle name="Separador de milhares 21" xfId="25645" xr:uid="{00000000-0005-0000-0000-00002F640000}"/>
    <cellStyle name="Separador de milhares_x0001_ 21" xfId="25646" xr:uid="{00000000-0005-0000-0000-000030640000}"/>
    <cellStyle name="Separador de milhares 21 10" xfId="25647" xr:uid="{00000000-0005-0000-0000-000031640000}"/>
    <cellStyle name="Separador de milhares_x0001_ 21 10" xfId="56282" xr:uid="{5F04E144-8596-40BB-B8AB-CE1E12722E69}"/>
    <cellStyle name="Separador de milhares 21 10 2" xfId="56283" xr:uid="{635CB27C-8492-4140-B910-4344BCC484C4}"/>
    <cellStyle name="Separador de milhares 21 11" xfId="25648" xr:uid="{00000000-0005-0000-0000-000032640000}"/>
    <cellStyle name="Separador de milhares 21 11 2" xfId="56284" xr:uid="{8A3155DD-7266-41DB-BE6A-1BE4E6595636}"/>
    <cellStyle name="Separador de milhares 21 12" xfId="56281" xr:uid="{2B9A355F-8624-405C-B00E-F35047E5BDD4}"/>
    <cellStyle name="Separador de milhares 21 2" xfId="25649" xr:uid="{00000000-0005-0000-0000-000033640000}"/>
    <cellStyle name="Separador de milhares_x0001_ 21 2" xfId="25650" xr:uid="{00000000-0005-0000-0000-000034640000}"/>
    <cellStyle name="Separador de milhares 21 2 10" xfId="25651" xr:uid="{00000000-0005-0000-0000-000035640000}"/>
    <cellStyle name="Separador de milhares 21 2 10 2" xfId="56287" xr:uid="{0AAFD191-CE49-4EA2-906C-6D1E63D63E5B}"/>
    <cellStyle name="Separador de milhares 21 2 11" xfId="25652" xr:uid="{00000000-0005-0000-0000-000036640000}"/>
    <cellStyle name="Separador de milhares 21 2 11 2" xfId="56288" xr:uid="{C18AA376-A5C4-4376-B709-CA07A4EE2ADB}"/>
    <cellStyle name="Separador de milhares 21 2 12" xfId="56285" xr:uid="{473F6702-F121-4967-922F-D42CBB678B74}"/>
    <cellStyle name="Separador de milhares 21 2 2" xfId="25653" xr:uid="{00000000-0005-0000-0000-000037640000}"/>
    <cellStyle name="Separador de milhares_x0001_ 21 2 2" xfId="25654" xr:uid="{00000000-0005-0000-0000-000038640000}"/>
    <cellStyle name="Separador de milhares 21 2 2 2" xfId="25655" xr:uid="{00000000-0005-0000-0000-000039640000}"/>
    <cellStyle name="Separador de milhares_x0001_ 21 2 2 2" xfId="56290" xr:uid="{D0B7F4F2-8A3A-4D72-94A9-8710C8F3FD04}"/>
    <cellStyle name="Separador de milhares 21 2 2 2 2" xfId="25656" xr:uid="{00000000-0005-0000-0000-00003A640000}"/>
    <cellStyle name="Separador de milhares 21 2 2 2 2 2" xfId="25657" xr:uid="{00000000-0005-0000-0000-00003B640000}"/>
    <cellStyle name="Separador de milhares 21 2 2 2 2 2 2" xfId="56293" xr:uid="{96237519-1AEE-4472-83D7-6BBBEDFD5724}"/>
    <cellStyle name="Separador de milhares 21 2 2 2 2 3" xfId="56292" xr:uid="{9D5CEC9A-7D63-4FF8-B8C6-42248789E67E}"/>
    <cellStyle name="Separador de milhares 21 2 2 2 3" xfId="25658" xr:uid="{00000000-0005-0000-0000-00003C640000}"/>
    <cellStyle name="Separador de milhares 21 2 2 2 3 2" xfId="25659" xr:uid="{00000000-0005-0000-0000-00003D640000}"/>
    <cellStyle name="Separador de milhares 21 2 2 2 3 2 2" xfId="56295" xr:uid="{214FD3A5-F8BC-4C8A-8BF3-FF2292EFF3F5}"/>
    <cellStyle name="Separador de milhares 21 2 2 2 3 3" xfId="56294" xr:uid="{E49148CD-AD09-4DAD-9ED1-D63205A9AA17}"/>
    <cellStyle name="Separador de milhares 21 2 2 2 4" xfId="25660" xr:uid="{00000000-0005-0000-0000-00003E640000}"/>
    <cellStyle name="Separador de milhares 21 2 2 2 4 2" xfId="56296" xr:uid="{64808599-1756-4365-A388-587FF5B6AE9E}"/>
    <cellStyle name="Separador de milhares 21 2 2 2 5" xfId="25661" xr:uid="{00000000-0005-0000-0000-00003F640000}"/>
    <cellStyle name="Separador de milhares 21 2 2 2 5 2" xfId="56297" xr:uid="{5EFB03D4-F5E7-4217-B765-14CE39A8E818}"/>
    <cellStyle name="Separador de milhares 21 2 2 2 6" xfId="25662" xr:uid="{00000000-0005-0000-0000-000040640000}"/>
    <cellStyle name="Separador de milhares 21 2 2 2 6 2" xfId="56298" xr:uid="{327AF468-997B-4021-B995-63434DBD274B}"/>
    <cellStyle name="Separador de milhares 21 2 2 2 7" xfId="56291" xr:uid="{BCD191EF-BADF-4C06-AC00-C2FC2DEA0096}"/>
    <cellStyle name="Separador de milhares 21 2 2 3" xfId="25663" xr:uid="{00000000-0005-0000-0000-000041640000}"/>
    <cellStyle name="Separador de milhares 21 2 2 3 2" xfId="25664" xr:uid="{00000000-0005-0000-0000-000042640000}"/>
    <cellStyle name="Separador de milhares 21 2 2 3 2 2" xfId="56300" xr:uid="{CA390F8E-B663-4139-AAAA-06113DA4A448}"/>
    <cellStyle name="Separador de milhares 21 2 2 3 3" xfId="56299" xr:uid="{E853E0B2-7A9C-47F9-A85A-5707B7EB4AB8}"/>
    <cellStyle name="Separador de milhares 21 2 2 4" xfId="25665" xr:uid="{00000000-0005-0000-0000-000043640000}"/>
    <cellStyle name="Separador de milhares 21 2 2 4 2" xfId="25666" xr:uid="{00000000-0005-0000-0000-000044640000}"/>
    <cellStyle name="Separador de milhares 21 2 2 4 2 2" xfId="56302" xr:uid="{F54656A9-000D-4BCB-86C0-422C53FEF5E8}"/>
    <cellStyle name="Separador de milhares 21 2 2 4 3" xfId="56301" xr:uid="{DA0130EC-2FDA-4CCF-8F6F-7F1C8891FC6D}"/>
    <cellStyle name="Separador de milhares 21 2 2 5" xfId="25667" xr:uid="{00000000-0005-0000-0000-000045640000}"/>
    <cellStyle name="Separador de milhares 21 2 2 5 2" xfId="56303" xr:uid="{3FF96488-9AE5-43A5-B469-0AA5AF57E87D}"/>
    <cellStyle name="Separador de milhares 21 2 2 6" xfId="25668" xr:uid="{00000000-0005-0000-0000-000046640000}"/>
    <cellStyle name="Separador de milhares 21 2 2 6 2" xfId="25669" xr:uid="{00000000-0005-0000-0000-000047640000}"/>
    <cellStyle name="Separador de milhares 21 2 2 6 2 2" xfId="56305" xr:uid="{C2780109-79F0-4B6E-B904-F39EC0C77C63}"/>
    <cellStyle name="Separador de milhares 21 2 2 6 3" xfId="56304" xr:uid="{B216DDB8-2CE0-4C50-ABC6-475129DE9E4F}"/>
    <cellStyle name="Separador de milhares 21 2 2 7" xfId="25670" xr:uid="{00000000-0005-0000-0000-000048640000}"/>
    <cellStyle name="Separador de milhares 21 2 2 7 2" xfId="56306" xr:uid="{89229BCB-3E0A-4D93-A79D-B1B68A0447B9}"/>
    <cellStyle name="Separador de milhares 21 2 2 8" xfId="56289" xr:uid="{32E16CFD-03C9-4B41-AF5D-CC02FABDF383}"/>
    <cellStyle name="Separador de milhares 21 2 3" xfId="25671" xr:uid="{00000000-0005-0000-0000-000049640000}"/>
    <cellStyle name="Separador de milhares_x0001_ 21 2 3" xfId="56286" xr:uid="{BA79A99D-E9E0-4FE4-AFD9-FAF6BF92785E}"/>
    <cellStyle name="Separador de milhares 21 2 3 2" xfId="25672" xr:uid="{00000000-0005-0000-0000-00004A640000}"/>
    <cellStyle name="Separador de milhares 21 2 3 2 2" xfId="25673" xr:uid="{00000000-0005-0000-0000-00004B640000}"/>
    <cellStyle name="Separador de milhares 21 2 3 2 2 2" xfId="56309" xr:uid="{AE26682D-AB14-42CA-9DB4-B192FBE0E0CA}"/>
    <cellStyle name="Separador de milhares 21 2 3 2 3" xfId="56308" xr:uid="{6BFBAF09-8008-406C-9793-14CF98887299}"/>
    <cellStyle name="Separador de milhares 21 2 3 3" xfId="25674" xr:uid="{00000000-0005-0000-0000-00004C640000}"/>
    <cellStyle name="Separador de milhares 21 2 3 3 2" xfId="25675" xr:uid="{00000000-0005-0000-0000-00004D640000}"/>
    <cellStyle name="Separador de milhares 21 2 3 3 2 2" xfId="56311" xr:uid="{CBC8A6A3-6A75-4E11-A23E-A5BBD70DF885}"/>
    <cellStyle name="Separador de milhares 21 2 3 3 3" xfId="56310" xr:uid="{D5B2516F-1AD1-42A3-B436-1F92AB7C2585}"/>
    <cellStyle name="Separador de milhares 21 2 3 4" xfId="25676" xr:uid="{00000000-0005-0000-0000-00004E640000}"/>
    <cellStyle name="Separador de milhares 21 2 3 4 2" xfId="56312" xr:uid="{0726E2DE-E848-412C-9502-98ADEF95DD09}"/>
    <cellStyle name="Separador de milhares 21 2 3 5" xfId="25677" xr:uid="{00000000-0005-0000-0000-00004F640000}"/>
    <cellStyle name="Separador de milhares 21 2 3 5 2" xfId="56313" xr:uid="{2369E9EA-87BE-4626-AE94-3F1D353E122C}"/>
    <cellStyle name="Separador de milhares 21 2 3 6" xfId="25678" xr:uid="{00000000-0005-0000-0000-000050640000}"/>
    <cellStyle name="Separador de milhares 21 2 3 6 2" xfId="56314" xr:uid="{CC708D22-277F-4F91-B60E-EC3DB32FBE33}"/>
    <cellStyle name="Separador de milhares 21 2 3 7" xfId="56307" xr:uid="{D87A284F-712E-4427-BF74-B6F765068042}"/>
    <cellStyle name="Separador de milhares 21 2 4" xfId="25679" xr:uid="{00000000-0005-0000-0000-000051640000}"/>
    <cellStyle name="Separador de milhares 21 2 4 2" xfId="25680" xr:uid="{00000000-0005-0000-0000-000052640000}"/>
    <cellStyle name="Separador de milhares 21 2 4 2 2" xfId="56316" xr:uid="{6BBD31A4-14BD-407A-84F9-2DCAB751BEF5}"/>
    <cellStyle name="Separador de milhares 21 2 4 3" xfId="56315" xr:uid="{F4FF09B0-D6A1-40CC-9BE1-7A18AC906FF0}"/>
    <cellStyle name="Separador de milhares 21 2 5" xfId="25681" xr:uid="{00000000-0005-0000-0000-000053640000}"/>
    <cellStyle name="Separador de milhares 21 2 5 2" xfId="25682" xr:uid="{00000000-0005-0000-0000-000054640000}"/>
    <cellStyle name="Separador de milhares 21 2 5 2 2" xfId="56318" xr:uid="{E596257C-D39F-407D-9916-0BDDB0482B47}"/>
    <cellStyle name="Separador de milhares 21 2 5 3" xfId="56317" xr:uid="{C3FF321B-69CA-4CE8-B062-D2DAAD3F7E03}"/>
    <cellStyle name="Separador de milhares 21 2 6" xfId="25683" xr:uid="{00000000-0005-0000-0000-000055640000}"/>
    <cellStyle name="Separador de milhares 21 2 6 2" xfId="25684" xr:uid="{00000000-0005-0000-0000-000056640000}"/>
    <cellStyle name="Separador de milhares 21 2 6 2 2" xfId="56320" xr:uid="{188582E5-32F6-4956-BA5E-65FEDA1F0770}"/>
    <cellStyle name="Separador de milhares 21 2 6 3" xfId="56319" xr:uid="{8FE841C5-B567-4E13-AE60-C44BDFE486CA}"/>
    <cellStyle name="Separador de milhares 21 2 7" xfId="25685" xr:uid="{00000000-0005-0000-0000-000057640000}"/>
    <cellStyle name="Separador de milhares 21 2 7 2" xfId="25686" xr:uid="{00000000-0005-0000-0000-000058640000}"/>
    <cellStyle name="Separador de milhares 21 2 7 2 2" xfId="56322" xr:uid="{F59BBDD2-7B25-4564-95A4-482D9240518F}"/>
    <cellStyle name="Separador de milhares 21 2 7 3" xfId="56321" xr:uid="{E7BF9397-1C78-4DFB-8310-E7939F364A9B}"/>
    <cellStyle name="Separador de milhares 21 2 8" xfId="25687" xr:uid="{00000000-0005-0000-0000-000059640000}"/>
    <cellStyle name="Separador de milhares 21 2 8 2" xfId="56323" xr:uid="{17A5DE8F-7A72-4A31-9D91-ACF6A479FC3D}"/>
    <cellStyle name="Separador de milhares 21 2 9" xfId="25688" xr:uid="{00000000-0005-0000-0000-00005A640000}"/>
    <cellStyle name="Separador de milhares 21 2 9 2" xfId="56324" xr:uid="{90F7943A-2664-45CC-8382-804D46A4BD61}"/>
    <cellStyle name="Separador de milhares 21 2 9 3" xfId="25689" xr:uid="{00000000-0005-0000-0000-00005B640000}"/>
    <cellStyle name="Separador de milhares 21 2 9 3 2" xfId="56325" xr:uid="{318EC7D2-789E-46E7-A62E-7607078F0C13}"/>
    <cellStyle name="Separador de milhares 21 3" xfId="25690" xr:uid="{00000000-0005-0000-0000-00005C640000}"/>
    <cellStyle name="Separador de milhares_x0001_ 21 3" xfId="25691" xr:uid="{00000000-0005-0000-0000-00005D640000}"/>
    <cellStyle name="Separador de milhares 21 3 2" xfId="25692" xr:uid="{00000000-0005-0000-0000-00005E640000}"/>
    <cellStyle name="Separador de milhares_x0001_ 21 3 2" xfId="25693" xr:uid="{00000000-0005-0000-0000-00005F640000}"/>
    <cellStyle name="Separador de milhares 21 3 2 2" xfId="25694" xr:uid="{00000000-0005-0000-0000-000060640000}"/>
    <cellStyle name="Separador de milhares_x0001_ 21 3 2 2" xfId="56329" xr:uid="{AEA6C36D-5EBB-4CBE-A3B3-DEE069306750}"/>
    <cellStyle name="Separador de milhares 21 3 2 2 2" xfId="56330" xr:uid="{878AE7BA-461E-46EC-9FB8-99325E559B6A}"/>
    <cellStyle name="Separador de milhares 21 3 2 3" xfId="56328" xr:uid="{126456E5-51B8-4058-8E77-20CDA52F5CFC}"/>
    <cellStyle name="Separador de milhares 21 3 3" xfId="25695" xr:uid="{00000000-0005-0000-0000-000061640000}"/>
    <cellStyle name="Separador de milhares_x0001_ 21 3 3" xfId="56327" xr:uid="{865CADDC-A033-4F84-A6C2-0463812E69AA}"/>
    <cellStyle name="Separador de milhares 21 3 3 2" xfId="25696" xr:uid="{00000000-0005-0000-0000-000062640000}"/>
    <cellStyle name="Separador de milhares 21 3 3 2 2" xfId="56332" xr:uid="{4D5C65DE-5F3A-4F9D-9EAC-0FCC448D6546}"/>
    <cellStyle name="Separador de milhares 21 3 3 3" xfId="56331" xr:uid="{CC7078A1-08D2-4615-8DEC-5BCB0D042C41}"/>
    <cellStyle name="Separador de milhares 21 3 4" xfId="25697" xr:uid="{00000000-0005-0000-0000-000063640000}"/>
    <cellStyle name="Separador de milhares 21 3 4 2" xfId="25698" xr:uid="{00000000-0005-0000-0000-000064640000}"/>
    <cellStyle name="Separador de milhares 21 3 4 2 2" xfId="56334" xr:uid="{21D62159-156F-473F-BD1E-E219A7E0F968}"/>
    <cellStyle name="Separador de milhares 21 3 4 3" xfId="56333" xr:uid="{F5EBF570-DFB6-4BF1-B482-3BF4EFD7F07C}"/>
    <cellStyle name="Separador de milhares 21 3 5" xfId="25699" xr:uid="{00000000-0005-0000-0000-000065640000}"/>
    <cellStyle name="Separador de milhares 21 3 5 2" xfId="56335" xr:uid="{964F4445-E581-4EA8-A4D4-BD7C2DAE2B6D}"/>
    <cellStyle name="Separador de milhares 21 3 6" xfId="25700" xr:uid="{00000000-0005-0000-0000-000066640000}"/>
    <cellStyle name="Separador de milhares 21 3 6 2" xfId="56336" xr:uid="{365FF474-0914-46C1-B834-22781A001744}"/>
    <cellStyle name="Separador de milhares 21 3 7" xfId="25701" xr:uid="{00000000-0005-0000-0000-000067640000}"/>
    <cellStyle name="Separador de milhares 21 3 7 2" xfId="56337" xr:uid="{448B8F4F-08FD-4BC6-BACA-0316A1F4A1CF}"/>
    <cellStyle name="Separador de milhares 21 3 8" xfId="25702" xr:uid="{00000000-0005-0000-0000-000068640000}"/>
    <cellStyle name="Separador de milhares 21 3 8 2" xfId="56338" xr:uid="{BB08C00D-6DF5-4694-94A7-2DAB99217785}"/>
    <cellStyle name="Separador de milhares 21 3 9" xfId="56326" xr:uid="{A684A0AF-5AF4-4720-91C4-F9A188D558BB}"/>
    <cellStyle name="Separador de milhares 21 4" xfId="25703" xr:uid="{00000000-0005-0000-0000-000069640000}"/>
    <cellStyle name="Separador de milhares_x0001_ 21 4" xfId="25704" xr:uid="{00000000-0005-0000-0000-00006A640000}"/>
    <cellStyle name="Separador de milhares 21 4 2" xfId="25705" xr:uid="{00000000-0005-0000-0000-00006B640000}"/>
    <cellStyle name="Separador de milhares_x0001_ 21 4 2" xfId="25706" xr:uid="{00000000-0005-0000-0000-00006C640000}"/>
    <cellStyle name="Separador de milhares 21 4 2 2" xfId="56341" xr:uid="{35674648-A97E-4F45-8549-F86FFF1A048A}"/>
    <cellStyle name="Separador de milhares_x0001_ 21 4 2 2" xfId="56342" xr:uid="{CFB5211B-AB0E-4568-90DA-FA98A055BDEF}"/>
    <cellStyle name="Separador de milhares 21 4 3" xfId="56339" xr:uid="{6DB1FA81-8459-4928-9E0F-78299C758BB0}"/>
    <cellStyle name="Separador de milhares_x0001_ 21 4 3" xfId="56340" xr:uid="{B6FD3332-C896-4DC2-B630-9C666B3AE99D}"/>
    <cellStyle name="Separador de milhares 21 5" xfId="25707" xr:uid="{00000000-0005-0000-0000-00006D640000}"/>
    <cellStyle name="Separador de milhares_x0001_ 21 5" xfId="25708" xr:uid="{00000000-0005-0000-0000-00006E640000}"/>
    <cellStyle name="Separador de milhares 21 5 2" xfId="25709" xr:uid="{00000000-0005-0000-0000-00006F640000}"/>
    <cellStyle name="Separador de milhares_x0001_ 21 5 2" xfId="25710" xr:uid="{00000000-0005-0000-0000-000070640000}"/>
    <cellStyle name="Separador de milhares 21 5 2 2" xfId="56345" xr:uid="{2FAB5879-7902-41E6-BD4E-69FC58AF967D}"/>
    <cellStyle name="Separador de milhares_x0001_ 21 5 2 2" xfId="56346" xr:uid="{2C68B220-5D61-43BB-9A1A-17DCF959BD8B}"/>
    <cellStyle name="Separador de milhares 21 5 3" xfId="56343" xr:uid="{6455E338-1029-459D-9B45-3C4DEB8063DF}"/>
    <cellStyle name="Separador de milhares_x0001_ 21 5 3" xfId="56344" xr:uid="{4FCF4E7A-DA70-4A7B-A3FF-92475874220B}"/>
    <cellStyle name="Separador de milhares 21 6" xfId="25711" xr:uid="{00000000-0005-0000-0000-000071640000}"/>
    <cellStyle name="Separador de milhares_x0001_ 21 6" xfId="25712" xr:uid="{00000000-0005-0000-0000-000072640000}"/>
    <cellStyle name="Separador de milhares 21 6 2" xfId="25713" xr:uid="{00000000-0005-0000-0000-000073640000}"/>
    <cellStyle name="Separador de milhares_x0001_ 21 6 2" xfId="56348" xr:uid="{A3344715-A40C-4556-A924-AB3E51627F4D}"/>
    <cellStyle name="Separador de milhares 21 6 2 2" xfId="56349" xr:uid="{E2B0E12E-0A76-450B-ADFF-762186C0D523}"/>
    <cellStyle name="Separador de milhares 21 6 3" xfId="56347" xr:uid="{9E72C4C7-6CE7-45AB-8991-B27B2F0EEABB}"/>
    <cellStyle name="Separador de milhares 21 7" xfId="25714" xr:uid="{00000000-0005-0000-0000-000074640000}"/>
    <cellStyle name="Separador de milhares_x0001_ 21 7" xfId="25715" xr:uid="{00000000-0005-0000-0000-000075640000}"/>
    <cellStyle name="Separador de milhares 21 7 2" xfId="25716" xr:uid="{00000000-0005-0000-0000-000076640000}"/>
    <cellStyle name="Separador de milhares_x0001_ 21 7 2" xfId="56351" xr:uid="{B7BCA2E2-7612-4A63-B35D-3159D6B7A165}"/>
    <cellStyle name="Separador de milhares 21 7 2 2" xfId="56352" xr:uid="{744243A0-5EF2-4EED-8D06-9D57F0568DF1}"/>
    <cellStyle name="Separador de milhares 21 7 3" xfId="56350" xr:uid="{BDE07957-EBD3-464D-A4C2-7FA66143ECE2}"/>
    <cellStyle name="Separador de milhares 21 8" xfId="25717" xr:uid="{00000000-0005-0000-0000-000077640000}"/>
    <cellStyle name="Separador de milhares_x0001_ 21 8" xfId="25718" xr:uid="{00000000-0005-0000-0000-000078640000}"/>
    <cellStyle name="Separador de milhares 21 8 2" xfId="56353" xr:uid="{CD5B7EFA-B61F-4439-810D-57222D83E76D}"/>
    <cellStyle name="Separador de milhares_x0001_ 21 8 2" xfId="56354" xr:uid="{F5D81791-1793-4AC4-8438-5FB81C1925CB}"/>
    <cellStyle name="Separador de milhares 21 9" xfId="25719" xr:uid="{00000000-0005-0000-0000-000079640000}"/>
    <cellStyle name="Separador de milhares_x0001_ 21 9" xfId="25720" xr:uid="{00000000-0005-0000-0000-00007A640000}"/>
    <cellStyle name="Separador de milhares 21 9 2" xfId="56355" xr:uid="{631F28A9-CB1D-4BE4-A1B4-A4625FDCAF69}"/>
    <cellStyle name="Separador de milhares_x0001_ 21 9 2" xfId="56356" xr:uid="{045CA582-D54F-4AF1-A674-C487E4B2105E}"/>
    <cellStyle name="Separador de milhares 21 9 3" xfId="25721" xr:uid="{00000000-0005-0000-0000-00007B640000}"/>
    <cellStyle name="Separador de milhares 21 9 3 2" xfId="56357" xr:uid="{F80020B0-B09D-40F9-829E-7D9E6F578CE1}"/>
    <cellStyle name="Separador de milhares 22" xfId="25722" xr:uid="{00000000-0005-0000-0000-00007C640000}"/>
    <cellStyle name="Separador de milhares_x0001_ 22" xfId="25723" xr:uid="{00000000-0005-0000-0000-00007D640000}"/>
    <cellStyle name="Separador de milhares 22 10" xfId="25724" xr:uid="{00000000-0005-0000-0000-00007E640000}"/>
    <cellStyle name="Separador de milhares 22 10 2" xfId="56360" xr:uid="{EE794671-AD79-4ED2-AEEB-BBF8622E9708}"/>
    <cellStyle name="Separador de milhares 22 11" xfId="25725" xr:uid="{00000000-0005-0000-0000-00007F640000}"/>
    <cellStyle name="Separador de milhares 22 11 2" xfId="56361" xr:uid="{B03A906C-6E48-4852-A2C3-8DBC354E07EA}"/>
    <cellStyle name="Separador de milhares 22 12" xfId="56358" xr:uid="{A62BAF7B-559A-4BAB-9909-5E88B636516E}"/>
    <cellStyle name="Separador de milhares 22 2" xfId="25726" xr:uid="{00000000-0005-0000-0000-000080640000}"/>
    <cellStyle name="Separador de milhares_x0001_ 22 2" xfId="25727" xr:uid="{00000000-0005-0000-0000-000081640000}"/>
    <cellStyle name="Separador de milhares 22 2 2" xfId="25728" xr:uid="{00000000-0005-0000-0000-000082640000}"/>
    <cellStyle name="Separador de milhares_x0001_ 22 2 2" xfId="56363" xr:uid="{E78D8011-C181-4BAA-80F6-9A71912093BA}"/>
    <cellStyle name="Separador de milhares 22 2 2 2" xfId="25729" xr:uid="{00000000-0005-0000-0000-000083640000}"/>
    <cellStyle name="Separador de milhares 22 2 2 2 2" xfId="56365" xr:uid="{BB595468-D7B0-44FB-8163-B62265AD7413}"/>
    <cellStyle name="Separador de milhares 22 2 2 3" xfId="56364" xr:uid="{86E50F8F-FFF7-447B-8518-D6A0979E4D47}"/>
    <cellStyle name="Separador de milhares 22 2 3" xfId="25730" xr:uid="{00000000-0005-0000-0000-000084640000}"/>
    <cellStyle name="Separador de milhares 22 2 3 2" xfId="25731" xr:uid="{00000000-0005-0000-0000-000085640000}"/>
    <cellStyle name="Separador de milhares 22 2 3 2 2" xfId="56367" xr:uid="{D63AB0E0-A98E-44B4-8CB7-505004CC80C1}"/>
    <cellStyle name="Separador de milhares 22 2 3 3" xfId="56366" xr:uid="{23E45B22-8FD5-4760-9F9C-08C1541900B1}"/>
    <cellStyle name="Separador de milhares 22 2 4" xfId="25732" xr:uid="{00000000-0005-0000-0000-000086640000}"/>
    <cellStyle name="Separador de milhares 22 2 4 2" xfId="56368" xr:uid="{1B467FCA-3181-46FC-B481-9AAC34C2A758}"/>
    <cellStyle name="Separador de milhares 22 2 5" xfId="25733" xr:uid="{00000000-0005-0000-0000-000087640000}"/>
    <cellStyle name="Separador de milhares 22 2 5 2" xfId="56369" xr:uid="{3C5D7F94-D117-44E4-BDB4-2345FD678E7B}"/>
    <cellStyle name="Separador de milhares 22 2 6" xfId="25734" xr:uid="{00000000-0005-0000-0000-000088640000}"/>
    <cellStyle name="Separador de milhares 22 2 6 2" xfId="56370" xr:uid="{632F368E-E5DB-457A-98D1-8C70C50809BF}"/>
    <cellStyle name="Separador de milhares 22 2 7" xfId="56362" xr:uid="{F2690AEA-F387-472C-9008-95C501FF6945}"/>
    <cellStyle name="Separador de milhares 22 3" xfId="25735" xr:uid="{00000000-0005-0000-0000-000089640000}"/>
    <cellStyle name="Separador de milhares_x0001_ 22 3" xfId="56359" xr:uid="{7417DE67-AA55-460A-9A53-F726B9DE46D3}"/>
    <cellStyle name="Separador de milhares 22 3 2" xfId="25736" xr:uid="{00000000-0005-0000-0000-00008A640000}"/>
    <cellStyle name="Separador de milhares 22 3 2 2" xfId="25737" xr:uid="{00000000-0005-0000-0000-00008B640000}"/>
    <cellStyle name="Separador de milhares 22 3 2 2 2" xfId="56373" xr:uid="{046E1AEF-2762-41A4-9428-E99E1B29B8EB}"/>
    <cellStyle name="Separador de milhares 22 3 2 3" xfId="56372" xr:uid="{B35F13EC-DAA1-43B5-A6F0-1ADF8C6AA85F}"/>
    <cellStyle name="Separador de milhares 22 3 3" xfId="25738" xr:uid="{00000000-0005-0000-0000-00008C640000}"/>
    <cellStyle name="Separador de milhares 22 3 3 2" xfId="25739" xr:uid="{00000000-0005-0000-0000-00008D640000}"/>
    <cellStyle name="Separador de milhares 22 3 3 2 2" xfId="56375" xr:uid="{32FFCFD4-3C09-44E3-AB3A-405D5999007B}"/>
    <cellStyle name="Separador de milhares 22 3 3 3" xfId="56374" xr:uid="{898B724F-2C33-41FB-A79F-BCD68F6B802F}"/>
    <cellStyle name="Separador de milhares 22 3 4" xfId="25740" xr:uid="{00000000-0005-0000-0000-00008E640000}"/>
    <cellStyle name="Separador de milhares 22 3 4 2" xfId="56376" xr:uid="{D504BD2C-7189-4E82-9CEC-04F9D046399E}"/>
    <cellStyle name="Separador de milhares 22 3 5" xfId="25741" xr:uid="{00000000-0005-0000-0000-00008F640000}"/>
    <cellStyle name="Separador de milhares 22 3 5 2" xfId="56377" xr:uid="{BF7FFF41-5056-43DC-B24D-75090BD8DAA7}"/>
    <cellStyle name="Separador de milhares 22 3 6" xfId="25742" xr:uid="{00000000-0005-0000-0000-000090640000}"/>
    <cellStyle name="Separador de milhares 22 3 6 2" xfId="56378" xr:uid="{DD93DF71-87F2-4107-9916-C02DD9AAA0F3}"/>
    <cellStyle name="Separador de milhares 22 3 7" xfId="56371" xr:uid="{D94CA959-8C3D-420E-8EB2-3CE13883E55F}"/>
    <cellStyle name="Separador de milhares 22 4" xfId="25743" xr:uid="{00000000-0005-0000-0000-000091640000}"/>
    <cellStyle name="Separador de milhares 22 4 2" xfId="25744" xr:uid="{00000000-0005-0000-0000-000092640000}"/>
    <cellStyle name="Separador de milhares 22 4 2 2" xfId="56380" xr:uid="{8A884845-1B40-4EE3-BD84-FFE25BC04204}"/>
    <cellStyle name="Separador de milhares 22 4 3" xfId="56379" xr:uid="{333744F6-379E-4E31-A03A-E4A76FB90D63}"/>
    <cellStyle name="Separador de milhares 22 5" xfId="25745" xr:uid="{00000000-0005-0000-0000-000093640000}"/>
    <cellStyle name="Separador de milhares 22 5 2" xfId="25746" xr:uid="{00000000-0005-0000-0000-000094640000}"/>
    <cellStyle name="Separador de milhares 22 5 2 2" xfId="56382" xr:uid="{6769B271-9322-4CB7-BAC2-A0B115F4CAC6}"/>
    <cellStyle name="Separador de milhares 22 5 3" xfId="56381" xr:uid="{40605BC7-0D1F-4611-8C14-393FD54A4A25}"/>
    <cellStyle name="Separador de milhares 22 6" xfId="25747" xr:uid="{00000000-0005-0000-0000-000095640000}"/>
    <cellStyle name="Separador de milhares 22 6 2" xfId="25748" xr:uid="{00000000-0005-0000-0000-000096640000}"/>
    <cellStyle name="Separador de milhares 22 6 2 2" xfId="56384" xr:uid="{0FBD189E-8EE5-42C3-B76C-8FE10CBC3497}"/>
    <cellStyle name="Separador de milhares 22 6 3" xfId="56383" xr:uid="{615B1725-7CEA-49CF-A3E6-DEFE12A1B43F}"/>
    <cellStyle name="Separador de milhares 22 7" xfId="25749" xr:uid="{00000000-0005-0000-0000-000097640000}"/>
    <cellStyle name="Separador de milhares 22 7 2" xfId="25750" xr:uid="{00000000-0005-0000-0000-000098640000}"/>
    <cellStyle name="Separador de milhares 22 7 2 2" xfId="56386" xr:uid="{B676C526-49D7-4451-9232-970BEB96D1D7}"/>
    <cellStyle name="Separador de milhares 22 7 3" xfId="56385" xr:uid="{218BC0A0-CC97-4BD3-92A1-45F424A60CA4}"/>
    <cellStyle name="Separador de milhares 22 8" xfId="25751" xr:uid="{00000000-0005-0000-0000-000099640000}"/>
    <cellStyle name="Separador de milhares 22 8 2" xfId="56387" xr:uid="{A6DABA5A-ABFA-4C76-85BB-0FC99D791E3F}"/>
    <cellStyle name="Separador de milhares 22 9" xfId="25752" xr:uid="{00000000-0005-0000-0000-00009A640000}"/>
    <cellStyle name="Separador de milhares 22 9 2" xfId="56388" xr:uid="{2533157C-E0E7-4B0E-A8D1-82212FF174BB}"/>
    <cellStyle name="Separador de milhares 22 9 3" xfId="25753" xr:uid="{00000000-0005-0000-0000-00009B640000}"/>
    <cellStyle name="Separador de milhares 22 9 3 2" xfId="56389" xr:uid="{DA82DB03-3BBC-426B-8F7F-5B65536EE4D8}"/>
    <cellStyle name="Separador de milhares 23" xfId="25754" xr:uid="{00000000-0005-0000-0000-00009C640000}"/>
    <cellStyle name="Separador de milhares_x0001_ 23" xfId="25755" xr:uid="{00000000-0005-0000-0000-00009D640000}"/>
    <cellStyle name="Separador de milhares 23 10" xfId="25756" xr:uid="{00000000-0005-0000-0000-00009E640000}"/>
    <cellStyle name="Separador de milhares 23 10 2" xfId="56392" xr:uid="{25D243DA-3521-401A-A0A9-DF8420DC0057}"/>
    <cellStyle name="Separador de milhares 23 11" xfId="56390" xr:uid="{E1471CFB-0417-4204-8F22-9430CAD2249A}"/>
    <cellStyle name="Separador de milhares 23 2" xfId="25757" xr:uid="{00000000-0005-0000-0000-00009F640000}"/>
    <cellStyle name="Separador de milhares_x0001_ 23 2" xfId="25758" xr:uid="{00000000-0005-0000-0000-0000A0640000}"/>
    <cellStyle name="Separador de milhares 23 2 2" xfId="25759" xr:uid="{00000000-0005-0000-0000-0000A1640000}"/>
    <cellStyle name="Separador de milhares_x0001_ 23 2 2" xfId="56394" xr:uid="{20DD635D-5508-4ADA-A8CA-71EC5BF30902}"/>
    <cellStyle name="Separador de milhares 23 2 2 2" xfId="25760" xr:uid="{00000000-0005-0000-0000-0000A2640000}"/>
    <cellStyle name="Separador de milhares 23 2 2 2 2" xfId="56396" xr:uid="{DF8D9C72-8479-4EA1-B68D-D939C15D491B}"/>
    <cellStyle name="Separador de milhares 23 2 2 3" xfId="56395" xr:uid="{23BA10AC-E2BA-4E2F-AD61-AC638E4864E8}"/>
    <cellStyle name="Separador de milhares 23 2 3" xfId="25761" xr:uid="{00000000-0005-0000-0000-0000A3640000}"/>
    <cellStyle name="Separador de milhares 23 2 3 2" xfId="25762" xr:uid="{00000000-0005-0000-0000-0000A4640000}"/>
    <cellStyle name="Separador de milhares 23 2 3 2 2" xfId="56398" xr:uid="{CE78860A-F3FA-4B68-8E60-0A1A3CD165D4}"/>
    <cellStyle name="Separador de milhares 23 2 3 3" xfId="56397" xr:uid="{E97D8E58-E65D-47FB-855C-4808E6E7B60E}"/>
    <cellStyle name="Separador de milhares 23 2 4" xfId="25763" xr:uid="{00000000-0005-0000-0000-0000A5640000}"/>
    <cellStyle name="Separador de milhares 23 2 4 2" xfId="56399" xr:uid="{314523A7-0F2E-482B-A44B-174064CFB0E1}"/>
    <cellStyle name="Separador de milhares 23 2 5" xfId="25764" xr:uid="{00000000-0005-0000-0000-0000A6640000}"/>
    <cellStyle name="Separador de milhares 23 2 5 2" xfId="56400" xr:uid="{6858014C-2BEB-49CA-9BF2-17D0615065BC}"/>
    <cellStyle name="Separador de milhares 23 2 6" xfId="25765" xr:uid="{00000000-0005-0000-0000-0000A7640000}"/>
    <cellStyle name="Separador de milhares 23 2 6 2" xfId="56401" xr:uid="{B9BD1405-7716-49D4-A6FF-99120511FCE4}"/>
    <cellStyle name="Separador de milhares 23 2 7" xfId="56393" xr:uid="{087B2D6A-14D3-4EB2-95B2-83578550AB55}"/>
    <cellStyle name="Separador de milhares 23 3" xfId="25766" xr:uid="{00000000-0005-0000-0000-0000A8640000}"/>
    <cellStyle name="Separador de milhares_x0001_ 23 3" xfId="56391" xr:uid="{05A5147A-D200-4A23-943C-A9ADE17DA057}"/>
    <cellStyle name="Separador de milhares 23 3 2" xfId="25767" xr:uid="{00000000-0005-0000-0000-0000A9640000}"/>
    <cellStyle name="Separador de milhares 23 3 2 2" xfId="25768" xr:uid="{00000000-0005-0000-0000-0000AA640000}"/>
    <cellStyle name="Separador de milhares 23 3 2 2 2" xfId="56404" xr:uid="{5DA60A2F-0B4E-4EEC-9827-2AA2F56BEFBA}"/>
    <cellStyle name="Separador de milhares 23 3 2 3" xfId="56403" xr:uid="{D086F2F9-9CAB-4657-92EE-63B8CFFFDEBC}"/>
    <cellStyle name="Separador de milhares 23 3 3" xfId="25769" xr:uid="{00000000-0005-0000-0000-0000AB640000}"/>
    <cellStyle name="Separador de milhares 23 3 3 2" xfId="25770" xr:uid="{00000000-0005-0000-0000-0000AC640000}"/>
    <cellStyle name="Separador de milhares 23 3 3 2 2" xfId="56406" xr:uid="{504C70CA-D17D-493C-AC06-C4FD2AB34C00}"/>
    <cellStyle name="Separador de milhares 23 3 3 3" xfId="56405" xr:uid="{C03EB8FF-1583-4D4F-9D67-0C42A83196D0}"/>
    <cellStyle name="Separador de milhares 23 3 4" xfId="25771" xr:uid="{00000000-0005-0000-0000-0000AD640000}"/>
    <cellStyle name="Separador de milhares 23 3 4 2" xfId="56407" xr:uid="{0C210EEF-2D16-4B75-88AC-B7BA0B62EAD7}"/>
    <cellStyle name="Separador de milhares 23 3 5" xfId="25772" xr:uid="{00000000-0005-0000-0000-0000AE640000}"/>
    <cellStyle name="Separador de milhares 23 3 5 2" xfId="56408" xr:uid="{923EA5A9-0CED-4E30-8B56-CC99F43F0E0F}"/>
    <cellStyle name="Separador de milhares 23 3 6" xfId="25773" xr:uid="{00000000-0005-0000-0000-0000AF640000}"/>
    <cellStyle name="Separador de milhares 23 3 6 2" xfId="56409" xr:uid="{38D2B1DB-E704-49C4-8B11-37CC12F597E9}"/>
    <cellStyle name="Separador de milhares 23 3 7" xfId="56402" xr:uid="{6B80374B-10E6-4951-8C96-98BA0C58563D}"/>
    <cellStyle name="Separador de milhares 23 4" xfId="25774" xr:uid="{00000000-0005-0000-0000-0000B0640000}"/>
    <cellStyle name="Separador de milhares 23 4 2" xfId="25775" xr:uid="{00000000-0005-0000-0000-0000B1640000}"/>
    <cellStyle name="Separador de milhares 23 4 2 2" xfId="56411" xr:uid="{5A477AF8-E277-4D9C-927E-3633AA4E10DA}"/>
    <cellStyle name="Separador de milhares 23 4 3" xfId="56410" xr:uid="{D6DC0A6A-A1C9-45C5-B835-715B1FF9B9D7}"/>
    <cellStyle name="Separador de milhares 23 5" xfId="25776" xr:uid="{00000000-0005-0000-0000-0000B2640000}"/>
    <cellStyle name="Separador de milhares 23 5 2" xfId="25777" xr:uid="{00000000-0005-0000-0000-0000B3640000}"/>
    <cellStyle name="Separador de milhares 23 5 2 2" xfId="56413" xr:uid="{F20A15A0-99C9-4E19-83E9-988E7FC94D76}"/>
    <cellStyle name="Separador de milhares 23 5 3" xfId="56412" xr:uid="{B6E7E561-8797-4723-B165-D851A91CA3F4}"/>
    <cellStyle name="Separador de milhares 23 6" xfId="25778" xr:uid="{00000000-0005-0000-0000-0000B4640000}"/>
    <cellStyle name="Separador de milhares 23 6 2" xfId="25779" xr:uid="{00000000-0005-0000-0000-0000B5640000}"/>
    <cellStyle name="Separador de milhares 23 6 2 2" xfId="56415" xr:uid="{66E4ED09-E70D-4F03-86D5-628B29FB8938}"/>
    <cellStyle name="Separador de milhares 23 6 3" xfId="56414" xr:uid="{CB400EA1-4E5F-4ABD-A72D-69E2D75BCE2F}"/>
    <cellStyle name="Separador de milhares 23 7" xfId="25780" xr:uid="{00000000-0005-0000-0000-0000B6640000}"/>
    <cellStyle name="Separador de milhares 23 7 2" xfId="56416" xr:uid="{264EF4B6-21AE-497E-A2A3-1383C3CA831D}"/>
    <cellStyle name="Separador de milhares 23 8" xfId="25781" xr:uid="{00000000-0005-0000-0000-0000B7640000}"/>
    <cellStyle name="Separador de milhares 23 8 2" xfId="56417" xr:uid="{0D985DB7-495C-4F24-B5B6-1F66F334767E}"/>
    <cellStyle name="Separador de milhares 23 8 3" xfId="25782" xr:uid="{00000000-0005-0000-0000-0000B8640000}"/>
    <cellStyle name="Separador de milhares 23 8 3 2" xfId="56418" xr:uid="{5859B0E4-6C27-4BA2-8BC7-30300000A7AC}"/>
    <cellStyle name="Separador de milhares 23 9" xfId="25783" xr:uid="{00000000-0005-0000-0000-0000B9640000}"/>
    <cellStyle name="Separador de milhares 23 9 2" xfId="56419" xr:uid="{516E2CD4-BCC0-4C05-8D60-90B2260DD638}"/>
    <cellStyle name="Separador de milhares 24" xfId="25784" xr:uid="{00000000-0005-0000-0000-0000BA640000}"/>
    <cellStyle name="Separador de milhares_x0001_ 24" xfId="25785" xr:uid="{00000000-0005-0000-0000-0000BB640000}"/>
    <cellStyle name="Separador de milhares 24 10" xfId="25786" xr:uid="{00000000-0005-0000-0000-0000BC640000}"/>
    <cellStyle name="Separador de milhares 24 10 2" xfId="56422" xr:uid="{3DB9191E-C534-45EB-9FDB-33CF157A2451}"/>
    <cellStyle name="Separador de milhares 24 11" xfId="56420" xr:uid="{0AD7C68F-9DDD-4716-8482-ABA3DA2B69BF}"/>
    <cellStyle name="Separador de milhares 24 2" xfId="25787" xr:uid="{00000000-0005-0000-0000-0000BD640000}"/>
    <cellStyle name="Separador de milhares_x0001_ 24 2" xfId="25788" xr:uid="{00000000-0005-0000-0000-0000BE640000}"/>
    <cellStyle name="Separador de milhares 24 2 2" xfId="25789" xr:uid="{00000000-0005-0000-0000-0000BF640000}"/>
    <cellStyle name="Separador de milhares_x0001_ 24 2 2" xfId="56424" xr:uid="{0AA2EC2D-872B-4437-A7B7-73301C3DF8D1}"/>
    <cellStyle name="Separador de milhares 24 2 2 2" xfId="25790" xr:uid="{00000000-0005-0000-0000-0000C0640000}"/>
    <cellStyle name="Separador de milhares 24 2 2 2 2" xfId="56426" xr:uid="{4950B3CE-A700-4030-9969-7F13FD17FC18}"/>
    <cellStyle name="Separador de milhares 24 2 2 3" xfId="56425" xr:uid="{5AB978FF-76E5-47A3-966B-30CDC1C03770}"/>
    <cellStyle name="Separador de milhares 24 2 3" xfId="25791" xr:uid="{00000000-0005-0000-0000-0000C1640000}"/>
    <cellStyle name="Separador de milhares 24 2 3 2" xfId="25792" xr:uid="{00000000-0005-0000-0000-0000C2640000}"/>
    <cellStyle name="Separador de milhares 24 2 3 2 2" xfId="56428" xr:uid="{2D3A2692-9423-4317-87AC-209A6397A69E}"/>
    <cellStyle name="Separador de milhares 24 2 3 3" xfId="56427" xr:uid="{7B485AD0-6DBE-413C-9B9D-96F77A45C904}"/>
    <cellStyle name="Separador de milhares 24 2 4" xfId="25793" xr:uid="{00000000-0005-0000-0000-0000C3640000}"/>
    <cellStyle name="Separador de milhares 24 2 4 2" xfId="56429" xr:uid="{74E5289D-3B65-440E-BB89-4CB72D4C8DDB}"/>
    <cellStyle name="Separador de milhares 24 2 5" xfId="25794" xr:uid="{00000000-0005-0000-0000-0000C4640000}"/>
    <cellStyle name="Separador de milhares 24 2 5 2" xfId="25795" xr:uid="{00000000-0005-0000-0000-0000C5640000}"/>
    <cellStyle name="Separador de milhares 24 2 5 2 2" xfId="56431" xr:uid="{207D3669-E8D0-4CB3-8AA5-36E934DE4D22}"/>
    <cellStyle name="Separador de milhares 24 2 5 3" xfId="56430" xr:uid="{EA2A5EBA-B681-4973-BDE4-9652A272CA00}"/>
    <cellStyle name="Separador de milhares 24 2 6" xfId="25796" xr:uid="{00000000-0005-0000-0000-0000C6640000}"/>
    <cellStyle name="Separador de milhares 24 2 6 2" xfId="56432" xr:uid="{55091935-9368-4CDB-BF6D-238BC3B001E5}"/>
    <cellStyle name="Separador de milhares 24 2 7" xfId="56423" xr:uid="{D738DF24-520A-4793-8713-8C07B0EC2CC6}"/>
    <cellStyle name="Separador de milhares 24 3" xfId="25797" xr:uid="{00000000-0005-0000-0000-0000C7640000}"/>
    <cellStyle name="Separador de milhares_x0001_ 24 3" xfId="56421" xr:uid="{03D39E99-7A15-4E87-BD11-6FD51F06F4D0}"/>
    <cellStyle name="Separador de milhares 24 3 2" xfId="25798" xr:uid="{00000000-0005-0000-0000-0000C8640000}"/>
    <cellStyle name="Separador de milhares 24 3 2 2" xfId="25799" xr:uid="{00000000-0005-0000-0000-0000C9640000}"/>
    <cellStyle name="Separador de milhares 24 3 2 2 2" xfId="56435" xr:uid="{EF407853-0CCA-4846-B2B3-EDB8BF82BEF7}"/>
    <cellStyle name="Separador de milhares 24 3 2 3" xfId="56434" xr:uid="{DCD8F11C-3F5F-4700-932E-7B4F6476012D}"/>
    <cellStyle name="Separador de milhares 24 3 3" xfId="25800" xr:uid="{00000000-0005-0000-0000-0000CA640000}"/>
    <cellStyle name="Separador de milhares 24 3 3 2" xfId="25801" xr:uid="{00000000-0005-0000-0000-0000CB640000}"/>
    <cellStyle name="Separador de milhares 24 3 3 2 2" xfId="56437" xr:uid="{A98574EF-11AA-41AD-BA88-B299D73632FB}"/>
    <cellStyle name="Separador de milhares 24 3 3 3" xfId="56436" xr:uid="{152C1750-93D6-4F7C-98E7-CBAF7CEAB64C}"/>
    <cellStyle name="Separador de milhares 24 3 4" xfId="25802" xr:uid="{00000000-0005-0000-0000-0000CC640000}"/>
    <cellStyle name="Separador de milhares 24 3 4 2" xfId="56438" xr:uid="{AC6F0BE9-2854-4342-ABD2-FB3382CD8CC1}"/>
    <cellStyle name="Separador de milhares 24 3 5" xfId="25803" xr:uid="{00000000-0005-0000-0000-0000CD640000}"/>
    <cellStyle name="Separador de milhares 24 3 5 2" xfId="56439" xr:uid="{6BE70A17-D3AD-46AC-B9BE-8035E49A6A2C}"/>
    <cellStyle name="Separador de milhares 24 3 6" xfId="25804" xr:uid="{00000000-0005-0000-0000-0000CE640000}"/>
    <cellStyle name="Separador de milhares 24 3 6 2" xfId="56440" xr:uid="{460F1239-0C4F-4779-ACB2-6A90AB772731}"/>
    <cellStyle name="Separador de milhares 24 3 7" xfId="56433" xr:uid="{C5156D01-470B-457C-AE52-ACEC5CB8804D}"/>
    <cellStyle name="Separador de milhares 24 4" xfId="25805" xr:uid="{00000000-0005-0000-0000-0000CF640000}"/>
    <cellStyle name="Separador de milhares 24 4 2" xfId="25806" xr:uid="{00000000-0005-0000-0000-0000D0640000}"/>
    <cellStyle name="Separador de milhares 24 4 2 2" xfId="56442" xr:uid="{93AE5F6E-23B8-4DDB-B530-825DDF12CA95}"/>
    <cellStyle name="Separador de milhares 24 4 3" xfId="56441" xr:uid="{1BE2AA1D-5AB1-4D3C-B668-4B17E29F03EC}"/>
    <cellStyle name="Separador de milhares 24 5" xfId="25807" xr:uid="{00000000-0005-0000-0000-0000D1640000}"/>
    <cellStyle name="Separador de milhares 24 5 2" xfId="25808" xr:uid="{00000000-0005-0000-0000-0000D2640000}"/>
    <cellStyle name="Separador de milhares 24 5 2 2" xfId="56444" xr:uid="{9F1EE9A1-90FC-4634-9BF6-6AA478C4C9E4}"/>
    <cellStyle name="Separador de milhares 24 5 3" xfId="56443" xr:uid="{439FF08B-C50E-4D21-ABA3-1F0D11A82659}"/>
    <cellStyle name="Separador de milhares 24 6" xfId="25809" xr:uid="{00000000-0005-0000-0000-0000D3640000}"/>
    <cellStyle name="Separador de milhares 24 6 2" xfId="25810" xr:uid="{00000000-0005-0000-0000-0000D4640000}"/>
    <cellStyle name="Separador de milhares 24 6 2 2" xfId="56446" xr:uid="{69211DAC-F6F6-4DE4-BB96-3EC42CC303F3}"/>
    <cellStyle name="Separador de milhares 24 6 3" xfId="56445" xr:uid="{53605C0F-3381-4A00-9160-7DCB1EFAD876}"/>
    <cellStyle name="Separador de milhares 24 7" xfId="25811" xr:uid="{00000000-0005-0000-0000-0000D5640000}"/>
    <cellStyle name="Separador de milhares 24 7 2" xfId="56447" xr:uid="{D0803212-0258-4F1B-97DA-0E70118E487E}"/>
    <cellStyle name="Separador de milhares 24 8" xfId="25812" xr:uid="{00000000-0005-0000-0000-0000D6640000}"/>
    <cellStyle name="Separador de milhares 24 8 2" xfId="56448" xr:uid="{9FA61E0E-9D68-4E4B-9FC2-38BE54A38308}"/>
    <cellStyle name="Separador de milhares 24 8 3" xfId="25813" xr:uid="{00000000-0005-0000-0000-0000D7640000}"/>
    <cellStyle name="Separador de milhares 24 8 3 2" xfId="56449" xr:uid="{999F3EB9-121D-4B20-A7E7-856044D4D923}"/>
    <cellStyle name="Separador de milhares 24 9" xfId="25814" xr:uid="{00000000-0005-0000-0000-0000D8640000}"/>
    <cellStyle name="Separador de milhares 24 9 2" xfId="56450" xr:uid="{101BAC26-25D0-4B65-B436-C41ADE805607}"/>
    <cellStyle name="Separador de milhares 25" xfId="25815" xr:uid="{00000000-0005-0000-0000-0000D9640000}"/>
    <cellStyle name="Separador de milhares_x0001_ 25" xfId="25816" xr:uid="{00000000-0005-0000-0000-0000DA640000}"/>
    <cellStyle name="Separador de milhares 25 10" xfId="56451" xr:uid="{4BC36309-7B24-4C09-9C3E-C0B0FB0974B0}"/>
    <cellStyle name="Separador de milhares 25 2" xfId="25817" xr:uid="{00000000-0005-0000-0000-0000DB640000}"/>
    <cellStyle name="Separador de milhares_x0001_ 25 2" xfId="25818" xr:uid="{00000000-0005-0000-0000-0000DC640000}"/>
    <cellStyle name="Separador de milhares 25 2 2" xfId="25819" xr:uid="{00000000-0005-0000-0000-0000DD640000}"/>
    <cellStyle name="Separador de milhares_x0001_ 25 2 2" xfId="56454" xr:uid="{2E25DD1D-BBE1-4D3C-9000-EB277BD7D79C}"/>
    <cellStyle name="Separador de milhares 25 2 2 2" xfId="25820" xr:uid="{00000000-0005-0000-0000-0000DE640000}"/>
    <cellStyle name="Separador de milhares 25 2 2 2 2" xfId="56456" xr:uid="{E2FBC073-DC69-43A9-9117-1A64484DDF81}"/>
    <cellStyle name="Separador de milhares 25 2 2 3" xfId="56455" xr:uid="{578FA385-E01A-410F-8ABB-1BF200C8267E}"/>
    <cellStyle name="Separador de milhares 25 2 3" xfId="25821" xr:uid="{00000000-0005-0000-0000-0000DF640000}"/>
    <cellStyle name="Separador de milhares 25 2 3 2" xfId="25822" xr:uid="{00000000-0005-0000-0000-0000E0640000}"/>
    <cellStyle name="Separador de milhares 25 2 3 2 2" xfId="56458" xr:uid="{A59E39BF-50BC-4371-9647-1C856EC275AD}"/>
    <cellStyle name="Separador de milhares 25 2 3 3" xfId="56457" xr:uid="{51BFC20D-BC0A-4D27-9907-732435770BA5}"/>
    <cellStyle name="Separador de milhares 25 2 4" xfId="25823" xr:uid="{00000000-0005-0000-0000-0000E1640000}"/>
    <cellStyle name="Separador de milhares 25 2 4 2" xfId="56459" xr:uid="{E36364DF-0AC6-4AC2-8ED2-EDB46F0A310B}"/>
    <cellStyle name="Separador de milhares 25 2 5" xfId="25824" xr:uid="{00000000-0005-0000-0000-0000E2640000}"/>
    <cellStyle name="Separador de milhares 25 2 5 2" xfId="25825" xr:uid="{00000000-0005-0000-0000-0000E3640000}"/>
    <cellStyle name="Separador de milhares 25 2 5 2 2" xfId="56461" xr:uid="{66EDF709-EF78-47A5-8DB6-D7C53CC97677}"/>
    <cellStyle name="Separador de milhares 25 2 5 3" xfId="56460" xr:uid="{9F24C6E6-EB10-43D6-A077-C2D5AC92A661}"/>
    <cellStyle name="Separador de milhares 25 2 6" xfId="25826" xr:uid="{00000000-0005-0000-0000-0000E4640000}"/>
    <cellStyle name="Separador de milhares 25 2 6 2" xfId="56462" xr:uid="{CC1988B0-B1DB-45E3-8E99-C2B6F1246AD1}"/>
    <cellStyle name="Separador de milhares 25 2 7" xfId="56453" xr:uid="{C820B823-FEAD-463A-BC49-F63EE09F8162}"/>
    <cellStyle name="Separador de milhares 25 3" xfId="25827" xr:uid="{00000000-0005-0000-0000-0000E5640000}"/>
    <cellStyle name="Separador de milhares_x0001_ 25 3" xfId="56452" xr:uid="{8333977C-402B-4548-ABFD-C41F3A6BCE54}"/>
    <cellStyle name="Separador de milhares 25 3 2" xfId="25828" xr:uid="{00000000-0005-0000-0000-0000E6640000}"/>
    <cellStyle name="Separador de milhares 25 3 2 2" xfId="25829" xr:uid="{00000000-0005-0000-0000-0000E7640000}"/>
    <cellStyle name="Separador de milhares 25 3 2 2 2" xfId="56465" xr:uid="{5F74E0DB-C791-47D0-ABAD-B3085296CC9A}"/>
    <cellStyle name="Separador de milhares 25 3 2 3" xfId="56464" xr:uid="{890C089C-F3FA-4228-B1FD-B27220A13323}"/>
    <cellStyle name="Separador de milhares 25 3 3" xfId="25830" xr:uid="{00000000-0005-0000-0000-0000E8640000}"/>
    <cellStyle name="Separador de milhares 25 3 3 2" xfId="25831" xr:uid="{00000000-0005-0000-0000-0000E9640000}"/>
    <cellStyle name="Separador de milhares 25 3 3 2 2" xfId="56467" xr:uid="{AA355AEC-E4E6-4F6E-B037-11C16B58C7E3}"/>
    <cellStyle name="Separador de milhares 25 3 3 3" xfId="56466" xr:uid="{5B3372BD-24EB-42B8-A33F-21957362EC1A}"/>
    <cellStyle name="Separador de milhares 25 3 4" xfId="25832" xr:uid="{00000000-0005-0000-0000-0000EA640000}"/>
    <cellStyle name="Separador de milhares 25 3 4 2" xfId="56468" xr:uid="{ABC0E965-B920-4C34-9D86-5634ACD6FF16}"/>
    <cellStyle name="Separador de milhares 25 3 5" xfId="25833" xr:uid="{00000000-0005-0000-0000-0000EB640000}"/>
    <cellStyle name="Separador de milhares 25 3 5 2" xfId="56469" xr:uid="{ED189147-FF4A-4B62-928F-509AF894759F}"/>
    <cellStyle name="Separador de milhares 25 3 6" xfId="25834" xr:uid="{00000000-0005-0000-0000-0000EC640000}"/>
    <cellStyle name="Separador de milhares 25 3 6 2" xfId="56470" xr:uid="{CBA10A82-E130-4042-9B10-27CFEA014F52}"/>
    <cellStyle name="Separador de milhares 25 3 7" xfId="56463" xr:uid="{E9C8278D-5308-4545-AB5E-122D6CE2FBE3}"/>
    <cellStyle name="Separador de milhares 25 4" xfId="25835" xr:uid="{00000000-0005-0000-0000-0000ED640000}"/>
    <cellStyle name="Separador de milhares 25 4 2" xfId="25836" xr:uid="{00000000-0005-0000-0000-0000EE640000}"/>
    <cellStyle name="Separador de milhares 25 4 2 2" xfId="56472" xr:uid="{1605AE10-E727-4634-864F-B8B61B13508E}"/>
    <cellStyle name="Separador de milhares 25 4 3" xfId="56471" xr:uid="{314ED3A1-1594-48C2-914A-185C57E22B7C}"/>
    <cellStyle name="Separador de milhares 25 5" xfId="25837" xr:uid="{00000000-0005-0000-0000-0000EF640000}"/>
    <cellStyle name="Separador de milhares 25 5 2" xfId="25838" xr:uid="{00000000-0005-0000-0000-0000F0640000}"/>
    <cellStyle name="Separador de milhares 25 5 2 2" xfId="56474" xr:uid="{71A3B207-1A78-409C-9D5F-6E9802156F11}"/>
    <cellStyle name="Separador de milhares 25 5 3" xfId="56473" xr:uid="{8036641A-FBAC-4F49-B64C-300214831D16}"/>
    <cellStyle name="Separador de milhares 25 6" xfId="25839" xr:uid="{00000000-0005-0000-0000-0000F1640000}"/>
    <cellStyle name="Separador de milhares 25 6 2" xfId="56475" xr:uid="{E82D102A-4B45-4CCE-9C27-65694CEE50EB}"/>
    <cellStyle name="Separador de milhares 25 7" xfId="25840" xr:uid="{00000000-0005-0000-0000-0000F2640000}"/>
    <cellStyle name="Separador de milhares 25 7 2" xfId="56476" xr:uid="{99496B72-C548-4509-BB7A-6875E345D564}"/>
    <cellStyle name="Separador de milhares 25 7 3" xfId="25841" xr:uid="{00000000-0005-0000-0000-0000F3640000}"/>
    <cellStyle name="Separador de milhares 25 7 3 2" xfId="56477" xr:uid="{B29F55B0-EF8B-4095-8BA2-6D382C361C7A}"/>
    <cellStyle name="Separador de milhares 25 8" xfId="25842" xr:uid="{00000000-0005-0000-0000-0000F4640000}"/>
    <cellStyle name="Separador de milhares 25 8 2" xfId="56478" xr:uid="{58A1065A-B850-473A-82B2-20EFB5308B6D}"/>
    <cellStyle name="Separador de milhares 25 9" xfId="25843" xr:uid="{00000000-0005-0000-0000-0000F5640000}"/>
    <cellStyle name="Separador de milhares 25 9 2" xfId="56479" xr:uid="{14AC3AB7-EFAA-485C-ACAD-A64CFEFE9444}"/>
    <cellStyle name="Separador de milhares 26" xfId="25844" xr:uid="{00000000-0005-0000-0000-0000F6640000}"/>
    <cellStyle name="Separador de milhares_x0001_ 26" xfId="25845" xr:uid="{00000000-0005-0000-0000-0000F7640000}"/>
    <cellStyle name="Separador de milhares 26 10" xfId="56480" xr:uid="{40F3DA1C-36C9-45F5-97AE-85146E37F3D8}"/>
    <cellStyle name="Separador de milhares 26 2" xfId="25846" xr:uid="{00000000-0005-0000-0000-0000F8640000}"/>
    <cellStyle name="Separador de milhares_x0001_ 26 2" xfId="56481" xr:uid="{7CCE6385-422D-4FB3-8394-0EE050AA0F33}"/>
    <cellStyle name="Separador de milhares 26 2 2" xfId="25847" xr:uid="{00000000-0005-0000-0000-0000F9640000}"/>
    <cellStyle name="Separador de milhares 26 2 2 2" xfId="25848" xr:uid="{00000000-0005-0000-0000-0000FA640000}"/>
    <cellStyle name="Separador de milhares 26 2 2 2 2" xfId="56484" xr:uid="{E8D10A63-2D90-4A69-951D-E0AF53767507}"/>
    <cellStyle name="Separador de milhares 26 2 2 3" xfId="56483" xr:uid="{655ABE85-4DE6-4E24-8556-35C6F82B0E0F}"/>
    <cellStyle name="Separador de milhares 26 2 3" xfId="25849" xr:uid="{00000000-0005-0000-0000-0000FB640000}"/>
    <cellStyle name="Separador de milhares 26 2 3 2" xfId="25850" xr:uid="{00000000-0005-0000-0000-0000FC640000}"/>
    <cellStyle name="Separador de milhares 26 2 3 2 2" xfId="56486" xr:uid="{7373EC98-FB3E-4A3B-AE32-896542BF1AC4}"/>
    <cellStyle name="Separador de milhares 26 2 3 3" xfId="56485" xr:uid="{11D0527D-F00B-49F0-A65D-17EE92A1E662}"/>
    <cellStyle name="Separador de milhares 26 2 4" xfId="25851" xr:uid="{00000000-0005-0000-0000-0000FD640000}"/>
    <cellStyle name="Separador de milhares 26 2 4 2" xfId="56487" xr:uid="{DEA01317-9DE9-4B3E-8AFB-E57B321CF60E}"/>
    <cellStyle name="Separador de milhares 26 2 5" xfId="25852" xr:uid="{00000000-0005-0000-0000-0000FE640000}"/>
    <cellStyle name="Separador de milhares 26 2 5 2" xfId="25853" xr:uid="{00000000-0005-0000-0000-0000FF640000}"/>
    <cellStyle name="Separador de milhares 26 2 5 2 2" xfId="56489" xr:uid="{A43CEBEF-DB1E-49E8-9BB2-918E470B3EF7}"/>
    <cellStyle name="Separador de milhares 26 2 5 3" xfId="56488" xr:uid="{08E7BFBD-4527-4798-BC93-99B5FC65D57B}"/>
    <cellStyle name="Separador de milhares 26 2 6" xfId="25854" xr:uid="{00000000-0005-0000-0000-000000650000}"/>
    <cellStyle name="Separador de milhares 26 2 6 2" xfId="56490" xr:uid="{02A60EDC-5455-4855-B9B9-A59AF71775CD}"/>
    <cellStyle name="Separador de milhares 26 2 7" xfId="56482" xr:uid="{7F9968A8-2813-4CA3-8AA7-22A64D68795B}"/>
    <cellStyle name="Separador de milhares 26 3" xfId="25855" xr:uid="{00000000-0005-0000-0000-000001650000}"/>
    <cellStyle name="Separador de milhares 26 3 2" xfId="25856" xr:uid="{00000000-0005-0000-0000-000002650000}"/>
    <cellStyle name="Separador de milhares 26 3 2 2" xfId="25857" xr:uid="{00000000-0005-0000-0000-000003650000}"/>
    <cellStyle name="Separador de milhares 26 3 2 2 2" xfId="56493" xr:uid="{7E3FECB3-5E3F-4883-9FE0-9A47B02F8403}"/>
    <cellStyle name="Separador de milhares 26 3 2 3" xfId="56492" xr:uid="{FBF8B113-0422-472C-8EA2-D51497784F78}"/>
    <cellStyle name="Separador de milhares 26 3 3" xfId="25858" xr:uid="{00000000-0005-0000-0000-000004650000}"/>
    <cellStyle name="Separador de milhares 26 3 3 2" xfId="25859" xr:uid="{00000000-0005-0000-0000-000005650000}"/>
    <cellStyle name="Separador de milhares 26 3 3 2 2" xfId="56495" xr:uid="{9456FB69-4A89-4993-8342-468413FF9F6E}"/>
    <cellStyle name="Separador de milhares 26 3 3 3" xfId="56494" xr:uid="{61C374BF-55E3-453D-8645-387DA89FEF00}"/>
    <cellStyle name="Separador de milhares 26 3 4" xfId="25860" xr:uid="{00000000-0005-0000-0000-000006650000}"/>
    <cellStyle name="Separador de milhares 26 3 4 2" xfId="56496" xr:uid="{85F08247-278D-41D3-AD54-618FA37657BF}"/>
    <cellStyle name="Separador de milhares 26 3 5" xfId="25861" xr:uid="{00000000-0005-0000-0000-000007650000}"/>
    <cellStyle name="Separador de milhares 26 3 5 2" xfId="56497" xr:uid="{E542CF88-D218-4063-8247-BEA7BD2E5A0D}"/>
    <cellStyle name="Separador de milhares 26 3 6" xfId="25862" xr:uid="{00000000-0005-0000-0000-000008650000}"/>
    <cellStyle name="Separador de milhares 26 3 6 2" xfId="56498" xr:uid="{50D34260-B938-48AA-AA14-8A149C3A3325}"/>
    <cellStyle name="Separador de milhares 26 3 7" xfId="56491" xr:uid="{9AFC0FBA-46A8-4124-AF5D-1E42789C804A}"/>
    <cellStyle name="Separador de milhares 26 4" xfId="25863" xr:uid="{00000000-0005-0000-0000-000009650000}"/>
    <cellStyle name="Separador de milhares 26 4 2" xfId="25864" xr:uid="{00000000-0005-0000-0000-00000A650000}"/>
    <cellStyle name="Separador de milhares 26 4 2 2" xfId="56500" xr:uid="{5FCE3FD8-02B8-4A69-B948-AB572C1FCF90}"/>
    <cellStyle name="Separador de milhares 26 4 3" xfId="56499" xr:uid="{E9D3E2D1-C1BD-4B69-AE3D-89836775F55F}"/>
    <cellStyle name="Separador de milhares 26 5" xfId="25865" xr:uid="{00000000-0005-0000-0000-00000B650000}"/>
    <cellStyle name="Separador de milhares 26 5 2" xfId="25866" xr:uid="{00000000-0005-0000-0000-00000C650000}"/>
    <cellStyle name="Separador de milhares 26 5 2 2" xfId="56502" xr:uid="{AA8CEBC1-31AA-4B74-9419-70FC381E6886}"/>
    <cellStyle name="Separador de milhares 26 5 3" xfId="56501" xr:uid="{8E40D699-ED7D-496D-BF9A-E1421ECD6B79}"/>
    <cellStyle name="Separador de milhares 26 6" xfId="25867" xr:uid="{00000000-0005-0000-0000-00000D650000}"/>
    <cellStyle name="Separador de milhares 26 6 2" xfId="56503" xr:uid="{F727E5CD-86D1-4659-BC0C-AC7DC53A7D0F}"/>
    <cellStyle name="Separador de milhares 26 7" xfId="25868" xr:uid="{00000000-0005-0000-0000-00000E650000}"/>
    <cellStyle name="Separador de milhares 26 7 2" xfId="56504" xr:uid="{0510FEE6-45DD-4F09-914D-BF89CEE7BD8D}"/>
    <cellStyle name="Separador de milhares 26 7 3" xfId="25869" xr:uid="{00000000-0005-0000-0000-00000F650000}"/>
    <cellStyle name="Separador de milhares 26 7 3 2" xfId="56505" xr:uid="{197CFBB2-163F-4173-86F0-7F81EAC561F0}"/>
    <cellStyle name="Separador de milhares 26 8" xfId="25870" xr:uid="{00000000-0005-0000-0000-000010650000}"/>
    <cellStyle name="Separador de milhares 26 8 2" xfId="56506" xr:uid="{17493B41-D031-4A91-8EF2-35B4E764AD1E}"/>
    <cellStyle name="Separador de milhares 26 9" xfId="25871" xr:uid="{00000000-0005-0000-0000-000011650000}"/>
    <cellStyle name="Separador de milhares 26 9 2" xfId="56507" xr:uid="{70923CC4-CF9A-475D-AE99-8A2387FF915E}"/>
    <cellStyle name="Separador de milhares 27" xfId="25872" xr:uid="{00000000-0005-0000-0000-000012650000}"/>
    <cellStyle name="Separador de milhares_x0001_ 27" xfId="25873" xr:uid="{00000000-0005-0000-0000-000013650000}"/>
    <cellStyle name="Separador de milhares 27 2" xfId="25874" xr:uid="{00000000-0005-0000-0000-000014650000}"/>
    <cellStyle name="Separador de milhares_x0001_ 27 2" xfId="56509" xr:uid="{BE974E00-827E-48ED-B9A7-4917221DCF99}"/>
    <cellStyle name="Separador de milhares 27 2 2" xfId="25875" xr:uid="{00000000-0005-0000-0000-000015650000}"/>
    <cellStyle name="Separador de milhares 27 2 2 2" xfId="25876" xr:uid="{00000000-0005-0000-0000-000016650000}"/>
    <cellStyle name="Separador de milhares 27 2 2 2 2" xfId="56512" xr:uid="{4DCC747F-1E6B-465E-82F9-FB342772062F}"/>
    <cellStyle name="Separador de milhares 27 2 2 3" xfId="56511" xr:uid="{CB91CFEB-B140-448C-BC20-5457022C9303}"/>
    <cellStyle name="Separador de milhares 27 2 3" xfId="25877" xr:uid="{00000000-0005-0000-0000-000017650000}"/>
    <cellStyle name="Separador de milhares 27 2 3 2" xfId="25878" xr:uid="{00000000-0005-0000-0000-000018650000}"/>
    <cellStyle name="Separador de milhares 27 2 3 2 2" xfId="56514" xr:uid="{953A347A-C4F5-4CC9-BCFB-66AF60CB45E8}"/>
    <cellStyle name="Separador de milhares 27 2 3 3" xfId="56513" xr:uid="{6C56CF79-F340-475D-8FBC-27BAA0C4EAE7}"/>
    <cellStyle name="Separador de milhares 27 2 4" xfId="25879" xr:uid="{00000000-0005-0000-0000-000019650000}"/>
    <cellStyle name="Separador de milhares 27 2 4 2" xfId="56515" xr:uid="{4B0D8CF2-2F69-4A13-B60D-0FBA1DA837A3}"/>
    <cellStyle name="Separador de milhares 27 2 5" xfId="25880" xr:uid="{00000000-0005-0000-0000-00001A650000}"/>
    <cellStyle name="Separador de milhares 27 2 5 2" xfId="25881" xr:uid="{00000000-0005-0000-0000-00001B650000}"/>
    <cellStyle name="Separador de milhares 27 2 5 2 2" xfId="56517" xr:uid="{F388C7A7-4CBE-4A93-8431-0BEF2C4F6BF1}"/>
    <cellStyle name="Separador de milhares 27 2 5 3" xfId="56516" xr:uid="{2E0791EB-9B7F-47C2-BD54-7F65EBD3E059}"/>
    <cellStyle name="Separador de milhares 27 2 6" xfId="25882" xr:uid="{00000000-0005-0000-0000-00001C650000}"/>
    <cellStyle name="Separador de milhares 27 2 6 2" xfId="56518" xr:uid="{FC1B1C96-2368-40CE-AC7B-6652C2DD611B}"/>
    <cellStyle name="Separador de milhares 27 2 7" xfId="56510" xr:uid="{FEA30739-E897-49EB-930F-E17B4A471DB0}"/>
    <cellStyle name="Separador de milhares 27 3" xfId="25883" xr:uid="{00000000-0005-0000-0000-00001D650000}"/>
    <cellStyle name="Separador de milhares_x0001_ 27 3" xfId="25884" xr:uid="{00000000-0005-0000-0000-00001E650000}"/>
    <cellStyle name="Separador de milhares 27 3 2" xfId="25885" xr:uid="{00000000-0005-0000-0000-00001F650000}"/>
    <cellStyle name="Separador de milhares_x0001_ 27 3 2" xfId="56520" xr:uid="{48B1CBC2-CA9A-4015-8E96-E64129C51F94}"/>
    <cellStyle name="Separador de milhares 27 3 2 2" xfId="25886" xr:uid="{00000000-0005-0000-0000-000020650000}"/>
    <cellStyle name="Separador de milhares 27 3 2 2 2" xfId="56522" xr:uid="{8C8423F0-0BFB-4150-A018-B902760122C4}"/>
    <cellStyle name="Separador de milhares 27 3 2 3" xfId="56521" xr:uid="{550F0C87-4520-4558-B8CF-4578999939B0}"/>
    <cellStyle name="Separador de milhares 27 3 3" xfId="25887" xr:uid="{00000000-0005-0000-0000-000021650000}"/>
    <cellStyle name="Separador de milhares 27 3 3 2" xfId="25888" xr:uid="{00000000-0005-0000-0000-000022650000}"/>
    <cellStyle name="Separador de milhares 27 3 3 2 2" xfId="56524" xr:uid="{4E9B4E1A-92DB-4FB6-A156-08771B0111E8}"/>
    <cellStyle name="Separador de milhares 27 3 3 3" xfId="56523" xr:uid="{DEBFB0AC-9621-483D-A18B-873A785BE963}"/>
    <cellStyle name="Separador de milhares 27 3 4" xfId="25889" xr:uid="{00000000-0005-0000-0000-000023650000}"/>
    <cellStyle name="Separador de milhares 27 3 4 2" xfId="56525" xr:uid="{3883E6A0-8F1A-40A7-A009-3CC430C15CA2}"/>
    <cellStyle name="Separador de milhares 27 3 5" xfId="25890" xr:uid="{00000000-0005-0000-0000-000024650000}"/>
    <cellStyle name="Separador de milhares 27 3 5 2" xfId="56526" xr:uid="{ED036D5B-0D65-4BCA-9023-B569C8B72017}"/>
    <cellStyle name="Separador de milhares 27 3 6" xfId="25891" xr:uid="{00000000-0005-0000-0000-000025650000}"/>
    <cellStyle name="Separador de milhares 27 3 6 2" xfId="56527" xr:uid="{4E822F94-379F-4796-8699-4790BF6C71D7}"/>
    <cellStyle name="Separador de milhares 27 3 7" xfId="56519" xr:uid="{C1D7A5EE-E2B4-40A5-917C-1413BB6D928A}"/>
    <cellStyle name="Separador de milhares 27 4" xfId="25892" xr:uid="{00000000-0005-0000-0000-000026650000}"/>
    <cellStyle name="Separador de milhares 27 4 2" xfId="25893" xr:uid="{00000000-0005-0000-0000-000027650000}"/>
    <cellStyle name="Separador de milhares 27 4 2 2" xfId="56529" xr:uid="{5972BBD5-6A02-4645-B2BA-DAE15A71C7F1}"/>
    <cellStyle name="Separador de milhares 27 4 3" xfId="56528" xr:uid="{DFD9E2C5-2D3B-41E3-BF1D-9CE81B0800BD}"/>
    <cellStyle name="Separador de milhares 27 5" xfId="25894" xr:uid="{00000000-0005-0000-0000-000028650000}"/>
    <cellStyle name="Separador de milhares 27 5 2" xfId="25895" xr:uid="{00000000-0005-0000-0000-000029650000}"/>
    <cellStyle name="Separador de milhares 27 5 2 2" xfId="56531" xr:uid="{2EDBED62-3C21-445D-AE1F-E7684A16F082}"/>
    <cellStyle name="Separador de milhares 27 5 3" xfId="56530" xr:uid="{F3B8C5F8-DDCC-4C36-93FB-789BFC1234F1}"/>
    <cellStyle name="Separador de milhares 27 6" xfId="25896" xr:uid="{00000000-0005-0000-0000-00002A650000}"/>
    <cellStyle name="Separador de milhares 27 6 2" xfId="56532" xr:uid="{527E233F-BAD8-410B-87E4-43898A9C0B3C}"/>
    <cellStyle name="Separador de milhares 27 7" xfId="25897" xr:uid="{00000000-0005-0000-0000-00002B650000}"/>
    <cellStyle name="Separador de milhares 27 7 2" xfId="25898" xr:uid="{00000000-0005-0000-0000-00002C650000}"/>
    <cellStyle name="Separador de milhares 27 7 2 2" xfId="56534" xr:uid="{378C13F3-99B7-409C-9EAB-1076E44A1874}"/>
    <cellStyle name="Separador de milhares 27 7 3" xfId="56533" xr:uid="{D55E5C36-F016-49E6-B1AD-B4DD0F435272}"/>
    <cellStyle name="Separador de milhares 27 8" xfId="25899" xr:uid="{00000000-0005-0000-0000-00002D650000}"/>
    <cellStyle name="Separador de milhares 27 8 2" xfId="56535" xr:uid="{6C1A899E-4778-43AC-81D8-4E01DB197821}"/>
    <cellStyle name="Separador de milhares 27 9" xfId="56508" xr:uid="{1964F309-8A65-4077-8067-5785882A51DF}"/>
    <cellStyle name="Separador de milhares 28" xfId="25900" xr:uid="{00000000-0005-0000-0000-00002E650000}"/>
    <cellStyle name="Separador de milhares_x0001_ 28" xfId="25901" xr:uid="{00000000-0005-0000-0000-00002F650000}"/>
    <cellStyle name="Separador de milhares 28 2" xfId="25902" xr:uid="{00000000-0005-0000-0000-000030650000}"/>
    <cellStyle name="Separador de milhares_x0001_ 28 2" xfId="56537" xr:uid="{55F9DD10-B655-4DC0-9DAB-3079C34AC968}"/>
    <cellStyle name="Separador de milhares 28 2 2" xfId="25903" xr:uid="{00000000-0005-0000-0000-000031650000}"/>
    <cellStyle name="Separador de milhares 28 2 2 2" xfId="25904" xr:uid="{00000000-0005-0000-0000-000032650000}"/>
    <cellStyle name="Separador de milhares 28 2 2 2 2" xfId="56540" xr:uid="{93625719-E259-4292-92B2-2B88AA2E5BD0}"/>
    <cellStyle name="Separador de milhares 28 2 2 3" xfId="56539" xr:uid="{604F4AEB-95F3-4C75-AB64-1803DC412315}"/>
    <cellStyle name="Separador de milhares 28 2 3" xfId="25905" xr:uid="{00000000-0005-0000-0000-000033650000}"/>
    <cellStyle name="Separador de milhares 28 2 3 2" xfId="25906" xr:uid="{00000000-0005-0000-0000-000034650000}"/>
    <cellStyle name="Separador de milhares 28 2 3 2 2" xfId="56542" xr:uid="{C6FE3864-6E74-4C1B-89E2-47C31411609B}"/>
    <cellStyle name="Separador de milhares 28 2 3 3" xfId="56541" xr:uid="{DBA619BE-08F2-48C0-A79D-DE44B750E6DB}"/>
    <cellStyle name="Separador de milhares 28 2 4" xfId="25907" xr:uid="{00000000-0005-0000-0000-000035650000}"/>
    <cellStyle name="Separador de milhares 28 2 4 2" xfId="56543" xr:uid="{19A4E2DD-D876-485C-8279-2FB3D0854E31}"/>
    <cellStyle name="Separador de milhares 28 2 5" xfId="25908" xr:uid="{00000000-0005-0000-0000-000036650000}"/>
    <cellStyle name="Separador de milhares 28 2 5 2" xfId="25909" xr:uid="{00000000-0005-0000-0000-000037650000}"/>
    <cellStyle name="Separador de milhares 28 2 5 2 2" xfId="56545" xr:uid="{2904EEC9-4806-4F6C-8031-A00FFCC35F4B}"/>
    <cellStyle name="Separador de milhares 28 2 5 3" xfId="56544" xr:uid="{CABF05FE-F86E-4F26-BF04-A250A2DA4240}"/>
    <cellStyle name="Separador de milhares 28 2 6" xfId="25910" xr:uid="{00000000-0005-0000-0000-000038650000}"/>
    <cellStyle name="Separador de milhares 28 2 6 2" xfId="56546" xr:uid="{5B854673-53EE-4EB4-8180-A66A5D93C37A}"/>
    <cellStyle name="Separador de milhares 28 2 7" xfId="56538" xr:uid="{E7B4596D-F9C6-4383-9792-BC43D1AA338E}"/>
    <cellStyle name="Separador de milhares 28 3" xfId="25911" xr:uid="{00000000-0005-0000-0000-000039650000}"/>
    <cellStyle name="Separador de milhares 28 3 2" xfId="25912" xr:uid="{00000000-0005-0000-0000-00003A650000}"/>
    <cellStyle name="Separador de milhares 28 3 2 2" xfId="25913" xr:uid="{00000000-0005-0000-0000-00003B650000}"/>
    <cellStyle name="Separador de milhares 28 3 2 2 2" xfId="56549" xr:uid="{090C2C54-9607-4CE1-AAB6-2470ED219A9E}"/>
    <cellStyle name="Separador de milhares 28 3 2 3" xfId="56548" xr:uid="{3CEC4AEA-7438-44FF-A698-772CD2F491D7}"/>
    <cellStyle name="Separador de milhares 28 3 3" xfId="25914" xr:uid="{00000000-0005-0000-0000-00003C650000}"/>
    <cellStyle name="Separador de milhares 28 3 3 2" xfId="25915" xr:uid="{00000000-0005-0000-0000-00003D650000}"/>
    <cellStyle name="Separador de milhares 28 3 3 2 2" xfId="56551" xr:uid="{FA75F00F-5BEF-4697-A17A-8BBBB7D2CD51}"/>
    <cellStyle name="Separador de milhares 28 3 3 3" xfId="56550" xr:uid="{3F842A36-2857-45B3-8A16-6387B96F4A3E}"/>
    <cellStyle name="Separador de milhares 28 3 4" xfId="25916" xr:uid="{00000000-0005-0000-0000-00003E650000}"/>
    <cellStyle name="Separador de milhares 28 3 4 2" xfId="56552" xr:uid="{01CC15B0-A5B9-49AF-8796-0997A316BC06}"/>
    <cellStyle name="Separador de milhares 28 3 5" xfId="25917" xr:uid="{00000000-0005-0000-0000-00003F650000}"/>
    <cellStyle name="Separador de milhares 28 3 5 2" xfId="56553" xr:uid="{62C8B453-A054-4E7A-8A75-AECBEB2B9F58}"/>
    <cellStyle name="Separador de milhares 28 3 6" xfId="25918" xr:uid="{00000000-0005-0000-0000-000040650000}"/>
    <cellStyle name="Separador de milhares 28 3 6 2" xfId="56554" xr:uid="{1D31650E-E1DD-4427-99CA-5FCBD3316033}"/>
    <cellStyle name="Separador de milhares 28 3 7" xfId="56547" xr:uid="{5D6E948D-69BA-4A6C-9509-48BA1E32AF56}"/>
    <cellStyle name="Separador de milhares 28 4" xfId="25919" xr:uid="{00000000-0005-0000-0000-000041650000}"/>
    <cellStyle name="Separador de milhares 28 4 2" xfId="25920" xr:uid="{00000000-0005-0000-0000-000042650000}"/>
    <cellStyle name="Separador de milhares 28 4 2 2" xfId="56556" xr:uid="{43378DC1-AD76-4959-8B21-069DE0D67460}"/>
    <cellStyle name="Separador de milhares 28 4 3" xfId="56555" xr:uid="{98A0BC86-09FB-4C43-9F43-4A75CB5B5417}"/>
    <cellStyle name="Separador de milhares 28 5" xfId="25921" xr:uid="{00000000-0005-0000-0000-000043650000}"/>
    <cellStyle name="Separador de milhares 28 5 2" xfId="25922" xr:uid="{00000000-0005-0000-0000-000044650000}"/>
    <cellStyle name="Separador de milhares 28 5 2 2" xfId="56558" xr:uid="{20873825-6DED-42A3-BD55-B045AD35EF8C}"/>
    <cellStyle name="Separador de milhares 28 5 3" xfId="56557" xr:uid="{8989ECDA-49F6-4666-9AD2-DB87734CA154}"/>
    <cellStyle name="Separador de milhares 28 6" xfId="25923" xr:uid="{00000000-0005-0000-0000-000045650000}"/>
    <cellStyle name="Separador de milhares 28 6 2" xfId="56559" xr:uid="{7DAC75B9-0C22-4F05-8E0E-D529BA7C423D}"/>
    <cellStyle name="Separador de milhares 28 7" xfId="25924" xr:uid="{00000000-0005-0000-0000-000046650000}"/>
    <cellStyle name="Separador de milhares 28 7 2" xfId="25925" xr:uid="{00000000-0005-0000-0000-000047650000}"/>
    <cellStyle name="Separador de milhares 28 7 2 2" xfId="56561" xr:uid="{7678C3A0-D808-411C-B4C7-B73495129605}"/>
    <cellStyle name="Separador de milhares 28 7 3" xfId="56560" xr:uid="{C9A5A80E-B6E6-4262-A3EE-B76018D0D0A7}"/>
    <cellStyle name="Separador de milhares 28 8" xfId="25926" xr:uid="{00000000-0005-0000-0000-000048650000}"/>
    <cellStyle name="Separador de milhares 28 8 2" xfId="56562" xr:uid="{55035AAC-A6A9-46E8-BC9F-6A2928493D75}"/>
    <cellStyle name="Separador de milhares 28 9" xfId="56536" xr:uid="{A34D26CB-BA02-416E-9429-AAB6A9B958A9}"/>
    <cellStyle name="Separador de milhares 29" xfId="25927" xr:uid="{00000000-0005-0000-0000-000049650000}"/>
    <cellStyle name="Separador de milhares_x0001_ 29" xfId="25928" xr:uid="{00000000-0005-0000-0000-00004A650000}"/>
    <cellStyle name="Separador de milhares 29 2" xfId="25929" xr:uid="{00000000-0005-0000-0000-00004B650000}"/>
    <cellStyle name="Separador de milhares_x0001_ 29 2" xfId="56564" xr:uid="{A878833D-7955-4F43-91CE-DEDA2123C7ED}"/>
    <cellStyle name="Separador de milhares 29 2 2" xfId="25930" xr:uid="{00000000-0005-0000-0000-00004C650000}"/>
    <cellStyle name="Separador de milhares 29 2 2 2" xfId="25931" xr:uid="{00000000-0005-0000-0000-00004D650000}"/>
    <cellStyle name="Separador de milhares 29 2 2 2 2" xfId="56567" xr:uid="{4C525C35-8F48-4398-84EA-81D1607D5A4E}"/>
    <cellStyle name="Separador de milhares 29 2 2 3" xfId="56566" xr:uid="{2E7580F4-5561-4B96-841C-46BF5EC1F097}"/>
    <cellStyle name="Separador de milhares 29 2 3" xfId="25932" xr:uid="{00000000-0005-0000-0000-00004E650000}"/>
    <cellStyle name="Separador de milhares 29 2 3 2" xfId="25933" xr:uid="{00000000-0005-0000-0000-00004F650000}"/>
    <cellStyle name="Separador de milhares 29 2 3 2 2" xfId="56569" xr:uid="{80E4F2A5-9CA3-49A9-B33A-ADF780065ECF}"/>
    <cellStyle name="Separador de milhares 29 2 3 3" xfId="56568" xr:uid="{D8DE9C42-924B-41A9-9074-A0B7DC58D86B}"/>
    <cellStyle name="Separador de milhares 29 2 4" xfId="25934" xr:uid="{00000000-0005-0000-0000-000050650000}"/>
    <cellStyle name="Separador de milhares 29 2 4 2" xfId="56570" xr:uid="{3AD88604-F7D1-46FE-B9E7-4F26B0AFF2E4}"/>
    <cellStyle name="Separador de milhares 29 2 5" xfId="25935" xr:uid="{00000000-0005-0000-0000-000051650000}"/>
    <cellStyle name="Separador de milhares 29 2 5 2" xfId="25936" xr:uid="{00000000-0005-0000-0000-000052650000}"/>
    <cellStyle name="Separador de milhares 29 2 5 2 2" xfId="56572" xr:uid="{20E9B592-E2E9-42BB-9793-9018FD3B0899}"/>
    <cellStyle name="Separador de milhares 29 2 5 3" xfId="56571" xr:uid="{A18D5C68-5DF4-4BF3-B16A-2436C9BF9FD4}"/>
    <cellStyle name="Separador de milhares 29 2 6" xfId="25937" xr:uid="{00000000-0005-0000-0000-000053650000}"/>
    <cellStyle name="Separador de milhares 29 2 6 2" xfId="56573" xr:uid="{18300DB6-B885-41D0-869E-CABEE3D4B2C8}"/>
    <cellStyle name="Separador de milhares 29 2 7" xfId="56565" xr:uid="{A376D498-FAB2-487A-AF17-3FD34003857A}"/>
    <cellStyle name="Separador de milhares 29 3" xfId="25938" xr:uid="{00000000-0005-0000-0000-000054650000}"/>
    <cellStyle name="Separador de milhares 29 3 2" xfId="25939" xr:uid="{00000000-0005-0000-0000-000055650000}"/>
    <cellStyle name="Separador de milhares 29 3 2 2" xfId="25940" xr:uid="{00000000-0005-0000-0000-000056650000}"/>
    <cellStyle name="Separador de milhares 29 3 2 2 2" xfId="56576" xr:uid="{776FB94C-8B14-4F1C-8635-C575E8504E93}"/>
    <cellStyle name="Separador de milhares 29 3 2 3" xfId="56575" xr:uid="{35C9AE91-41C5-423C-9F6D-EB564CCD1146}"/>
    <cellStyle name="Separador de milhares 29 3 3" xfId="25941" xr:uid="{00000000-0005-0000-0000-000057650000}"/>
    <cellStyle name="Separador de milhares 29 3 3 2" xfId="25942" xr:uid="{00000000-0005-0000-0000-000058650000}"/>
    <cellStyle name="Separador de milhares 29 3 3 2 2" xfId="56578" xr:uid="{4884F5ED-E9BE-4F2C-A349-6F8C18FDC40A}"/>
    <cellStyle name="Separador de milhares 29 3 3 3" xfId="56577" xr:uid="{12D1374D-0FC4-46A5-8A4B-960FAC07D152}"/>
    <cellStyle name="Separador de milhares 29 3 4" xfId="25943" xr:uid="{00000000-0005-0000-0000-000059650000}"/>
    <cellStyle name="Separador de milhares 29 3 4 2" xfId="56579" xr:uid="{4DA8C94E-E903-4F87-A179-7703982834E6}"/>
    <cellStyle name="Separador de milhares 29 3 5" xfId="25944" xr:uid="{00000000-0005-0000-0000-00005A650000}"/>
    <cellStyle name="Separador de milhares 29 3 5 2" xfId="56580" xr:uid="{6718935D-5FAF-4BFF-9997-FDC8126A0AE5}"/>
    <cellStyle name="Separador de milhares 29 3 6" xfId="25945" xr:uid="{00000000-0005-0000-0000-00005B650000}"/>
    <cellStyle name="Separador de milhares 29 3 6 2" xfId="56581" xr:uid="{18713EB7-A7F2-424D-A595-010AB36663CD}"/>
    <cellStyle name="Separador de milhares 29 3 7" xfId="56574" xr:uid="{9B796ECE-BFA3-45E4-A603-35BD9D99E262}"/>
    <cellStyle name="Separador de milhares 29 4" xfId="25946" xr:uid="{00000000-0005-0000-0000-00005C650000}"/>
    <cellStyle name="Separador de milhares 29 4 2" xfId="25947" xr:uid="{00000000-0005-0000-0000-00005D650000}"/>
    <cellStyle name="Separador de milhares 29 4 2 2" xfId="56583" xr:uid="{248E43BF-4F6B-4196-BA1D-736A57CA2CFB}"/>
    <cellStyle name="Separador de milhares 29 4 3" xfId="56582" xr:uid="{A998C0E2-DC22-4EDD-B54B-F38643AFA819}"/>
    <cellStyle name="Separador de milhares 29 5" xfId="25948" xr:uid="{00000000-0005-0000-0000-00005E650000}"/>
    <cellStyle name="Separador de milhares 29 5 2" xfId="25949" xr:uid="{00000000-0005-0000-0000-00005F650000}"/>
    <cellStyle name="Separador de milhares 29 5 2 2" xfId="56585" xr:uid="{2AB3C020-0675-4424-B190-7CB8D1AEE103}"/>
    <cellStyle name="Separador de milhares 29 5 3" xfId="56584" xr:uid="{731285D4-B494-4468-BFE1-DD7AA6E74825}"/>
    <cellStyle name="Separador de milhares 29 6" xfId="25950" xr:uid="{00000000-0005-0000-0000-000060650000}"/>
    <cellStyle name="Separador de milhares 29 6 2" xfId="56586" xr:uid="{5028BA1D-A03D-47B5-B591-D07637144993}"/>
    <cellStyle name="Separador de milhares 29 7" xfId="25951" xr:uid="{00000000-0005-0000-0000-000061650000}"/>
    <cellStyle name="Separador de milhares 29 7 2" xfId="25952" xr:uid="{00000000-0005-0000-0000-000062650000}"/>
    <cellStyle name="Separador de milhares 29 7 2 2" xfId="56588" xr:uid="{F9570866-BE52-4A4A-BC3E-AC551F424FB7}"/>
    <cellStyle name="Separador de milhares 29 7 3" xfId="56587" xr:uid="{46070E28-2AAA-42C4-BB39-D7490CBB2384}"/>
    <cellStyle name="Separador de milhares 29 8" xfId="25953" xr:uid="{00000000-0005-0000-0000-000063650000}"/>
    <cellStyle name="Separador de milhares 29 8 2" xfId="56589" xr:uid="{577AC5A5-27A6-4EF7-8402-6B1CC826BAA9}"/>
    <cellStyle name="Separador de milhares 29 9" xfId="56563" xr:uid="{977815BB-2AC4-47D4-A657-410ED76EDB44}"/>
    <cellStyle name="Separador de milhares 3" xfId="25954" xr:uid="{00000000-0005-0000-0000-000064650000}"/>
    <cellStyle name="Separador de milhares_x0001_ 3" xfId="25955" xr:uid="{00000000-0005-0000-0000-000065650000}"/>
    <cellStyle name="Separador de milhares 3 10" xfId="25956" xr:uid="{00000000-0005-0000-0000-000066650000}"/>
    <cellStyle name="Separador de milhares_x0001_ 3 10" xfId="25957" xr:uid="{00000000-0005-0000-0000-000067650000}"/>
    <cellStyle name="Separador de milhares 3 10 10" xfId="56592" xr:uid="{C124B98E-5A58-4B26-B6C5-F2D90C5134DB}"/>
    <cellStyle name="Separador de milhares 3 10 2" xfId="25958" xr:uid="{00000000-0005-0000-0000-000068650000}"/>
    <cellStyle name="Separador de milhares_x0001_ 3 10 2" xfId="25959" xr:uid="{00000000-0005-0000-0000-000069650000}"/>
    <cellStyle name="Separador de milhares 3 10 2 2" xfId="25960" xr:uid="{00000000-0005-0000-0000-00006A650000}"/>
    <cellStyle name="Separador de milhares_x0001_ 3 10 2 2" xfId="56595" xr:uid="{0FBE2AA2-086F-4D13-9B6A-0DD5D90CA28D}"/>
    <cellStyle name="Separador de milhares 3 10 2 2 2" xfId="56596" xr:uid="{8D063ECA-078D-4898-88E4-64FA63402CA2}"/>
    <cellStyle name="Separador de milhares 3 10 2 3" xfId="56594" xr:uid="{D3071CB8-B5AC-41E3-A8A2-2805B6B3DB55}"/>
    <cellStyle name="Separador de milhares 3 10 3" xfId="25961" xr:uid="{00000000-0005-0000-0000-00006B650000}"/>
    <cellStyle name="Separador de milhares_x0001_ 3 10 3" xfId="56593" xr:uid="{2A690CD7-88C5-4DC7-9E2E-9BC60ECA40EF}"/>
    <cellStyle name="Separador de milhares 3 10 3 2" xfId="25962" xr:uid="{00000000-0005-0000-0000-00006C650000}"/>
    <cellStyle name="Separador de milhares 3 10 3 2 2" xfId="56598" xr:uid="{28EF3655-4B89-45F7-9E85-7B6E63ABD874}"/>
    <cellStyle name="Separador de milhares 3 10 3 3" xfId="56597" xr:uid="{8EF7C2AB-0F78-44F5-A8BB-70E306D7DBB9}"/>
    <cellStyle name="Separador de milhares 3 10 4" xfId="25963" xr:uid="{00000000-0005-0000-0000-00006D650000}"/>
    <cellStyle name="Separador de milhares 3 10 4 2" xfId="25964" xr:uid="{00000000-0005-0000-0000-00006E650000}"/>
    <cellStyle name="Separador de milhares 3 10 4 2 2" xfId="56600" xr:uid="{527CDEEB-EE65-4AC0-A6A8-D8FC28F7DD1F}"/>
    <cellStyle name="Separador de milhares 3 10 4 3" xfId="56599" xr:uid="{7ACD5B2C-0FAF-4108-B15A-AAD106BF8BDC}"/>
    <cellStyle name="Separador de milhares 3 10 5" xfId="25965" xr:uid="{00000000-0005-0000-0000-00006F650000}"/>
    <cellStyle name="Separador de milhares 3 10 5 2" xfId="25966" xr:uid="{00000000-0005-0000-0000-000070650000}"/>
    <cellStyle name="Separador de milhares 3 10 5 2 2" xfId="56602" xr:uid="{2B820D23-603D-47A8-AB6D-543267ACBED1}"/>
    <cellStyle name="Separador de milhares 3 10 5 3" xfId="56601" xr:uid="{D8E50223-61A3-4D3B-9F23-D7E2FE8FCAB1}"/>
    <cellStyle name="Separador de milhares 3 10 6" xfId="25967" xr:uid="{00000000-0005-0000-0000-000071650000}"/>
    <cellStyle name="Separador de milhares 3 10 6 2" xfId="56603" xr:uid="{C911BB9D-09BE-4E97-8037-3ECD4DDAFFD1}"/>
    <cellStyle name="Separador de milhares 3 10 7" xfId="25968" xr:uid="{00000000-0005-0000-0000-000072650000}"/>
    <cellStyle name="Separador de milhares 3 10 7 2" xfId="56604" xr:uid="{6982D2AC-7F3E-4DD2-A1C5-E9BEE6C87497}"/>
    <cellStyle name="Separador de milhares 3 10 7 3" xfId="25969" xr:uid="{00000000-0005-0000-0000-000073650000}"/>
    <cellStyle name="Separador de milhares 3 10 7 3 2" xfId="56605" xr:uid="{06F8F0FA-65EB-4B1B-964E-780FE4250177}"/>
    <cellStyle name="Separador de milhares 3 10 8" xfId="25970" xr:uid="{00000000-0005-0000-0000-000074650000}"/>
    <cellStyle name="Separador de milhares 3 10 8 2" xfId="56606" xr:uid="{203CA6D0-D3A8-4DEE-A1E4-7F975CD94680}"/>
    <cellStyle name="Separador de milhares 3 10 9" xfId="25971" xr:uid="{00000000-0005-0000-0000-000075650000}"/>
    <cellStyle name="Separador de milhares 3 10 9 2" xfId="56607" xr:uid="{2FD5C27C-7DE5-49F6-AA36-7D54A75E24D8}"/>
    <cellStyle name="Separador de milhares 3 11" xfId="25972" xr:uid="{00000000-0005-0000-0000-000076650000}"/>
    <cellStyle name="Separador de milhares_x0001_ 3 11" xfId="25973" xr:uid="{00000000-0005-0000-0000-000077650000}"/>
    <cellStyle name="Separador de milhares 3 11 2" xfId="25974" xr:uid="{00000000-0005-0000-0000-000078650000}"/>
    <cellStyle name="Separador de milhares_x0001_ 3 11 2" xfId="25975" xr:uid="{00000000-0005-0000-0000-000079650000}"/>
    <cellStyle name="Separador de milhares 3 11 2 2" xfId="25976" xr:uid="{00000000-0005-0000-0000-00007A650000}"/>
    <cellStyle name="Separador de milhares_x0001_ 3 11 2 2" xfId="56611" xr:uid="{605F4019-E542-4CE3-A596-FAF427A370DD}"/>
    <cellStyle name="Separador de milhares 3 11 2 2 2" xfId="56612" xr:uid="{CDF2E152-E9F9-4729-953C-E1DA1D4D695F}"/>
    <cellStyle name="Separador de milhares 3 11 2 3" xfId="56610" xr:uid="{1F0A772C-AFC6-44D4-8236-72F5437D7FD8}"/>
    <cellStyle name="Separador de milhares 3 11 3" xfId="25977" xr:uid="{00000000-0005-0000-0000-00007B650000}"/>
    <cellStyle name="Separador de milhares_x0001_ 3 11 3" xfId="56609" xr:uid="{EA181A9A-3D22-483C-8ED6-8072BD4D0F66}"/>
    <cellStyle name="Separador de milhares 3 11 3 2" xfId="25978" xr:uid="{00000000-0005-0000-0000-00007C650000}"/>
    <cellStyle name="Separador de milhares 3 11 3 2 2" xfId="56614" xr:uid="{B06EE4B0-F243-4A76-A801-06D7B7DB332B}"/>
    <cellStyle name="Separador de milhares 3 11 3 3" xfId="56613" xr:uid="{A42E32EE-512A-4979-8623-F28D474F30E4}"/>
    <cellStyle name="Separador de milhares 3 11 4" xfId="25979" xr:uid="{00000000-0005-0000-0000-00007D650000}"/>
    <cellStyle name="Separador de milhares 3 11 4 2" xfId="25980" xr:uid="{00000000-0005-0000-0000-00007E650000}"/>
    <cellStyle name="Separador de milhares 3 11 4 2 2" xfId="56616" xr:uid="{CE065196-8226-4A37-AE41-EF2675698BFE}"/>
    <cellStyle name="Separador de milhares 3 11 4 3" xfId="56615" xr:uid="{67445DA5-757C-42DA-A61E-BB1C30E85710}"/>
    <cellStyle name="Separador de milhares 3 11 5" xfId="25981" xr:uid="{00000000-0005-0000-0000-00007F650000}"/>
    <cellStyle name="Separador de milhares 3 11 5 2" xfId="56617" xr:uid="{B9D3C33B-ABFD-4939-8981-2321B3E80670}"/>
    <cellStyle name="Separador de milhares 3 11 6" xfId="25982" xr:uid="{00000000-0005-0000-0000-000080650000}"/>
    <cellStyle name="Separador de milhares 3 11 6 2" xfId="56618" xr:uid="{D98825FE-643D-4EF1-89F4-039565A798A4}"/>
    <cellStyle name="Separador de milhares 3 11 6 3" xfId="25983" xr:uid="{00000000-0005-0000-0000-000081650000}"/>
    <cellStyle name="Separador de milhares 3 11 6 3 2" xfId="56619" xr:uid="{BF855B04-D826-4FCC-8F3A-D76EBDD8D2D3}"/>
    <cellStyle name="Separador de milhares 3 11 7" xfId="25984" xr:uid="{00000000-0005-0000-0000-000082650000}"/>
    <cellStyle name="Separador de milhares 3 11 7 2" xfId="56620" xr:uid="{669F8FB3-F81B-44EF-B20D-5E37AD6A3E91}"/>
    <cellStyle name="Separador de milhares 3 11 8" xfId="25985" xr:uid="{00000000-0005-0000-0000-000083650000}"/>
    <cellStyle name="Separador de milhares 3 11 8 2" xfId="56621" xr:uid="{2841D2B9-F4E2-4F8C-BEA4-FF7C23ED06D1}"/>
    <cellStyle name="Separador de milhares 3 11 9" xfId="56608" xr:uid="{86BE1525-340E-45E8-B5DD-D11A4F2C032C}"/>
    <cellStyle name="Separador de milhares 3 12" xfId="25986" xr:uid="{00000000-0005-0000-0000-000084650000}"/>
    <cellStyle name="Separador de milhares_x0001_ 3 12" xfId="25987" xr:uid="{00000000-0005-0000-0000-000085650000}"/>
    <cellStyle name="Separador de milhares 3 12 2" xfId="25988" xr:uid="{00000000-0005-0000-0000-000086650000}"/>
    <cellStyle name="Separador de milhares_x0001_ 3 12 2" xfId="25989" xr:uid="{00000000-0005-0000-0000-000087650000}"/>
    <cellStyle name="Separador de milhares 3 12 2 2" xfId="25990" xr:uid="{00000000-0005-0000-0000-000088650000}"/>
    <cellStyle name="Separador de milhares_x0001_ 3 12 2 2" xfId="56625" xr:uid="{D7BC2F67-654F-425F-A00A-AC699CDF2434}"/>
    <cellStyle name="Separador de milhares 3 12 2 2 2" xfId="56626" xr:uid="{D514675D-4CB0-4803-B426-A0E6A2F74FBD}"/>
    <cellStyle name="Separador de milhares 3 12 2 3" xfId="56624" xr:uid="{E9DE95A7-4442-4D90-9DB4-B5571A0AD262}"/>
    <cellStyle name="Separador de milhares 3 12 3" xfId="25991" xr:uid="{00000000-0005-0000-0000-000089650000}"/>
    <cellStyle name="Separador de milhares_x0001_ 3 12 3" xfId="56623" xr:uid="{8902D1ED-C925-40BC-BB5C-328477D9DE7D}"/>
    <cellStyle name="Separador de milhares 3 12 3 2" xfId="25992" xr:uid="{00000000-0005-0000-0000-00008A650000}"/>
    <cellStyle name="Separador de milhares 3 12 3 2 2" xfId="56628" xr:uid="{5A118F71-3E70-4CB8-92C7-B41A4F1736CF}"/>
    <cellStyle name="Separador de milhares 3 12 3 3" xfId="56627" xr:uid="{A3E19845-02A7-433A-85AC-41E57B1C39B5}"/>
    <cellStyle name="Separador de milhares 3 12 4" xfId="25993" xr:uid="{00000000-0005-0000-0000-00008B650000}"/>
    <cellStyle name="Separador de milhares 3 12 4 2" xfId="25994" xr:uid="{00000000-0005-0000-0000-00008C650000}"/>
    <cellStyle name="Separador de milhares 3 12 4 2 2" xfId="56630" xr:uid="{301D5E70-3D90-4FF8-9600-90FFF7315296}"/>
    <cellStyle name="Separador de milhares 3 12 4 3" xfId="56629" xr:uid="{8B75BB25-169C-40CC-984F-397B407156C6}"/>
    <cellStyle name="Separador de milhares 3 12 5" xfId="25995" xr:uid="{00000000-0005-0000-0000-00008D650000}"/>
    <cellStyle name="Separador de milhares 3 12 5 2" xfId="56631" xr:uid="{2C2F6B31-096A-4D39-88B6-B401F9C1340B}"/>
    <cellStyle name="Separador de milhares 3 12 6" xfId="25996" xr:uid="{00000000-0005-0000-0000-00008E650000}"/>
    <cellStyle name="Separador de milhares 3 12 6 2" xfId="56632" xr:uid="{506A60C4-7C66-41B4-B3CB-9A49FCF95D00}"/>
    <cellStyle name="Separador de milhares 3 12 6 3" xfId="25997" xr:uid="{00000000-0005-0000-0000-00008F650000}"/>
    <cellStyle name="Separador de milhares 3 12 6 3 2" xfId="56633" xr:uid="{033DE5EB-01DB-4C94-8D9B-D3DEA8C024E8}"/>
    <cellStyle name="Separador de milhares 3 12 7" xfId="25998" xr:uid="{00000000-0005-0000-0000-000090650000}"/>
    <cellStyle name="Separador de milhares 3 12 7 2" xfId="56634" xr:uid="{F1ECEE81-C4E6-4F39-9CE8-4A5F658AA7A7}"/>
    <cellStyle name="Separador de milhares 3 12 8" xfId="25999" xr:uid="{00000000-0005-0000-0000-000091650000}"/>
    <cellStyle name="Separador de milhares 3 12 8 2" xfId="56635" xr:uid="{88BF1B78-5415-4527-B047-EF508BC2CF6A}"/>
    <cellStyle name="Separador de milhares 3 12 9" xfId="56622" xr:uid="{337141D6-6517-4D93-AEC7-4DD126E04358}"/>
    <cellStyle name="Separador de milhares 3 13" xfId="26000" xr:uid="{00000000-0005-0000-0000-000092650000}"/>
    <cellStyle name="Separador de milhares_x0001_ 3 13" xfId="26001" xr:uid="{00000000-0005-0000-0000-000093650000}"/>
    <cellStyle name="Separador de milhares 3 13 2" xfId="26002" xr:uid="{00000000-0005-0000-0000-000094650000}"/>
    <cellStyle name="Separador de milhares_x0001_ 3 13 2" xfId="26003" xr:uid="{00000000-0005-0000-0000-000095650000}"/>
    <cellStyle name="Separador de milhares 3 13 2 2" xfId="26004" xr:uid="{00000000-0005-0000-0000-000096650000}"/>
    <cellStyle name="Separador de milhares_x0001_ 3 13 2 2" xfId="56639" xr:uid="{ABDAF81D-695C-40D1-898E-A3A45D131A38}"/>
    <cellStyle name="Separador de milhares 3 13 2 2 2" xfId="56640" xr:uid="{3B1FB7C5-E761-43F4-AF1D-BE5CA0296231}"/>
    <cellStyle name="Separador de milhares 3 13 2 3" xfId="56638" xr:uid="{7890F960-8398-4870-AB53-8FDE715B635E}"/>
    <cellStyle name="Separador de milhares 3 13 3" xfId="26005" xr:uid="{00000000-0005-0000-0000-000097650000}"/>
    <cellStyle name="Separador de milhares_x0001_ 3 13 3" xfId="56637" xr:uid="{6E897AD4-39D0-40AA-A8A4-C1D604DEF3F0}"/>
    <cellStyle name="Separador de milhares 3 13 3 2" xfId="26006" xr:uid="{00000000-0005-0000-0000-000098650000}"/>
    <cellStyle name="Separador de milhares 3 13 3 2 2" xfId="56642" xr:uid="{61221E66-7037-423F-BB63-A07019DBAB57}"/>
    <cellStyle name="Separador de milhares 3 13 3 3" xfId="56641" xr:uid="{AEECBAA6-820F-4418-AEF4-2C0DB8C8AED2}"/>
    <cellStyle name="Separador de milhares 3 13 4" xfId="26007" xr:uid="{00000000-0005-0000-0000-000099650000}"/>
    <cellStyle name="Separador de milhares 3 13 4 2" xfId="56643" xr:uid="{2F1478E8-5897-4A49-A64D-1AB6C43DD511}"/>
    <cellStyle name="Separador de milhares 3 13 5" xfId="26008" xr:uid="{00000000-0005-0000-0000-00009A650000}"/>
    <cellStyle name="Separador de milhares 3 13 5 2" xfId="56644" xr:uid="{C44D722C-C670-45CD-B12A-53B91F948374}"/>
    <cellStyle name="Separador de milhares 3 13 5 3" xfId="26009" xr:uid="{00000000-0005-0000-0000-00009B650000}"/>
    <cellStyle name="Separador de milhares 3 13 5 3 2" xfId="56645" xr:uid="{071FFC6F-65B9-4364-BDE1-9E7F2AADA8FE}"/>
    <cellStyle name="Separador de milhares 3 13 6" xfId="26010" xr:uid="{00000000-0005-0000-0000-00009C650000}"/>
    <cellStyle name="Separador de milhares 3 13 6 2" xfId="56646" xr:uid="{48EA475B-DFFE-44B6-B2CB-D696DC6B04BA}"/>
    <cellStyle name="Separador de milhares 3 13 7" xfId="26011" xr:uid="{00000000-0005-0000-0000-00009D650000}"/>
    <cellStyle name="Separador de milhares 3 13 7 2" xfId="56647" xr:uid="{CB57DEEA-468B-40B9-A921-6E1332733C0F}"/>
    <cellStyle name="Separador de milhares 3 13 8" xfId="56636" xr:uid="{F8473C23-71CC-48AA-8A14-9E0658BD7DE5}"/>
    <cellStyle name="Separador de milhares 3 14" xfId="26012" xr:uid="{00000000-0005-0000-0000-00009E650000}"/>
    <cellStyle name="Separador de milhares_x0001_ 3 14" xfId="26013" xr:uid="{00000000-0005-0000-0000-00009F650000}"/>
    <cellStyle name="Separador de milhares 3 14 2" xfId="26014" xr:uid="{00000000-0005-0000-0000-0000A0650000}"/>
    <cellStyle name="Separador de milhares_x0001_ 3 14 2" xfId="56649" xr:uid="{0E3037A9-7D83-4FE8-BED5-F510369884A6}"/>
    <cellStyle name="Separador de milhares 3 14 2 2" xfId="26015" xr:uid="{00000000-0005-0000-0000-0000A1650000}"/>
    <cellStyle name="Separador de milhares 3 14 2 2 2" xfId="56651" xr:uid="{5657EF27-7433-4FB0-B1EB-2BF635F5D155}"/>
    <cellStyle name="Separador de milhares 3 14 2 3" xfId="56650" xr:uid="{5E5DCD1A-D52C-4ABD-BB3C-6356CCD5053A}"/>
    <cellStyle name="Separador de milhares 3 14 3" xfId="26016" xr:uid="{00000000-0005-0000-0000-0000A2650000}"/>
    <cellStyle name="Separador de milhares 3 14 3 2" xfId="26017" xr:uid="{00000000-0005-0000-0000-0000A3650000}"/>
    <cellStyle name="Separador de milhares 3 14 3 2 2" xfId="56653" xr:uid="{7E3041AF-A9FE-43B7-B0E2-9007D5CD391E}"/>
    <cellStyle name="Separador de milhares 3 14 3 3" xfId="56652" xr:uid="{4861CA00-9A39-4FD3-9E60-46E4D63050F9}"/>
    <cellStyle name="Separador de milhares 3 14 4" xfId="26018" xr:uid="{00000000-0005-0000-0000-0000A4650000}"/>
    <cellStyle name="Separador de milhares 3 14 4 2" xfId="56654" xr:uid="{B95A3C3C-EC4C-4F8C-AFD2-F9BA9C8AB79D}"/>
    <cellStyle name="Separador de milhares 3 14 5" xfId="26019" xr:uid="{00000000-0005-0000-0000-0000A5650000}"/>
    <cellStyle name="Separador de milhares 3 14 5 2" xfId="56655" xr:uid="{F381FB04-7309-4B78-93A1-ABF476A6DC9E}"/>
    <cellStyle name="Separador de milhares 3 14 5 3" xfId="26020" xr:uid="{00000000-0005-0000-0000-0000A6650000}"/>
    <cellStyle name="Separador de milhares 3 14 5 3 2" xfId="56656" xr:uid="{357E36D9-5CCF-4F0D-9591-A95542C2DD75}"/>
    <cellStyle name="Separador de milhares 3 14 6" xfId="26021" xr:uid="{00000000-0005-0000-0000-0000A7650000}"/>
    <cellStyle name="Separador de milhares 3 14 6 2" xfId="56657" xr:uid="{CFD0D390-0945-4C7C-A72A-EED04699104C}"/>
    <cellStyle name="Separador de milhares 3 14 7" xfId="26022" xr:uid="{00000000-0005-0000-0000-0000A8650000}"/>
    <cellStyle name="Separador de milhares 3 14 7 2" xfId="56658" xr:uid="{9D38560B-BD29-4D0C-B990-15692E4D86F3}"/>
    <cellStyle name="Separador de milhares 3 14 8" xfId="56648" xr:uid="{166DB591-1165-4A73-A56C-A9CD25871679}"/>
    <cellStyle name="Separador de milhares 3 15" xfId="26023" xr:uid="{00000000-0005-0000-0000-0000A9650000}"/>
    <cellStyle name="Separador de milhares_x0001_ 3 15" xfId="26024" xr:uid="{00000000-0005-0000-0000-0000AA650000}"/>
    <cellStyle name="Separador de milhares 3 15 2" xfId="26025" xr:uid="{00000000-0005-0000-0000-0000AB650000}"/>
    <cellStyle name="Separador de milhares_x0001_ 3 15 2" xfId="56660" xr:uid="{A1ACA0F1-471C-4062-ADE4-C072E42D6E33}"/>
    <cellStyle name="Separador de milhares 3 15 2 2" xfId="26026" xr:uid="{00000000-0005-0000-0000-0000AC650000}"/>
    <cellStyle name="Separador de milhares 3 15 2 2 2" xfId="56662" xr:uid="{B136663D-D6B8-4388-B260-7679A4E86F99}"/>
    <cellStyle name="Separador de milhares 3 15 2 3" xfId="56661" xr:uid="{B06148D7-12A8-4BD0-A5C5-4290D78EB2E8}"/>
    <cellStyle name="Separador de milhares 3 15 3" xfId="26027" xr:uid="{00000000-0005-0000-0000-0000AD650000}"/>
    <cellStyle name="Separador de milhares_x0001_ 3 15 3" xfId="26028" xr:uid="{00000000-0005-0000-0000-0000AE650000}"/>
    <cellStyle name="Separador de milhares 3 15 3 2" xfId="26029" xr:uid="{00000000-0005-0000-0000-0000AF650000}"/>
    <cellStyle name="Separador de milhares_x0001_ 3 15 3 2" xfId="56664" xr:uid="{6AE6687E-3F61-47FD-8441-43F756E7083E}"/>
    <cellStyle name="Separador de milhares 3 15 3 2 2" xfId="56665" xr:uid="{DC762D35-EFCF-423E-9197-DC7EAB0AE13B}"/>
    <cellStyle name="Separador de milhares 3 15 3 3" xfId="56663" xr:uid="{DC23524B-52B1-4314-A0C0-B4A2E6B5B936}"/>
    <cellStyle name="Separador de milhares 3 15 4" xfId="26030" xr:uid="{00000000-0005-0000-0000-0000B0650000}"/>
    <cellStyle name="Separador de milhares 3 15 4 2" xfId="56666" xr:uid="{C357365F-4CD7-40E1-BD0C-54FEA2A64B93}"/>
    <cellStyle name="Separador de milhares 3 15 5" xfId="26031" xr:uid="{00000000-0005-0000-0000-0000B1650000}"/>
    <cellStyle name="Separador de milhares 3 15 5 2" xfId="26032" xr:uid="{00000000-0005-0000-0000-0000B2650000}"/>
    <cellStyle name="Separador de milhares 3 15 5 2 2" xfId="56668" xr:uid="{332F599D-FE75-4C2D-9B75-40E9483DDB6F}"/>
    <cellStyle name="Separador de milhares 3 15 5 3" xfId="56667" xr:uid="{BDBEB435-93AD-4C77-9EF1-053260BADCF3}"/>
    <cellStyle name="Separador de milhares 3 15 6" xfId="26033" xr:uid="{00000000-0005-0000-0000-0000B3650000}"/>
    <cellStyle name="Separador de milhares 3 15 6 2" xfId="56669" xr:uid="{60DCF8F6-9C13-4DFE-A81B-20DBE54AD39F}"/>
    <cellStyle name="Separador de milhares 3 15 7" xfId="56659" xr:uid="{846503F2-651D-4562-A9A3-EB39A0070B4C}"/>
    <cellStyle name="Separador de milhares 3 16" xfId="26034" xr:uid="{00000000-0005-0000-0000-0000B4650000}"/>
    <cellStyle name="Separador de milhares_x0001_ 3 16" xfId="26035" xr:uid="{00000000-0005-0000-0000-0000B5650000}"/>
    <cellStyle name="Separador de milhares 3 16 2" xfId="26036" xr:uid="{00000000-0005-0000-0000-0000B6650000}"/>
    <cellStyle name="Separador de milhares_x0001_ 3 16 2" xfId="56671" xr:uid="{7675C775-0905-4C54-ADF8-8487AFFD6F1D}"/>
    <cellStyle name="Separador de milhares 3 16 2 2" xfId="26037" xr:uid="{00000000-0005-0000-0000-0000B7650000}"/>
    <cellStyle name="Separador de milhares 3 16 2 2 2" xfId="56673" xr:uid="{0F22C054-915A-4B93-AA5D-A7207F88D17A}"/>
    <cellStyle name="Separador de milhares 3 16 2 3" xfId="56672" xr:uid="{2F2BD313-F515-4E61-A473-D1F4DA371C41}"/>
    <cellStyle name="Separador de milhares 3 16 3" xfId="26038" xr:uid="{00000000-0005-0000-0000-0000B8650000}"/>
    <cellStyle name="Separador de milhares 3 16 3 2" xfId="26039" xr:uid="{00000000-0005-0000-0000-0000B9650000}"/>
    <cellStyle name="Separador de milhares 3 16 3 2 2" xfId="56675" xr:uid="{1C515F28-83A0-411F-B688-846B259D7E19}"/>
    <cellStyle name="Separador de milhares 3 16 3 3" xfId="56674" xr:uid="{342F6776-C559-4E3A-BEB1-A6DAEC9F9A79}"/>
    <cellStyle name="Separador de milhares 3 16 4" xfId="26040" xr:uid="{00000000-0005-0000-0000-0000BA650000}"/>
    <cellStyle name="Separador de milhares 3 16 4 2" xfId="56676" xr:uid="{D0802A63-A3BE-4E2A-A3B4-29C76391E626}"/>
    <cellStyle name="Separador de milhares 3 16 5" xfId="26041" xr:uid="{00000000-0005-0000-0000-0000BB650000}"/>
    <cellStyle name="Separador de milhares 3 16 5 2" xfId="26042" xr:uid="{00000000-0005-0000-0000-0000BC650000}"/>
    <cellStyle name="Separador de milhares 3 16 5 2 2" xfId="56678" xr:uid="{D4D31E6A-4EF5-431F-B58C-A3FC005CD5D7}"/>
    <cellStyle name="Separador de milhares 3 16 5 3" xfId="56677" xr:uid="{7B971445-4893-4476-8C61-DFCB3489B2B6}"/>
    <cellStyle name="Separador de milhares 3 16 6" xfId="26043" xr:uid="{00000000-0005-0000-0000-0000BD650000}"/>
    <cellStyle name="Separador de milhares 3 16 6 2" xfId="56679" xr:uid="{6B321025-981A-4395-8CFF-A39FE14A3357}"/>
    <cellStyle name="Separador de milhares 3 16 7" xfId="56670" xr:uid="{95D74587-837B-4F74-8E8F-DFF7BA7E1E09}"/>
    <cellStyle name="Separador de milhares 3 17" xfId="26044" xr:uid="{00000000-0005-0000-0000-0000BE650000}"/>
    <cellStyle name="Separador de milhares_x0001_ 3 17" xfId="26045" xr:uid="{00000000-0005-0000-0000-0000BF650000}"/>
    <cellStyle name="Separador de milhares 3 17 2" xfId="26046" xr:uid="{00000000-0005-0000-0000-0000C0650000}"/>
    <cellStyle name="Separador de milhares_x0001_ 3 17 2" xfId="56681" xr:uid="{15001EB7-DD7E-4EFF-ACC2-B45C10D67A98}"/>
    <cellStyle name="Separador de milhares 3 17 2 2" xfId="26047" xr:uid="{00000000-0005-0000-0000-0000C1650000}"/>
    <cellStyle name="Separador de milhares 3 17 2 2 2" xfId="56683" xr:uid="{C16BC556-75DF-446D-BB84-5404E223DE9C}"/>
    <cellStyle name="Separador de milhares 3 17 2 3" xfId="56682" xr:uid="{C56C2F06-C2F6-483B-9299-48440F0CFD2E}"/>
    <cellStyle name="Separador de milhares 3 17 3" xfId="26048" xr:uid="{00000000-0005-0000-0000-0000C2650000}"/>
    <cellStyle name="Separador de milhares 3 17 3 2" xfId="26049" xr:uid="{00000000-0005-0000-0000-0000C3650000}"/>
    <cellStyle name="Separador de milhares 3 17 3 2 2" xfId="56685" xr:uid="{59B1D688-DCCD-4F6E-9349-EA740F5173A6}"/>
    <cellStyle name="Separador de milhares 3 17 3 3" xfId="56684" xr:uid="{5B9C8674-148D-4047-B756-90B233DF364D}"/>
    <cellStyle name="Separador de milhares 3 17 4" xfId="26050" xr:uid="{00000000-0005-0000-0000-0000C4650000}"/>
    <cellStyle name="Separador de milhares 3 17 4 2" xfId="56686" xr:uid="{0395C927-CC0F-4836-82B5-415C40B732F6}"/>
    <cellStyle name="Separador de milhares 3 17 5" xfId="26051" xr:uid="{00000000-0005-0000-0000-0000C5650000}"/>
    <cellStyle name="Separador de milhares 3 17 5 2" xfId="26052" xr:uid="{00000000-0005-0000-0000-0000C6650000}"/>
    <cellStyle name="Separador de milhares 3 17 5 2 2" xfId="56688" xr:uid="{44E0BC9A-B9FA-47C4-88AC-5965ED09F500}"/>
    <cellStyle name="Separador de milhares 3 17 5 3" xfId="56687" xr:uid="{29254DC6-9097-42F0-85DA-3AFA7D003B3B}"/>
    <cellStyle name="Separador de milhares 3 17 6" xfId="26053" xr:uid="{00000000-0005-0000-0000-0000C7650000}"/>
    <cellStyle name="Separador de milhares 3 17 6 2" xfId="56689" xr:uid="{5BEB67A4-ECB0-4B99-8ED4-CBFD0EFAC0FE}"/>
    <cellStyle name="Separador de milhares 3 17 7" xfId="56680" xr:uid="{4678C47F-4BFE-4AC6-A122-301ACD7A1DB0}"/>
    <cellStyle name="Separador de milhares 3 18" xfId="26054" xr:uid="{00000000-0005-0000-0000-0000C8650000}"/>
    <cellStyle name="Separador de milhares_x0001_ 3 18" xfId="56591" xr:uid="{F5E0DB3F-C834-420A-A00C-47B709B52069}"/>
    <cellStyle name="Separador de milhares 3 18 2" xfId="26055" xr:uid="{00000000-0005-0000-0000-0000C9650000}"/>
    <cellStyle name="Separador de milhares 3 18 2 2" xfId="26056" xr:uid="{00000000-0005-0000-0000-0000CA650000}"/>
    <cellStyle name="Separador de milhares 3 18 2 2 2" xfId="56692" xr:uid="{268B6C1A-1B3F-46F1-BB25-36F90468195C}"/>
    <cellStyle name="Separador de milhares 3 18 2 3" xfId="56691" xr:uid="{A27B7D31-F708-4BB3-8899-603ACBB9AC9F}"/>
    <cellStyle name="Separador de milhares 3 18 3" xfId="26057" xr:uid="{00000000-0005-0000-0000-0000CB650000}"/>
    <cellStyle name="Separador de milhares 3 18 3 2" xfId="26058" xr:uid="{00000000-0005-0000-0000-0000CC650000}"/>
    <cellStyle name="Separador de milhares 3 18 3 2 2" xfId="56694" xr:uid="{1C90F5EE-28C7-4BAF-A4E1-5EDC8B4E99BD}"/>
    <cellStyle name="Separador de milhares 3 18 3 3" xfId="56693" xr:uid="{CD64EA0A-E182-4D17-9EC6-22383BF6DD70}"/>
    <cellStyle name="Separador de milhares 3 18 4" xfId="26059" xr:uid="{00000000-0005-0000-0000-0000CD650000}"/>
    <cellStyle name="Separador de milhares 3 18 4 2" xfId="56695" xr:uid="{60EDD09B-8374-4FDC-B606-EB8CACF6E3CF}"/>
    <cellStyle name="Separador de milhares 3 18 5" xfId="26060" xr:uid="{00000000-0005-0000-0000-0000CE650000}"/>
    <cellStyle name="Separador de milhares 3 18 5 2" xfId="26061" xr:uid="{00000000-0005-0000-0000-0000CF650000}"/>
    <cellStyle name="Separador de milhares 3 18 5 2 2" xfId="56697" xr:uid="{5943A377-CA87-4E18-9FB0-93F4CDF56265}"/>
    <cellStyle name="Separador de milhares 3 18 5 3" xfId="56696" xr:uid="{739A6CE0-4F53-4D1F-BA1E-754858504320}"/>
    <cellStyle name="Separador de milhares 3 18 6" xfId="26062" xr:uid="{00000000-0005-0000-0000-0000D0650000}"/>
    <cellStyle name="Separador de milhares 3 18 6 2" xfId="56698" xr:uid="{ABE5DEA9-2521-449B-84FF-A37CE6CD853D}"/>
    <cellStyle name="Separador de milhares 3 18 7" xfId="56690" xr:uid="{8B91EB74-2165-4A7A-A752-0AB2641014C6}"/>
    <cellStyle name="Separador de milhares 3 19" xfId="26063" xr:uid="{00000000-0005-0000-0000-0000D1650000}"/>
    <cellStyle name="Separador de milhares 3 19 2" xfId="26064" xr:uid="{00000000-0005-0000-0000-0000D2650000}"/>
    <cellStyle name="Separador de milhares 3 19 2 2" xfId="26065" xr:uid="{00000000-0005-0000-0000-0000D3650000}"/>
    <cellStyle name="Separador de milhares 3 19 2 2 2" xfId="56701" xr:uid="{1907FE87-6758-4A41-9A91-804B8B36992F}"/>
    <cellStyle name="Separador de milhares 3 19 2 3" xfId="56700" xr:uid="{2B419D92-2949-44FA-90FC-C4FA58E2EBE3}"/>
    <cellStyle name="Separador de milhares 3 19 3" xfId="26066" xr:uid="{00000000-0005-0000-0000-0000D4650000}"/>
    <cellStyle name="Separador de milhares 3 19 3 2" xfId="26067" xr:uid="{00000000-0005-0000-0000-0000D5650000}"/>
    <cellStyle name="Separador de milhares 3 19 3 2 2" xfId="56703" xr:uid="{9A2703B5-7A54-4061-ABF3-6A139ACEC5E0}"/>
    <cellStyle name="Separador de milhares 3 19 3 3" xfId="56702" xr:uid="{485B5205-76B2-491F-8277-528173019120}"/>
    <cellStyle name="Separador de milhares 3 19 4" xfId="26068" xr:uid="{00000000-0005-0000-0000-0000D6650000}"/>
    <cellStyle name="Separador de milhares 3 19 4 2" xfId="56704" xr:uid="{A5629349-D00B-41D2-8857-0515A165F437}"/>
    <cellStyle name="Separador de milhares 3 19 5" xfId="26069" xr:uid="{00000000-0005-0000-0000-0000D7650000}"/>
    <cellStyle name="Separador de milhares 3 19 5 2" xfId="26070" xr:uid="{00000000-0005-0000-0000-0000D8650000}"/>
    <cellStyle name="Separador de milhares 3 19 5 2 2" xfId="56706" xr:uid="{529FCF9D-9C53-4F99-99D9-6A8074DF24E0}"/>
    <cellStyle name="Separador de milhares 3 19 5 3" xfId="56705" xr:uid="{4F7E08D0-BED8-46D3-99DA-E23449CB0052}"/>
    <cellStyle name="Separador de milhares 3 19 6" xfId="26071" xr:uid="{00000000-0005-0000-0000-0000D9650000}"/>
    <cellStyle name="Separador de milhares 3 19 6 2" xfId="56707" xr:uid="{FE8CEBCF-FF4B-45EA-A666-305B620A694F}"/>
    <cellStyle name="Separador de milhares 3 19 7" xfId="56699" xr:uid="{7316FE95-9499-464A-A0FD-E687568A6A69}"/>
    <cellStyle name="Separador de milhares 3 2" xfId="26072" xr:uid="{00000000-0005-0000-0000-0000DA650000}"/>
    <cellStyle name="Separador de milhares_x0001_ 3 2" xfId="26073" xr:uid="{00000000-0005-0000-0000-0000DB650000}"/>
    <cellStyle name="Separador de milhares 3 2 10" xfId="26074" xr:uid="{00000000-0005-0000-0000-0000DC650000}"/>
    <cellStyle name="Separador de milhares_x0001_ 3 2 10" xfId="56709" xr:uid="{344DDFBE-E031-41CE-81B7-68220A6FE616}"/>
    <cellStyle name="Separador de milhares 3 2 10 2" xfId="26075" xr:uid="{00000000-0005-0000-0000-0000DD650000}"/>
    <cellStyle name="Separador de milhares 3 2 10 2 2" xfId="56711" xr:uid="{477B6033-ED01-4002-97C9-0370604A5E3D}"/>
    <cellStyle name="Separador de milhares 3 2 10 3" xfId="56710" xr:uid="{30B7CAA8-1666-489D-91AA-91DA0C294316}"/>
    <cellStyle name="Separador de milhares 3 2 11" xfId="26076" xr:uid="{00000000-0005-0000-0000-0000DE650000}"/>
    <cellStyle name="Separador de milhares 3 2 11 2" xfId="56712" xr:uid="{59854052-60E2-43E1-A614-22F095755666}"/>
    <cellStyle name="Separador de milhares 3 2 12" xfId="26077" xr:uid="{00000000-0005-0000-0000-0000DF650000}"/>
    <cellStyle name="Separador de milhares 3 2 12 2" xfId="56713" xr:uid="{6EFE4802-B0C3-4774-B311-9319C44D2F53}"/>
    <cellStyle name="Separador de milhares 3 2 12 3" xfId="26078" xr:uid="{00000000-0005-0000-0000-0000E0650000}"/>
    <cellStyle name="Separador de milhares 3 2 12 3 2" xfId="56714" xr:uid="{0051873D-9BD0-4B4A-B0F4-B76BC392811B}"/>
    <cellStyle name="Separador de milhares 3 2 13" xfId="26079" xr:uid="{00000000-0005-0000-0000-0000E1650000}"/>
    <cellStyle name="Separador de milhares 3 2 13 2" xfId="56715" xr:uid="{B18C7212-62D6-4E3D-B290-22B90BC0D1D7}"/>
    <cellStyle name="Separador de milhares 3 2 14" xfId="26080" xr:uid="{00000000-0005-0000-0000-0000E2650000}"/>
    <cellStyle name="Separador de milhares 3 2 14 2" xfId="56716" xr:uid="{5F069E91-99F8-4193-8458-61378DEBE113}"/>
    <cellStyle name="Separador de milhares 3 2 15" xfId="56708" xr:uid="{7BDBA81C-C666-460E-8783-90EAA3ED2E7A}"/>
    <cellStyle name="Separador de milhares 3 2 2" xfId="26081" xr:uid="{00000000-0005-0000-0000-0000E3650000}"/>
    <cellStyle name="Separador de milhares_x0001_ 3 2 2" xfId="26082" xr:uid="{00000000-0005-0000-0000-0000E4650000}"/>
    <cellStyle name="Separador de milhares 3 2 2 10" xfId="56717" xr:uid="{67593A8D-7A86-47F0-8FD0-D8D9583E600A}"/>
    <cellStyle name="Separador de milhares 3 2 2 2" xfId="26083" xr:uid="{00000000-0005-0000-0000-0000E5650000}"/>
    <cellStyle name="Separador de milhares_x0001_ 3 2 2 2" xfId="26084" xr:uid="{00000000-0005-0000-0000-0000E6650000}"/>
    <cellStyle name="Separador de milhares 3 2 2 2 2" xfId="26085" xr:uid="{00000000-0005-0000-0000-0000E7650000}"/>
    <cellStyle name="Separador de milhares_x0001_ 3 2 2 2 2" xfId="56720" xr:uid="{57AA848C-D85B-4937-8BF8-FCBCF834B140}"/>
    <cellStyle name="Separador de milhares 3 2 2 2 2 2" xfId="56721" xr:uid="{4896782F-444D-448A-9FD1-6C6006A861E0}"/>
    <cellStyle name="Separador de milhares 3 2 2 2 3" xfId="56719" xr:uid="{012ECE0B-7B6C-48F9-B1AD-76B261564310}"/>
    <cellStyle name="Separador de milhares 3 2 2 3" xfId="26086" xr:uid="{00000000-0005-0000-0000-0000E8650000}"/>
    <cellStyle name="Separador de milhares_x0001_ 3 2 2 3" xfId="56718" xr:uid="{FC3E833C-DCBB-404E-939D-39408D4EC005}"/>
    <cellStyle name="Separador de milhares 3 2 2 3 2" xfId="26087" xr:uid="{00000000-0005-0000-0000-0000E9650000}"/>
    <cellStyle name="Separador de milhares 3 2 2 3 2 2" xfId="56723" xr:uid="{3ECFF90E-F0A7-4F89-B8F3-F94AE387FB5B}"/>
    <cellStyle name="Separador de milhares 3 2 2 3 3" xfId="56722" xr:uid="{955DCB61-87A1-4300-A083-AF7C268A4678}"/>
    <cellStyle name="Separador de milhares 3 2 2 4" xfId="26088" xr:uid="{00000000-0005-0000-0000-0000EA650000}"/>
    <cellStyle name="Separador de milhares 3 2 2 4 2" xfId="26089" xr:uid="{00000000-0005-0000-0000-0000EB650000}"/>
    <cellStyle name="Separador de milhares 3 2 2 4 2 2" xfId="56725" xr:uid="{3A81655A-E55C-4C7C-9EB1-DB2F71E65194}"/>
    <cellStyle name="Separador de milhares 3 2 2 4 3" xfId="56724" xr:uid="{5A24D290-CD30-4A3D-B5E1-9D6632F3410E}"/>
    <cellStyle name="Separador de milhares 3 2 2 5" xfId="26090" xr:uid="{00000000-0005-0000-0000-0000EC650000}"/>
    <cellStyle name="Separador de milhares 3 2 2 5 2" xfId="26091" xr:uid="{00000000-0005-0000-0000-0000ED650000}"/>
    <cellStyle name="Separador de milhares 3 2 2 5 2 2" xfId="56727" xr:uid="{B00CE849-0FD2-48E5-B7AE-B532839DE2C9}"/>
    <cellStyle name="Separador de milhares 3 2 2 5 3" xfId="56726" xr:uid="{895DEE2C-496C-4CD5-A1C7-8747C8C51EF5}"/>
    <cellStyle name="Separador de milhares 3 2 2 6" xfId="26092" xr:uid="{00000000-0005-0000-0000-0000EE650000}"/>
    <cellStyle name="Separador de milhares 3 2 2 6 2" xfId="56728" xr:uid="{755A41FE-C9AC-474D-BA77-A1ED1185BE56}"/>
    <cellStyle name="Separador de milhares 3 2 2 7" xfId="26093" xr:uid="{00000000-0005-0000-0000-0000EF650000}"/>
    <cellStyle name="Separador de milhares 3 2 2 7 2" xfId="56729" xr:uid="{9D6725DD-D623-433D-92B0-2D1C06616466}"/>
    <cellStyle name="Separador de milhares 3 2 2 8" xfId="26094" xr:uid="{00000000-0005-0000-0000-0000F0650000}"/>
    <cellStyle name="Separador de milhares 3 2 2 8 2" xfId="56730" xr:uid="{3CD10E18-1723-497C-B60C-F4526B445DD8}"/>
    <cellStyle name="Separador de milhares 3 2 2 9" xfId="26095" xr:uid="{00000000-0005-0000-0000-0000F1650000}"/>
    <cellStyle name="Separador de milhares 3 2 2 9 2" xfId="56731" xr:uid="{5BBA6062-2A1D-4262-AD94-AE74C10612C8}"/>
    <cellStyle name="Separador de milhares 3 2 3" xfId="26096" xr:uid="{00000000-0005-0000-0000-0000F2650000}"/>
    <cellStyle name="Separador de milhares_x0001_ 3 2 3" xfId="26097" xr:uid="{00000000-0005-0000-0000-0000F3650000}"/>
    <cellStyle name="Separador de milhares 3 2 3 2" xfId="26098" xr:uid="{00000000-0005-0000-0000-0000F4650000}"/>
    <cellStyle name="Separador de milhares_x0001_ 3 2 3 2" xfId="26099" xr:uid="{00000000-0005-0000-0000-0000F5650000}"/>
    <cellStyle name="Separador de milhares 3 2 3 2 2" xfId="26100" xr:uid="{00000000-0005-0000-0000-0000F6650000}"/>
    <cellStyle name="Separador de milhares_x0001_ 3 2 3 2 2" xfId="56735" xr:uid="{35CE304B-08D5-4475-8518-CC3FD12A358F}"/>
    <cellStyle name="Separador de milhares 3 2 3 2 2 2" xfId="56736" xr:uid="{0A383921-D0A9-4E57-88BE-8913B32FB5AE}"/>
    <cellStyle name="Separador de milhares 3 2 3 2 3" xfId="56734" xr:uid="{385C3A5E-F744-49CB-A527-6E53EE568535}"/>
    <cellStyle name="Separador de milhares 3 2 3 3" xfId="26101" xr:uid="{00000000-0005-0000-0000-0000F7650000}"/>
    <cellStyle name="Separador de milhares_x0001_ 3 2 3 3" xfId="56733" xr:uid="{5AE7A785-33F2-4213-8AD8-9A17E0B91763}"/>
    <cellStyle name="Separador de milhares 3 2 3 3 2" xfId="26102" xr:uid="{00000000-0005-0000-0000-0000F8650000}"/>
    <cellStyle name="Separador de milhares 3 2 3 3 2 2" xfId="56738" xr:uid="{9F39133D-BCD2-4365-AF99-5419565942F4}"/>
    <cellStyle name="Separador de milhares 3 2 3 3 3" xfId="56737" xr:uid="{1D654A37-F83F-493A-A5A4-9BD9D2DE0D21}"/>
    <cellStyle name="Separador de milhares 3 2 3 4" xfId="26103" xr:uid="{00000000-0005-0000-0000-0000F9650000}"/>
    <cellStyle name="Separador de milhares 3 2 3 4 2" xfId="26104" xr:uid="{00000000-0005-0000-0000-0000FA650000}"/>
    <cellStyle name="Separador de milhares 3 2 3 4 2 2" xfId="56740" xr:uid="{31558617-0CF0-4BC6-A8E0-DBCEDF96333D}"/>
    <cellStyle name="Separador de milhares 3 2 3 4 3" xfId="56739" xr:uid="{EED046D3-90B9-4401-8A29-5E36FB1A5AE9}"/>
    <cellStyle name="Separador de milhares 3 2 3 5" xfId="26105" xr:uid="{00000000-0005-0000-0000-0000FB650000}"/>
    <cellStyle name="Separador de milhares 3 2 3 5 2" xfId="56741" xr:uid="{B06005A0-14EF-4431-BE20-D10B3B864D0E}"/>
    <cellStyle name="Separador de milhares 3 2 3 6" xfId="26106" xr:uid="{00000000-0005-0000-0000-0000FC650000}"/>
    <cellStyle name="Separador de milhares 3 2 3 6 2" xfId="56742" xr:uid="{20CCD4F1-02FF-44FF-A82B-57A277EB9EE0}"/>
    <cellStyle name="Separador de milhares 3 2 3 7" xfId="26107" xr:uid="{00000000-0005-0000-0000-0000FD650000}"/>
    <cellStyle name="Separador de milhares 3 2 3 7 2" xfId="56743" xr:uid="{F9ECC69D-F443-4C0F-933C-DDF6A7933705}"/>
    <cellStyle name="Separador de milhares 3 2 3 8" xfId="26108" xr:uid="{00000000-0005-0000-0000-0000FE650000}"/>
    <cellStyle name="Separador de milhares 3 2 3 8 2" xfId="56744" xr:uid="{58D6CB65-0D28-4748-8EC0-C876BFD4E41E}"/>
    <cellStyle name="Separador de milhares 3 2 3 9" xfId="56732" xr:uid="{F6978D15-72D8-4FAE-AC7C-D93F2E71DB34}"/>
    <cellStyle name="Separador de milhares 3 2 4" xfId="26109" xr:uid="{00000000-0005-0000-0000-0000FF650000}"/>
    <cellStyle name="Separador de milhares_x0001_ 3 2 4" xfId="26110" xr:uid="{00000000-0005-0000-0000-000000660000}"/>
    <cellStyle name="Separador de milhares 3 2 4 2" xfId="26111" xr:uid="{00000000-0005-0000-0000-000001660000}"/>
    <cellStyle name="Separador de milhares_x0001_ 3 2 4 2" xfId="26112" xr:uid="{00000000-0005-0000-0000-000002660000}"/>
    <cellStyle name="Separador de milhares 3 2 4 2 2" xfId="26113" xr:uid="{00000000-0005-0000-0000-000003660000}"/>
    <cellStyle name="Separador de milhares_x0001_ 3 2 4 2 2" xfId="56748" xr:uid="{BB5CBE51-DCCD-42FC-8955-977B00A9D90A}"/>
    <cellStyle name="Separador de milhares 3 2 4 2 2 2" xfId="56749" xr:uid="{2DA8D46B-B247-4F73-AD30-2132C8C68C07}"/>
    <cellStyle name="Separador de milhares 3 2 4 2 3" xfId="56747" xr:uid="{E0D91F42-DF33-4235-8ADF-1C71EF179AA5}"/>
    <cellStyle name="Separador de milhares 3 2 4 3" xfId="26114" xr:uid="{00000000-0005-0000-0000-000004660000}"/>
    <cellStyle name="Separador de milhares_x0001_ 3 2 4 3" xfId="56746" xr:uid="{CB3411AC-664B-4C5A-99E8-D5CD7EAAA3E5}"/>
    <cellStyle name="Separador de milhares 3 2 4 3 2" xfId="26115" xr:uid="{00000000-0005-0000-0000-000005660000}"/>
    <cellStyle name="Separador de milhares 3 2 4 3 2 2" xfId="56751" xr:uid="{20DF9049-1D43-4DBB-8EBF-F36E24C380B6}"/>
    <cellStyle name="Separador de milhares 3 2 4 3 3" xfId="56750" xr:uid="{F5E3A05B-8EC8-47A5-BF8D-F1CDFEF60B24}"/>
    <cellStyle name="Separador de milhares 3 2 4 4" xfId="26116" xr:uid="{00000000-0005-0000-0000-000006660000}"/>
    <cellStyle name="Separador de milhares 3 2 4 4 2" xfId="26117" xr:uid="{00000000-0005-0000-0000-000007660000}"/>
    <cellStyle name="Separador de milhares 3 2 4 4 2 2" xfId="56753" xr:uid="{946588A5-7F6D-4F2E-A00F-5B2537623454}"/>
    <cellStyle name="Separador de milhares 3 2 4 4 3" xfId="56752" xr:uid="{852959A6-AA10-4246-B96C-FB30515E55B7}"/>
    <cellStyle name="Separador de milhares 3 2 4 5" xfId="26118" xr:uid="{00000000-0005-0000-0000-000008660000}"/>
    <cellStyle name="Separador de milhares 3 2 4 5 2" xfId="56754" xr:uid="{7AFC3045-C1A4-4660-8818-FAAB656E7749}"/>
    <cellStyle name="Separador de milhares 3 2 4 6" xfId="26119" xr:uid="{00000000-0005-0000-0000-000009660000}"/>
    <cellStyle name="Separador de milhares 3 2 4 6 2" xfId="56755" xr:uid="{179233DE-FF26-420F-ACB2-089A7C9D7690}"/>
    <cellStyle name="Separador de milhares 3 2 4 7" xfId="26120" xr:uid="{00000000-0005-0000-0000-00000A660000}"/>
    <cellStyle name="Separador de milhares 3 2 4 7 2" xfId="56756" xr:uid="{7FAC1D3D-1298-4A12-B131-8C6F8723DE8D}"/>
    <cellStyle name="Separador de milhares 3 2 4 8" xfId="26121" xr:uid="{00000000-0005-0000-0000-00000B660000}"/>
    <cellStyle name="Separador de milhares 3 2 4 8 2" xfId="56757" xr:uid="{E2A5EAFF-8B18-44F4-A3C9-FF0EA1B7E033}"/>
    <cellStyle name="Separador de milhares 3 2 4 9" xfId="56745" xr:uid="{C611CBF8-6EEF-465D-A912-553C85FF5131}"/>
    <cellStyle name="Separador de milhares 3 2 5" xfId="26122" xr:uid="{00000000-0005-0000-0000-00000C660000}"/>
    <cellStyle name="Separador de milhares_x0001_ 3 2 5" xfId="26123" xr:uid="{00000000-0005-0000-0000-00000D660000}"/>
    <cellStyle name="Separador de milhares 3 2 5 2" xfId="26124" xr:uid="{00000000-0005-0000-0000-00000E660000}"/>
    <cellStyle name="Separador de milhares_x0001_ 3 2 5 2" xfId="26125" xr:uid="{00000000-0005-0000-0000-00000F660000}"/>
    <cellStyle name="Separador de milhares 3 2 5 2 2" xfId="26126" xr:uid="{00000000-0005-0000-0000-000010660000}"/>
    <cellStyle name="Separador de milhares_x0001_ 3 2 5 2 2" xfId="56761" xr:uid="{68B43CDF-6223-44A6-B65E-026F89A35ADC}"/>
    <cellStyle name="Separador de milhares 3 2 5 2 2 2" xfId="56762" xr:uid="{6D8EF9E6-0C0B-42E9-84DD-A6788B06DC61}"/>
    <cellStyle name="Separador de milhares 3 2 5 2 3" xfId="56760" xr:uid="{34C6BA1C-2837-4902-89E5-44187302BC5C}"/>
    <cellStyle name="Separador de milhares 3 2 5 3" xfId="26127" xr:uid="{00000000-0005-0000-0000-000011660000}"/>
    <cellStyle name="Separador de milhares_x0001_ 3 2 5 3" xfId="56759" xr:uid="{186C1EC0-F350-4874-928C-92E1624967D2}"/>
    <cellStyle name="Separador de milhares 3 2 5 3 2" xfId="26128" xr:uid="{00000000-0005-0000-0000-000012660000}"/>
    <cellStyle name="Separador de milhares 3 2 5 3 2 2" xfId="56764" xr:uid="{A816D1F6-5D66-4D23-889D-021EA7436599}"/>
    <cellStyle name="Separador de milhares 3 2 5 3 3" xfId="56763" xr:uid="{64BCD64A-F1D9-4B4C-AE8C-6B705FE2D883}"/>
    <cellStyle name="Separador de milhares 3 2 5 4" xfId="26129" xr:uid="{00000000-0005-0000-0000-000013660000}"/>
    <cellStyle name="Separador de milhares 3 2 5 4 2" xfId="56765" xr:uid="{7788403E-C2DC-4F1D-8F92-B9AC61C3CB76}"/>
    <cellStyle name="Separador de milhares 3 2 5 5" xfId="26130" xr:uid="{00000000-0005-0000-0000-000014660000}"/>
    <cellStyle name="Separador de milhares 3 2 5 5 2" xfId="56766" xr:uid="{CBCD4991-2858-4A73-8FE5-DF4223FF971C}"/>
    <cellStyle name="Separador de milhares 3 2 5 6" xfId="26131" xr:uid="{00000000-0005-0000-0000-000015660000}"/>
    <cellStyle name="Separador de milhares 3 2 5 6 2" xfId="56767" xr:uid="{508EBF0B-28E9-4D46-9D3C-51291E5661D7}"/>
    <cellStyle name="Separador de milhares 3 2 5 7" xfId="26132" xr:uid="{00000000-0005-0000-0000-000016660000}"/>
    <cellStyle name="Separador de milhares 3 2 5 7 2" xfId="56768" xr:uid="{4E9165A6-61CA-4579-B129-31BB0333EA23}"/>
    <cellStyle name="Separador de milhares 3 2 5 8" xfId="56758" xr:uid="{DBD8B5F8-8572-4829-B3D2-32DC6B3E7514}"/>
    <cellStyle name="Separador de milhares 3 2 6" xfId="26133" xr:uid="{00000000-0005-0000-0000-000017660000}"/>
    <cellStyle name="Separador de milhares_x0001_ 3 2 6" xfId="26134" xr:uid="{00000000-0005-0000-0000-000018660000}"/>
    <cellStyle name="Separador de milhares 3 2 6 2" xfId="26135" xr:uid="{00000000-0005-0000-0000-000019660000}"/>
    <cellStyle name="Separador de milhares_x0001_ 3 2 6 2" xfId="56770" xr:uid="{AAE57722-5D9A-4097-A061-06ABCD0D9D40}"/>
    <cellStyle name="Separador de milhares 3 2 6 2 2" xfId="26136" xr:uid="{00000000-0005-0000-0000-00001A660000}"/>
    <cellStyle name="Separador de milhares 3 2 6 2 2 2" xfId="56772" xr:uid="{A74848F1-9A51-4C05-8308-4EA9C46DAC4D}"/>
    <cellStyle name="Separador de milhares 3 2 6 2 3" xfId="56771" xr:uid="{71DAEC2F-998C-45D6-BF89-88417078258C}"/>
    <cellStyle name="Separador de milhares 3 2 6 3" xfId="26137" xr:uid="{00000000-0005-0000-0000-00001B660000}"/>
    <cellStyle name="Separador de milhares 3 2 6 3 2" xfId="26138" xr:uid="{00000000-0005-0000-0000-00001C660000}"/>
    <cellStyle name="Separador de milhares 3 2 6 3 2 2" xfId="56774" xr:uid="{FAC776A0-C1C2-4191-A439-CED0FD193EEB}"/>
    <cellStyle name="Separador de milhares 3 2 6 3 3" xfId="56773" xr:uid="{A3BE321C-3CFA-431D-96D2-B9E4539953B4}"/>
    <cellStyle name="Separador de milhares 3 2 6 4" xfId="26139" xr:uid="{00000000-0005-0000-0000-00001D660000}"/>
    <cellStyle name="Separador de milhares 3 2 6 4 2" xfId="56775" xr:uid="{440D732A-5AF7-4A16-B2EA-B384A8567777}"/>
    <cellStyle name="Separador de milhares 3 2 6 5" xfId="26140" xr:uid="{00000000-0005-0000-0000-00001E660000}"/>
    <cellStyle name="Separador de milhares 3 2 6 5 2" xfId="56776" xr:uid="{CD9F6D1D-D821-4949-9E0A-22591955BDE4}"/>
    <cellStyle name="Separador de milhares 3 2 6 6" xfId="26141" xr:uid="{00000000-0005-0000-0000-00001F660000}"/>
    <cellStyle name="Separador de milhares 3 2 6 6 2" xfId="56777" xr:uid="{9DC40B32-F3DA-4EE8-9EAD-815E9E79EB5A}"/>
    <cellStyle name="Separador de milhares 3 2 6 7" xfId="26142" xr:uid="{00000000-0005-0000-0000-000020660000}"/>
    <cellStyle name="Separador de milhares 3 2 6 7 2" xfId="56778" xr:uid="{855E2E2B-1DB3-49F7-90BB-00432EE9FC41}"/>
    <cellStyle name="Separador de milhares 3 2 6 8" xfId="56769" xr:uid="{8B9EEEC5-12D9-417E-88D3-29C47C7EB038}"/>
    <cellStyle name="Separador de milhares 3 2 7" xfId="26143" xr:uid="{00000000-0005-0000-0000-000021660000}"/>
    <cellStyle name="Separador de milhares_x0001_ 3 2 7" xfId="26144" xr:uid="{00000000-0005-0000-0000-000022660000}"/>
    <cellStyle name="Separador de milhares 3 2 7 2" xfId="26145" xr:uid="{00000000-0005-0000-0000-000023660000}"/>
    <cellStyle name="Separador de milhares_x0001_ 3 2 7 2" xfId="56780" xr:uid="{1D6B12CD-AD31-4ED4-BB95-AF03490F7BB4}"/>
    <cellStyle name="Separador de milhares 3 2 7 2 2" xfId="56781" xr:uid="{9A996144-2150-4DF9-9743-41CC5B40B22E}"/>
    <cellStyle name="Separador de milhares 3 2 7 3" xfId="56779" xr:uid="{3CD5CE72-18E5-4653-880A-55EC44BFAE6D}"/>
    <cellStyle name="Separador de milhares 3 2 8" xfId="26146" xr:uid="{00000000-0005-0000-0000-000024660000}"/>
    <cellStyle name="Separador de milhares_x0001_ 3 2 8" xfId="26147" xr:uid="{00000000-0005-0000-0000-000025660000}"/>
    <cellStyle name="Separador de milhares 3 2 8 2" xfId="26148" xr:uid="{00000000-0005-0000-0000-000026660000}"/>
    <cellStyle name="Separador de milhares_x0001_ 3 2 8 2" xfId="56783" xr:uid="{859F78A4-339A-47D1-9B31-744B120C1D55}"/>
    <cellStyle name="Separador de milhares 3 2 8 2 2" xfId="56784" xr:uid="{8F004A88-BCE6-4824-80EB-7AA2380E2479}"/>
    <cellStyle name="Separador de milhares 3 2 8 3" xfId="56782" xr:uid="{783FB4E5-8DC5-4BA3-8406-322661BFFFEB}"/>
    <cellStyle name="Separador de milhares 3 2 9" xfId="26149" xr:uid="{00000000-0005-0000-0000-000027660000}"/>
    <cellStyle name="Separador de milhares_x0001_ 3 2 9" xfId="26150" xr:uid="{00000000-0005-0000-0000-000028660000}"/>
    <cellStyle name="Separador de milhares 3 2 9 2" xfId="26151" xr:uid="{00000000-0005-0000-0000-000029660000}"/>
    <cellStyle name="Separador de milhares_x0001_ 3 2 9 2" xfId="56786" xr:uid="{8E2D4D2B-38CB-4019-91F6-BBC92B1D97EA}"/>
    <cellStyle name="Separador de milhares 3 2 9 2 2" xfId="56787" xr:uid="{85C09C3E-6EE6-45CE-B5EA-6C2AED187921}"/>
    <cellStyle name="Separador de milhares 3 2 9 3" xfId="56785" xr:uid="{D9DE4A79-0554-4ECA-9F11-090B7D41676C}"/>
    <cellStyle name="Separador de milhares 3 20" xfId="26152" xr:uid="{00000000-0005-0000-0000-00002A660000}"/>
    <cellStyle name="Separador de milhares 3 20 2" xfId="26153" xr:uid="{00000000-0005-0000-0000-00002B660000}"/>
    <cellStyle name="Separador de milhares 3 20 2 2" xfId="26154" xr:uid="{00000000-0005-0000-0000-00002C660000}"/>
    <cellStyle name="Separador de milhares 3 20 2 2 2" xfId="56790" xr:uid="{B80E8A90-AB83-40A6-BFED-93135EE78392}"/>
    <cellStyle name="Separador de milhares 3 20 2 3" xfId="56789" xr:uid="{D41F6140-A9F7-44E0-AE79-BB0CA8A9D2F3}"/>
    <cellStyle name="Separador de milhares 3 20 3" xfId="26155" xr:uid="{00000000-0005-0000-0000-00002D660000}"/>
    <cellStyle name="Separador de milhares 3 20 3 2" xfId="26156" xr:uid="{00000000-0005-0000-0000-00002E660000}"/>
    <cellStyle name="Separador de milhares 3 20 3 2 2" xfId="56792" xr:uid="{A0C1A209-00A6-4394-A655-20E4F6FDA09C}"/>
    <cellStyle name="Separador de milhares 3 20 3 3" xfId="56791" xr:uid="{8B352FC9-7EBC-4EAE-A9A5-C6B9AEBA11D5}"/>
    <cellStyle name="Separador de milhares 3 20 4" xfId="26157" xr:uid="{00000000-0005-0000-0000-00002F660000}"/>
    <cellStyle name="Separador de milhares 3 20 4 2" xfId="56793" xr:uid="{D3F0A297-4643-4E49-B0C6-1068D83A0138}"/>
    <cellStyle name="Separador de milhares 3 20 5" xfId="26158" xr:uid="{00000000-0005-0000-0000-000030660000}"/>
    <cellStyle name="Separador de milhares 3 20 5 2" xfId="26159" xr:uid="{00000000-0005-0000-0000-000031660000}"/>
    <cellStyle name="Separador de milhares 3 20 5 2 2" xfId="56795" xr:uid="{C49DD123-3123-41F6-9D74-5FBBE06C0363}"/>
    <cellStyle name="Separador de milhares 3 20 5 3" xfId="56794" xr:uid="{AAD8B77A-0E62-4BDD-8C07-90FC4B08D670}"/>
    <cellStyle name="Separador de milhares 3 20 6" xfId="26160" xr:uid="{00000000-0005-0000-0000-000032660000}"/>
    <cellStyle name="Separador de milhares 3 20 6 2" xfId="56796" xr:uid="{D16C2D28-24C2-4962-A44D-A30360B50500}"/>
    <cellStyle name="Separador de milhares 3 20 7" xfId="56788" xr:uid="{AB202779-579E-4DF3-81C9-60D66B7D273B}"/>
    <cellStyle name="Separador de milhares 3 21" xfId="26161" xr:uid="{00000000-0005-0000-0000-000033660000}"/>
    <cellStyle name="Separador de milhares 3 21 2" xfId="26162" xr:uid="{00000000-0005-0000-0000-000034660000}"/>
    <cellStyle name="Separador de milhares 3 21 2 2" xfId="26163" xr:uid="{00000000-0005-0000-0000-000035660000}"/>
    <cellStyle name="Separador de milhares 3 21 2 2 2" xfId="56799" xr:uid="{29A8E192-F2E4-474E-B048-008D3547F765}"/>
    <cellStyle name="Separador de milhares 3 21 2 3" xfId="56798" xr:uid="{C66AF5F3-2EF9-4635-9419-2DBAC16D5606}"/>
    <cellStyle name="Separador de milhares 3 21 3" xfId="26164" xr:uid="{00000000-0005-0000-0000-000036660000}"/>
    <cellStyle name="Separador de milhares 3 21 3 2" xfId="26165" xr:uid="{00000000-0005-0000-0000-000037660000}"/>
    <cellStyle name="Separador de milhares 3 21 3 2 2" xfId="56801" xr:uid="{B5698929-E7C3-4D9C-BF00-5FEA7A77ED09}"/>
    <cellStyle name="Separador de milhares 3 21 3 3" xfId="56800" xr:uid="{83669B0F-2C1F-4A99-BE2E-76BE1707BEEA}"/>
    <cellStyle name="Separador de milhares 3 21 4" xfId="26166" xr:uid="{00000000-0005-0000-0000-000038660000}"/>
    <cellStyle name="Separador de milhares 3 21 4 2" xfId="56802" xr:uid="{29290461-256E-4D3B-9B68-5CEF060E13AB}"/>
    <cellStyle name="Separador de milhares 3 21 5" xfId="26167" xr:uid="{00000000-0005-0000-0000-000039660000}"/>
    <cellStyle name="Separador de milhares 3 21 5 2" xfId="26168" xr:uid="{00000000-0005-0000-0000-00003A660000}"/>
    <cellStyle name="Separador de milhares 3 21 5 2 2" xfId="56804" xr:uid="{B4ADD726-80D6-4C87-B212-65561AA11AFE}"/>
    <cellStyle name="Separador de milhares 3 21 5 3" xfId="56803" xr:uid="{8EAB1E5E-5E9A-4757-AA8B-5699D298B144}"/>
    <cellStyle name="Separador de milhares 3 21 6" xfId="26169" xr:uid="{00000000-0005-0000-0000-00003B660000}"/>
    <cellStyle name="Separador de milhares 3 21 6 2" xfId="56805" xr:uid="{8D21E55E-2DAA-40ED-8799-8BC55422179C}"/>
    <cellStyle name="Separador de milhares 3 21 7" xfId="56797" xr:uid="{E189133B-E936-47C1-AA6E-26331B006194}"/>
    <cellStyle name="Separador de milhares 3 22" xfId="26170" xr:uid="{00000000-0005-0000-0000-00003C660000}"/>
    <cellStyle name="Separador de milhares 3 22 2" xfId="26171" xr:uid="{00000000-0005-0000-0000-00003D660000}"/>
    <cellStyle name="Separador de milhares 3 22 2 2" xfId="26172" xr:uid="{00000000-0005-0000-0000-00003E660000}"/>
    <cellStyle name="Separador de milhares 3 22 2 2 2" xfId="56808" xr:uid="{AC2337E9-B6BB-406C-BFA1-22BA8A7B07BD}"/>
    <cellStyle name="Separador de milhares 3 22 2 3" xfId="56807" xr:uid="{1EE0BACC-C1CD-4C37-934A-9EA16ADB34E7}"/>
    <cellStyle name="Separador de milhares 3 22 3" xfId="26173" xr:uid="{00000000-0005-0000-0000-00003F660000}"/>
    <cellStyle name="Separador de milhares 3 22 3 2" xfId="26174" xr:uid="{00000000-0005-0000-0000-000040660000}"/>
    <cellStyle name="Separador de milhares 3 22 3 2 2" xfId="56810" xr:uid="{4F15538B-8EB6-44D6-8A62-B2832C2BDCC2}"/>
    <cellStyle name="Separador de milhares 3 22 3 3" xfId="56809" xr:uid="{0D121C95-3581-49F4-BE9D-EFDA86D745AB}"/>
    <cellStyle name="Separador de milhares 3 22 4" xfId="26175" xr:uid="{00000000-0005-0000-0000-000041660000}"/>
    <cellStyle name="Separador de milhares 3 22 4 2" xfId="56811" xr:uid="{DE9FB484-D184-4A66-AEEF-BC691C08F1A5}"/>
    <cellStyle name="Separador de milhares 3 22 5" xfId="26176" xr:uid="{00000000-0005-0000-0000-000042660000}"/>
    <cellStyle name="Separador de milhares 3 22 5 2" xfId="26177" xr:uid="{00000000-0005-0000-0000-000043660000}"/>
    <cellStyle name="Separador de milhares 3 22 5 2 2" xfId="56813" xr:uid="{FDC32D51-8025-429E-8199-44256F4B821C}"/>
    <cellStyle name="Separador de milhares 3 22 5 3" xfId="56812" xr:uid="{46B3B668-8044-4479-8DA9-B2B4EFCB414B}"/>
    <cellStyle name="Separador de milhares 3 22 6" xfId="26178" xr:uid="{00000000-0005-0000-0000-000044660000}"/>
    <cellStyle name="Separador de milhares 3 22 6 2" xfId="56814" xr:uid="{EFE1FCF4-0EFD-4087-B076-D743E05D848F}"/>
    <cellStyle name="Separador de milhares 3 22 7" xfId="56806" xr:uid="{01CABD83-776F-4A27-AE76-9E6A1DE72533}"/>
    <cellStyle name="Separador de milhares 3 23" xfId="26179" xr:uid="{00000000-0005-0000-0000-000045660000}"/>
    <cellStyle name="Separador de milhares 3 23 2" xfId="26180" xr:uid="{00000000-0005-0000-0000-000046660000}"/>
    <cellStyle name="Separador de milhares 3 23 2 2" xfId="26181" xr:uid="{00000000-0005-0000-0000-000047660000}"/>
    <cellStyle name="Separador de milhares 3 23 2 2 2" xfId="56817" xr:uid="{90F2CF5F-C4DF-4A85-B096-51F273ABF548}"/>
    <cellStyle name="Separador de milhares 3 23 2 3" xfId="56816" xr:uid="{3326D350-9951-46AA-8EF7-E22DDD18C87F}"/>
    <cellStyle name="Separador de milhares 3 23 3" xfId="26182" xr:uid="{00000000-0005-0000-0000-000048660000}"/>
    <cellStyle name="Separador de milhares 3 23 3 2" xfId="26183" xr:uid="{00000000-0005-0000-0000-000049660000}"/>
    <cellStyle name="Separador de milhares 3 23 3 2 2" xfId="56819" xr:uid="{53BE70DF-A269-41B5-8EBA-1377C245277D}"/>
    <cellStyle name="Separador de milhares 3 23 3 3" xfId="56818" xr:uid="{FF2B01AB-A083-4269-A132-29040D4D593A}"/>
    <cellStyle name="Separador de milhares 3 23 4" xfId="26184" xr:uid="{00000000-0005-0000-0000-00004A660000}"/>
    <cellStyle name="Separador de milhares 3 23 4 2" xfId="56820" xr:uid="{28936274-6562-4E38-9FAF-3298E363D5F3}"/>
    <cellStyle name="Separador de milhares 3 23 5" xfId="26185" xr:uid="{00000000-0005-0000-0000-00004B660000}"/>
    <cellStyle name="Separador de milhares 3 23 5 2" xfId="26186" xr:uid="{00000000-0005-0000-0000-00004C660000}"/>
    <cellStyle name="Separador de milhares 3 23 5 2 2" xfId="56822" xr:uid="{DF9C31AC-1F6D-42CC-8ECF-756DEC241FFA}"/>
    <cellStyle name="Separador de milhares 3 23 5 3" xfId="56821" xr:uid="{82182970-9058-4E0F-AEAD-E1B205BC8432}"/>
    <cellStyle name="Separador de milhares 3 23 6" xfId="26187" xr:uid="{00000000-0005-0000-0000-00004D660000}"/>
    <cellStyle name="Separador de milhares 3 23 6 2" xfId="56823" xr:uid="{682E1AA7-87D4-4DAF-B4E9-7DCBC981470F}"/>
    <cellStyle name="Separador de milhares 3 23 7" xfId="56815" xr:uid="{BC297631-C902-46F8-8D14-D6424B553B20}"/>
    <cellStyle name="Separador de milhares 3 24" xfId="26188" xr:uid="{00000000-0005-0000-0000-00004E660000}"/>
    <cellStyle name="Separador de milhares 3 24 2" xfId="26189" xr:uid="{00000000-0005-0000-0000-00004F660000}"/>
    <cellStyle name="Separador de milhares 3 24 2 2" xfId="26190" xr:uid="{00000000-0005-0000-0000-000050660000}"/>
    <cellStyle name="Separador de milhares 3 24 2 2 2" xfId="56826" xr:uid="{62A5BDB8-561D-41E4-B3F2-216D4C52ED82}"/>
    <cellStyle name="Separador de milhares 3 24 2 3" xfId="56825" xr:uid="{6A9C9D66-DDBE-43CE-818C-9C858434B217}"/>
    <cellStyle name="Separador de milhares 3 24 3" xfId="26191" xr:uid="{00000000-0005-0000-0000-000051660000}"/>
    <cellStyle name="Separador de milhares 3 24 3 2" xfId="26192" xr:uid="{00000000-0005-0000-0000-000052660000}"/>
    <cellStyle name="Separador de milhares 3 24 3 2 2" xfId="56828" xr:uid="{7FA69737-7264-4B84-A903-EAA5E744C6E4}"/>
    <cellStyle name="Separador de milhares 3 24 3 3" xfId="56827" xr:uid="{EE956758-2106-4DD9-8465-9B17723B07A7}"/>
    <cellStyle name="Separador de milhares 3 24 4" xfId="26193" xr:uid="{00000000-0005-0000-0000-000053660000}"/>
    <cellStyle name="Separador de milhares 3 24 4 2" xfId="56829" xr:uid="{297921B9-80A0-430A-956A-C090EAB332F6}"/>
    <cellStyle name="Separador de milhares 3 24 5" xfId="26194" xr:uid="{00000000-0005-0000-0000-000054660000}"/>
    <cellStyle name="Separador de milhares 3 24 5 2" xfId="26195" xr:uid="{00000000-0005-0000-0000-000055660000}"/>
    <cellStyle name="Separador de milhares 3 24 5 2 2" xfId="56831" xr:uid="{3C9F951F-8748-47B0-A1F9-747F408C3EDB}"/>
    <cellStyle name="Separador de milhares 3 24 5 3" xfId="56830" xr:uid="{3AF21FF8-D83C-4B60-A55F-A642B248D90E}"/>
    <cellStyle name="Separador de milhares 3 24 6" xfId="26196" xr:uid="{00000000-0005-0000-0000-000056660000}"/>
    <cellStyle name="Separador de milhares 3 24 6 2" xfId="56832" xr:uid="{188DDCE2-ED38-487F-AF53-49762281936C}"/>
    <cellStyle name="Separador de milhares 3 24 7" xfId="56824" xr:uid="{BA18E47E-1A6D-45B2-A957-9E77BC6B7AB3}"/>
    <cellStyle name="Separador de milhares 3 25" xfId="26197" xr:uid="{00000000-0005-0000-0000-000057660000}"/>
    <cellStyle name="Separador de milhares 3 25 2" xfId="26198" xr:uid="{00000000-0005-0000-0000-000058660000}"/>
    <cellStyle name="Separador de milhares 3 25 2 2" xfId="26199" xr:uid="{00000000-0005-0000-0000-000059660000}"/>
    <cellStyle name="Separador de milhares 3 25 2 2 2" xfId="56835" xr:uid="{47A1E1DE-2D3D-4350-85D2-5AA9840115DB}"/>
    <cellStyle name="Separador de milhares 3 25 2 3" xfId="56834" xr:uid="{4916AC17-C729-48AF-91D7-DAF7B86502D5}"/>
    <cellStyle name="Separador de milhares 3 25 3" xfId="26200" xr:uid="{00000000-0005-0000-0000-00005A660000}"/>
    <cellStyle name="Separador de milhares 3 25 3 2" xfId="26201" xr:uid="{00000000-0005-0000-0000-00005B660000}"/>
    <cellStyle name="Separador de milhares 3 25 3 2 2" xfId="56837" xr:uid="{90E56F27-7A78-4301-BF20-7FEE8EE7F9BF}"/>
    <cellStyle name="Separador de milhares 3 25 3 3" xfId="56836" xr:uid="{75285EA5-7C77-4262-B727-D69D09EB0159}"/>
    <cellStyle name="Separador de milhares 3 25 4" xfId="26202" xr:uid="{00000000-0005-0000-0000-00005C660000}"/>
    <cellStyle name="Separador de milhares 3 25 4 2" xfId="56838" xr:uid="{B80C55C4-3D9E-4D60-B82A-7C2336B91F44}"/>
    <cellStyle name="Separador de milhares 3 25 5" xfId="26203" xr:uid="{00000000-0005-0000-0000-00005D660000}"/>
    <cellStyle name="Separador de milhares 3 25 5 2" xfId="26204" xr:uid="{00000000-0005-0000-0000-00005E660000}"/>
    <cellStyle name="Separador de milhares 3 25 5 2 2" xfId="56840" xr:uid="{D11E7099-4B29-41AD-8967-2E7AA7E75721}"/>
    <cellStyle name="Separador de milhares 3 25 5 3" xfId="56839" xr:uid="{70EA8343-2013-4F8B-A122-3963E6214820}"/>
    <cellStyle name="Separador de milhares 3 25 6" xfId="26205" xr:uid="{00000000-0005-0000-0000-00005F660000}"/>
    <cellStyle name="Separador de milhares 3 25 6 2" xfId="56841" xr:uid="{1C4851D5-F064-4FF7-8733-17D8E4404291}"/>
    <cellStyle name="Separador de milhares 3 25 7" xfId="56833" xr:uid="{9CDCC68F-BBC6-43B1-A34E-D49C199F7F15}"/>
    <cellStyle name="Separador de milhares 3 26" xfId="26206" xr:uid="{00000000-0005-0000-0000-000060660000}"/>
    <cellStyle name="Separador de milhares 3 26 2" xfId="26207" xr:uid="{00000000-0005-0000-0000-000061660000}"/>
    <cellStyle name="Separador de milhares 3 26 2 2" xfId="26208" xr:uid="{00000000-0005-0000-0000-000062660000}"/>
    <cellStyle name="Separador de milhares 3 26 2 2 2" xfId="56844" xr:uid="{33B63CB5-6E07-4B88-86E8-FF5E4B354C5C}"/>
    <cellStyle name="Separador de milhares 3 26 2 3" xfId="56843" xr:uid="{B601774D-0511-4251-8A33-A0D08C3F269B}"/>
    <cellStyle name="Separador de milhares 3 26 3" xfId="26209" xr:uid="{00000000-0005-0000-0000-000063660000}"/>
    <cellStyle name="Separador de milhares 3 26 3 2" xfId="26210" xr:uid="{00000000-0005-0000-0000-000064660000}"/>
    <cellStyle name="Separador de milhares 3 26 3 2 2" xfId="56846" xr:uid="{964144E0-7E4B-482D-B7AE-BFB5D429B5F7}"/>
    <cellStyle name="Separador de milhares 3 26 3 3" xfId="56845" xr:uid="{555D66B4-8BB6-46BC-A8D0-02CC69462C6D}"/>
    <cellStyle name="Separador de milhares 3 26 4" xfId="26211" xr:uid="{00000000-0005-0000-0000-000065660000}"/>
    <cellStyle name="Separador de milhares 3 26 4 2" xfId="56847" xr:uid="{69C459B8-CBD0-4FCA-9827-09A602878CA8}"/>
    <cellStyle name="Separador de milhares 3 26 5" xfId="26212" xr:uid="{00000000-0005-0000-0000-000066660000}"/>
    <cellStyle name="Separador de milhares 3 26 5 2" xfId="26213" xr:uid="{00000000-0005-0000-0000-000067660000}"/>
    <cellStyle name="Separador de milhares 3 26 5 2 2" xfId="56849" xr:uid="{FE6BAA85-38DE-4713-977F-25E51B614271}"/>
    <cellStyle name="Separador de milhares 3 26 5 3" xfId="56848" xr:uid="{A18005F0-EA44-4EEE-B9DE-2F787C05C365}"/>
    <cellStyle name="Separador de milhares 3 26 6" xfId="26214" xr:uid="{00000000-0005-0000-0000-000068660000}"/>
    <cellStyle name="Separador de milhares 3 26 6 2" xfId="56850" xr:uid="{91465C57-87C3-42F1-85E6-D00A5DDF3B68}"/>
    <cellStyle name="Separador de milhares 3 26 7" xfId="56842" xr:uid="{B2615C66-A777-4101-A06E-7904297AB9EB}"/>
    <cellStyle name="Separador de milhares 3 27" xfId="26215" xr:uid="{00000000-0005-0000-0000-000069660000}"/>
    <cellStyle name="Separador de milhares 3 27 2" xfId="26216" xr:uid="{00000000-0005-0000-0000-00006A660000}"/>
    <cellStyle name="Separador de milhares 3 27 2 2" xfId="26217" xr:uid="{00000000-0005-0000-0000-00006B660000}"/>
    <cellStyle name="Separador de milhares 3 27 2 2 2" xfId="56853" xr:uid="{A6041B96-41A6-4483-8ACA-33E858106A3C}"/>
    <cellStyle name="Separador de milhares 3 27 2 3" xfId="56852" xr:uid="{423A4947-E7C9-4C4B-9AA9-5CF51D8FD9E9}"/>
    <cellStyle name="Separador de milhares 3 27 3" xfId="26218" xr:uid="{00000000-0005-0000-0000-00006C660000}"/>
    <cellStyle name="Separador de milhares 3 27 3 2" xfId="26219" xr:uid="{00000000-0005-0000-0000-00006D660000}"/>
    <cellStyle name="Separador de milhares 3 27 3 2 2" xfId="56855" xr:uid="{2463DF06-ECA1-446E-8502-FA24F0E8681A}"/>
    <cellStyle name="Separador de milhares 3 27 3 3" xfId="56854" xr:uid="{E1CAA3A6-1142-490A-B17B-87FA5A501921}"/>
    <cellStyle name="Separador de milhares 3 27 4" xfId="26220" xr:uid="{00000000-0005-0000-0000-00006E660000}"/>
    <cellStyle name="Separador de milhares 3 27 4 2" xfId="56856" xr:uid="{389BBD2F-1B02-436F-8AE3-6B750A6DCC9C}"/>
    <cellStyle name="Separador de milhares 3 27 5" xfId="26221" xr:uid="{00000000-0005-0000-0000-00006F660000}"/>
    <cellStyle name="Separador de milhares 3 27 5 2" xfId="26222" xr:uid="{00000000-0005-0000-0000-000070660000}"/>
    <cellStyle name="Separador de milhares 3 27 5 2 2" xfId="56858" xr:uid="{30DA0FFB-4953-4C34-BB92-E44D0C4BB1C9}"/>
    <cellStyle name="Separador de milhares 3 27 5 3" xfId="56857" xr:uid="{2FB6203B-A852-42AD-B633-256083D95252}"/>
    <cellStyle name="Separador de milhares 3 27 6" xfId="26223" xr:uid="{00000000-0005-0000-0000-000071660000}"/>
    <cellStyle name="Separador de milhares 3 27 6 2" xfId="56859" xr:uid="{1B1CB3C8-D8DE-4FC0-BA74-14C3ABEABF61}"/>
    <cellStyle name="Separador de milhares 3 27 7" xfId="56851" xr:uid="{008E7974-17B6-49DF-A1E9-91398AFCA798}"/>
    <cellStyle name="Separador de milhares 3 28" xfId="26224" xr:uid="{00000000-0005-0000-0000-000072660000}"/>
    <cellStyle name="Separador de milhares 3 28 2" xfId="26225" xr:uid="{00000000-0005-0000-0000-000073660000}"/>
    <cellStyle name="Separador de milhares 3 28 2 2" xfId="26226" xr:uid="{00000000-0005-0000-0000-000074660000}"/>
    <cellStyle name="Separador de milhares 3 28 2 2 2" xfId="56862" xr:uid="{34D51FB3-9FF9-4E27-8039-55890BCCD61C}"/>
    <cellStyle name="Separador de milhares 3 28 2 3" xfId="56861" xr:uid="{3221E7DD-6F4E-4314-8F07-A70A825DD87F}"/>
    <cellStyle name="Separador de milhares 3 28 3" xfId="26227" xr:uid="{00000000-0005-0000-0000-000075660000}"/>
    <cellStyle name="Separador de milhares 3 28 3 2" xfId="26228" xr:uid="{00000000-0005-0000-0000-000076660000}"/>
    <cellStyle name="Separador de milhares 3 28 3 2 2" xfId="56864" xr:uid="{955A75E9-F0AE-4661-8B28-73B9B663561E}"/>
    <cellStyle name="Separador de milhares 3 28 3 3" xfId="56863" xr:uid="{B2B383F6-26F7-44C1-8036-5D2FE8799DED}"/>
    <cellStyle name="Separador de milhares 3 28 4" xfId="26229" xr:uid="{00000000-0005-0000-0000-000077660000}"/>
    <cellStyle name="Separador de milhares 3 28 4 2" xfId="56865" xr:uid="{2E1AAD5B-41DE-4B30-82F2-BF2DED25D356}"/>
    <cellStyle name="Separador de milhares 3 28 5" xfId="26230" xr:uid="{00000000-0005-0000-0000-000078660000}"/>
    <cellStyle name="Separador de milhares 3 28 5 2" xfId="26231" xr:uid="{00000000-0005-0000-0000-000079660000}"/>
    <cellStyle name="Separador de milhares 3 28 5 2 2" xfId="56867" xr:uid="{A45C57A2-234D-4FD3-8E74-EC3AA6347A0E}"/>
    <cellStyle name="Separador de milhares 3 28 5 3" xfId="56866" xr:uid="{3AD20F9C-9B34-4B0F-B1AE-C8DB32B3CDBA}"/>
    <cellStyle name="Separador de milhares 3 28 6" xfId="26232" xr:uid="{00000000-0005-0000-0000-00007A660000}"/>
    <cellStyle name="Separador de milhares 3 28 6 2" xfId="56868" xr:uid="{38A1ADEA-999E-474F-B059-4F43D635BB8D}"/>
    <cellStyle name="Separador de milhares 3 28 7" xfId="56860" xr:uid="{C52161BF-BEA6-4434-83F1-44A6A6543B44}"/>
    <cellStyle name="Separador de milhares 3 29" xfId="26233" xr:uid="{00000000-0005-0000-0000-00007B660000}"/>
    <cellStyle name="Separador de milhares 3 29 2" xfId="26234" xr:uid="{00000000-0005-0000-0000-00007C660000}"/>
    <cellStyle name="Separador de milhares 3 29 2 2" xfId="26235" xr:uid="{00000000-0005-0000-0000-00007D660000}"/>
    <cellStyle name="Separador de milhares 3 29 2 2 2" xfId="56871" xr:uid="{E5EC2E68-05F9-456C-B21D-76BD60006159}"/>
    <cellStyle name="Separador de milhares 3 29 2 3" xfId="56870" xr:uid="{CAEF6FD4-B618-4BF7-BE67-3784FC20759F}"/>
    <cellStyle name="Separador de milhares 3 29 3" xfId="26236" xr:uid="{00000000-0005-0000-0000-00007E660000}"/>
    <cellStyle name="Separador de milhares 3 29 3 2" xfId="26237" xr:uid="{00000000-0005-0000-0000-00007F660000}"/>
    <cellStyle name="Separador de milhares 3 29 3 2 2" xfId="56873" xr:uid="{7B7D8BD3-A9CD-41B2-806D-4BC785634A3E}"/>
    <cellStyle name="Separador de milhares 3 29 3 3" xfId="56872" xr:uid="{5BB6D85C-5465-4525-938D-B43CE1314E79}"/>
    <cellStyle name="Separador de milhares 3 29 4" xfId="26238" xr:uid="{00000000-0005-0000-0000-000080660000}"/>
    <cellStyle name="Separador de milhares 3 29 4 2" xfId="56874" xr:uid="{295A7AF6-896A-43BE-B404-B1F572D77383}"/>
    <cellStyle name="Separador de milhares 3 29 5" xfId="26239" xr:uid="{00000000-0005-0000-0000-000081660000}"/>
    <cellStyle name="Separador de milhares 3 29 5 2" xfId="26240" xr:uid="{00000000-0005-0000-0000-000082660000}"/>
    <cellStyle name="Separador de milhares 3 29 5 2 2" xfId="56876" xr:uid="{D02C7F7A-74ED-4718-B6C1-A6DE6C3BEEAC}"/>
    <cellStyle name="Separador de milhares 3 29 5 3" xfId="56875" xr:uid="{19C0342E-D21F-4DB9-89F9-62BBC7C993BC}"/>
    <cellStyle name="Separador de milhares 3 29 6" xfId="26241" xr:uid="{00000000-0005-0000-0000-000083660000}"/>
    <cellStyle name="Separador de milhares 3 29 6 2" xfId="56877" xr:uid="{03CAB93D-68C1-4F90-8D4B-72FDDBB689DC}"/>
    <cellStyle name="Separador de milhares 3 29 7" xfId="56869" xr:uid="{35CB8A97-24A0-4DBE-BF65-6A80BA058D90}"/>
    <cellStyle name="Separador de milhares 3 3" xfId="26242" xr:uid="{00000000-0005-0000-0000-000084660000}"/>
    <cellStyle name="Separador de milhares_x0001_ 3 3" xfId="26243" xr:uid="{00000000-0005-0000-0000-000085660000}"/>
    <cellStyle name="Separador de milhares 3 3 10" xfId="26244" xr:uid="{00000000-0005-0000-0000-000086660000}"/>
    <cellStyle name="Separador de milhares_x0001_ 3 3 10" xfId="56879" xr:uid="{07EEC100-6493-45C0-874C-62438212C761}"/>
    <cellStyle name="Separador de milhares 3 3 10 2" xfId="26245" xr:uid="{00000000-0005-0000-0000-000087660000}"/>
    <cellStyle name="Separador de milhares 3 3 10 2 2" xfId="56881" xr:uid="{A448C62F-036D-41E7-A76B-0C4AA8B58CCE}"/>
    <cellStyle name="Separador de milhares 3 3 10 3" xfId="56880" xr:uid="{3C702DBA-7A93-4E2F-B633-35105FA7B9BE}"/>
    <cellStyle name="Separador de milhares 3 3 11" xfId="26246" xr:uid="{00000000-0005-0000-0000-000088660000}"/>
    <cellStyle name="Separador de milhares 3 3 11 2" xfId="56882" xr:uid="{7ED0A681-E6EC-4BE9-A7C7-5A58E31A3B4B}"/>
    <cellStyle name="Separador de milhares 3 3 12" xfId="26247" xr:uid="{00000000-0005-0000-0000-000089660000}"/>
    <cellStyle name="Separador de milhares 3 3 12 2" xfId="56883" xr:uid="{75BE13D9-1291-4BCB-A273-B562B24F28A5}"/>
    <cellStyle name="Separador de milhares 3 3 12 3" xfId="26248" xr:uid="{00000000-0005-0000-0000-00008A660000}"/>
    <cellStyle name="Separador de milhares 3 3 12 3 2" xfId="56884" xr:uid="{AC9DD11C-AB2D-483C-B84B-CCD26CF57754}"/>
    <cellStyle name="Separador de milhares 3 3 13" xfId="26249" xr:uid="{00000000-0005-0000-0000-00008B660000}"/>
    <cellStyle name="Separador de milhares 3 3 13 2" xfId="56885" xr:uid="{4BBDFD4C-462F-4FB5-A442-ABCFB336FE8D}"/>
    <cellStyle name="Separador de milhares 3 3 14" xfId="26250" xr:uid="{00000000-0005-0000-0000-00008C660000}"/>
    <cellStyle name="Separador de milhares 3 3 14 2" xfId="56886" xr:uid="{8E4F7069-F335-4405-8BF8-EB524F8CDE82}"/>
    <cellStyle name="Separador de milhares 3 3 15" xfId="56878" xr:uid="{F5EF9464-27CE-4C4D-B1FC-9CF784626257}"/>
    <cellStyle name="Separador de milhares 3 3 2" xfId="26251" xr:uid="{00000000-0005-0000-0000-00008D660000}"/>
    <cellStyle name="Separador de milhares_x0001_ 3 3 2" xfId="26252" xr:uid="{00000000-0005-0000-0000-00008E660000}"/>
    <cellStyle name="Separador de milhares 3 3 2 10" xfId="56887" xr:uid="{6C6AD3B8-64AD-4D64-A7B1-A9A9F75CE6A9}"/>
    <cellStyle name="Separador de milhares 3 3 2 2" xfId="26253" xr:uid="{00000000-0005-0000-0000-00008F660000}"/>
    <cellStyle name="Separador de milhares_x0001_ 3 3 2 2" xfId="26254" xr:uid="{00000000-0005-0000-0000-000090660000}"/>
    <cellStyle name="Separador de milhares 3 3 2 2 2" xfId="26255" xr:uid="{00000000-0005-0000-0000-000091660000}"/>
    <cellStyle name="Separador de milhares_x0001_ 3 3 2 2 2" xfId="56890" xr:uid="{4670D1DC-D104-4AE3-91D6-B6C71C879A81}"/>
    <cellStyle name="Separador de milhares 3 3 2 2 2 2" xfId="56891" xr:uid="{01B748E4-31B6-42C6-B53E-74835D4174C3}"/>
    <cellStyle name="Separador de milhares 3 3 2 2 3" xfId="56889" xr:uid="{48C3053A-F44F-4A7C-865F-1761DAA78C15}"/>
    <cellStyle name="Separador de milhares 3 3 2 3" xfId="26256" xr:uid="{00000000-0005-0000-0000-000092660000}"/>
    <cellStyle name="Separador de milhares_x0001_ 3 3 2 3" xfId="56888" xr:uid="{6225F273-9CEB-4D2C-BDF4-56BE0783614E}"/>
    <cellStyle name="Separador de milhares 3 3 2 3 2" xfId="26257" xr:uid="{00000000-0005-0000-0000-000093660000}"/>
    <cellStyle name="Separador de milhares 3 3 2 3 2 2" xfId="56893" xr:uid="{CF5262E0-6E1F-420E-A35D-81EB84C681EA}"/>
    <cellStyle name="Separador de milhares 3 3 2 3 3" xfId="56892" xr:uid="{13233674-531E-4A11-887C-60BD6F057558}"/>
    <cellStyle name="Separador de milhares 3 3 2 4" xfId="26258" xr:uid="{00000000-0005-0000-0000-000094660000}"/>
    <cellStyle name="Separador de milhares 3 3 2 4 2" xfId="26259" xr:uid="{00000000-0005-0000-0000-000095660000}"/>
    <cellStyle name="Separador de milhares 3 3 2 4 2 2" xfId="56895" xr:uid="{6F59ED02-76C1-4741-BD09-175AE2E89D1C}"/>
    <cellStyle name="Separador de milhares 3 3 2 4 3" xfId="56894" xr:uid="{3A8F568F-092A-4E2F-8A5A-718BCF03E307}"/>
    <cellStyle name="Separador de milhares 3 3 2 5" xfId="26260" xr:uid="{00000000-0005-0000-0000-000096660000}"/>
    <cellStyle name="Separador de milhares 3 3 2 5 2" xfId="26261" xr:uid="{00000000-0005-0000-0000-000097660000}"/>
    <cellStyle name="Separador de milhares 3 3 2 5 2 2" xfId="56897" xr:uid="{C6A68C01-170E-42A4-BCF0-9C53B4FE8F0F}"/>
    <cellStyle name="Separador de milhares 3 3 2 5 3" xfId="56896" xr:uid="{691A0B6D-685B-4C21-BAB9-A86523815282}"/>
    <cellStyle name="Separador de milhares 3 3 2 6" xfId="26262" xr:uid="{00000000-0005-0000-0000-000098660000}"/>
    <cellStyle name="Separador de milhares 3 3 2 6 2" xfId="56898" xr:uid="{02AA1B4D-63F7-454E-A3E3-2330FB6A40D4}"/>
    <cellStyle name="Separador de milhares 3 3 2 7" xfId="26263" xr:uid="{00000000-0005-0000-0000-000099660000}"/>
    <cellStyle name="Separador de milhares 3 3 2 7 2" xfId="56899" xr:uid="{D3CA04BE-972D-4E75-8EF1-93C5A5FA363C}"/>
    <cellStyle name="Separador de milhares 3 3 2 8" xfId="26264" xr:uid="{00000000-0005-0000-0000-00009A660000}"/>
    <cellStyle name="Separador de milhares 3 3 2 8 2" xfId="56900" xr:uid="{F41B67B7-58C3-417A-BF11-B06255E5E2E8}"/>
    <cellStyle name="Separador de milhares 3 3 2 9" xfId="26265" xr:uid="{00000000-0005-0000-0000-00009B660000}"/>
    <cellStyle name="Separador de milhares 3 3 2 9 2" xfId="56901" xr:uid="{840E49B1-272D-4648-A023-A0F0D6D971D3}"/>
    <cellStyle name="Separador de milhares 3 3 3" xfId="26266" xr:uid="{00000000-0005-0000-0000-00009C660000}"/>
    <cellStyle name="Separador de milhares_x0001_ 3 3 3" xfId="26267" xr:uid="{00000000-0005-0000-0000-00009D660000}"/>
    <cellStyle name="Separador de milhares 3 3 3 2" xfId="26268" xr:uid="{00000000-0005-0000-0000-00009E660000}"/>
    <cellStyle name="Separador de milhares_x0001_ 3 3 3 2" xfId="26269" xr:uid="{00000000-0005-0000-0000-00009F660000}"/>
    <cellStyle name="Separador de milhares 3 3 3 2 2" xfId="26270" xr:uid="{00000000-0005-0000-0000-0000A0660000}"/>
    <cellStyle name="Separador de milhares_x0001_ 3 3 3 2 2" xfId="56905" xr:uid="{16D9A8DE-5CBE-4A78-930D-AC03D1237C5A}"/>
    <cellStyle name="Separador de milhares 3 3 3 2 2 2" xfId="56906" xr:uid="{E8EF6742-5474-4C42-9FD2-5B69560392E1}"/>
    <cellStyle name="Separador de milhares 3 3 3 2 3" xfId="56904" xr:uid="{EEF959D8-414E-4FF6-8D30-2125226BF9E1}"/>
    <cellStyle name="Separador de milhares 3 3 3 3" xfId="26271" xr:uid="{00000000-0005-0000-0000-0000A1660000}"/>
    <cellStyle name="Separador de milhares_x0001_ 3 3 3 3" xfId="56903" xr:uid="{F11EFE2D-FB99-41B6-814C-87B9165B9A1F}"/>
    <cellStyle name="Separador de milhares 3 3 3 3 2" xfId="26272" xr:uid="{00000000-0005-0000-0000-0000A2660000}"/>
    <cellStyle name="Separador de milhares 3 3 3 3 2 2" xfId="56908" xr:uid="{EF5A9092-2B4D-49E8-A538-C6F5D4C57241}"/>
    <cellStyle name="Separador de milhares 3 3 3 3 3" xfId="56907" xr:uid="{85D36B61-3112-479B-B015-3C21B34B0B8E}"/>
    <cellStyle name="Separador de milhares 3 3 3 4" xfId="26273" xr:uid="{00000000-0005-0000-0000-0000A3660000}"/>
    <cellStyle name="Separador de milhares 3 3 3 4 2" xfId="26274" xr:uid="{00000000-0005-0000-0000-0000A4660000}"/>
    <cellStyle name="Separador de milhares 3 3 3 4 2 2" xfId="56910" xr:uid="{7F6925B2-51FD-4D7B-AD99-7603B800D3F0}"/>
    <cellStyle name="Separador de milhares 3 3 3 4 3" xfId="56909" xr:uid="{649A2425-BAF6-40DC-BD16-A0B59EEB3B54}"/>
    <cellStyle name="Separador de milhares 3 3 3 5" xfId="26275" xr:uid="{00000000-0005-0000-0000-0000A5660000}"/>
    <cellStyle name="Separador de milhares 3 3 3 5 2" xfId="56911" xr:uid="{3AB5E36E-9FE3-46B5-8FC9-8CA9247B4BED}"/>
    <cellStyle name="Separador de milhares 3 3 3 6" xfId="26276" xr:uid="{00000000-0005-0000-0000-0000A6660000}"/>
    <cellStyle name="Separador de milhares 3 3 3 6 2" xfId="56912" xr:uid="{574DF339-73C7-48C8-A2E6-570780E4E09B}"/>
    <cellStyle name="Separador de milhares 3 3 3 7" xfId="26277" xr:uid="{00000000-0005-0000-0000-0000A7660000}"/>
    <cellStyle name="Separador de milhares 3 3 3 7 2" xfId="56913" xr:uid="{8AC038CF-E348-437A-9537-6BB2D68D7DD6}"/>
    <cellStyle name="Separador de milhares 3 3 3 8" xfId="26278" xr:uid="{00000000-0005-0000-0000-0000A8660000}"/>
    <cellStyle name="Separador de milhares 3 3 3 8 2" xfId="56914" xr:uid="{586925A3-ACA0-4878-BD31-DB2A54802663}"/>
    <cellStyle name="Separador de milhares 3 3 3 9" xfId="56902" xr:uid="{4983B7CF-D67D-421F-B86F-B6D771953430}"/>
    <cellStyle name="Separador de milhares 3 3 4" xfId="26279" xr:uid="{00000000-0005-0000-0000-0000A9660000}"/>
    <cellStyle name="Separador de milhares_x0001_ 3 3 4" xfId="26280" xr:uid="{00000000-0005-0000-0000-0000AA660000}"/>
    <cellStyle name="Separador de milhares 3 3 4 2" xfId="26281" xr:uid="{00000000-0005-0000-0000-0000AB660000}"/>
    <cellStyle name="Separador de milhares_x0001_ 3 3 4 2" xfId="26282" xr:uid="{00000000-0005-0000-0000-0000AC660000}"/>
    <cellStyle name="Separador de milhares 3 3 4 2 2" xfId="26283" xr:uid="{00000000-0005-0000-0000-0000AD660000}"/>
    <cellStyle name="Separador de milhares_x0001_ 3 3 4 2 2" xfId="56918" xr:uid="{E5F501B2-ADB0-4BCC-A3C1-1FEBC776E9FB}"/>
    <cellStyle name="Separador de milhares 3 3 4 2 2 2" xfId="56919" xr:uid="{92D90BF3-8532-4C68-9EF9-21859AA1AF59}"/>
    <cellStyle name="Separador de milhares 3 3 4 2 3" xfId="56917" xr:uid="{9E3E2410-DEF3-4602-BD7A-BC2615BA8516}"/>
    <cellStyle name="Separador de milhares 3 3 4 3" xfId="26284" xr:uid="{00000000-0005-0000-0000-0000AE660000}"/>
    <cellStyle name="Separador de milhares_x0001_ 3 3 4 3" xfId="56916" xr:uid="{55967018-3ED9-410C-848B-5909DB98F886}"/>
    <cellStyle name="Separador de milhares 3 3 4 3 2" xfId="26285" xr:uid="{00000000-0005-0000-0000-0000AF660000}"/>
    <cellStyle name="Separador de milhares 3 3 4 3 2 2" xfId="56921" xr:uid="{DDA460AB-E46B-41EE-8089-1B1EF0CE1D25}"/>
    <cellStyle name="Separador de milhares 3 3 4 3 3" xfId="56920" xr:uid="{78FB7679-E71B-4EDA-8FC4-2904525D34C4}"/>
    <cellStyle name="Separador de milhares 3 3 4 4" xfId="26286" xr:uid="{00000000-0005-0000-0000-0000B0660000}"/>
    <cellStyle name="Separador de milhares 3 3 4 4 2" xfId="26287" xr:uid="{00000000-0005-0000-0000-0000B1660000}"/>
    <cellStyle name="Separador de milhares 3 3 4 4 2 2" xfId="56923" xr:uid="{19D16B39-BD7F-42FD-BA0E-1B5F8A84D0D8}"/>
    <cellStyle name="Separador de milhares 3 3 4 4 3" xfId="56922" xr:uid="{39776785-6BF9-4E37-B38E-4A43F1FFA3F7}"/>
    <cellStyle name="Separador de milhares 3 3 4 5" xfId="26288" xr:uid="{00000000-0005-0000-0000-0000B2660000}"/>
    <cellStyle name="Separador de milhares 3 3 4 5 2" xfId="56924" xr:uid="{7EC7AF51-6B8B-4BB7-9F5B-2D9B87DAB8EA}"/>
    <cellStyle name="Separador de milhares 3 3 4 6" xfId="26289" xr:uid="{00000000-0005-0000-0000-0000B3660000}"/>
    <cellStyle name="Separador de milhares 3 3 4 6 2" xfId="56925" xr:uid="{16E21279-7C37-42C1-B9C9-EA91A2292C58}"/>
    <cellStyle name="Separador de milhares 3 3 4 7" xfId="26290" xr:uid="{00000000-0005-0000-0000-0000B4660000}"/>
    <cellStyle name="Separador de milhares 3 3 4 7 2" xfId="56926" xr:uid="{74920365-B9C3-443A-A3D4-1664ACF58B33}"/>
    <cellStyle name="Separador de milhares 3 3 4 8" xfId="26291" xr:uid="{00000000-0005-0000-0000-0000B5660000}"/>
    <cellStyle name="Separador de milhares 3 3 4 8 2" xfId="56927" xr:uid="{49A9C153-4A3A-4B30-A749-4D7A4DBEE01E}"/>
    <cellStyle name="Separador de milhares 3 3 4 9" xfId="56915" xr:uid="{7699DD36-16D9-4F60-91D1-6C081ECD289B}"/>
    <cellStyle name="Separador de milhares 3 3 5" xfId="26292" xr:uid="{00000000-0005-0000-0000-0000B6660000}"/>
    <cellStyle name="Separador de milhares_x0001_ 3 3 5" xfId="26293" xr:uid="{00000000-0005-0000-0000-0000B7660000}"/>
    <cellStyle name="Separador de milhares 3 3 5 2" xfId="26294" xr:uid="{00000000-0005-0000-0000-0000B8660000}"/>
    <cellStyle name="Separador de milhares_x0001_ 3 3 5 2" xfId="26295" xr:uid="{00000000-0005-0000-0000-0000B9660000}"/>
    <cellStyle name="Separador de milhares 3 3 5 2 2" xfId="26296" xr:uid="{00000000-0005-0000-0000-0000BA660000}"/>
    <cellStyle name="Separador de milhares_x0001_ 3 3 5 2 2" xfId="56931" xr:uid="{8F04D110-A4AB-45B8-B7E6-F24B8E118261}"/>
    <cellStyle name="Separador de milhares 3 3 5 2 2 2" xfId="56932" xr:uid="{A30136D6-A24F-4464-9A65-3CF0554E858F}"/>
    <cellStyle name="Separador de milhares 3 3 5 2 3" xfId="56930" xr:uid="{6B2D08A5-2DF9-4A26-BE95-7956CF3E9CC3}"/>
    <cellStyle name="Separador de milhares 3 3 5 3" xfId="26297" xr:uid="{00000000-0005-0000-0000-0000BB660000}"/>
    <cellStyle name="Separador de milhares_x0001_ 3 3 5 3" xfId="56929" xr:uid="{3DEAC742-3757-4E6C-BCAA-D063010582A2}"/>
    <cellStyle name="Separador de milhares 3 3 5 3 2" xfId="26298" xr:uid="{00000000-0005-0000-0000-0000BC660000}"/>
    <cellStyle name="Separador de milhares 3 3 5 3 2 2" xfId="56934" xr:uid="{02B1279F-2980-4965-97DC-56E617457B25}"/>
    <cellStyle name="Separador de milhares 3 3 5 3 3" xfId="56933" xr:uid="{50C94E1B-8C88-499F-A470-F4918C8971DF}"/>
    <cellStyle name="Separador de milhares 3 3 5 4" xfId="26299" xr:uid="{00000000-0005-0000-0000-0000BD660000}"/>
    <cellStyle name="Separador de milhares 3 3 5 4 2" xfId="56935" xr:uid="{AC89584A-C6E2-463A-B1DA-7F86CCD3152F}"/>
    <cellStyle name="Separador de milhares 3 3 5 5" xfId="26300" xr:uid="{00000000-0005-0000-0000-0000BE660000}"/>
    <cellStyle name="Separador de milhares 3 3 5 5 2" xfId="56936" xr:uid="{691CC77A-309F-4A1C-9141-8691D3B961D3}"/>
    <cellStyle name="Separador de milhares 3 3 5 6" xfId="26301" xr:uid="{00000000-0005-0000-0000-0000BF660000}"/>
    <cellStyle name="Separador de milhares 3 3 5 6 2" xfId="56937" xr:uid="{FD7CD935-F838-4BC2-8503-9A6759E6272F}"/>
    <cellStyle name="Separador de milhares 3 3 5 7" xfId="26302" xr:uid="{00000000-0005-0000-0000-0000C0660000}"/>
    <cellStyle name="Separador de milhares 3 3 5 7 2" xfId="56938" xr:uid="{3DD49268-7698-48F7-868E-F8F9D5ED9290}"/>
    <cellStyle name="Separador de milhares 3 3 5 8" xfId="56928" xr:uid="{61453826-C86D-4B75-B0CC-0B290AF3A2CA}"/>
    <cellStyle name="Separador de milhares 3 3 6" xfId="26303" xr:uid="{00000000-0005-0000-0000-0000C1660000}"/>
    <cellStyle name="Separador de milhares_x0001_ 3 3 6" xfId="26304" xr:uid="{00000000-0005-0000-0000-0000C2660000}"/>
    <cellStyle name="Separador de milhares 3 3 6 2" xfId="26305" xr:uid="{00000000-0005-0000-0000-0000C3660000}"/>
    <cellStyle name="Separador de milhares_x0001_ 3 3 6 2" xfId="56940" xr:uid="{9534AE01-992B-4914-9511-F2F7B5698733}"/>
    <cellStyle name="Separador de milhares 3 3 6 2 2" xfId="26306" xr:uid="{00000000-0005-0000-0000-0000C4660000}"/>
    <cellStyle name="Separador de milhares 3 3 6 2 2 2" xfId="56942" xr:uid="{5A1E9F1A-4536-45CC-AF61-80857E89740F}"/>
    <cellStyle name="Separador de milhares 3 3 6 2 3" xfId="56941" xr:uid="{6FB7CBB6-64B9-4BF8-A9D1-56873088E20B}"/>
    <cellStyle name="Separador de milhares 3 3 6 3" xfId="26307" xr:uid="{00000000-0005-0000-0000-0000C5660000}"/>
    <cellStyle name="Separador de milhares 3 3 6 3 2" xfId="26308" xr:uid="{00000000-0005-0000-0000-0000C6660000}"/>
    <cellStyle name="Separador de milhares 3 3 6 3 2 2" xfId="56944" xr:uid="{50DE13E8-7BCB-40E4-8F26-32029E5405F5}"/>
    <cellStyle name="Separador de milhares 3 3 6 3 3" xfId="56943" xr:uid="{561FDC6E-5391-4D43-90B7-18592E467F8A}"/>
    <cellStyle name="Separador de milhares 3 3 6 4" xfId="26309" xr:uid="{00000000-0005-0000-0000-0000C7660000}"/>
    <cellStyle name="Separador de milhares 3 3 6 4 2" xfId="56945" xr:uid="{1BE01909-1168-47C7-A7FD-B8568CEDF0AD}"/>
    <cellStyle name="Separador de milhares 3 3 6 5" xfId="26310" xr:uid="{00000000-0005-0000-0000-0000C8660000}"/>
    <cellStyle name="Separador de milhares 3 3 6 5 2" xfId="56946" xr:uid="{948D4FFF-DEF5-46F5-8901-F2C3B17E5FF2}"/>
    <cellStyle name="Separador de milhares 3 3 6 6" xfId="26311" xr:uid="{00000000-0005-0000-0000-0000C9660000}"/>
    <cellStyle name="Separador de milhares 3 3 6 6 2" xfId="56947" xr:uid="{DA2ACB04-CE5F-4A7A-8344-76B75C3F60EF}"/>
    <cellStyle name="Separador de milhares 3 3 6 7" xfId="26312" xr:uid="{00000000-0005-0000-0000-0000CA660000}"/>
    <cellStyle name="Separador de milhares 3 3 6 7 2" xfId="56948" xr:uid="{3D2DB55D-25CC-45D4-A6E9-CBE8F3767B1D}"/>
    <cellStyle name="Separador de milhares 3 3 6 8" xfId="56939" xr:uid="{73658FE2-775C-4E7C-B8AD-8764C49B7192}"/>
    <cellStyle name="Separador de milhares 3 3 7" xfId="26313" xr:uid="{00000000-0005-0000-0000-0000CB660000}"/>
    <cellStyle name="Separador de milhares_x0001_ 3 3 7" xfId="26314" xr:uid="{00000000-0005-0000-0000-0000CC660000}"/>
    <cellStyle name="Separador de milhares 3 3 7 2" xfId="26315" xr:uid="{00000000-0005-0000-0000-0000CD660000}"/>
    <cellStyle name="Separador de milhares_x0001_ 3 3 7 2" xfId="56950" xr:uid="{D89199FC-199B-49F7-A7A1-10BB0E56BBA3}"/>
    <cellStyle name="Separador de milhares 3 3 7 2 2" xfId="56951" xr:uid="{7564F22C-9871-4D47-827B-A7F72F07B9D9}"/>
    <cellStyle name="Separador de milhares 3 3 7 3" xfId="56949" xr:uid="{A58E3052-D90E-4F4F-8379-0451733C3417}"/>
    <cellStyle name="Separador de milhares 3 3 8" xfId="26316" xr:uid="{00000000-0005-0000-0000-0000CE660000}"/>
    <cellStyle name="Separador de milhares_x0001_ 3 3 8" xfId="26317" xr:uid="{00000000-0005-0000-0000-0000CF660000}"/>
    <cellStyle name="Separador de milhares 3 3 8 2" xfId="26318" xr:uid="{00000000-0005-0000-0000-0000D0660000}"/>
    <cellStyle name="Separador de milhares_x0001_ 3 3 8 2" xfId="56953" xr:uid="{16F2A287-7AAE-40E6-B37F-4B11167A07B5}"/>
    <cellStyle name="Separador de milhares 3 3 8 2 2" xfId="56954" xr:uid="{8683F84B-A6D7-42C6-9D3B-A3E63E1EE7E1}"/>
    <cellStyle name="Separador de milhares 3 3 8 3" xfId="56952" xr:uid="{92EAC82D-6CB6-4BE0-BE26-B6054CFB23D4}"/>
    <cellStyle name="Separador de milhares 3 3 9" xfId="26319" xr:uid="{00000000-0005-0000-0000-0000D1660000}"/>
    <cellStyle name="Separador de milhares_x0001_ 3 3 9" xfId="26320" xr:uid="{00000000-0005-0000-0000-0000D2660000}"/>
    <cellStyle name="Separador de milhares 3 3 9 2" xfId="26321" xr:uid="{00000000-0005-0000-0000-0000D3660000}"/>
    <cellStyle name="Separador de milhares_x0001_ 3 3 9 2" xfId="56956" xr:uid="{B1351241-D46E-426A-AC49-7277DAFF854A}"/>
    <cellStyle name="Separador de milhares 3 3 9 2 2" xfId="56957" xr:uid="{665CBE27-23EA-4B76-AA63-FAC3F25BEF2D}"/>
    <cellStyle name="Separador de milhares 3 3 9 3" xfId="56955" xr:uid="{911CB5D6-423D-46B5-84A6-2A05A0271263}"/>
    <cellStyle name="Separador de milhares 3 30" xfId="26322" xr:uid="{00000000-0005-0000-0000-0000D4660000}"/>
    <cellStyle name="Separador de milhares 3 30 2" xfId="26323" xr:uid="{00000000-0005-0000-0000-0000D5660000}"/>
    <cellStyle name="Separador de milhares 3 30 2 2" xfId="26324" xr:uid="{00000000-0005-0000-0000-0000D6660000}"/>
    <cellStyle name="Separador de milhares 3 30 2 2 2" xfId="56960" xr:uid="{BDE9B870-411E-47F1-B369-E25044A1B343}"/>
    <cellStyle name="Separador de milhares 3 30 2 3" xfId="56959" xr:uid="{43F2DA4B-A8AF-407B-B201-AAA2E04E6B9F}"/>
    <cellStyle name="Separador de milhares 3 30 3" xfId="26325" xr:uid="{00000000-0005-0000-0000-0000D7660000}"/>
    <cellStyle name="Separador de milhares 3 30 3 2" xfId="26326" xr:uid="{00000000-0005-0000-0000-0000D8660000}"/>
    <cellStyle name="Separador de milhares 3 30 3 2 2" xfId="56962" xr:uid="{A1A0FAA4-F314-45D4-A8C8-0D41C491CB4C}"/>
    <cellStyle name="Separador de milhares 3 30 3 3" xfId="56961" xr:uid="{429574F2-D3A2-4F11-AE42-06D8A1A5170C}"/>
    <cellStyle name="Separador de milhares 3 30 4" xfId="26327" xr:uid="{00000000-0005-0000-0000-0000D9660000}"/>
    <cellStyle name="Separador de milhares 3 30 4 2" xfId="56963" xr:uid="{2A1A1DE2-1B34-41A2-AEB4-AC92B79D7779}"/>
    <cellStyle name="Separador de milhares 3 30 5" xfId="26328" xr:uid="{00000000-0005-0000-0000-0000DA660000}"/>
    <cellStyle name="Separador de milhares 3 30 5 2" xfId="26329" xr:uid="{00000000-0005-0000-0000-0000DB660000}"/>
    <cellStyle name="Separador de milhares 3 30 5 2 2" xfId="56965" xr:uid="{A2FAB451-C750-4B43-9BD8-4D25EA022D9B}"/>
    <cellStyle name="Separador de milhares 3 30 5 3" xfId="56964" xr:uid="{37727ABA-B5AB-478F-8F38-F55EC021E723}"/>
    <cellStyle name="Separador de milhares 3 30 6" xfId="26330" xr:uid="{00000000-0005-0000-0000-0000DC660000}"/>
    <cellStyle name="Separador de milhares 3 30 6 2" xfId="56966" xr:uid="{7D276D46-886C-47AC-82A6-57D84792B457}"/>
    <cellStyle name="Separador de milhares 3 30 7" xfId="56958" xr:uid="{6FAE2644-431A-4DDF-9C04-6E1A85886136}"/>
    <cellStyle name="Separador de milhares 3 31" xfId="26331" xr:uid="{00000000-0005-0000-0000-0000DD660000}"/>
    <cellStyle name="Separador de milhares 3 31 2" xfId="26332" xr:uid="{00000000-0005-0000-0000-0000DE660000}"/>
    <cellStyle name="Separador de milhares 3 31 2 2" xfId="26333" xr:uid="{00000000-0005-0000-0000-0000DF660000}"/>
    <cellStyle name="Separador de milhares 3 31 2 2 2" xfId="56969" xr:uid="{8EE71BDD-04C7-40F4-A3A5-FA3080127938}"/>
    <cellStyle name="Separador de milhares 3 31 2 3" xfId="56968" xr:uid="{36084F1D-38C4-42E7-91F2-3A1B8A0762F5}"/>
    <cellStyle name="Separador de milhares 3 31 3" xfId="26334" xr:uid="{00000000-0005-0000-0000-0000E0660000}"/>
    <cellStyle name="Separador de milhares 3 31 3 2" xfId="26335" xr:uid="{00000000-0005-0000-0000-0000E1660000}"/>
    <cellStyle name="Separador de milhares 3 31 3 2 2" xfId="56971" xr:uid="{13CDDE10-09D3-4880-ADC4-D1C83B1BF4F1}"/>
    <cellStyle name="Separador de milhares 3 31 3 3" xfId="56970" xr:uid="{4142F7D8-3CED-4D62-84DE-4871E1849368}"/>
    <cellStyle name="Separador de milhares 3 31 4" xfId="26336" xr:uid="{00000000-0005-0000-0000-0000E2660000}"/>
    <cellStyle name="Separador de milhares 3 31 4 2" xfId="56972" xr:uid="{CEC37771-270C-45EB-8FAE-C6EFB2918E71}"/>
    <cellStyle name="Separador de milhares 3 31 5" xfId="26337" xr:uid="{00000000-0005-0000-0000-0000E3660000}"/>
    <cellStyle name="Separador de milhares 3 31 5 2" xfId="26338" xr:uid="{00000000-0005-0000-0000-0000E4660000}"/>
    <cellStyle name="Separador de milhares 3 31 5 2 2" xfId="56974" xr:uid="{F941590B-7759-4C7A-9520-BB73DFA44EC8}"/>
    <cellStyle name="Separador de milhares 3 31 5 3" xfId="56973" xr:uid="{4F9109F2-965B-4F69-A07B-7974E350C616}"/>
    <cellStyle name="Separador de milhares 3 31 6" xfId="26339" xr:uid="{00000000-0005-0000-0000-0000E5660000}"/>
    <cellStyle name="Separador de milhares 3 31 6 2" xfId="56975" xr:uid="{AD83432E-9561-49C7-BA4C-5939792055B1}"/>
    <cellStyle name="Separador de milhares 3 31 7" xfId="56967" xr:uid="{3CB97226-930E-4B91-962E-C3198B5467DA}"/>
    <cellStyle name="Separador de milhares 3 32" xfId="26340" xr:uid="{00000000-0005-0000-0000-0000E6660000}"/>
    <cellStyle name="Separador de milhares 3 32 2" xfId="26341" xr:uid="{00000000-0005-0000-0000-0000E7660000}"/>
    <cellStyle name="Separador de milhares 3 32 2 2" xfId="26342" xr:uid="{00000000-0005-0000-0000-0000E8660000}"/>
    <cellStyle name="Separador de milhares 3 32 2 2 2" xfId="56978" xr:uid="{24FAE067-DD4F-489C-8CF5-9FAEA0947788}"/>
    <cellStyle name="Separador de milhares 3 32 2 3" xfId="56977" xr:uid="{EA72B32E-C1F4-4FDB-8688-6596FF84937F}"/>
    <cellStyle name="Separador de milhares 3 32 3" xfId="26343" xr:uid="{00000000-0005-0000-0000-0000E9660000}"/>
    <cellStyle name="Separador de milhares 3 32 3 2" xfId="26344" xr:uid="{00000000-0005-0000-0000-0000EA660000}"/>
    <cellStyle name="Separador de milhares 3 32 3 2 2" xfId="56980" xr:uid="{1C241A81-A229-4FE8-8FBD-E1B76CC79E74}"/>
    <cellStyle name="Separador de milhares 3 32 3 3" xfId="56979" xr:uid="{AD8F45DE-625B-43D5-BFDF-ACC98C934DC9}"/>
    <cellStyle name="Separador de milhares 3 32 4" xfId="26345" xr:uid="{00000000-0005-0000-0000-0000EB660000}"/>
    <cellStyle name="Separador de milhares 3 32 4 2" xfId="56981" xr:uid="{B9A98125-C9FA-4BA1-A557-94E7C54A8479}"/>
    <cellStyle name="Separador de milhares 3 32 5" xfId="26346" xr:uid="{00000000-0005-0000-0000-0000EC660000}"/>
    <cellStyle name="Separador de milhares 3 32 5 2" xfId="56982" xr:uid="{3AF5E4E5-5F13-4DCD-B40E-2F9E8675F9D5}"/>
    <cellStyle name="Separador de milhares 3 32 6" xfId="26347" xr:uid="{00000000-0005-0000-0000-0000ED660000}"/>
    <cellStyle name="Separador de milhares 3 32 6 2" xfId="56983" xr:uid="{D1B2266A-43FF-4AAB-A2FA-D6FC21D15320}"/>
    <cellStyle name="Separador de milhares 3 32 7" xfId="56976" xr:uid="{939EDD8B-D5F7-4CE8-B943-548D0578989F}"/>
    <cellStyle name="Separador de milhares 3 33" xfId="26348" xr:uid="{00000000-0005-0000-0000-0000EE660000}"/>
    <cellStyle name="Separador de milhares 3 33 2" xfId="26349" xr:uid="{00000000-0005-0000-0000-0000EF660000}"/>
    <cellStyle name="Separador de milhares 3 33 2 2" xfId="26350" xr:uid="{00000000-0005-0000-0000-0000F0660000}"/>
    <cellStyle name="Separador de milhares 3 33 2 2 2" xfId="56986" xr:uid="{6E58F257-D62A-400E-8911-A22F2677C119}"/>
    <cellStyle name="Separador de milhares 3 33 2 3" xfId="56985" xr:uid="{91D8B0C0-417F-447F-8CD3-D42039BC05BD}"/>
    <cellStyle name="Separador de milhares 3 33 3" xfId="26351" xr:uid="{00000000-0005-0000-0000-0000F1660000}"/>
    <cellStyle name="Separador de milhares 3 33 3 2" xfId="26352" xr:uid="{00000000-0005-0000-0000-0000F2660000}"/>
    <cellStyle name="Separador de milhares 3 33 3 2 2" xfId="56988" xr:uid="{5407B02A-FD6B-42F0-986F-6CAFAA7AC324}"/>
    <cellStyle name="Separador de milhares 3 33 3 3" xfId="56987" xr:uid="{3AB69C00-CEC9-4103-8576-09680FD4811C}"/>
    <cellStyle name="Separador de milhares 3 33 4" xfId="26353" xr:uid="{00000000-0005-0000-0000-0000F3660000}"/>
    <cellStyle name="Separador de milhares 3 33 4 2" xfId="56989" xr:uid="{AA8D8C8B-F118-48AC-B0DF-59BE83CADBF0}"/>
    <cellStyle name="Separador de milhares 3 33 5" xfId="26354" xr:uid="{00000000-0005-0000-0000-0000F4660000}"/>
    <cellStyle name="Separador de milhares 3 33 5 2" xfId="56990" xr:uid="{F703BF8D-A8B5-4A33-8DAF-A3C71B43367C}"/>
    <cellStyle name="Separador de milhares 3 33 6" xfId="26355" xr:uid="{00000000-0005-0000-0000-0000F5660000}"/>
    <cellStyle name="Separador de milhares 3 33 6 2" xfId="56991" xr:uid="{43B0DF51-70C7-4342-B706-F236F74F25CA}"/>
    <cellStyle name="Separador de milhares 3 33 7" xfId="56984" xr:uid="{D8F09670-D842-4147-8F0D-1EEFB78A5E59}"/>
    <cellStyle name="Separador de milhares 3 34" xfId="26356" xr:uid="{00000000-0005-0000-0000-0000F6660000}"/>
    <cellStyle name="Separador de milhares 3 34 2" xfId="26357" xr:uid="{00000000-0005-0000-0000-0000F7660000}"/>
    <cellStyle name="Separador de milhares 3 34 2 2" xfId="26358" xr:uid="{00000000-0005-0000-0000-0000F8660000}"/>
    <cellStyle name="Separador de milhares 3 34 2 2 2" xfId="56994" xr:uid="{53C1BA57-68C8-4E36-9C25-A29DB5FE9F3F}"/>
    <cellStyle name="Separador de milhares 3 34 2 3" xfId="56993" xr:uid="{C60DFE3D-E72C-4525-B4F5-A6FE950EC4B5}"/>
    <cellStyle name="Separador de milhares 3 34 3" xfId="26359" xr:uid="{00000000-0005-0000-0000-0000F9660000}"/>
    <cellStyle name="Separador de milhares 3 34 3 2" xfId="26360" xr:uid="{00000000-0005-0000-0000-0000FA660000}"/>
    <cellStyle name="Separador de milhares 3 34 3 2 2" xfId="56996" xr:uid="{440F2AFC-6C12-46C8-B83F-76DD89D78CBF}"/>
    <cellStyle name="Separador de milhares 3 34 3 3" xfId="56995" xr:uid="{5C145482-8A54-447F-A3EB-CD365C0E669F}"/>
    <cellStyle name="Separador de milhares 3 34 4" xfId="26361" xr:uid="{00000000-0005-0000-0000-0000FB660000}"/>
    <cellStyle name="Separador de milhares 3 34 4 2" xfId="56997" xr:uid="{5392C3B5-1EB0-43ED-8865-6A2DD4E47388}"/>
    <cellStyle name="Separador de milhares 3 34 5" xfId="26362" xr:uid="{00000000-0005-0000-0000-0000FC660000}"/>
    <cellStyle name="Separador de milhares 3 34 5 2" xfId="56998" xr:uid="{732A1042-7748-4045-8E4E-8935776A59E2}"/>
    <cellStyle name="Separador de milhares 3 34 6" xfId="26363" xr:uid="{00000000-0005-0000-0000-0000FD660000}"/>
    <cellStyle name="Separador de milhares 3 34 6 2" xfId="56999" xr:uid="{000861A1-0FE5-4D4A-B471-8E91EC0B1C16}"/>
    <cellStyle name="Separador de milhares 3 34 7" xfId="56992" xr:uid="{BA1F0E47-E259-4EF0-9DB3-5025757E765C}"/>
    <cellStyle name="Separador de milhares 3 35" xfId="26364" xr:uid="{00000000-0005-0000-0000-0000FE660000}"/>
    <cellStyle name="Separador de milhares 3 35 2" xfId="26365" xr:uid="{00000000-0005-0000-0000-0000FF660000}"/>
    <cellStyle name="Separador de milhares 3 35 2 2" xfId="26366" xr:uid="{00000000-0005-0000-0000-000000670000}"/>
    <cellStyle name="Separador de milhares 3 35 2 2 2" xfId="57002" xr:uid="{BF1C5307-17ED-4939-94A8-23246362AA40}"/>
    <cellStyle name="Separador de milhares 3 35 2 3" xfId="57001" xr:uid="{E75306BF-9DCD-4BD4-9ADA-2EC9C120D5CE}"/>
    <cellStyle name="Separador de milhares 3 35 3" xfId="26367" xr:uid="{00000000-0005-0000-0000-000001670000}"/>
    <cellStyle name="Separador de milhares 3 35 3 2" xfId="26368" xr:uid="{00000000-0005-0000-0000-000002670000}"/>
    <cellStyle name="Separador de milhares 3 35 3 2 2" xfId="57004" xr:uid="{FC728A17-DD67-4412-B8F7-AA49ABB58D92}"/>
    <cellStyle name="Separador de milhares 3 35 3 3" xfId="57003" xr:uid="{243D542B-BABB-45F1-BB43-A47F855D84A6}"/>
    <cellStyle name="Separador de milhares 3 35 4" xfId="26369" xr:uid="{00000000-0005-0000-0000-000003670000}"/>
    <cellStyle name="Separador de milhares 3 35 4 2" xfId="57005" xr:uid="{2521B85A-6187-435F-80D6-B0C9E4FB336D}"/>
    <cellStyle name="Separador de milhares 3 35 5" xfId="26370" xr:uid="{00000000-0005-0000-0000-000004670000}"/>
    <cellStyle name="Separador de milhares 3 35 5 2" xfId="57006" xr:uid="{63DAF440-2BC6-43DF-9A0F-69E173F9CE5E}"/>
    <cellStyle name="Separador de milhares 3 35 6" xfId="26371" xr:uid="{00000000-0005-0000-0000-000005670000}"/>
    <cellStyle name="Separador de milhares 3 35 6 2" xfId="57007" xr:uid="{F4E96C4E-DC63-4DC3-A253-904C4794E7F3}"/>
    <cellStyle name="Separador de milhares 3 35 7" xfId="57000" xr:uid="{374556F1-0AB8-4D91-B5B7-6BC696D48D9A}"/>
    <cellStyle name="Separador de milhares 3 36" xfId="26372" xr:uid="{00000000-0005-0000-0000-000006670000}"/>
    <cellStyle name="Separador de milhares 3 36 2" xfId="26373" xr:uid="{00000000-0005-0000-0000-000007670000}"/>
    <cellStyle name="Separador de milhares 3 36 2 2" xfId="26374" xr:uid="{00000000-0005-0000-0000-000008670000}"/>
    <cellStyle name="Separador de milhares 3 36 2 2 2" xfId="57010" xr:uid="{0F25BC41-CBF2-4587-BEA7-6D570E386544}"/>
    <cellStyle name="Separador de milhares 3 36 2 3" xfId="57009" xr:uid="{B27DBD83-2A05-4DEB-B41C-8FE3071B02A6}"/>
    <cellStyle name="Separador de milhares 3 36 3" xfId="26375" xr:uid="{00000000-0005-0000-0000-000009670000}"/>
    <cellStyle name="Separador de milhares 3 36 3 2" xfId="26376" xr:uid="{00000000-0005-0000-0000-00000A670000}"/>
    <cellStyle name="Separador de milhares 3 36 3 2 2" xfId="57012" xr:uid="{1B0B26E6-E59E-4424-9A6E-3EF16271930B}"/>
    <cellStyle name="Separador de milhares 3 36 3 3" xfId="57011" xr:uid="{E121895C-BD1C-4D1A-AF55-6306C4EC5A5D}"/>
    <cellStyle name="Separador de milhares 3 36 4" xfId="26377" xr:uid="{00000000-0005-0000-0000-00000B670000}"/>
    <cellStyle name="Separador de milhares 3 36 4 2" xfId="57013" xr:uid="{E1CB34E0-80C6-4B9D-8C9E-B040E0C5A39D}"/>
    <cellStyle name="Separador de milhares 3 36 5" xfId="26378" xr:uid="{00000000-0005-0000-0000-00000C670000}"/>
    <cellStyle name="Separador de milhares 3 36 5 2" xfId="57014" xr:uid="{F2DC5C1B-91F3-4831-A762-A211010A982B}"/>
    <cellStyle name="Separador de milhares 3 36 6" xfId="26379" xr:uid="{00000000-0005-0000-0000-00000D670000}"/>
    <cellStyle name="Separador de milhares 3 36 6 2" xfId="57015" xr:uid="{79EFCA1D-A535-4FF6-886E-A181F4755833}"/>
    <cellStyle name="Separador de milhares 3 36 7" xfId="57008" xr:uid="{1C4135D7-492F-4B52-9E52-9720328809ED}"/>
    <cellStyle name="Separador de milhares 3 37" xfId="26380" xr:uid="{00000000-0005-0000-0000-00000E670000}"/>
    <cellStyle name="Separador de milhares 3 37 2" xfId="26381" xr:uid="{00000000-0005-0000-0000-00000F670000}"/>
    <cellStyle name="Separador de milhares 3 37 2 2" xfId="26382" xr:uid="{00000000-0005-0000-0000-000010670000}"/>
    <cellStyle name="Separador de milhares 3 37 2 2 2" xfId="57018" xr:uid="{F22AFA32-BE34-4667-A7DE-C324BC70E3AE}"/>
    <cellStyle name="Separador de milhares 3 37 2 3" xfId="57017" xr:uid="{71222D9E-F333-43BF-A0EB-F9AC0441AF03}"/>
    <cellStyle name="Separador de milhares 3 37 3" xfId="26383" xr:uid="{00000000-0005-0000-0000-000011670000}"/>
    <cellStyle name="Separador de milhares 3 37 3 2" xfId="26384" xr:uid="{00000000-0005-0000-0000-000012670000}"/>
    <cellStyle name="Separador de milhares 3 37 3 2 2" xfId="57020" xr:uid="{8AFB6572-6D7A-4FE0-83D3-023A3AD5F6BE}"/>
    <cellStyle name="Separador de milhares 3 37 3 3" xfId="57019" xr:uid="{D9C9A43A-A11F-4AAF-AF26-85A6F97F5B5C}"/>
    <cellStyle name="Separador de milhares 3 37 4" xfId="26385" xr:uid="{00000000-0005-0000-0000-000013670000}"/>
    <cellStyle name="Separador de milhares 3 37 4 2" xfId="57021" xr:uid="{3F022F8F-976A-40D4-8AAD-07FBA43BA1DA}"/>
    <cellStyle name="Separador de milhares 3 37 5" xfId="26386" xr:uid="{00000000-0005-0000-0000-000014670000}"/>
    <cellStyle name="Separador de milhares 3 37 5 2" xfId="57022" xr:uid="{5C5CA62D-6E96-4A54-A399-CA42DAD0EFCF}"/>
    <cellStyle name="Separador de milhares 3 37 6" xfId="26387" xr:uid="{00000000-0005-0000-0000-000015670000}"/>
    <cellStyle name="Separador de milhares 3 37 6 2" xfId="57023" xr:uid="{32A2BEDB-C55B-46EB-AC0F-06086EC088D1}"/>
    <cellStyle name="Separador de milhares 3 37 7" xfId="57016" xr:uid="{92B580AC-D0F9-4A5B-B8A7-3ED9ED5531E7}"/>
    <cellStyle name="Separador de milhares 3 38" xfId="26388" xr:uid="{00000000-0005-0000-0000-000016670000}"/>
    <cellStyle name="Separador de milhares 3 38 2" xfId="26389" xr:uid="{00000000-0005-0000-0000-000017670000}"/>
    <cellStyle name="Separador de milhares 3 38 2 2" xfId="26390" xr:uid="{00000000-0005-0000-0000-000018670000}"/>
    <cellStyle name="Separador de milhares 3 38 2 2 2" xfId="57026" xr:uid="{18AA080C-2FDC-4AF2-A6AA-647C43C123F1}"/>
    <cellStyle name="Separador de milhares 3 38 2 3" xfId="57025" xr:uid="{9B3E3168-C073-4809-A7D5-0930F8DF0579}"/>
    <cellStyle name="Separador de milhares 3 38 3" xfId="26391" xr:uid="{00000000-0005-0000-0000-000019670000}"/>
    <cellStyle name="Separador de milhares 3 38 3 2" xfId="26392" xr:uid="{00000000-0005-0000-0000-00001A670000}"/>
    <cellStyle name="Separador de milhares 3 38 3 2 2" xfId="57028" xr:uid="{BAA26B10-6793-437F-9895-5BEF65193C3E}"/>
    <cellStyle name="Separador de milhares 3 38 3 3" xfId="57027" xr:uid="{E8128FF2-5E3E-4383-8C7F-056A29BFC00E}"/>
    <cellStyle name="Separador de milhares 3 38 4" xfId="26393" xr:uid="{00000000-0005-0000-0000-00001B670000}"/>
    <cellStyle name="Separador de milhares 3 38 4 2" xfId="57029" xr:uid="{77CE0EEA-ED70-4AC5-9F92-98185B8E545D}"/>
    <cellStyle name="Separador de milhares 3 38 5" xfId="26394" xr:uid="{00000000-0005-0000-0000-00001C670000}"/>
    <cellStyle name="Separador de milhares 3 38 5 2" xfId="57030" xr:uid="{BC321CB9-949F-4421-B2B9-E1372F6AE379}"/>
    <cellStyle name="Separador de milhares 3 38 6" xfId="26395" xr:uid="{00000000-0005-0000-0000-00001D670000}"/>
    <cellStyle name="Separador de milhares 3 38 6 2" xfId="57031" xr:uid="{5BC1A22D-EA5F-49B8-BB7F-2979356BC5BD}"/>
    <cellStyle name="Separador de milhares 3 38 7" xfId="57024" xr:uid="{CBCD56C3-CE5D-4225-85C9-C42E96F64B22}"/>
    <cellStyle name="Separador de milhares 3 39" xfId="26396" xr:uid="{00000000-0005-0000-0000-00001E670000}"/>
    <cellStyle name="Separador de milhares 3 39 2" xfId="26397" xr:uid="{00000000-0005-0000-0000-00001F670000}"/>
    <cellStyle name="Separador de milhares 3 39 2 2" xfId="26398" xr:uid="{00000000-0005-0000-0000-000020670000}"/>
    <cellStyle name="Separador de milhares 3 39 2 2 2" xfId="57034" xr:uid="{A24273D2-A578-4B92-9B5B-AC9AC19716E6}"/>
    <cellStyle name="Separador de milhares 3 39 2 3" xfId="57033" xr:uid="{A18D9C0D-75DE-4DBF-ADA7-86F0CE3537A5}"/>
    <cellStyle name="Separador de milhares 3 39 3" xfId="26399" xr:uid="{00000000-0005-0000-0000-000021670000}"/>
    <cellStyle name="Separador de milhares 3 39 3 2" xfId="26400" xr:uid="{00000000-0005-0000-0000-000022670000}"/>
    <cellStyle name="Separador de milhares 3 39 3 2 2" xfId="57036" xr:uid="{937D3FAA-467D-478D-81E7-4AD347E2B0AC}"/>
    <cellStyle name="Separador de milhares 3 39 3 3" xfId="57035" xr:uid="{09627975-3515-45C0-B823-D4664E0C1509}"/>
    <cellStyle name="Separador de milhares 3 39 4" xfId="26401" xr:uid="{00000000-0005-0000-0000-000023670000}"/>
    <cellStyle name="Separador de milhares 3 39 4 2" xfId="57037" xr:uid="{3E90B382-CA12-4EB2-B179-1B0A4D24F4E5}"/>
    <cellStyle name="Separador de milhares 3 39 5" xfId="26402" xr:uid="{00000000-0005-0000-0000-000024670000}"/>
    <cellStyle name="Separador de milhares 3 39 5 2" xfId="57038" xr:uid="{2756B423-87BD-441B-9C67-377C0397C8B1}"/>
    <cellStyle name="Separador de milhares 3 39 6" xfId="26403" xr:uid="{00000000-0005-0000-0000-000025670000}"/>
    <cellStyle name="Separador de milhares 3 39 6 2" xfId="57039" xr:uid="{12ED0814-2FB2-4297-BEC5-EB151538DEBD}"/>
    <cellStyle name="Separador de milhares 3 39 7" xfId="57032" xr:uid="{389AC585-2889-4120-A5E4-49E5055CB17C}"/>
    <cellStyle name="Separador de milhares 3 4" xfId="26404" xr:uid="{00000000-0005-0000-0000-000026670000}"/>
    <cellStyle name="Separador de milhares_x0001_ 3 4" xfId="26405" xr:uid="{00000000-0005-0000-0000-000027670000}"/>
    <cellStyle name="Separador de milhares 3 4 10" xfId="26406" xr:uid="{00000000-0005-0000-0000-000028670000}"/>
    <cellStyle name="Separador de milhares_x0001_ 3 4 10" xfId="57041" xr:uid="{FB91715A-297B-4C83-BDFC-EC0B893DB8CE}"/>
    <cellStyle name="Separador de milhares 3 4 10 2" xfId="26407" xr:uid="{00000000-0005-0000-0000-000029670000}"/>
    <cellStyle name="Separador de milhares 3 4 10 2 2" xfId="57043" xr:uid="{33A0D1C4-C6C5-4197-9948-3EEAA50F13D2}"/>
    <cellStyle name="Separador de milhares 3 4 10 3" xfId="57042" xr:uid="{7F632B3E-44FB-424B-824B-2782C5CB4424}"/>
    <cellStyle name="Separador de milhares 3 4 11" xfId="26408" xr:uid="{00000000-0005-0000-0000-00002A670000}"/>
    <cellStyle name="Separador de milhares 3 4 11 2" xfId="57044" xr:uid="{64E677D3-E5D0-4E3D-8BAB-71E4B650ED19}"/>
    <cellStyle name="Separador de milhares 3 4 12" xfId="26409" xr:uid="{00000000-0005-0000-0000-00002B670000}"/>
    <cellStyle name="Separador de milhares 3 4 12 2" xfId="57045" xr:uid="{9C39A93C-0A4C-471A-AA14-04682CFEC27A}"/>
    <cellStyle name="Separador de milhares 3 4 12 3" xfId="26410" xr:uid="{00000000-0005-0000-0000-00002C670000}"/>
    <cellStyle name="Separador de milhares 3 4 12 3 2" xfId="57046" xr:uid="{A636279B-696B-4F1C-BC27-1856D9965AA3}"/>
    <cellStyle name="Separador de milhares 3 4 13" xfId="26411" xr:uid="{00000000-0005-0000-0000-00002D670000}"/>
    <cellStyle name="Separador de milhares 3 4 13 2" xfId="57047" xr:uid="{D7D37AAD-8A89-4ACE-9DEE-D87CE4360025}"/>
    <cellStyle name="Separador de milhares 3 4 14" xfId="26412" xr:uid="{00000000-0005-0000-0000-00002E670000}"/>
    <cellStyle name="Separador de milhares 3 4 14 2" xfId="57048" xr:uid="{B9BA1A52-E6A9-4FE0-8B4B-B5D935E2C23A}"/>
    <cellStyle name="Separador de milhares 3 4 15" xfId="57040" xr:uid="{61EB838A-2CE8-475A-A571-216057F69867}"/>
    <cellStyle name="Separador de milhares 3 4 2" xfId="26413" xr:uid="{00000000-0005-0000-0000-00002F670000}"/>
    <cellStyle name="Separador de milhares_x0001_ 3 4 2" xfId="26414" xr:uid="{00000000-0005-0000-0000-000030670000}"/>
    <cellStyle name="Separador de milhares 3 4 2 10" xfId="57049" xr:uid="{95FEA06F-12F0-474D-B329-425BD236537B}"/>
    <cellStyle name="Separador de milhares 3 4 2 2" xfId="26415" xr:uid="{00000000-0005-0000-0000-000031670000}"/>
    <cellStyle name="Separador de milhares_x0001_ 3 4 2 2" xfId="26416" xr:uid="{00000000-0005-0000-0000-000032670000}"/>
    <cellStyle name="Separador de milhares 3 4 2 2 2" xfId="26417" xr:uid="{00000000-0005-0000-0000-000033670000}"/>
    <cellStyle name="Separador de milhares_x0001_ 3 4 2 2 2" xfId="57052" xr:uid="{2F99B705-4BAF-48A2-A01D-64C6091021D0}"/>
    <cellStyle name="Separador de milhares 3 4 2 2 2 2" xfId="57053" xr:uid="{1DE51B60-3B31-4AA8-AADC-31F698EC7D03}"/>
    <cellStyle name="Separador de milhares 3 4 2 2 3" xfId="57051" xr:uid="{C9394A97-5B9C-43F8-80C3-551291F24AEB}"/>
    <cellStyle name="Separador de milhares 3 4 2 3" xfId="26418" xr:uid="{00000000-0005-0000-0000-000034670000}"/>
    <cellStyle name="Separador de milhares_x0001_ 3 4 2 3" xfId="57050" xr:uid="{A7B27C85-3230-4766-AE74-F4E9640C9984}"/>
    <cellStyle name="Separador de milhares 3 4 2 3 2" xfId="26419" xr:uid="{00000000-0005-0000-0000-000035670000}"/>
    <cellStyle name="Separador de milhares 3 4 2 3 2 2" xfId="57055" xr:uid="{7484EAC8-5245-4621-A7F7-E5A77732A2F8}"/>
    <cellStyle name="Separador de milhares 3 4 2 3 3" xfId="57054" xr:uid="{8A86562D-5472-4BB6-8C4B-4775A8654687}"/>
    <cellStyle name="Separador de milhares 3 4 2 4" xfId="26420" xr:uid="{00000000-0005-0000-0000-000036670000}"/>
    <cellStyle name="Separador de milhares 3 4 2 4 2" xfId="26421" xr:uid="{00000000-0005-0000-0000-000037670000}"/>
    <cellStyle name="Separador de milhares 3 4 2 4 2 2" xfId="57057" xr:uid="{F4947CBE-FECC-4912-9814-D190CF0E9CFA}"/>
    <cellStyle name="Separador de milhares 3 4 2 4 3" xfId="57056" xr:uid="{34B9F3DD-4264-401A-95D6-A4B7F88A9F30}"/>
    <cellStyle name="Separador de milhares 3 4 2 5" xfId="26422" xr:uid="{00000000-0005-0000-0000-000038670000}"/>
    <cellStyle name="Separador de milhares 3 4 2 5 2" xfId="26423" xr:uid="{00000000-0005-0000-0000-000039670000}"/>
    <cellStyle name="Separador de milhares 3 4 2 5 2 2" xfId="57059" xr:uid="{4B17EB16-10A6-4773-AB57-14D657A31CDE}"/>
    <cellStyle name="Separador de milhares 3 4 2 5 3" xfId="57058" xr:uid="{45E4D2E1-2DCD-4488-B73A-1105B8A076E2}"/>
    <cellStyle name="Separador de milhares 3 4 2 6" xfId="26424" xr:uid="{00000000-0005-0000-0000-00003A670000}"/>
    <cellStyle name="Separador de milhares 3 4 2 6 2" xfId="57060" xr:uid="{0476A8B2-AFAF-4C91-908D-63694110887A}"/>
    <cellStyle name="Separador de milhares 3 4 2 7" xfId="26425" xr:uid="{00000000-0005-0000-0000-00003B670000}"/>
    <cellStyle name="Separador de milhares 3 4 2 7 2" xfId="57061" xr:uid="{1F7D05B0-FDB0-40E1-B387-C3309BF354B4}"/>
    <cellStyle name="Separador de milhares 3 4 2 8" xfId="26426" xr:uid="{00000000-0005-0000-0000-00003C670000}"/>
    <cellStyle name="Separador de milhares 3 4 2 8 2" xfId="57062" xr:uid="{FD0DD053-C4D3-4C63-A5D5-8CE2CC4D3F4E}"/>
    <cellStyle name="Separador de milhares 3 4 2 9" xfId="26427" xr:uid="{00000000-0005-0000-0000-00003D670000}"/>
    <cellStyle name="Separador de milhares 3 4 2 9 2" xfId="57063" xr:uid="{E0A46D6C-C9DA-4ACA-A769-083561E6CEE0}"/>
    <cellStyle name="Separador de milhares 3 4 3" xfId="26428" xr:uid="{00000000-0005-0000-0000-00003E670000}"/>
    <cellStyle name="Separador de milhares_x0001_ 3 4 3" xfId="26429" xr:uid="{00000000-0005-0000-0000-00003F670000}"/>
    <cellStyle name="Separador de milhares 3 4 3 2" xfId="26430" xr:uid="{00000000-0005-0000-0000-000040670000}"/>
    <cellStyle name="Separador de milhares_x0001_ 3 4 3 2" xfId="26431" xr:uid="{00000000-0005-0000-0000-000041670000}"/>
    <cellStyle name="Separador de milhares 3 4 3 2 2" xfId="26432" xr:uid="{00000000-0005-0000-0000-000042670000}"/>
    <cellStyle name="Separador de milhares_x0001_ 3 4 3 2 2" xfId="57067" xr:uid="{992E5221-0E1F-42A5-AB4A-B072FDD1011C}"/>
    <cellStyle name="Separador de milhares 3 4 3 2 2 2" xfId="57068" xr:uid="{47B41FF9-432D-43EB-8F95-25A1457D0CBB}"/>
    <cellStyle name="Separador de milhares 3 4 3 2 3" xfId="57066" xr:uid="{0F63EDCB-8E3C-4532-B439-8C513F5C27E7}"/>
    <cellStyle name="Separador de milhares 3 4 3 3" xfId="26433" xr:uid="{00000000-0005-0000-0000-000043670000}"/>
    <cellStyle name="Separador de milhares_x0001_ 3 4 3 3" xfId="57065" xr:uid="{DC0F7CA1-90FE-4263-87EA-9822CF7F074C}"/>
    <cellStyle name="Separador de milhares 3 4 3 3 2" xfId="26434" xr:uid="{00000000-0005-0000-0000-000044670000}"/>
    <cellStyle name="Separador de milhares 3 4 3 3 2 2" xfId="57070" xr:uid="{84788A96-175E-40B9-BBEE-9EF58E4FE177}"/>
    <cellStyle name="Separador de milhares 3 4 3 3 3" xfId="57069" xr:uid="{016615D6-A162-4C85-B583-A96FD8366397}"/>
    <cellStyle name="Separador de milhares 3 4 3 4" xfId="26435" xr:uid="{00000000-0005-0000-0000-000045670000}"/>
    <cellStyle name="Separador de milhares 3 4 3 4 2" xfId="26436" xr:uid="{00000000-0005-0000-0000-000046670000}"/>
    <cellStyle name="Separador de milhares 3 4 3 4 2 2" xfId="57072" xr:uid="{7AF20C9C-05D8-4649-B8F4-1757C077FDF6}"/>
    <cellStyle name="Separador de milhares 3 4 3 4 3" xfId="57071" xr:uid="{F9DE06EA-24F2-4CD3-B686-119C5D2E85E5}"/>
    <cellStyle name="Separador de milhares 3 4 3 5" xfId="26437" xr:uid="{00000000-0005-0000-0000-000047670000}"/>
    <cellStyle name="Separador de milhares 3 4 3 5 2" xfId="57073" xr:uid="{17F10713-7E99-46CE-8764-0B6FB7AFDC39}"/>
    <cellStyle name="Separador de milhares 3 4 3 6" xfId="26438" xr:uid="{00000000-0005-0000-0000-000048670000}"/>
    <cellStyle name="Separador de milhares 3 4 3 6 2" xfId="57074" xr:uid="{F0D4F47F-7C8E-4276-A431-D95960683538}"/>
    <cellStyle name="Separador de milhares 3 4 3 7" xfId="26439" xr:uid="{00000000-0005-0000-0000-000049670000}"/>
    <cellStyle name="Separador de milhares 3 4 3 7 2" xfId="57075" xr:uid="{64EEB4B8-81F3-478C-904F-06ACF87FF6BA}"/>
    <cellStyle name="Separador de milhares 3 4 3 8" xfId="26440" xr:uid="{00000000-0005-0000-0000-00004A670000}"/>
    <cellStyle name="Separador de milhares 3 4 3 8 2" xfId="57076" xr:uid="{DD83F7B3-7EF0-440C-B12B-4ED133FF6769}"/>
    <cellStyle name="Separador de milhares 3 4 3 9" xfId="57064" xr:uid="{94794B3F-39D3-4EB2-ADB1-194CBB9C0BD8}"/>
    <cellStyle name="Separador de milhares 3 4 4" xfId="26441" xr:uid="{00000000-0005-0000-0000-00004B670000}"/>
    <cellStyle name="Separador de milhares_x0001_ 3 4 4" xfId="26442" xr:uid="{00000000-0005-0000-0000-00004C670000}"/>
    <cellStyle name="Separador de milhares 3 4 4 2" xfId="26443" xr:uid="{00000000-0005-0000-0000-00004D670000}"/>
    <cellStyle name="Separador de milhares_x0001_ 3 4 4 2" xfId="26444" xr:uid="{00000000-0005-0000-0000-00004E670000}"/>
    <cellStyle name="Separador de milhares 3 4 4 2 2" xfId="26445" xr:uid="{00000000-0005-0000-0000-00004F670000}"/>
    <cellStyle name="Separador de milhares_x0001_ 3 4 4 2 2" xfId="57080" xr:uid="{CB0E3EE6-CE16-4B33-AE35-6A998D18491A}"/>
    <cellStyle name="Separador de milhares 3 4 4 2 2 2" xfId="57081" xr:uid="{5573AC5C-2E45-432F-B37C-15D701AE5D74}"/>
    <cellStyle name="Separador de milhares 3 4 4 2 3" xfId="57079" xr:uid="{B21C2607-CD30-41F6-9EF9-CCB7CD9BA39C}"/>
    <cellStyle name="Separador de milhares 3 4 4 3" xfId="26446" xr:uid="{00000000-0005-0000-0000-000050670000}"/>
    <cellStyle name="Separador de milhares_x0001_ 3 4 4 3" xfId="57078" xr:uid="{C7B0F426-F277-4301-9A2B-0399B3BA2F74}"/>
    <cellStyle name="Separador de milhares 3 4 4 3 2" xfId="26447" xr:uid="{00000000-0005-0000-0000-000051670000}"/>
    <cellStyle name="Separador de milhares 3 4 4 3 2 2" xfId="57083" xr:uid="{9646C5CD-A4F2-4BA5-BC9B-81B10EE5B1EF}"/>
    <cellStyle name="Separador de milhares 3 4 4 3 3" xfId="57082" xr:uid="{C0743DA5-35A8-45D4-BFB5-450A29328726}"/>
    <cellStyle name="Separador de milhares 3 4 4 4" xfId="26448" xr:uid="{00000000-0005-0000-0000-000052670000}"/>
    <cellStyle name="Separador de milhares 3 4 4 4 2" xfId="26449" xr:uid="{00000000-0005-0000-0000-000053670000}"/>
    <cellStyle name="Separador de milhares 3 4 4 4 2 2" xfId="57085" xr:uid="{740E827A-66B9-4445-BD55-3E2E136B7F0C}"/>
    <cellStyle name="Separador de milhares 3 4 4 4 3" xfId="57084" xr:uid="{3462EE5A-FB60-4274-AA7B-634D014E93E9}"/>
    <cellStyle name="Separador de milhares 3 4 4 5" xfId="26450" xr:uid="{00000000-0005-0000-0000-000054670000}"/>
    <cellStyle name="Separador de milhares 3 4 4 5 2" xfId="57086" xr:uid="{53CE6DC8-909B-4D36-9E1C-05B39949F327}"/>
    <cellStyle name="Separador de milhares 3 4 4 6" xfId="26451" xr:uid="{00000000-0005-0000-0000-000055670000}"/>
    <cellStyle name="Separador de milhares 3 4 4 6 2" xfId="57087" xr:uid="{033CE7ED-C7BB-429A-A200-9355C33B7C78}"/>
    <cellStyle name="Separador de milhares 3 4 4 7" xfId="26452" xr:uid="{00000000-0005-0000-0000-000056670000}"/>
    <cellStyle name="Separador de milhares 3 4 4 7 2" xfId="57088" xr:uid="{B907D8C6-4322-4796-B299-F30CBB000832}"/>
    <cellStyle name="Separador de milhares 3 4 4 8" xfId="26453" xr:uid="{00000000-0005-0000-0000-000057670000}"/>
    <cellStyle name="Separador de milhares 3 4 4 8 2" xfId="57089" xr:uid="{75996B36-89B4-42CD-8E93-93CC5B36847B}"/>
    <cellStyle name="Separador de milhares 3 4 4 9" xfId="57077" xr:uid="{503B9E47-E065-4F86-8E58-98F20AB3AF37}"/>
    <cellStyle name="Separador de milhares 3 4 5" xfId="26454" xr:uid="{00000000-0005-0000-0000-000058670000}"/>
    <cellStyle name="Separador de milhares_x0001_ 3 4 5" xfId="26455" xr:uid="{00000000-0005-0000-0000-000059670000}"/>
    <cellStyle name="Separador de milhares 3 4 5 2" xfId="26456" xr:uid="{00000000-0005-0000-0000-00005A670000}"/>
    <cellStyle name="Separador de milhares_x0001_ 3 4 5 2" xfId="26457" xr:uid="{00000000-0005-0000-0000-00005B670000}"/>
    <cellStyle name="Separador de milhares 3 4 5 2 2" xfId="26458" xr:uid="{00000000-0005-0000-0000-00005C670000}"/>
    <cellStyle name="Separador de milhares_x0001_ 3 4 5 2 2" xfId="57093" xr:uid="{FA13C343-ACE5-4C5D-91DC-9480DD2C8B4B}"/>
    <cellStyle name="Separador de milhares 3 4 5 2 2 2" xfId="57094" xr:uid="{45A489F4-88A5-4A90-9E18-D676C1925FC9}"/>
    <cellStyle name="Separador de milhares 3 4 5 2 3" xfId="57092" xr:uid="{73A6363E-4F17-49C2-84B7-FFD002D71FDE}"/>
    <cellStyle name="Separador de milhares 3 4 5 3" xfId="26459" xr:uid="{00000000-0005-0000-0000-00005D670000}"/>
    <cellStyle name="Separador de milhares_x0001_ 3 4 5 3" xfId="57091" xr:uid="{A7EA7674-5A41-4C6F-9F38-6355DD017FAC}"/>
    <cellStyle name="Separador de milhares 3 4 5 3 2" xfId="26460" xr:uid="{00000000-0005-0000-0000-00005E670000}"/>
    <cellStyle name="Separador de milhares 3 4 5 3 2 2" xfId="57096" xr:uid="{BA0CC2E0-E193-4DFE-A08A-9CC7B424C0DF}"/>
    <cellStyle name="Separador de milhares 3 4 5 3 3" xfId="57095" xr:uid="{5A56822A-7045-4DDE-8566-D5BE724FCE0E}"/>
    <cellStyle name="Separador de milhares 3 4 5 4" xfId="26461" xr:uid="{00000000-0005-0000-0000-00005F670000}"/>
    <cellStyle name="Separador de milhares 3 4 5 4 2" xfId="57097" xr:uid="{C06C0797-94CC-48A2-8592-6A575B08A7E2}"/>
    <cellStyle name="Separador de milhares 3 4 5 5" xfId="26462" xr:uid="{00000000-0005-0000-0000-000060670000}"/>
    <cellStyle name="Separador de milhares 3 4 5 5 2" xfId="57098" xr:uid="{07AED21F-46B2-4288-AB10-734DE43B555B}"/>
    <cellStyle name="Separador de milhares 3 4 5 6" xfId="26463" xr:uid="{00000000-0005-0000-0000-000061670000}"/>
    <cellStyle name="Separador de milhares 3 4 5 6 2" xfId="57099" xr:uid="{2DB5596B-A23C-4D5E-9E26-7FCA9E9A4316}"/>
    <cellStyle name="Separador de milhares 3 4 5 7" xfId="26464" xr:uid="{00000000-0005-0000-0000-000062670000}"/>
    <cellStyle name="Separador de milhares 3 4 5 7 2" xfId="57100" xr:uid="{2E0E1707-E043-4B63-987E-432786EBCF7A}"/>
    <cellStyle name="Separador de milhares 3 4 5 8" xfId="57090" xr:uid="{C8A82ADC-8968-477B-9379-1E5F565AA9AE}"/>
    <cellStyle name="Separador de milhares 3 4 6" xfId="26465" xr:uid="{00000000-0005-0000-0000-000063670000}"/>
    <cellStyle name="Separador de milhares_x0001_ 3 4 6" xfId="26466" xr:uid="{00000000-0005-0000-0000-000064670000}"/>
    <cellStyle name="Separador de milhares 3 4 6 2" xfId="26467" xr:uid="{00000000-0005-0000-0000-000065670000}"/>
    <cellStyle name="Separador de milhares_x0001_ 3 4 6 2" xfId="57102" xr:uid="{15107B3D-8F9A-442D-8D20-7379E3BD228D}"/>
    <cellStyle name="Separador de milhares 3 4 6 2 2" xfId="26468" xr:uid="{00000000-0005-0000-0000-000066670000}"/>
    <cellStyle name="Separador de milhares 3 4 6 2 2 2" xfId="57104" xr:uid="{BA8B1FAC-8B14-4A74-8B12-3055B1BC1499}"/>
    <cellStyle name="Separador de milhares 3 4 6 2 3" xfId="57103" xr:uid="{0AC7838C-0B68-4131-81DF-CFCA04B962C2}"/>
    <cellStyle name="Separador de milhares 3 4 6 3" xfId="26469" xr:uid="{00000000-0005-0000-0000-000067670000}"/>
    <cellStyle name="Separador de milhares 3 4 6 3 2" xfId="26470" xr:uid="{00000000-0005-0000-0000-000068670000}"/>
    <cellStyle name="Separador de milhares 3 4 6 3 2 2" xfId="57106" xr:uid="{F22783B9-C476-4F83-944D-D98D8E987B49}"/>
    <cellStyle name="Separador de milhares 3 4 6 3 3" xfId="57105" xr:uid="{0C982AD3-1BA5-42C5-A42E-465909ECFB5D}"/>
    <cellStyle name="Separador de milhares 3 4 6 4" xfId="26471" xr:uid="{00000000-0005-0000-0000-000069670000}"/>
    <cellStyle name="Separador de milhares 3 4 6 4 2" xfId="57107" xr:uid="{67419293-4167-4529-A9BA-6B6DFA43F015}"/>
    <cellStyle name="Separador de milhares 3 4 6 5" xfId="26472" xr:uid="{00000000-0005-0000-0000-00006A670000}"/>
    <cellStyle name="Separador de milhares 3 4 6 5 2" xfId="57108" xr:uid="{656CBE34-16CE-4F93-8008-01E7FA278BA6}"/>
    <cellStyle name="Separador de milhares 3 4 6 6" xfId="26473" xr:uid="{00000000-0005-0000-0000-00006B670000}"/>
    <cellStyle name="Separador de milhares 3 4 6 6 2" xfId="57109" xr:uid="{E0BEA243-BF32-4711-9A57-18FF3BEB6238}"/>
    <cellStyle name="Separador de milhares 3 4 6 7" xfId="26474" xr:uid="{00000000-0005-0000-0000-00006C670000}"/>
    <cellStyle name="Separador de milhares 3 4 6 7 2" xfId="57110" xr:uid="{F4A7A63A-3DCA-4A4A-BD5C-D48006C0B469}"/>
    <cellStyle name="Separador de milhares 3 4 6 8" xfId="57101" xr:uid="{F0F8770B-9372-49AA-A6F0-4DFCD308A0F9}"/>
    <cellStyle name="Separador de milhares 3 4 7" xfId="26475" xr:uid="{00000000-0005-0000-0000-00006D670000}"/>
    <cellStyle name="Separador de milhares_x0001_ 3 4 7" xfId="26476" xr:uid="{00000000-0005-0000-0000-00006E670000}"/>
    <cellStyle name="Separador de milhares 3 4 7 2" xfId="26477" xr:uid="{00000000-0005-0000-0000-00006F670000}"/>
    <cellStyle name="Separador de milhares_x0001_ 3 4 7 2" xfId="57112" xr:uid="{4F249F98-743F-47B9-8455-892ABDA4B5E9}"/>
    <cellStyle name="Separador de milhares 3 4 7 2 2" xfId="57113" xr:uid="{F7482362-33F7-4463-B22C-6EC01DCD730B}"/>
    <cellStyle name="Separador de milhares 3 4 7 3" xfId="57111" xr:uid="{249DADED-F18B-4F56-98C0-1579518E4891}"/>
    <cellStyle name="Separador de milhares 3 4 8" xfId="26478" xr:uid="{00000000-0005-0000-0000-000070670000}"/>
    <cellStyle name="Separador de milhares_x0001_ 3 4 8" xfId="26479" xr:uid="{00000000-0005-0000-0000-000071670000}"/>
    <cellStyle name="Separador de milhares 3 4 8 2" xfId="26480" xr:uid="{00000000-0005-0000-0000-000072670000}"/>
    <cellStyle name="Separador de milhares_x0001_ 3 4 8 2" xfId="57115" xr:uid="{42DE7F48-7420-45B7-AAF8-3FF9BC2DCA13}"/>
    <cellStyle name="Separador de milhares 3 4 8 2 2" xfId="57116" xr:uid="{55532EE8-DC25-4D4C-8AF2-6C327C04B79B}"/>
    <cellStyle name="Separador de milhares 3 4 8 3" xfId="57114" xr:uid="{32A11E27-7A33-4986-A677-B1487E898E43}"/>
    <cellStyle name="Separador de milhares 3 4 9" xfId="26481" xr:uid="{00000000-0005-0000-0000-000073670000}"/>
    <cellStyle name="Separador de milhares_x0001_ 3 4 9" xfId="26482" xr:uid="{00000000-0005-0000-0000-000074670000}"/>
    <cellStyle name="Separador de milhares 3 4 9 2" xfId="26483" xr:uid="{00000000-0005-0000-0000-000075670000}"/>
    <cellStyle name="Separador de milhares_x0001_ 3 4 9 2" xfId="57118" xr:uid="{CDF53C07-027E-4354-8385-83F6E54D45E3}"/>
    <cellStyle name="Separador de milhares 3 4 9 2 2" xfId="57119" xr:uid="{DAA372D5-C33C-4765-A3F8-F537C65D42E0}"/>
    <cellStyle name="Separador de milhares 3 4 9 3" xfId="57117" xr:uid="{834CC9F5-65C7-422A-B82F-3BEBBC645635}"/>
    <cellStyle name="Separador de milhares 3 40" xfId="26484" xr:uid="{00000000-0005-0000-0000-000076670000}"/>
    <cellStyle name="Separador de milhares 3 40 2" xfId="26485" xr:uid="{00000000-0005-0000-0000-000077670000}"/>
    <cellStyle name="Separador de milhares 3 40 2 2" xfId="57121" xr:uid="{EB0E691B-EDC6-4BDA-A099-F50F7BDE9D68}"/>
    <cellStyle name="Separador de milhares 3 40 3" xfId="57120" xr:uid="{2A548FDC-7456-421B-8D8D-8AEF5E91C3B0}"/>
    <cellStyle name="Separador de milhares 3 41" xfId="26486" xr:uid="{00000000-0005-0000-0000-000078670000}"/>
    <cellStyle name="Separador de milhares 3 41 2" xfId="26487" xr:uid="{00000000-0005-0000-0000-000079670000}"/>
    <cellStyle name="Separador de milhares 3 41 2 2" xfId="57123" xr:uid="{88080591-4981-4D09-A14B-FB958E66DC3B}"/>
    <cellStyle name="Separador de milhares 3 41 3" xfId="57122" xr:uid="{18E5FBAD-F598-4D2E-B97D-EC3A0AD9EA95}"/>
    <cellStyle name="Separador de milhares 3 42" xfId="26488" xr:uid="{00000000-0005-0000-0000-00007A670000}"/>
    <cellStyle name="Separador de milhares 3 42 2" xfId="26489" xr:uid="{00000000-0005-0000-0000-00007B670000}"/>
    <cellStyle name="Separador de milhares 3 42 2 2" xfId="57125" xr:uid="{A073849C-AB70-4393-945A-C95A303CE846}"/>
    <cellStyle name="Separador de milhares 3 42 3" xfId="57124" xr:uid="{D41C3A71-9A06-41BA-BEB4-A94800E88F9A}"/>
    <cellStyle name="Separador de milhares 3 43" xfId="26490" xr:uid="{00000000-0005-0000-0000-00007C670000}"/>
    <cellStyle name="Separador de milhares 3 43 2" xfId="26491" xr:uid="{00000000-0005-0000-0000-00007D670000}"/>
    <cellStyle name="Separador de milhares 3 43 2 2" xfId="57127" xr:uid="{8440A0F9-900D-419F-8DCC-51097004F1F3}"/>
    <cellStyle name="Separador de milhares 3 43 3" xfId="57126" xr:uid="{83170F44-9514-4CF3-B1E8-B976B79A9DE2}"/>
    <cellStyle name="Separador de milhares 3 44" xfId="26492" xr:uid="{00000000-0005-0000-0000-00007E670000}"/>
    <cellStyle name="Separador de milhares 3 44 2" xfId="57128" xr:uid="{A7673FCB-3990-4476-803F-566AE387AEE4}"/>
    <cellStyle name="Separador de milhares 3 45" xfId="26493" xr:uid="{00000000-0005-0000-0000-00007F670000}"/>
    <cellStyle name="Separador de milhares 3 45 2" xfId="57129" xr:uid="{7DF12A11-10E4-417E-A4CE-10619AD369F0}"/>
    <cellStyle name="Separador de milhares 3 45 3" xfId="26494" xr:uid="{00000000-0005-0000-0000-000080670000}"/>
    <cellStyle name="Separador de milhares 3 45 3 2" xfId="57130" xr:uid="{AAFE63E2-AD71-4D1D-BCB8-4B31EB36840D}"/>
    <cellStyle name="Separador de milhares 3 46" xfId="26495" xr:uid="{00000000-0005-0000-0000-000081670000}"/>
    <cellStyle name="Separador de milhares 3 46 2" xfId="57131" xr:uid="{E4BE950A-E5A6-434D-B4C8-C8FE13550D3C}"/>
    <cellStyle name="Separador de milhares 3 47" xfId="26496" xr:uid="{00000000-0005-0000-0000-000082670000}"/>
    <cellStyle name="Separador de milhares 3 47 2" xfId="57132" xr:uid="{BFEB8A68-416C-42B0-A51A-47B336F1AE12}"/>
    <cellStyle name="Separador de milhares 3 48" xfId="56590" xr:uid="{FC69C719-76AA-4601-8BFD-F9436057AE03}"/>
    <cellStyle name="Separador de milhares 3 5" xfId="26497" xr:uid="{00000000-0005-0000-0000-000083670000}"/>
    <cellStyle name="Separador de milhares_x0001_ 3 5" xfId="26498" xr:uid="{00000000-0005-0000-0000-000084670000}"/>
    <cellStyle name="Separador de milhares 3 5 10" xfId="26499" xr:uid="{00000000-0005-0000-0000-000085670000}"/>
    <cellStyle name="Separador de milhares_x0001_ 3 5 10" xfId="57134" xr:uid="{8A25EEC1-C1EA-4A40-BBA1-CC258151310A}"/>
    <cellStyle name="Separador de milhares 3 5 10 2" xfId="26500" xr:uid="{00000000-0005-0000-0000-000086670000}"/>
    <cellStyle name="Separador de milhares 3 5 10 2 2" xfId="57136" xr:uid="{CAD12C2F-B1AB-4847-89DF-1D8F4356B26A}"/>
    <cellStyle name="Separador de milhares 3 5 10 3" xfId="57135" xr:uid="{42DF016A-7187-4D9D-8158-F8F3730BBE79}"/>
    <cellStyle name="Separador de milhares 3 5 11" xfId="26501" xr:uid="{00000000-0005-0000-0000-000087670000}"/>
    <cellStyle name="Separador de milhares 3 5 11 2" xfId="57137" xr:uid="{48C77144-51F3-415E-B2EF-08C29F75B6EB}"/>
    <cellStyle name="Separador de milhares 3 5 12" xfId="26502" xr:uid="{00000000-0005-0000-0000-000088670000}"/>
    <cellStyle name="Separador de milhares 3 5 12 2" xfId="57138" xr:uid="{C3C2BF02-F7FA-4814-8F93-EB33A981281B}"/>
    <cellStyle name="Separador de milhares 3 5 12 3" xfId="26503" xr:uid="{00000000-0005-0000-0000-000089670000}"/>
    <cellStyle name="Separador de milhares 3 5 12 3 2" xfId="57139" xr:uid="{4C349FFC-787B-46BC-A9D4-9E294F3FEEC3}"/>
    <cellStyle name="Separador de milhares 3 5 13" xfId="26504" xr:uid="{00000000-0005-0000-0000-00008A670000}"/>
    <cellStyle name="Separador de milhares 3 5 13 2" xfId="57140" xr:uid="{B5EDAFB0-C673-4EA5-B1CB-72C7DB939120}"/>
    <cellStyle name="Separador de milhares 3 5 14" xfId="26505" xr:uid="{00000000-0005-0000-0000-00008B670000}"/>
    <cellStyle name="Separador de milhares 3 5 14 2" xfId="57141" xr:uid="{CFC12AC6-495E-40CC-B9C8-E59439D846DA}"/>
    <cellStyle name="Separador de milhares 3 5 15" xfId="57133" xr:uid="{46CC6A93-DB6B-420A-B08B-A2764095696D}"/>
    <cellStyle name="Separador de milhares 3 5 2" xfId="26506" xr:uid="{00000000-0005-0000-0000-00008C670000}"/>
    <cellStyle name="Separador de milhares_x0001_ 3 5 2" xfId="26507" xr:uid="{00000000-0005-0000-0000-00008D670000}"/>
    <cellStyle name="Separador de milhares 3 5 2 10" xfId="57142" xr:uid="{0A7CE644-A7AC-4F4C-8DC1-261205E1B8BD}"/>
    <cellStyle name="Separador de milhares 3 5 2 2" xfId="26508" xr:uid="{00000000-0005-0000-0000-00008E670000}"/>
    <cellStyle name="Separador de milhares_x0001_ 3 5 2 2" xfId="26509" xr:uid="{00000000-0005-0000-0000-00008F670000}"/>
    <cellStyle name="Separador de milhares 3 5 2 2 2" xfId="26510" xr:uid="{00000000-0005-0000-0000-000090670000}"/>
    <cellStyle name="Separador de milhares_x0001_ 3 5 2 2 2" xfId="57145" xr:uid="{B6BE9FAE-A52B-4520-919D-6FBAEAF5F951}"/>
    <cellStyle name="Separador de milhares 3 5 2 2 2 2" xfId="57146" xr:uid="{859FA7BF-9B1F-4143-BF1E-087F7E3687DA}"/>
    <cellStyle name="Separador de milhares 3 5 2 2 3" xfId="57144" xr:uid="{B926B0FF-A759-415E-A01D-35DD2B7865CB}"/>
    <cellStyle name="Separador de milhares 3 5 2 3" xfId="26511" xr:uid="{00000000-0005-0000-0000-000091670000}"/>
    <cellStyle name="Separador de milhares_x0001_ 3 5 2 3" xfId="57143" xr:uid="{DE1C5111-F8DC-4A69-97FB-2E7B4E9D6BCA}"/>
    <cellStyle name="Separador de milhares 3 5 2 3 2" xfId="26512" xr:uid="{00000000-0005-0000-0000-000092670000}"/>
    <cellStyle name="Separador de milhares 3 5 2 3 2 2" xfId="57148" xr:uid="{5F5A0C18-4B17-47DD-8072-9D2A3DB0B5BD}"/>
    <cellStyle name="Separador de milhares 3 5 2 3 3" xfId="57147" xr:uid="{877585EC-1328-40A1-BAF8-B04AAC324305}"/>
    <cellStyle name="Separador de milhares 3 5 2 4" xfId="26513" xr:uid="{00000000-0005-0000-0000-000093670000}"/>
    <cellStyle name="Separador de milhares 3 5 2 4 2" xfId="26514" xr:uid="{00000000-0005-0000-0000-000094670000}"/>
    <cellStyle name="Separador de milhares 3 5 2 4 2 2" xfId="57150" xr:uid="{B0B6ABEB-6740-4085-A75F-450012A78BF4}"/>
    <cellStyle name="Separador de milhares 3 5 2 4 3" xfId="57149" xr:uid="{0356D2E3-BA26-425F-A99A-6A62F8163581}"/>
    <cellStyle name="Separador de milhares 3 5 2 5" xfId="26515" xr:uid="{00000000-0005-0000-0000-000095670000}"/>
    <cellStyle name="Separador de milhares 3 5 2 5 2" xfId="26516" xr:uid="{00000000-0005-0000-0000-000096670000}"/>
    <cellStyle name="Separador de milhares 3 5 2 5 2 2" xfId="57152" xr:uid="{CB3E19C8-513C-4282-B60B-CF7A496143C1}"/>
    <cellStyle name="Separador de milhares 3 5 2 5 3" xfId="57151" xr:uid="{BB7EF761-58B5-46CE-A1DC-97EAA9D0FA6F}"/>
    <cellStyle name="Separador de milhares 3 5 2 6" xfId="26517" xr:uid="{00000000-0005-0000-0000-000097670000}"/>
    <cellStyle name="Separador de milhares 3 5 2 6 2" xfId="57153" xr:uid="{7B3F57EE-F405-4313-BEAB-F0346CF775CE}"/>
    <cellStyle name="Separador de milhares 3 5 2 7" xfId="26518" xr:uid="{00000000-0005-0000-0000-000098670000}"/>
    <cellStyle name="Separador de milhares 3 5 2 7 2" xfId="57154" xr:uid="{042A8F3F-A041-43DD-8483-A81F48AC3EF8}"/>
    <cellStyle name="Separador de milhares 3 5 2 8" xfId="26519" xr:uid="{00000000-0005-0000-0000-000099670000}"/>
    <cellStyle name="Separador de milhares 3 5 2 8 2" xfId="57155" xr:uid="{27FA176F-AC47-4A06-B476-90FDE566C89F}"/>
    <cellStyle name="Separador de milhares 3 5 2 9" xfId="26520" xr:uid="{00000000-0005-0000-0000-00009A670000}"/>
    <cellStyle name="Separador de milhares 3 5 2 9 2" xfId="57156" xr:uid="{83CC2D75-C2C7-40C4-8606-F0C53BF1799A}"/>
    <cellStyle name="Separador de milhares 3 5 3" xfId="26521" xr:uid="{00000000-0005-0000-0000-00009B670000}"/>
    <cellStyle name="Separador de milhares_x0001_ 3 5 3" xfId="26522" xr:uid="{00000000-0005-0000-0000-00009C670000}"/>
    <cellStyle name="Separador de milhares 3 5 3 2" xfId="26523" xr:uid="{00000000-0005-0000-0000-00009D670000}"/>
    <cellStyle name="Separador de milhares_x0001_ 3 5 3 2" xfId="26524" xr:uid="{00000000-0005-0000-0000-00009E670000}"/>
    <cellStyle name="Separador de milhares 3 5 3 2 2" xfId="26525" xr:uid="{00000000-0005-0000-0000-00009F670000}"/>
    <cellStyle name="Separador de milhares_x0001_ 3 5 3 2 2" xfId="57160" xr:uid="{B2BAEE13-F5BA-431C-A3E8-ECD320BA2A3D}"/>
    <cellStyle name="Separador de milhares 3 5 3 2 2 2" xfId="57161" xr:uid="{C7DEC8EF-B430-47C6-A2AF-FD16F25A0089}"/>
    <cellStyle name="Separador de milhares 3 5 3 2 3" xfId="57159" xr:uid="{0924D238-0190-4549-A5E9-8DC1EE1F4C42}"/>
    <cellStyle name="Separador de milhares 3 5 3 3" xfId="26526" xr:uid="{00000000-0005-0000-0000-0000A0670000}"/>
    <cellStyle name="Separador de milhares_x0001_ 3 5 3 3" xfId="57158" xr:uid="{B39F4FF2-964B-4355-AF4A-4FCAB1250518}"/>
    <cellStyle name="Separador de milhares 3 5 3 3 2" xfId="26527" xr:uid="{00000000-0005-0000-0000-0000A1670000}"/>
    <cellStyle name="Separador de milhares 3 5 3 3 2 2" xfId="57163" xr:uid="{1AC16934-25C2-48B9-BBE8-03BB6C72F2A0}"/>
    <cellStyle name="Separador de milhares 3 5 3 3 3" xfId="57162" xr:uid="{45F5EE73-4069-49EF-AFE6-C67283EC8244}"/>
    <cellStyle name="Separador de milhares 3 5 3 4" xfId="26528" xr:uid="{00000000-0005-0000-0000-0000A2670000}"/>
    <cellStyle name="Separador de milhares 3 5 3 4 2" xfId="26529" xr:uid="{00000000-0005-0000-0000-0000A3670000}"/>
    <cellStyle name="Separador de milhares 3 5 3 4 2 2" xfId="57165" xr:uid="{F05D374F-7D7A-4ED7-9F4D-9E45F63EF3E4}"/>
    <cellStyle name="Separador de milhares 3 5 3 4 3" xfId="57164" xr:uid="{933061F8-4AB1-4F97-A2CD-8B1773505C94}"/>
    <cellStyle name="Separador de milhares 3 5 3 5" xfId="26530" xr:uid="{00000000-0005-0000-0000-0000A4670000}"/>
    <cellStyle name="Separador de milhares 3 5 3 5 2" xfId="57166" xr:uid="{FD4035B4-F857-45C7-A77C-C3F9F9A6A010}"/>
    <cellStyle name="Separador de milhares 3 5 3 6" xfId="26531" xr:uid="{00000000-0005-0000-0000-0000A5670000}"/>
    <cellStyle name="Separador de milhares 3 5 3 6 2" xfId="57167" xr:uid="{16579140-33A8-4F90-98D7-6D123A407F1D}"/>
    <cellStyle name="Separador de milhares 3 5 3 7" xfId="26532" xr:uid="{00000000-0005-0000-0000-0000A6670000}"/>
    <cellStyle name="Separador de milhares 3 5 3 7 2" xfId="57168" xr:uid="{9F670241-37C1-4EC6-BBFB-6ABFE9C7A899}"/>
    <cellStyle name="Separador de milhares 3 5 3 8" xfId="26533" xr:uid="{00000000-0005-0000-0000-0000A7670000}"/>
    <cellStyle name="Separador de milhares 3 5 3 8 2" xfId="57169" xr:uid="{4C5F50BB-7962-4D4B-993D-DA623CDFB56B}"/>
    <cellStyle name="Separador de milhares 3 5 3 9" xfId="57157" xr:uid="{E59ACAC1-42F8-46EF-8A78-246B9575F36F}"/>
    <cellStyle name="Separador de milhares 3 5 4" xfId="26534" xr:uid="{00000000-0005-0000-0000-0000A8670000}"/>
    <cellStyle name="Separador de milhares_x0001_ 3 5 4" xfId="26535" xr:uid="{00000000-0005-0000-0000-0000A9670000}"/>
    <cellStyle name="Separador de milhares 3 5 4 2" xfId="26536" xr:uid="{00000000-0005-0000-0000-0000AA670000}"/>
    <cellStyle name="Separador de milhares_x0001_ 3 5 4 2" xfId="26537" xr:uid="{00000000-0005-0000-0000-0000AB670000}"/>
    <cellStyle name="Separador de milhares 3 5 4 2 2" xfId="26538" xr:uid="{00000000-0005-0000-0000-0000AC670000}"/>
    <cellStyle name="Separador de milhares_x0001_ 3 5 4 2 2" xfId="57173" xr:uid="{335A0A77-170E-4A1E-B1BC-7D4769E4259A}"/>
    <cellStyle name="Separador de milhares 3 5 4 2 2 2" xfId="57174" xr:uid="{D682B94B-476B-4AC0-8C41-6E7FB0AF5260}"/>
    <cellStyle name="Separador de milhares 3 5 4 2 3" xfId="57172" xr:uid="{D58122B7-DC94-4CAD-A2E2-C32ECEFC5688}"/>
    <cellStyle name="Separador de milhares 3 5 4 3" xfId="26539" xr:uid="{00000000-0005-0000-0000-0000AD670000}"/>
    <cellStyle name="Separador de milhares_x0001_ 3 5 4 3" xfId="57171" xr:uid="{73491179-CC0F-461C-9BDA-D6B0A13B20CC}"/>
    <cellStyle name="Separador de milhares 3 5 4 3 2" xfId="26540" xr:uid="{00000000-0005-0000-0000-0000AE670000}"/>
    <cellStyle name="Separador de milhares 3 5 4 3 2 2" xfId="57176" xr:uid="{5DB812F8-FA24-4FE6-88D2-40DE1F266421}"/>
    <cellStyle name="Separador de milhares 3 5 4 3 3" xfId="57175" xr:uid="{7DC9C3AA-3394-4381-8FBC-B59D5145856E}"/>
    <cellStyle name="Separador de milhares 3 5 4 4" xfId="26541" xr:uid="{00000000-0005-0000-0000-0000AF670000}"/>
    <cellStyle name="Separador de milhares 3 5 4 4 2" xfId="26542" xr:uid="{00000000-0005-0000-0000-0000B0670000}"/>
    <cellStyle name="Separador de milhares 3 5 4 4 2 2" xfId="57178" xr:uid="{AB4EFE84-D210-4869-B95A-A7048A296A24}"/>
    <cellStyle name="Separador de milhares 3 5 4 4 3" xfId="57177" xr:uid="{3D72D66B-FCDF-4024-9562-180C083FD7D6}"/>
    <cellStyle name="Separador de milhares 3 5 4 5" xfId="26543" xr:uid="{00000000-0005-0000-0000-0000B1670000}"/>
    <cellStyle name="Separador de milhares 3 5 4 5 2" xfId="57179" xr:uid="{CF598B74-B74F-4A89-8121-56A0CB2E0395}"/>
    <cellStyle name="Separador de milhares 3 5 4 6" xfId="26544" xr:uid="{00000000-0005-0000-0000-0000B2670000}"/>
    <cellStyle name="Separador de milhares 3 5 4 6 2" xfId="57180" xr:uid="{076BE936-7FFB-468E-AA45-688ECD7827DD}"/>
    <cellStyle name="Separador de milhares 3 5 4 7" xfId="26545" xr:uid="{00000000-0005-0000-0000-0000B3670000}"/>
    <cellStyle name="Separador de milhares 3 5 4 7 2" xfId="57181" xr:uid="{F9216E63-B20D-473B-B315-55C446F58D52}"/>
    <cellStyle name="Separador de milhares 3 5 4 8" xfId="26546" xr:uid="{00000000-0005-0000-0000-0000B4670000}"/>
    <cellStyle name="Separador de milhares 3 5 4 8 2" xfId="57182" xr:uid="{6B4A982F-2A59-4A53-94F5-FE47D6F383DA}"/>
    <cellStyle name="Separador de milhares 3 5 4 9" xfId="57170" xr:uid="{C9F3C258-762B-4059-B593-58D6A544B67D}"/>
    <cellStyle name="Separador de milhares 3 5 5" xfId="26547" xr:uid="{00000000-0005-0000-0000-0000B5670000}"/>
    <cellStyle name="Separador de milhares_x0001_ 3 5 5" xfId="26548" xr:uid="{00000000-0005-0000-0000-0000B6670000}"/>
    <cellStyle name="Separador de milhares 3 5 5 2" xfId="26549" xr:uid="{00000000-0005-0000-0000-0000B7670000}"/>
    <cellStyle name="Separador de milhares_x0001_ 3 5 5 2" xfId="26550" xr:uid="{00000000-0005-0000-0000-0000B8670000}"/>
    <cellStyle name="Separador de milhares 3 5 5 2 2" xfId="26551" xr:uid="{00000000-0005-0000-0000-0000B9670000}"/>
    <cellStyle name="Separador de milhares_x0001_ 3 5 5 2 2" xfId="57186" xr:uid="{E87B015A-6A73-4154-B629-2A8824258B0E}"/>
    <cellStyle name="Separador de milhares 3 5 5 2 2 2" xfId="57187" xr:uid="{A1877086-89BE-4ABD-9717-4634A9871955}"/>
    <cellStyle name="Separador de milhares 3 5 5 2 3" xfId="57185" xr:uid="{AE554713-A026-47B6-96CD-7466AA4FA645}"/>
    <cellStyle name="Separador de milhares 3 5 5 3" xfId="26552" xr:uid="{00000000-0005-0000-0000-0000BA670000}"/>
    <cellStyle name="Separador de milhares_x0001_ 3 5 5 3" xfId="57184" xr:uid="{FABFCEE9-F069-4503-A3D5-322CBB5C9EBA}"/>
    <cellStyle name="Separador de milhares 3 5 5 3 2" xfId="26553" xr:uid="{00000000-0005-0000-0000-0000BB670000}"/>
    <cellStyle name="Separador de milhares 3 5 5 3 2 2" xfId="57189" xr:uid="{6798D404-F1F3-41BE-A639-8DD394C09AF1}"/>
    <cellStyle name="Separador de milhares 3 5 5 3 3" xfId="57188" xr:uid="{F656BF0B-EDB9-4FCA-A180-4807BB4D717A}"/>
    <cellStyle name="Separador de milhares 3 5 5 4" xfId="26554" xr:uid="{00000000-0005-0000-0000-0000BC670000}"/>
    <cellStyle name="Separador de milhares 3 5 5 4 2" xfId="57190" xr:uid="{1EDFA835-DF3D-464D-BAC3-4F779ECA6CFF}"/>
    <cellStyle name="Separador de milhares 3 5 5 5" xfId="26555" xr:uid="{00000000-0005-0000-0000-0000BD670000}"/>
    <cellStyle name="Separador de milhares 3 5 5 5 2" xfId="57191" xr:uid="{4C0E3A26-7F4B-4594-A0ED-9FDCC7829BA7}"/>
    <cellStyle name="Separador de milhares 3 5 5 6" xfId="26556" xr:uid="{00000000-0005-0000-0000-0000BE670000}"/>
    <cellStyle name="Separador de milhares 3 5 5 6 2" xfId="57192" xr:uid="{F609EE47-7632-4EC9-8419-F5E451E15003}"/>
    <cellStyle name="Separador de milhares 3 5 5 7" xfId="26557" xr:uid="{00000000-0005-0000-0000-0000BF670000}"/>
    <cellStyle name="Separador de milhares 3 5 5 7 2" xfId="57193" xr:uid="{70D7ABA5-79C1-44F5-B843-D92D563DB63B}"/>
    <cellStyle name="Separador de milhares 3 5 5 8" xfId="57183" xr:uid="{C2D1E3CD-4302-47B4-8737-43994E33A86A}"/>
    <cellStyle name="Separador de milhares 3 5 6" xfId="26558" xr:uid="{00000000-0005-0000-0000-0000C0670000}"/>
    <cellStyle name="Separador de milhares_x0001_ 3 5 6" xfId="26559" xr:uid="{00000000-0005-0000-0000-0000C1670000}"/>
    <cellStyle name="Separador de milhares 3 5 6 2" xfId="26560" xr:uid="{00000000-0005-0000-0000-0000C2670000}"/>
    <cellStyle name="Separador de milhares_x0001_ 3 5 6 2" xfId="57195" xr:uid="{79005BE6-5423-495A-AE24-FE2886D0D0FA}"/>
    <cellStyle name="Separador de milhares 3 5 6 2 2" xfId="26561" xr:uid="{00000000-0005-0000-0000-0000C3670000}"/>
    <cellStyle name="Separador de milhares 3 5 6 2 2 2" xfId="57197" xr:uid="{136F69A1-591C-4C57-9D98-338B9E8591CE}"/>
    <cellStyle name="Separador de milhares 3 5 6 2 3" xfId="57196" xr:uid="{0376BF3B-ECC2-4660-AB87-75D6EE16C1B2}"/>
    <cellStyle name="Separador de milhares 3 5 6 3" xfId="26562" xr:uid="{00000000-0005-0000-0000-0000C4670000}"/>
    <cellStyle name="Separador de milhares 3 5 6 3 2" xfId="26563" xr:uid="{00000000-0005-0000-0000-0000C5670000}"/>
    <cellStyle name="Separador de milhares 3 5 6 3 2 2" xfId="57199" xr:uid="{872602AF-B156-40D5-8B86-3F8B4564FC57}"/>
    <cellStyle name="Separador de milhares 3 5 6 3 3" xfId="57198" xr:uid="{91E676BC-E64E-4D66-8FD1-6EC5254A0A41}"/>
    <cellStyle name="Separador de milhares 3 5 6 4" xfId="26564" xr:uid="{00000000-0005-0000-0000-0000C6670000}"/>
    <cellStyle name="Separador de milhares 3 5 6 4 2" xfId="57200" xr:uid="{32D2B4D2-F3AB-4F46-A1AC-87F8BD3F0157}"/>
    <cellStyle name="Separador de milhares 3 5 6 5" xfId="26565" xr:uid="{00000000-0005-0000-0000-0000C7670000}"/>
    <cellStyle name="Separador de milhares 3 5 6 5 2" xfId="57201" xr:uid="{0A87692E-F343-4172-919C-C3A77B66973F}"/>
    <cellStyle name="Separador de milhares 3 5 6 6" xfId="26566" xr:uid="{00000000-0005-0000-0000-0000C8670000}"/>
    <cellStyle name="Separador de milhares 3 5 6 6 2" xfId="57202" xr:uid="{B7FAC3CA-6E8C-4167-8D4E-67AD686CE538}"/>
    <cellStyle name="Separador de milhares 3 5 6 7" xfId="26567" xr:uid="{00000000-0005-0000-0000-0000C9670000}"/>
    <cellStyle name="Separador de milhares 3 5 6 7 2" xfId="57203" xr:uid="{6ED49566-9328-4493-ADA6-A7D206836C5D}"/>
    <cellStyle name="Separador de milhares 3 5 6 8" xfId="57194" xr:uid="{90D345A1-2C5D-48BD-8800-CF335541382E}"/>
    <cellStyle name="Separador de milhares 3 5 7" xfId="26568" xr:uid="{00000000-0005-0000-0000-0000CA670000}"/>
    <cellStyle name="Separador de milhares_x0001_ 3 5 7" xfId="26569" xr:uid="{00000000-0005-0000-0000-0000CB670000}"/>
    <cellStyle name="Separador de milhares 3 5 7 2" xfId="26570" xr:uid="{00000000-0005-0000-0000-0000CC670000}"/>
    <cellStyle name="Separador de milhares_x0001_ 3 5 7 2" xfId="57205" xr:uid="{CAD250DA-88FD-40DC-8295-B392A16818A0}"/>
    <cellStyle name="Separador de milhares 3 5 7 2 2" xfId="57206" xr:uid="{3321D8FC-0983-4774-93F5-87155521E2BD}"/>
    <cellStyle name="Separador de milhares 3 5 7 3" xfId="57204" xr:uid="{6E6B2737-D427-4C6A-81A9-83F5908AB1C5}"/>
    <cellStyle name="Separador de milhares 3 5 8" xfId="26571" xr:uid="{00000000-0005-0000-0000-0000CD670000}"/>
    <cellStyle name="Separador de milhares_x0001_ 3 5 8" xfId="26572" xr:uid="{00000000-0005-0000-0000-0000CE670000}"/>
    <cellStyle name="Separador de milhares 3 5 8 2" xfId="26573" xr:uid="{00000000-0005-0000-0000-0000CF670000}"/>
    <cellStyle name="Separador de milhares_x0001_ 3 5 8 2" xfId="57208" xr:uid="{3D2271FE-BBE3-4DE9-B4CA-EA82A5199C10}"/>
    <cellStyle name="Separador de milhares 3 5 8 2 2" xfId="57209" xr:uid="{E5D06549-968C-49E2-89C3-160A07540780}"/>
    <cellStyle name="Separador de milhares 3 5 8 3" xfId="57207" xr:uid="{B1FFD9F7-6A62-4991-83A1-3FB87C58574C}"/>
    <cellStyle name="Separador de milhares 3 5 9" xfId="26574" xr:uid="{00000000-0005-0000-0000-0000D0670000}"/>
    <cellStyle name="Separador de milhares_x0001_ 3 5 9" xfId="26575" xr:uid="{00000000-0005-0000-0000-0000D1670000}"/>
    <cellStyle name="Separador de milhares 3 5 9 2" xfId="26576" xr:uid="{00000000-0005-0000-0000-0000D2670000}"/>
    <cellStyle name="Separador de milhares_x0001_ 3 5 9 2" xfId="57211" xr:uid="{AC718DA2-9754-4D5A-99A4-497B9E6ACC36}"/>
    <cellStyle name="Separador de milhares 3 5 9 2 2" xfId="57212" xr:uid="{5D6C8F80-89E5-439D-9B0F-052F8B7D0638}"/>
    <cellStyle name="Separador de milhares 3 5 9 3" xfId="57210" xr:uid="{43BA3077-C541-4AB5-B5E5-CEFB9759737A}"/>
    <cellStyle name="Separador de milhares 3 6" xfId="26577" xr:uid="{00000000-0005-0000-0000-0000D3670000}"/>
    <cellStyle name="Separador de milhares_x0001_ 3 6" xfId="26578" xr:uid="{00000000-0005-0000-0000-0000D4670000}"/>
    <cellStyle name="Separador de milhares 3 6 10" xfId="57213" xr:uid="{1E980FAB-F6B2-4426-B6D8-5233673AF329}"/>
    <cellStyle name="Separador de milhares_x0001_ 3 6 10" xfId="57214" xr:uid="{705028D1-6D44-40FD-8B81-4C47AD584BFD}"/>
    <cellStyle name="Separador de milhares 3 6 2" xfId="26579" xr:uid="{00000000-0005-0000-0000-0000D5670000}"/>
    <cellStyle name="Separador de milhares_x0001_ 3 6 2" xfId="26580" xr:uid="{00000000-0005-0000-0000-0000D6670000}"/>
    <cellStyle name="Separador de milhares 3 6 2 2" xfId="26581" xr:uid="{00000000-0005-0000-0000-0000D7670000}"/>
    <cellStyle name="Separador de milhares_x0001_ 3 6 2 2" xfId="26582" xr:uid="{00000000-0005-0000-0000-0000D8670000}"/>
    <cellStyle name="Separador de milhares 3 6 2 2 2" xfId="57217" xr:uid="{D2516BC5-7DED-479F-8878-9578A6273196}"/>
    <cellStyle name="Separador de milhares_x0001_ 3 6 2 2 2" xfId="57218" xr:uid="{48391C56-665C-408C-B0EE-657D246FEDAE}"/>
    <cellStyle name="Separador de milhares 3 6 2 3" xfId="57215" xr:uid="{04B68C5D-2F25-4E9E-BEAB-206C75390CBA}"/>
    <cellStyle name="Separador de milhares_x0001_ 3 6 2 3" xfId="57216" xr:uid="{45EBEC48-0FE0-4181-985B-F57B7F390352}"/>
    <cellStyle name="Separador de milhares 3 6 3" xfId="26583" xr:uid="{00000000-0005-0000-0000-0000D9670000}"/>
    <cellStyle name="Separador de milhares_x0001_ 3 6 3" xfId="26584" xr:uid="{00000000-0005-0000-0000-0000DA670000}"/>
    <cellStyle name="Separador de milhares 3 6 3 2" xfId="26585" xr:uid="{00000000-0005-0000-0000-0000DB670000}"/>
    <cellStyle name="Separador de milhares_x0001_ 3 6 3 2" xfId="26586" xr:uid="{00000000-0005-0000-0000-0000DC670000}"/>
    <cellStyle name="Separador de milhares 3 6 3 2 2" xfId="57221" xr:uid="{EB7E9730-F08F-495A-96A3-798B366D09D3}"/>
    <cellStyle name="Separador de milhares_x0001_ 3 6 3 2 2" xfId="57222" xr:uid="{05425907-6EBE-4A62-B79F-C1F8E6C4C354}"/>
    <cellStyle name="Separador de milhares 3 6 3 3" xfId="57219" xr:uid="{5FB9C253-97C9-4D74-AF8D-BB40B3E4D26D}"/>
    <cellStyle name="Separador de milhares_x0001_ 3 6 3 3" xfId="57220" xr:uid="{6377330C-F67C-4208-B9AE-B654D81E52C0}"/>
    <cellStyle name="Separador de milhares 3 6 4" xfId="26587" xr:uid="{00000000-0005-0000-0000-0000DD670000}"/>
    <cellStyle name="Separador de milhares_x0001_ 3 6 4" xfId="26588" xr:uid="{00000000-0005-0000-0000-0000DE670000}"/>
    <cellStyle name="Separador de milhares 3 6 4 2" xfId="26589" xr:uid="{00000000-0005-0000-0000-0000DF670000}"/>
    <cellStyle name="Separador de milhares_x0001_ 3 6 4 2" xfId="26590" xr:uid="{00000000-0005-0000-0000-0000E0670000}"/>
    <cellStyle name="Separador de milhares 3 6 4 2 2" xfId="57225" xr:uid="{24A6EF61-A545-4043-8971-E7A62E3FE1CC}"/>
    <cellStyle name="Separador de milhares_x0001_ 3 6 4 2 2" xfId="57226" xr:uid="{77674BE3-A355-41B6-ACDF-BAC079D7C5D3}"/>
    <cellStyle name="Separador de milhares 3 6 4 3" xfId="57223" xr:uid="{486ABE7B-ACFF-41C2-B342-E50E897D9362}"/>
    <cellStyle name="Separador de milhares_x0001_ 3 6 4 3" xfId="57224" xr:uid="{AEB9D9CE-489A-4007-8909-14495C7CC637}"/>
    <cellStyle name="Separador de milhares 3 6 5" xfId="26591" xr:uid="{00000000-0005-0000-0000-0000E1670000}"/>
    <cellStyle name="Separador de milhares_x0001_ 3 6 5" xfId="26592" xr:uid="{00000000-0005-0000-0000-0000E2670000}"/>
    <cellStyle name="Separador de milhares 3 6 5 2" xfId="26593" xr:uid="{00000000-0005-0000-0000-0000E3670000}"/>
    <cellStyle name="Separador de milhares_x0001_ 3 6 5 2" xfId="26594" xr:uid="{00000000-0005-0000-0000-0000E4670000}"/>
    <cellStyle name="Separador de milhares 3 6 5 2 2" xfId="57229" xr:uid="{DB9C0BBE-E605-48B6-B149-5A722DD8E3BA}"/>
    <cellStyle name="Separador de milhares_x0001_ 3 6 5 2 2" xfId="57230" xr:uid="{DF09E5DC-7C08-43C2-B863-8E83CEB7DABE}"/>
    <cellStyle name="Separador de milhares 3 6 5 3" xfId="57227" xr:uid="{AF0AF0A4-75AD-4E82-9B3B-5B1C9616A1A8}"/>
    <cellStyle name="Separador de milhares_x0001_ 3 6 5 3" xfId="57228" xr:uid="{41146742-5D09-4ABB-B81B-5B7D81DD01A0}"/>
    <cellStyle name="Separador de milhares 3 6 6" xfId="26595" xr:uid="{00000000-0005-0000-0000-0000E5670000}"/>
    <cellStyle name="Separador de milhares_x0001_ 3 6 6" xfId="26596" xr:uid="{00000000-0005-0000-0000-0000E6670000}"/>
    <cellStyle name="Separador de milhares 3 6 6 2" xfId="57231" xr:uid="{7C1CA334-7D83-424F-8821-F8BF89295DE1}"/>
    <cellStyle name="Separador de milhares_x0001_ 3 6 6 2" xfId="57232" xr:uid="{1797157B-EC4F-48CE-B5D0-42F7108B48AB}"/>
    <cellStyle name="Separador de milhares 3 6 7" xfId="26597" xr:uid="{00000000-0005-0000-0000-0000E7670000}"/>
    <cellStyle name="Separador de milhares_x0001_ 3 6 7" xfId="26598" xr:uid="{00000000-0005-0000-0000-0000E8670000}"/>
    <cellStyle name="Separador de milhares 3 6 7 2" xfId="57233" xr:uid="{AAF8D042-DB4B-4274-9EFB-46B067A96B67}"/>
    <cellStyle name="Separador de milhares_x0001_ 3 6 7 2" xfId="57234" xr:uid="{F4EB1443-5BC4-4C8C-8CEB-F8F4E0DA3676}"/>
    <cellStyle name="Separador de milhares 3 6 7 3" xfId="26599" xr:uid="{00000000-0005-0000-0000-0000E9670000}"/>
    <cellStyle name="Separador de milhares 3 6 7 3 2" xfId="57235" xr:uid="{D34E3CAD-6CA3-4C9D-9D7B-4EAF86669749}"/>
    <cellStyle name="Separador de milhares 3 6 8" xfId="26600" xr:uid="{00000000-0005-0000-0000-0000EA670000}"/>
    <cellStyle name="Separador de milhares_x0001_ 3 6 8" xfId="26601" xr:uid="{00000000-0005-0000-0000-0000EB670000}"/>
    <cellStyle name="Separador de milhares 3 6 8 2" xfId="57236" xr:uid="{1B76BD80-79B4-4DEF-9801-4F3ABD5ACC36}"/>
    <cellStyle name="Separador de milhares_x0001_ 3 6 8 2" xfId="57237" xr:uid="{A9F257F6-C72A-479B-8D66-8E8F2D53C5DE}"/>
    <cellStyle name="Separador de milhares 3 6 9" xfId="26602" xr:uid="{00000000-0005-0000-0000-0000EC670000}"/>
    <cellStyle name="Separador de milhares_x0001_ 3 6 9" xfId="26603" xr:uid="{00000000-0005-0000-0000-0000ED670000}"/>
    <cellStyle name="Separador de milhares 3 6 9 2" xfId="57238" xr:uid="{761AD233-158B-4AEF-844E-A21CB21FAACB}"/>
    <cellStyle name="Separador de milhares_x0001_ 3 6 9 2" xfId="57239" xr:uid="{76261385-3DDA-49C4-9074-D32D304D6B37}"/>
    <cellStyle name="Separador de milhares 3 7" xfId="26604" xr:uid="{00000000-0005-0000-0000-0000EE670000}"/>
    <cellStyle name="Separador de milhares_x0001_ 3 7" xfId="26605" xr:uid="{00000000-0005-0000-0000-0000EF670000}"/>
    <cellStyle name="Separador de milhares 3 7 10" xfId="57240" xr:uid="{BE6FFC4C-0AE5-4727-A806-6667D6AE9DC0}"/>
    <cellStyle name="Separador de milhares_x0001_ 3 7 10" xfId="57241" xr:uid="{07C993A0-60B9-412B-9848-209276FE506E}"/>
    <cellStyle name="Separador de milhares 3 7 2" xfId="26606" xr:uid="{00000000-0005-0000-0000-0000F0670000}"/>
    <cellStyle name="Separador de milhares_x0001_ 3 7 2" xfId="26607" xr:uid="{00000000-0005-0000-0000-0000F1670000}"/>
    <cellStyle name="Separador de milhares 3 7 2 2" xfId="26608" xr:uid="{00000000-0005-0000-0000-0000F2670000}"/>
    <cellStyle name="Separador de milhares_x0001_ 3 7 2 2" xfId="26609" xr:uid="{00000000-0005-0000-0000-0000F3670000}"/>
    <cellStyle name="Separador de milhares 3 7 2 2 2" xfId="57244" xr:uid="{87CE1544-D3E7-44BF-A68F-2ECEBD0D5076}"/>
    <cellStyle name="Separador de milhares_x0001_ 3 7 2 2 2" xfId="57245" xr:uid="{18F6FA73-DF51-42D3-BCCE-1E231541DCFF}"/>
    <cellStyle name="Separador de milhares 3 7 2 3" xfId="57242" xr:uid="{234EE37A-1586-41A3-A03D-7C556BAEC5FF}"/>
    <cellStyle name="Separador de milhares_x0001_ 3 7 2 3" xfId="57243" xr:uid="{996B592B-A636-410E-A0E5-42C1FD142FEB}"/>
    <cellStyle name="Separador de milhares 3 7 3" xfId="26610" xr:uid="{00000000-0005-0000-0000-0000F4670000}"/>
    <cellStyle name="Separador de milhares_x0001_ 3 7 3" xfId="26611" xr:uid="{00000000-0005-0000-0000-0000F5670000}"/>
    <cellStyle name="Separador de milhares 3 7 3 2" xfId="26612" xr:uid="{00000000-0005-0000-0000-0000F6670000}"/>
    <cellStyle name="Separador de milhares_x0001_ 3 7 3 2" xfId="26613" xr:uid="{00000000-0005-0000-0000-0000F7670000}"/>
    <cellStyle name="Separador de milhares 3 7 3 2 2" xfId="57248" xr:uid="{9FF7862B-396F-4C54-B341-4BA7A15A2015}"/>
    <cellStyle name="Separador de milhares_x0001_ 3 7 3 2 2" xfId="57249" xr:uid="{31DF8605-BC43-425A-BBA9-AE4FC6FDCDA6}"/>
    <cellStyle name="Separador de milhares 3 7 3 3" xfId="57246" xr:uid="{07627E88-C051-4BC1-86AD-916D803E2B34}"/>
    <cellStyle name="Separador de milhares_x0001_ 3 7 3 3" xfId="57247" xr:uid="{706423BE-9738-4129-ADAE-F74D5F57F9F0}"/>
    <cellStyle name="Separador de milhares 3 7 4" xfId="26614" xr:uid="{00000000-0005-0000-0000-0000F8670000}"/>
    <cellStyle name="Separador de milhares_x0001_ 3 7 4" xfId="26615" xr:uid="{00000000-0005-0000-0000-0000F9670000}"/>
    <cellStyle name="Separador de milhares 3 7 4 2" xfId="26616" xr:uid="{00000000-0005-0000-0000-0000FA670000}"/>
    <cellStyle name="Separador de milhares_x0001_ 3 7 4 2" xfId="26617" xr:uid="{00000000-0005-0000-0000-0000FB670000}"/>
    <cellStyle name="Separador de milhares 3 7 4 2 2" xfId="57252" xr:uid="{C431E1E4-27AB-448B-971D-DCDDDA13BBB1}"/>
    <cellStyle name="Separador de milhares_x0001_ 3 7 4 2 2" xfId="57253" xr:uid="{93516FA8-07AE-4AEB-878D-DC0F95574DEE}"/>
    <cellStyle name="Separador de milhares 3 7 4 3" xfId="57250" xr:uid="{547CD809-CAB7-4F7A-964B-F75EFBB9510A}"/>
    <cellStyle name="Separador de milhares_x0001_ 3 7 4 3" xfId="57251" xr:uid="{8143087B-8982-4FC7-82FB-78ABC4293F15}"/>
    <cellStyle name="Separador de milhares 3 7 5" xfId="26618" xr:uid="{00000000-0005-0000-0000-0000FC670000}"/>
    <cellStyle name="Separador de milhares_x0001_ 3 7 5" xfId="26619" xr:uid="{00000000-0005-0000-0000-0000FD670000}"/>
    <cellStyle name="Separador de milhares 3 7 5 2" xfId="26620" xr:uid="{00000000-0005-0000-0000-0000FE670000}"/>
    <cellStyle name="Separador de milhares_x0001_ 3 7 5 2" xfId="26621" xr:uid="{00000000-0005-0000-0000-0000FF670000}"/>
    <cellStyle name="Separador de milhares 3 7 5 2 2" xfId="57256" xr:uid="{2E630726-C439-47E9-A856-27DD25CFF352}"/>
    <cellStyle name="Separador de milhares_x0001_ 3 7 5 2 2" xfId="57257" xr:uid="{28C9E9C3-C054-4962-97A6-2452B1025917}"/>
    <cellStyle name="Separador de milhares 3 7 5 3" xfId="57254" xr:uid="{38F914E9-A9B2-4C34-AD01-4FB766728F6B}"/>
    <cellStyle name="Separador de milhares_x0001_ 3 7 5 3" xfId="57255" xr:uid="{4DE935CB-D34A-45FE-B674-19CFFDD724CA}"/>
    <cellStyle name="Separador de milhares 3 7 6" xfId="26622" xr:uid="{00000000-0005-0000-0000-000000680000}"/>
    <cellStyle name="Separador de milhares_x0001_ 3 7 6" xfId="26623" xr:uid="{00000000-0005-0000-0000-000001680000}"/>
    <cellStyle name="Separador de milhares 3 7 6 2" xfId="57258" xr:uid="{D4256804-1DF5-420B-9D15-B34E4A3712CC}"/>
    <cellStyle name="Separador de milhares_x0001_ 3 7 6 2" xfId="57259" xr:uid="{E3843ECB-1967-486C-AA46-FC2BA862EB35}"/>
    <cellStyle name="Separador de milhares 3 7 7" xfId="26624" xr:uid="{00000000-0005-0000-0000-000002680000}"/>
    <cellStyle name="Separador de milhares_x0001_ 3 7 7" xfId="26625" xr:uid="{00000000-0005-0000-0000-000003680000}"/>
    <cellStyle name="Separador de milhares 3 7 7 2" xfId="57260" xr:uid="{F39D0AFC-562B-4DA4-A665-7E0114ADDECD}"/>
    <cellStyle name="Separador de milhares_x0001_ 3 7 7 2" xfId="57261" xr:uid="{2BE9FAA1-7244-49B6-9237-403D82D0660E}"/>
    <cellStyle name="Separador de milhares 3 7 7 3" xfId="26626" xr:uid="{00000000-0005-0000-0000-000004680000}"/>
    <cellStyle name="Separador de milhares 3 7 7 3 2" xfId="57262" xr:uid="{1394D694-E4D8-4AFC-9B85-70AF82F32A2E}"/>
    <cellStyle name="Separador de milhares 3 7 8" xfId="26627" xr:uid="{00000000-0005-0000-0000-000005680000}"/>
    <cellStyle name="Separador de milhares_x0001_ 3 7 8" xfId="26628" xr:uid="{00000000-0005-0000-0000-000006680000}"/>
    <cellStyle name="Separador de milhares 3 7 8 2" xfId="57263" xr:uid="{B571853B-BDAE-457B-8265-03361AA7B02C}"/>
    <cellStyle name="Separador de milhares_x0001_ 3 7 8 2" xfId="57264" xr:uid="{750DB2AB-BCEE-47F5-8787-B7177B65CC87}"/>
    <cellStyle name="Separador de milhares 3 7 9" xfId="26629" xr:uid="{00000000-0005-0000-0000-000007680000}"/>
    <cellStyle name="Separador de milhares_x0001_ 3 7 9" xfId="26630" xr:uid="{00000000-0005-0000-0000-000008680000}"/>
    <cellStyle name="Separador de milhares 3 7 9 2" xfId="57265" xr:uid="{55600E5F-805E-4BA1-A91E-BC06379A589A}"/>
    <cellStyle name="Separador de milhares_x0001_ 3 7 9 2" xfId="57266" xr:uid="{2D49C14D-0A26-439E-B9E2-C9EFB99A5973}"/>
    <cellStyle name="Separador de milhares 3 8" xfId="26631" xr:uid="{00000000-0005-0000-0000-000009680000}"/>
    <cellStyle name="Separador de milhares_x0001_ 3 8" xfId="26632" xr:uid="{00000000-0005-0000-0000-00000A680000}"/>
    <cellStyle name="Separador de milhares 3 8 10" xfId="57267" xr:uid="{95CF336A-911F-4254-9DE0-3A879B3171E5}"/>
    <cellStyle name="Separador de milhares_x0001_ 3 8 10" xfId="57268" xr:uid="{98BFE07D-4AA7-47CA-AADF-A9FBEB5C4D87}"/>
    <cellStyle name="Separador de milhares 3 8 2" xfId="26633" xr:uid="{00000000-0005-0000-0000-00000B680000}"/>
    <cellStyle name="Separador de milhares_x0001_ 3 8 2" xfId="26634" xr:uid="{00000000-0005-0000-0000-00000C680000}"/>
    <cellStyle name="Separador de milhares 3 8 2 2" xfId="26635" xr:uid="{00000000-0005-0000-0000-00000D680000}"/>
    <cellStyle name="Separador de milhares_x0001_ 3 8 2 2" xfId="26636" xr:uid="{00000000-0005-0000-0000-00000E680000}"/>
    <cellStyle name="Separador de milhares 3 8 2 2 2" xfId="57271" xr:uid="{ED2C91EE-3535-4FCD-8DEC-0562BA962606}"/>
    <cellStyle name="Separador de milhares_x0001_ 3 8 2 2 2" xfId="57272" xr:uid="{4C55E712-C96F-4984-AD53-483F56A9CD1C}"/>
    <cellStyle name="Separador de milhares 3 8 2 3" xfId="57269" xr:uid="{568E79D0-473B-4CA8-AE54-996B1CB26111}"/>
    <cellStyle name="Separador de milhares_x0001_ 3 8 2 3" xfId="57270" xr:uid="{321BA81D-D1F7-464C-B5B1-18DE0C7BA5E6}"/>
    <cellStyle name="Separador de milhares 3 8 3" xfId="26637" xr:uid="{00000000-0005-0000-0000-00000F680000}"/>
    <cellStyle name="Separador de milhares_x0001_ 3 8 3" xfId="26638" xr:uid="{00000000-0005-0000-0000-000010680000}"/>
    <cellStyle name="Separador de milhares 3 8 3 2" xfId="26639" xr:uid="{00000000-0005-0000-0000-000011680000}"/>
    <cellStyle name="Separador de milhares_x0001_ 3 8 3 2" xfId="26640" xr:uid="{00000000-0005-0000-0000-000012680000}"/>
    <cellStyle name="Separador de milhares 3 8 3 2 2" xfId="57275" xr:uid="{EDE5DE37-F49E-4554-B2C6-8981167C90D0}"/>
    <cellStyle name="Separador de milhares_x0001_ 3 8 3 2 2" xfId="57276" xr:uid="{23AD40DF-DB56-4B22-897B-EFB620CC3599}"/>
    <cellStyle name="Separador de milhares 3 8 3 3" xfId="57273" xr:uid="{7FE788F5-D096-4132-B1B9-54AB3FB3B70C}"/>
    <cellStyle name="Separador de milhares_x0001_ 3 8 3 3" xfId="57274" xr:uid="{6D930B4B-9420-45FF-ABAD-57B8987674B3}"/>
    <cellStyle name="Separador de milhares 3 8 4" xfId="26641" xr:uid="{00000000-0005-0000-0000-000013680000}"/>
    <cellStyle name="Separador de milhares_x0001_ 3 8 4" xfId="26642" xr:uid="{00000000-0005-0000-0000-000014680000}"/>
    <cellStyle name="Separador de milhares 3 8 4 2" xfId="26643" xr:uid="{00000000-0005-0000-0000-000015680000}"/>
    <cellStyle name="Separador de milhares_x0001_ 3 8 4 2" xfId="26644" xr:uid="{00000000-0005-0000-0000-000016680000}"/>
    <cellStyle name="Separador de milhares 3 8 4 2 2" xfId="57279" xr:uid="{AD38FB2B-2FD3-4D75-BE5B-04BAF87E36C3}"/>
    <cellStyle name="Separador de milhares_x0001_ 3 8 4 2 2" xfId="57280" xr:uid="{04114E44-43B7-40E1-9523-A7BDB848B686}"/>
    <cellStyle name="Separador de milhares 3 8 4 3" xfId="57277" xr:uid="{2234FBB7-8E2A-425E-A562-B97B06C1E1DB}"/>
    <cellStyle name="Separador de milhares_x0001_ 3 8 4 3" xfId="57278" xr:uid="{BB594B58-2781-4092-99FD-36403713129D}"/>
    <cellStyle name="Separador de milhares 3 8 5" xfId="26645" xr:uid="{00000000-0005-0000-0000-000017680000}"/>
    <cellStyle name="Separador de milhares_x0001_ 3 8 5" xfId="26646" xr:uid="{00000000-0005-0000-0000-000018680000}"/>
    <cellStyle name="Separador de milhares 3 8 5 2" xfId="26647" xr:uid="{00000000-0005-0000-0000-000019680000}"/>
    <cellStyle name="Separador de milhares_x0001_ 3 8 5 2" xfId="26648" xr:uid="{00000000-0005-0000-0000-00001A680000}"/>
    <cellStyle name="Separador de milhares 3 8 5 2 2" xfId="57283" xr:uid="{FB608A43-C314-46AD-97D1-38A5A1AA17DB}"/>
    <cellStyle name="Separador de milhares_x0001_ 3 8 5 2 2" xfId="57284" xr:uid="{4E5245BD-435F-4CD1-AFA4-D91661AB8B4C}"/>
    <cellStyle name="Separador de milhares 3 8 5 3" xfId="57281" xr:uid="{4262582B-BBDB-46CE-B9C7-3BCD59831861}"/>
    <cellStyle name="Separador de milhares_x0001_ 3 8 5 3" xfId="57282" xr:uid="{AF5792FE-8621-4C69-B596-946F86D9A575}"/>
    <cellStyle name="Separador de milhares 3 8 6" xfId="26649" xr:uid="{00000000-0005-0000-0000-00001B680000}"/>
    <cellStyle name="Separador de milhares_x0001_ 3 8 6" xfId="26650" xr:uid="{00000000-0005-0000-0000-00001C680000}"/>
    <cellStyle name="Separador de milhares 3 8 6 2" xfId="57285" xr:uid="{05AA151A-6251-482D-8CDF-7F29E2F7AE0C}"/>
    <cellStyle name="Separador de milhares_x0001_ 3 8 6 2" xfId="57286" xr:uid="{4C541E89-3229-47DC-A298-8A5C2854B859}"/>
    <cellStyle name="Separador de milhares 3 8 7" xfId="26651" xr:uid="{00000000-0005-0000-0000-00001D680000}"/>
    <cellStyle name="Separador de milhares_x0001_ 3 8 7" xfId="26652" xr:uid="{00000000-0005-0000-0000-00001E680000}"/>
    <cellStyle name="Separador de milhares 3 8 7 2" xfId="57287" xr:uid="{DF23E7DE-AC09-480A-B27B-A3B48A466423}"/>
    <cellStyle name="Separador de milhares_x0001_ 3 8 7 2" xfId="57288" xr:uid="{7825C6D8-F9C7-445B-846E-D62E5C02FEE5}"/>
    <cellStyle name="Separador de milhares 3 8 7 3" xfId="26653" xr:uid="{00000000-0005-0000-0000-00001F680000}"/>
    <cellStyle name="Separador de milhares 3 8 7 3 2" xfId="57289" xr:uid="{ACA9FFC4-12C9-4103-B0F0-AEC806DAE225}"/>
    <cellStyle name="Separador de milhares 3 8 8" xfId="26654" xr:uid="{00000000-0005-0000-0000-000020680000}"/>
    <cellStyle name="Separador de milhares_x0001_ 3 8 8" xfId="26655" xr:uid="{00000000-0005-0000-0000-000021680000}"/>
    <cellStyle name="Separador de milhares 3 8 8 2" xfId="57290" xr:uid="{DACAE8B6-1C08-48E6-96E5-22130D66D091}"/>
    <cellStyle name="Separador de milhares_x0001_ 3 8 8 2" xfId="57291" xr:uid="{09D6AD43-BACB-44AD-A2FB-EA5EF40F3CDB}"/>
    <cellStyle name="Separador de milhares 3 8 9" xfId="26656" xr:uid="{00000000-0005-0000-0000-000022680000}"/>
    <cellStyle name="Separador de milhares_x0001_ 3 8 9" xfId="26657" xr:uid="{00000000-0005-0000-0000-000023680000}"/>
    <cellStyle name="Separador de milhares 3 8 9 2" xfId="57292" xr:uid="{C64999A8-06F1-45C5-86FC-E5C206C142BD}"/>
    <cellStyle name="Separador de milhares_x0001_ 3 8 9 2" xfId="57293" xr:uid="{666E59BA-4365-41E0-9625-5238887FE15E}"/>
    <cellStyle name="Separador de milhares 3 9" xfId="26658" xr:uid="{00000000-0005-0000-0000-000024680000}"/>
    <cellStyle name="Separador de milhares_x0001_ 3 9" xfId="26659" xr:uid="{00000000-0005-0000-0000-000025680000}"/>
    <cellStyle name="Separador de milhares 3 9 10" xfId="57294" xr:uid="{D7F635FA-2C97-4591-BB1C-CF58677F7153}"/>
    <cellStyle name="Separador de milhares_x0001_ 3 9 10" xfId="57295" xr:uid="{D5056502-8DF2-4601-9E6E-15062EE940E3}"/>
    <cellStyle name="Separador de milhares 3 9 2" xfId="26660" xr:uid="{00000000-0005-0000-0000-000026680000}"/>
    <cellStyle name="Separador de milhares_x0001_ 3 9 2" xfId="26661" xr:uid="{00000000-0005-0000-0000-000027680000}"/>
    <cellStyle name="Separador de milhares 3 9 2 2" xfId="26662" xr:uid="{00000000-0005-0000-0000-000028680000}"/>
    <cellStyle name="Separador de milhares_x0001_ 3 9 2 2" xfId="26663" xr:uid="{00000000-0005-0000-0000-000029680000}"/>
    <cellStyle name="Separador de milhares 3 9 2 2 2" xfId="57298" xr:uid="{22AA6A93-3673-4811-833F-BB62A177B679}"/>
    <cellStyle name="Separador de milhares_x0001_ 3 9 2 2 2" xfId="57299" xr:uid="{FCB9203A-CD44-45EC-AF31-D971DF7ECFB6}"/>
    <cellStyle name="Separador de milhares 3 9 2 3" xfId="57296" xr:uid="{947FD25A-44A9-4F46-A739-398BD8C9F010}"/>
    <cellStyle name="Separador de milhares_x0001_ 3 9 2 3" xfId="57297" xr:uid="{C9FD3BAE-F54C-4A46-A01A-FEC3E79AF399}"/>
    <cellStyle name="Separador de milhares 3 9 3" xfId="26664" xr:uid="{00000000-0005-0000-0000-00002A680000}"/>
    <cellStyle name="Separador de milhares_x0001_ 3 9 3" xfId="26665" xr:uid="{00000000-0005-0000-0000-00002B680000}"/>
    <cellStyle name="Separador de milhares 3 9 3 2" xfId="26666" xr:uid="{00000000-0005-0000-0000-00002C680000}"/>
    <cellStyle name="Separador de milhares_x0001_ 3 9 3 2" xfId="26667" xr:uid="{00000000-0005-0000-0000-00002D680000}"/>
    <cellStyle name="Separador de milhares 3 9 3 2 2" xfId="57302" xr:uid="{81F08232-138F-4BDC-8C65-A4F5A8FA2FE4}"/>
    <cellStyle name="Separador de milhares_x0001_ 3 9 3 2 2" xfId="57303" xr:uid="{D85D214A-584E-4515-8041-3391E27AF65E}"/>
    <cellStyle name="Separador de milhares 3 9 3 3" xfId="57300" xr:uid="{5E906ECD-A833-4ECE-8AF7-90E00AFDD533}"/>
    <cellStyle name="Separador de milhares_x0001_ 3 9 3 3" xfId="57301" xr:uid="{F07065E5-C45A-4C53-B682-1DA1C535F69D}"/>
    <cellStyle name="Separador de milhares 3 9 4" xfId="26668" xr:uid="{00000000-0005-0000-0000-00002E680000}"/>
    <cellStyle name="Separador de milhares_x0001_ 3 9 4" xfId="26669" xr:uid="{00000000-0005-0000-0000-00002F680000}"/>
    <cellStyle name="Separador de milhares 3 9 4 2" xfId="26670" xr:uid="{00000000-0005-0000-0000-000030680000}"/>
    <cellStyle name="Separador de milhares_x0001_ 3 9 4 2" xfId="26671" xr:uid="{00000000-0005-0000-0000-000031680000}"/>
    <cellStyle name="Separador de milhares 3 9 4 2 2" xfId="57306" xr:uid="{5654ED6E-689C-4721-ABA5-57938166C327}"/>
    <cellStyle name="Separador de milhares_x0001_ 3 9 4 2 2" xfId="57307" xr:uid="{63D2FA9B-C7F1-47A6-B4D5-07A0B538A863}"/>
    <cellStyle name="Separador de milhares 3 9 4 3" xfId="57304" xr:uid="{26D9EBF2-4787-4B3C-A27E-34A0B93BC9A9}"/>
    <cellStyle name="Separador de milhares_x0001_ 3 9 4 3" xfId="57305" xr:uid="{FDBA35F4-44E8-499B-B6DC-C4A14E199FF9}"/>
    <cellStyle name="Separador de milhares 3 9 5" xfId="26672" xr:uid="{00000000-0005-0000-0000-000032680000}"/>
    <cellStyle name="Separador de milhares_x0001_ 3 9 5" xfId="26673" xr:uid="{00000000-0005-0000-0000-000033680000}"/>
    <cellStyle name="Separador de milhares 3 9 5 2" xfId="26674" xr:uid="{00000000-0005-0000-0000-000034680000}"/>
    <cellStyle name="Separador de milhares_x0001_ 3 9 5 2" xfId="26675" xr:uid="{00000000-0005-0000-0000-000035680000}"/>
    <cellStyle name="Separador de milhares 3 9 5 2 2" xfId="57310" xr:uid="{AC1E6105-929F-4F00-B04D-9A5A2A776AA0}"/>
    <cellStyle name="Separador de milhares_x0001_ 3 9 5 2 2" xfId="57311" xr:uid="{90644B37-5CD9-4F21-8249-B15A6ADF818E}"/>
    <cellStyle name="Separador de milhares 3 9 5 3" xfId="57308" xr:uid="{89136260-4D52-4352-82CD-BF577324C076}"/>
    <cellStyle name="Separador de milhares_x0001_ 3 9 5 3" xfId="57309" xr:uid="{0E8FE8A4-5AB2-42C4-82DF-9501D9009D7B}"/>
    <cellStyle name="Separador de milhares 3 9 6" xfId="26676" xr:uid="{00000000-0005-0000-0000-000036680000}"/>
    <cellStyle name="Separador de milhares_x0001_ 3 9 6" xfId="26677" xr:uid="{00000000-0005-0000-0000-000037680000}"/>
    <cellStyle name="Separador de milhares 3 9 6 2" xfId="57312" xr:uid="{E1B750BB-16EC-4FCA-A6AB-DFAB2F526BA9}"/>
    <cellStyle name="Separador de milhares_x0001_ 3 9 6 2" xfId="57313" xr:uid="{906D0DB2-BE63-4298-A75F-2F9902FB6A00}"/>
    <cellStyle name="Separador de milhares 3 9 7" xfId="26678" xr:uid="{00000000-0005-0000-0000-000038680000}"/>
    <cellStyle name="Separador de milhares_x0001_ 3 9 7" xfId="26679" xr:uid="{00000000-0005-0000-0000-000039680000}"/>
    <cellStyle name="Separador de milhares 3 9 7 2" xfId="57314" xr:uid="{46EA6790-831E-4531-AC6D-5A112BC51968}"/>
    <cellStyle name="Separador de milhares_x0001_ 3 9 7 2" xfId="57315" xr:uid="{2C232328-5864-48F2-B5A8-1F18B3F0D74E}"/>
    <cellStyle name="Separador de milhares 3 9 7 3" xfId="26680" xr:uid="{00000000-0005-0000-0000-00003A680000}"/>
    <cellStyle name="Separador de milhares 3 9 7 3 2" xfId="57316" xr:uid="{23BB8100-8BEF-4484-B44D-07F2C139743E}"/>
    <cellStyle name="Separador de milhares 3 9 8" xfId="26681" xr:uid="{00000000-0005-0000-0000-00003B680000}"/>
    <cellStyle name="Separador de milhares_x0001_ 3 9 8" xfId="26682" xr:uid="{00000000-0005-0000-0000-00003C680000}"/>
    <cellStyle name="Separador de milhares 3 9 8 2" xfId="57317" xr:uid="{5A4FD1AD-CF85-48CB-8AF0-581F934C5A53}"/>
    <cellStyle name="Separador de milhares_x0001_ 3 9 8 2" xfId="57318" xr:uid="{AFC406C0-4581-47E4-A622-225987ACA35C}"/>
    <cellStyle name="Separador de milhares 3 9 9" xfId="26683" xr:uid="{00000000-0005-0000-0000-00003D680000}"/>
    <cellStyle name="Separador de milhares_x0001_ 3 9 9" xfId="26684" xr:uid="{00000000-0005-0000-0000-00003E680000}"/>
    <cellStyle name="Separador de milhares 3 9 9 2" xfId="57319" xr:uid="{9CB50F56-F83D-468F-ADF3-BB9DC09D02E9}"/>
    <cellStyle name="Separador de milhares_x0001_ 3 9 9 2" xfId="57320" xr:uid="{D6465CB4-4BC1-483B-98AB-3E6CEB8039AA}"/>
    <cellStyle name="Separador de milhares 30" xfId="26685" xr:uid="{00000000-0005-0000-0000-00003F680000}"/>
    <cellStyle name="Separador de milhares_x0001_ 30" xfId="50334" xr:uid="{EE58683D-0679-4C17-99C3-468BE15094F7}"/>
    <cellStyle name="Separador de milhares 30 2" xfId="26686" xr:uid="{00000000-0005-0000-0000-000040680000}"/>
    <cellStyle name="Separador de milhares 30 2 2" xfId="26687" xr:uid="{00000000-0005-0000-0000-000041680000}"/>
    <cellStyle name="Separador de milhares 30 2 2 2" xfId="26688" xr:uid="{00000000-0005-0000-0000-000042680000}"/>
    <cellStyle name="Separador de milhares 30 2 2 2 2" xfId="57324" xr:uid="{6166BF7C-57CD-4AC9-BEB0-D44FD2E05FD7}"/>
    <cellStyle name="Separador de milhares 30 2 2 3" xfId="57323" xr:uid="{459CB6C2-9BB8-4F6E-95E2-EAD9E804F794}"/>
    <cellStyle name="Separador de milhares 30 2 3" xfId="26689" xr:uid="{00000000-0005-0000-0000-000043680000}"/>
    <cellStyle name="Separador de milhares 30 2 3 2" xfId="26690" xr:uid="{00000000-0005-0000-0000-000044680000}"/>
    <cellStyle name="Separador de milhares 30 2 3 2 2" xfId="57326" xr:uid="{A15DEB92-C24F-4B46-BB21-5842EF6F6817}"/>
    <cellStyle name="Separador de milhares 30 2 3 3" xfId="57325" xr:uid="{7BFE9B76-B3E8-472D-9327-A4E9A9798DFA}"/>
    <cellStyle name="Separador de milhares 30 2 4" xfId="26691" xr:uid="{00000000-0005-0000-0000-000045680000}"/>
    <cellStyle name="Separador de milhares 30 2 4 2" xfId="57327" xr:uid="{E7ABE310-03EC-4813-A154-694CD79A7619}"/>
    <cellStyle name="Separador de milhares 30 2 5" xfId="26692" xr:uid="{00000000-0005-0000-0000-000046680000}"/>
    <cellStyle name="Separador de milhares 30 2 5 2" xfId="26693" xr:uid="{00000000-0005-0000-0000-000047680000}"/>
    <cellStyle name="Separador de milhares 30 2 5 2 2" xfId="57329" xr:uid="{0DB99EBD-E6E2-441B-B115-1168F6BA931E}"/>
    <cellStyle name="Separador de milhares 30 2 5 3" xfId="57328" xr:uid="{EB2815C4-F17C-4F4C-BBFC-D7511B94189C}"/>
    <cellStyle name="Separador de milhares 30 2 6" xfId="26694" xr:uid="{00000000-0005-0000-0000-000048680000}"/>
    <cellStyle name="Separador de milhares 30 2 6 2" xfId="57330" xr:uid="{17BD9BC9-7F0A-4130-B0BF-4FF0B00DDE47}"/>
    <cellStyle name="Separador de milhares 30 2 7" xfId="57322" xr:uid="{7EA28A35-6E66-4D7C-A9ED-9B1453DB4563}"/>
    <cellStyle name="Separador de milhares 30 3" xfId="26695" xr:uid="{00000000-0005-0000-0000-000049680000}"/>
    <cellStyle name="Separador de milhares 30 3 2" xfId="26696" xr:uid="{00000000-0005-0000-0000-00004A680000}"/>
    <cellStyle name="Separador de milhares 30 3 2 2" xfId="26697" xr:uid="{00000000-0005-0000-0000-00004B680000}"/>
    <cellStyle name="Separador de milhares 30 3 2 2 2" xfId="57333" xr:uid="{C0D5AF84-C612-4F35-A4AD-DE5BE8DB6E9B}"/>
    <cellStyle name="Separador de milhares 30 3 2 3" xfId="57332" xr:uid="{460B4A28-A717-43A0-ACE1-CB273FB2DE63}"/>
    <cellStyle name="Separador de milhares 30 3 3" xfId="26698" xr:uid="{00000000-0005-0000-0000-00004C680000}"/>
    <cellStyle name="Separador de milhares 30 3 3 2" xfId="26699" xr:uid="{00000000-0005-0000-0000-00004D680000}"/>
    <cellStyle name="Separador de milhares 30 3 3 2 2" xfId="57335" xr:uid="{53F40E17-856C-450C-AD3E-FA0CD872BEF4}"/>
    <cellStyle name="Separador de milhares 30 3 3 3" xfId="57334" xr:uid="{7C3EBE53-2B6B-456E-91E9-F25AFBE22269}"/>
    <cellStyle name="Separador de milhares 30 3 4" xfId="26700" xr:uid="{00000000-0005-0000-0000-00004E680000}"/>
    <cellStyle name="Separador de milhares 30 3 4 2" xfId="57336" xr:uid="{C7C99A51-7B42-4526-B9CD-BBEF2D5575FC}"/>
    <cellStyle name="Separador de milhares 30 3 5" xfId="26701" xr:uid="{00000000-0005-0000-0000-00004F680000}"/>
    <cellStyle name="Separador de milhares 30 3 5 2" xfId="57337" xr:uid="{D0DADAEF-2952-4E0E-8542-5556F797EEAB}"/>
    <cellStyle name="Separador de milhares 30 3 6" xfId="26702" xr:uid="{00000000-0005-0000-0000-000050680000}"/>
    <cellStyle name="Separador de milhares 30 3 6 2" xfId="57338" xr:uid="{2443DBAE-354C-43F5-80E4-F080823C4369}"/>
    <cellStyle name="Separador de milhares 30 3 7" xfId="57331" xr:uid="{267E4723-0DC5-4411-890F-CE277E6DA3E6}"/>
    <cellStyle name="Separador de milhares 30 4" xfId="26703" xr:uid="{00000000-0005-0000-0000-000051680000}"/>
    <cellStyle name="Separador de milhares 30 4 2" xfId="26704" xr:uid="{00000000-0005-0000-0000-000052680000}"/>
    <cellStyle name="Separador de milhares 30 4 2 2" xfId="57340" xr:uid="{FBEDC385-09F2-42F7-A73F-ACAEEA41C518}"/>
    <cellStyle name="Separador de milhares 30 4 3" xfId="57339" xr:uid="{D4FED6BE-3BCD-41F4-84FE-F0F6BBED4482}"/>
    <cellStyle name="Separador de milhares 30 5" xfId="26705" xr:uid="{00000000-0005-0000-0000-000053680000}"/>
    <cellStyle name="Separador de milhares 30 5 2" xfId="26706" xr:uid="{00000000-0005-0000-0000-000054680000}"/>
    <cellStyle name="Separador de milhares 30 5 2 2" xfId="57342" xr:uid="{DA961B83-BA5D-431B-9534-77436C81A4C3}"/>
    <cellStyle name="Separador de milhares 30 5 3" xfId="57341" xr:uid="{5107D467-7BA1-43B3-BDE8-DA02298C3C68}"/>
    <cellStyle name="Separador de milhares 30 6" xfId="26707" xr:uid="{00000000-0005-0000-0000-000055680000}"/>
    <cellStyle name="Separador de milhares 30 6 2" xfId="57343" xr:uid="{41ADF1D5-570B-4B4B-9616-DA2CBDEADE85}"/>
    <cellStyle name="Separador de milhares 30 7" xfId="26708" xr:uid="{00000000-0005-0000-0000-000056680000}"/>
    <cellStyle name="Separador de milhares 30 7 2" xfId="26709" xr:uid="{00000000-0005-0000-0000-000057680000}"/>
    <cellStyle name="Separador de milhares 30 7 2 2" xfId="57345" xr:uid="{70A457EE-63E0-4830-947D-37329A997622}"/>
    <cellStyle name="Separador de milhares 30 7 3" xfId="57344" xr:uid="{BB5BEA70-EE60-4D07-8827-1F41C64F07B1}"/>
    <cellStyle name="Separador de milhares 30 8" xfId="26710" xr:uid="{00000000-0005-0000-0000-000058680000}"/>
    <cellStyle name="Separador de milhares 30 8 2" xfId="57346" xr:uid="{33402913-E8A0-44CA-9F12-E5AE0C5B9397}"/>
    <cellStyle name="Separador de milhares 30 9" xfId="57321" xr:uid="{61739153-E15F-4D8C-9B50-ABE60B960076}"/>
    <cellStyle name="Separador de milhares 31" xfId="26711" xr:uid="{00000000-0005-0000-0000-000059680000}"/>
    <cellStyle name="Separador de milhares 31 2" xfId="26712" xr:uid="{00000000-0005-0000-0000-00005A680000}"/>
    <cellStyle name="Separador de milhares 31 2 2" xfId="26713" xr:uid="{00000000-0005-0000-0000-00005B680000}"/>
    <cellStyle name="Separador de milhares 31 2 2 2" xfId="26714" xr:uid="{00000000-0005-0000-0000-00005C680000}"/>
    <cellStyle name="Separador de milhares 31 2 2 2 2" xfId="57350" xr:uid="{16C1DAA9-7303-4291-B387-C969F0B4B994}"/>
    <cellStyle name="Separador de milhares 31 2 2 3" xfId="57349" xr:uid="{3425E77A-C266-4C29-AB37-30E730BAA7EB}"/>
    <cellStyle name="Separador de milhares 31 2 3" xfId="26715" xr:uid="{00000000-0005-0000-0000-00005D680000}"/>
    <cellStyle name="Separador de milhares 31 2 3 2" xfId="26716" xr:uid="{00000000-0005-0000-0000-00005E680000}"/>
    <cellStyle name="Separador de milhares 31 2 3 2 2" xfId="57352" xr:uid="{DE2236CB-EC02-4D5E-B604-FDD56412E9E5}"/>
    <cellStyle name="Separador de milhares 31 2 3 3" xfId="57351" xr:uid="{7630B939-D067-49C0-B997-0362CDC271DE}"/>
    <cellStyle name="Separador de milhares 31 2 4" xfId="26717" xr:uid="{00000000-0005-0000-0000-00005F680000}"/>
    <cellStyle name="Separador de milhares 31 2 4 2" xfId="57353" xr:uid="{9147A5F8-B2B3-46AB-8437-86721303BDED}"/>
    <cellStyle name="Separador de milhares 31 2 5" xfId="26718" xr:uid="{00000000-0005-0000-0000-000060680000}"/>
    <cellStyle name="Separador de milhares 31 2 5 2" xfId="26719" xr:uid="{00000000-0005-0000-0000-000061680000}"/>
    <cellStyle name="Separador de milhares 31 2 5 2 2" xfId="57355" xr:uid="{3E3B9A96-58D6-48A1-ABC7-6B23BD079729}"/>
    <cellStyle name="Separador de milhares 31 2 5 3" xfId="57354" xr:uid="{6A96DEE9-6ED1-495B-9376-CC10137FB24E}"/>
    <cellStyle name="Separador de milhares 31 2 6" xfId="26720" xr:uid="{00000000-0005-0000-0000-000062680000}"/>
    <cellStyle name="Separador de milhares 31 2 6 2" xfId="57356" xr:uid="{95194E42-FAD4-453F-AD83-E0E81A7942CC}"/>
    <cellStyle name="Separador de milhares 31 2 7" xfId="57348" xr:uid="{ACA22925-5173-42F8-B7E6-C0B786553368}"/>
    <cellStyle name="Separador de milhares 31 3" xfId="26721" xr:uid="{00000000-0005-0000-0000-000063680000}"/>
    <cellStyle name="Separador de milhares 31 3 2" xfId="26722" xr:uid="{00000000-0005-0000-0000-000064680000}"/>
    <cellStyle name="Separador de milhares 31 3 2 2" xfId="26723" xr:uid="{00000000-0005-0000-0000-000065680000}"/>
    <cellStyle name="Separador de milhares 31 3 2 2 2" xfId="57359" xr:uid="{7DE0BC46-80D3-4081-9C24-49D41D7C3919}"/>
    <cellStyle name="Separador de milhares 31 3 2 3" xfId="57358" xr:uid="{BEA4EFAD-4A7F-4103-8EB9-E99E12BCB275}"/>
    <cellStyle name="Separador de milhares 31 3 3" xfId="26724" xr:uid="{00000000-0005-0000-0000-000066680000}"/>
    <cellStyle name="Separador de milhares 31 3 3 2" xfId="26725" xr:uid="{00000000-0005-0000-0000-000067680000}"/>
    <cellStyle name="Separador de milhares 31 3 3 2 2" xfId="57361" xr:uid="{3020275A-3F0B-4DD4-9906-D9E3EF2862E6}"/>
    <cellStyle name="Separador de milhares 31 3 3 3" xfId="57360" xr:uid="{B762B277-6850-4E19-B767-9BFC2F3FA4F1}"/>
    <cellStyle name="Separador de milhares 31 3 4" xfId="26726" xr:uid="{00000000-0005-0000-0000-000068680000}"/>
    <cellStyle name="Separador de milhares 31 3 4 2" xfId="57362" xr:uid="{8E121B90-71E5-46F5-98C0-D49003635F56}"/>
    <cellStyle name="Separador de milhares 31 3 5" xfId="26727" xr:uid="{00000000-0005-0000-0000-000069680000}"/>
    <cellStyle name="Separador de milhares 31 3 5 2" xfId="57363" xr:uid="{76C18BF5-69F8-4238-9658-16F2562FBF6B}"/>
    <cellStyle name="Separador de milhares 31 3 6" xfId="26728" xr:uid="{00000000-0005-0000-0000-00006A680000}"/>
    <cellStyle name="Separador de milhares 31 3 6 2" xfId="57364" xr:uid="{4744A613-A11A-4FFF-88A9-769D57B6A191}"/>
    <cellStyle name="Separador de milhares 31 3 7" xfId="57357" xr:uid="{42585169-2BD9-4CF7-8AA5-AD0AB0F0BA89}"/>
    <cellStyle name="Separador de milhares 31 4" xfId="26729" xr:uid="{00000000-0005-0000-0000-00006B680000}"/>
    <cellStyle name="Separador de milhares 31 4 2" xfId="26730" xr:uid="{00000000-0005-0000-0000-00006C680000}"/>
    <cellStyle name="Separador de milhares 31 4 2 2" xfId="57366" xr:uid="{A685B538-AE35-4E05-A600-6367F98CADF8}"/>
    <cellStyle name="Separador de milhares 31 4 3" xfId="57365" xr:uid="{7B2F82DB-E9D6-4BC2-8EF0-3A70ABB040A5}"/>
    <cellStyle name="Separador de milhares 31 5" xfId="26731" xr:uid="{00000000-0005-0000-0000-00006D680000}"/>
    <cellStyle name="Separador de milhares 31 5 2" xfId="26732" xr:uid="{00000000-0005-0000-0000-00006E680000}"/>
    <cellStyle name="Separador de milhares 31 5 2 2" xfId="57368" xr:uid="{46D0F1A3-50AC-4B24-B8B4-E346CFB4BCF8}"/>
    <cellStyle name="Separador de milhares 31 5 3" xfId="57367" xr:uid="{923B8902-CA2E-4D65-B698-E7150610ADE6}"/>
    <cellStyle name="Separador de milhares 31 6" xfId="26733" xr:uid="{00000000-0005-0000-0000-00006F680000}"/>
    <cellStyle name="Separador de milhares 31 6 2" xfId="57369" xr:uid="{6CBF2BA9-ED82-4194-ADCD-B52095694177}"/>
    <cellStyle name="Separador de milhares 31 7" xfId="26734" xr:uid="{00000000-0005-0000-0000-000070680000}"/>
    <cellStyle name="Separador de milhares 31 7 2" xfId="26735" xr:uid="{00000000-0005-0000-0000-000071680000}"/>
    <cellStyle name="Separador de milhares 31 7 2 2" xfId="57371" xr:uid="{C3FD7892-41CD-47C0-9425-5DB91B0E5BA3}"/>
    <cellStyle name="Separador de milhares 31 7 3" xfId="57370" xr:uid="{76988BB9-B8C3-4B9D-B81C-C75F9B3C0C21}"/>
    <cellStyle name="Separador de milhares 31 8" xfId="26736" xr:uid="{00000000-0005-0000-0000-000072680000}"/>
    <cellStyle name="Separador de milhares 31 8 2" xfId="57372" xr:uid="{15F49F24-C3E3-46E2-81A2-74A8200A3BC5}"/>
    <cellStyle name="Separador de milhares 31 9" xfId="57347" xr:uid="{8E225781-EFBA-4D16-9F2A-C6A27D0CE6E9}"/>
    <cellStyle name="Separador de milhares 32" xfId="26737" xr:uid="{00000000-0005-0000-0000-000073680000}"/>
    <cellStyle name="Separador de milhares 32 2" xfId="26738" xr:uid="{00000000-0005-0000-0000-000074680000}"/>
    <cellStyle name="Separador de milhares 32 2 2" xfId="26739" xr:uid="{00000000-0005-0000-0000-000075680000}"/>
    <cellStyle name="Separador de milhares 32 2 2 2" xfId="26740" xr:uid="{00000000-0005-0000-0000-000076680000}"/>
    <cellStyle name="Separador de milhares 32 2 2 2 2" xfId="57376" xr:uid="{69982CBA-CC07-4255-8E0A-D842562A955E}"/>
    <cellStyle name="Separador de milhares 32 2 2 3" xfId="57375" xr:uid="{045EBC40-2D4C-418F-9D4D-94C0A7583F6C}"/>
    <cellStyle name="Separador de milhares 32 2 3" xfId="26741" xr:uid="{00000000-0005-0000-0000-000077680000}"/>
    <cellStyle name="Separador de milhares 32 2 3 2" xfId="26742" xr:uid="{00000000-0005-0000-0000-000078680000}"/>
    <cellStyle name="Separador de milhares 32 2 3 2 2" xfId="57378" xr:uid="{281853D0-5D9C-46E3-86A7-3781A0185AF4}"/>
    <cellStyle name="Separador de milhares 32 2 3 3" xfId="57377" xr:uid="{0CA623B6-3843-4064-AA07-53FB43946CFF}"/>
    <cellStyle name="Separador de milhares 32 2 4" xfId="26743" xr:uid="{00000000-0005-0000-0000-000079680000}"/>
    <cellStyle name="Separador de milhares 32 2 4 2" xfId="57379" xr:uid="{80FF74CE-9BC7-4929-B7DF-67B2F426BE44}"/>
    <cellStyle name="Separador de milhares 32 2 5" xfId="26744" xr:uid="{00000000-0005-0000-0000-00007A680000}"/>
    <cellStyle name="Separador de milhares 32 2 5 2" xfId="26745" xr:uid="{00000000-0005-0000-0000-00007B680000}"/>
    <cellStyle name="Separador de milhares 32 2 5 2 2" xfId="57381" xr:uid="{6EDBC554-3608-4194-95A3-24E4E2674C80}"/>
    <cellStyle name="Separador de milhares 32 2 5 3" xfId="57380" xr:uid="{7EB01843-1E5A-4562-AE5A-DA494DE9ABFD}"/>
    <cellStyle name="Separador de milhares 32 2 6" xfId="26746" xr:uid="{00000000-0005-0000-0000-00007C680000}"/>
    <cellStyle name="Separador de milhares 32 2 6 2" xfId="57382" xr:uid="{8E361742-0E60-42A4-AFDD-8164D916C817}"/>
    <cellStyle name="Separador de milhares 32 2 7" xfId="57374" xr:uid="{B2DB827C-0F99-4CB6-BB29-35E8EC28D652}"/>
    <cellStyle name="Separador de milhares 32 3" xfId="26747" xr:uid="{00000000-0005-0000-0000-00007D680000}"/>
    <cellStyle name="Separador de milhares 32 3 2" xfId="26748" xr:uid="{00000000-0005-0000-0000-00007E680000}"/>
    <cellStyle name="Separador de milhares 32 3 2 2" xfId="26749" xr:uid="{00000000-0005-0000-0000-00007F680000}"/>
    <cellStyle name="Separador de milhares 32 3 2 2 2" xfId="57385" xr:uid="{652E0AEC-C522-4C39-8606-1C0C3861A87E}"/>
    <cellStyle name="Separador de milhares 32 3 2 3" xfId="57384" xr:uid="{DF645047-A6FC-4474-BE68-020523EB9BE8}"/>
    <cellStyle name="Separador de milhares 32 3 3" xfId="26750" xr:uid="{00000000-0005-0000-0000-000080680000}"/>
    <cellStyle name="Separador de milhares 32 3 3 2" xfId="26751" xr:uid="{00000000-0005-0000-0000-000081680000}"/>
    <cellStyle name="Separador de milhares 32 3 3 2 2" xfId="57387" xr:uid="{C483D553-9FFC-46FF-95F5-A1B17DC16021}"/>
    <cellStyle name="Separador de milhares 32 3 3 3" xfId="57386" xr:uid="{B0BC295A-ED61-43E4-88A2-B08934218AD0}"/>
    <cellStyle name="Separador de milhares 32 3 4" xfId="26752" xr:uid="{00000000-0005-0000-0000-000082680000}"/>
    <cellStyle name="Separador de milhares 32 3 4 2" xfId="57388" xr:uid="{5786B078-55E4-403D-9EA1-A1FA6D3CB47A}"/>
    <cellStyle name="Separador de milhares 32 3 5" xfId="26753" xr:uid="{00000000-0005-0000-0000-000083680000}"/>
    <cellStyle name="Separador de milhares 32 3 5 2" xfId="57389" xr:uid="{807D6B45-52AC-49FA-82A9-01ED0E9AEAFD}"/>
    <cellStyle name="Separador de milhares 32 3 6" xfId="26754" xr:uid="{00000000-0005-0000-0000-000084680000}"/>
    <cellStyle name="Separador de milhares 32 3 6 2" xfId="57390" xr:uid="{CCBF140F-BBD0-4E79-BA41-13A4CF35081F}"/>
    <cellStyle name="Separador de milhares 32 3 7" xfId="57383" xr:uid="{BC523BC5-4C69-413F-A5BF-204E48E81F10}"/>
    <cellStyle name="Separador de milhares 32 4" xfId="26755" xr:uid="{00000000-0005-0000-0000-000085680000}"/>
    <cellStyle name="Separador de milhares 32 4 2" xfId="26756" xr:uid="{00000000-0005-0000-0000-000086680000}"/>
    <cellStyle name="Separador de milhares 32 4 2 2" xfId="57392" xr:uid="{E302E8B5-28CA-41AE-8364-D56A70B4C683}"/>
    <cellStyle name="Separador de milhares 32 4 3" xfId="57391" xr:uid="{E72EC62E-FB43-465D-9617-E6F8155CE3EA}"/>
    <cellStyle name="Separador de milhares 32 5" xfId="26757" xr:uid="{00000000-0005-0000-0000-000087680000}"/>
    <cellStyle name="Separador de milhares 32 5 2" xfId="26758" xr:uid="{00000000-0005-0000-0000-000088680000}"/>
    <cellStyle name="Separador de milhares 32 5 2 2" xfId="57394" xr:uid="{5E07AF07-2163-4C0A-AD6F-6CA9BD98F3DC}"/>
    <cellStyle name="Separador de milhares 32 5 3" xfId="57393" xr:uid="{664C051D-328A-44D5-9B31-DD074E75F8E9}"/>
    <cellStyle name="Separador de milhares 32 6" xfId="26759" xr:uid="{00000000-0005-0000-0000-000089680000}"/>
    <cellStyle name="Separador de milhares 32 6 2" xfId="57395" xr:uid="{FB605DF3-BBA9-477B-BF1F-E1BFCA38417F}"/>
    <cellStyle name="Separador de milhares 32 7" xfId="26760" xr:uid="{00000000-0005-0000-0000-00008A680000}"/>
    <cellStyle name="Separador de milhares 32 7 2" xfId="26761" xr:uid="{00000000-0005-0000-0000-00008B680000}"/>
    <cellStyle name="Separador de milhares 32 7 2 2" xfId="57397" xr:uid="{44B22CD5-ECF6-421E-93A4-D335FCD66F10}"/>
    <cellStyle name="Separador de milhares 32 7 3" xfId="57396" xr:uid="{953201C8-5087-4B21-B740-3E048CE02498}"/>
    <cellStyle name="Separador de milhares 32 8" xfId="26762" xr:uid="{00000000-0005-0000-0000-00008C680000}"/>
    <cellStyle name="Separador de milhares 32 8 2" xfId="57398" xr:uid="{D398F729-96F4-4D36-8E5B-7E683F779F08}"/>
    <cellStyle name="Separador de milhares 32 9" xfId="57373" xr:uid="{4E630515-3BE5-46A5-B08A-62BBA3B94D0D}"/>
    <cellStyle name="Separador de milhares 33" xfId="26763" xr:uid="{00000000-0005-0000-0000-00008D680000}"/>
    <cellStyle name="Separador de milhares 33 2" xfId="26764" xr:uid="{00000000-0005-0000-0000-00008E680000}"/>
    <cellStyle name="Separador de milhares 33 2 2" xfId="26765" xr:uid="{00000000-0005-0000-0000-00008F680000}"/>
    <cellStyle name="Separador de milhares 33 2 2 2" xfId="26766" xr:uid="{00000000-0005-0000-0000-000090680000}"/>
    <cellStyle name="Separador de milhares 33 2 2 2 2" xfId="57402" xr:uid="{19806418-BD5B-43B2-8586-157083FCA4EF}"/>
    <cellStyle name="Separador de milhares 33 2 2 3" xfId="57401" xr:uid="{E7091039-DF13-42B7-87E3-8EFB3AC05DB7}"/>
    <cellStyle name="Separador de milhares 33 2 3" xfId="26767" xr:uid="{00000000-0005-0000-0000-000091680000}"/>
    <cellStyle name="Separador de milhares 33 2 3 2" xfId="26768" xr:uid="{00000000-0005-0000-0000-000092680000}"/>
    <cellStyle name="Separador de milhares 33 2 3 2 2" xfId="57404" xr:uid="{09852E12-B53E-4AAE-89C0-EBF0020B8109}"/>
    <cellStyle name="Separador de milhares 33 2 3 3" xfId="57403" xr:uid="{423148B0-F344-4DC1-9CFA-787AE96B16E4}"/>
    <cellStyle name="Separador de milhares 33 2 4" xfId="26769" xr:uid="{00000000-0005-0000-0000-000093680000}"/>
    <cellStyle name="Separador de milhares 33 2 4 2" xfId="57405" xr:uid="{7CEB08C5-FB47-43B8-97C5-4C5C74730459}"/>
    <cellStyle name="Separador de milhares 33 2 5" xfId="26770" xr:uid="{00000000-0005-0000-0000-000094680000}"/>
    <cellStyle name="Separador de milhares 33 2 5 2" xfId="26771" xr:uid="{00000000-0005-0000-0000-000095680000}"/>
    <cellStyle name="Separador de milhares 33 2 5 2 2" xfId="57407" xr:uid="{9F1CF672-9EF5-4B44-B3B7-B364E58CFF63}"/>
    <cellStyle name="Separador de milhares 33 2 5 3" xfId="57406" xr:uid="{A2FB7D9B-8EC5-4F5E-BBB5-03B81C7DF73C}"/>
    <cellStyle name="Separador de milhares 33 2 6" xfId="26772" xr:uid="{00000000-0005-0000-0000-000096680000}"/>
    <cellStyle name="Separador de milhares 33 2 6 2" xfId="57408" xr:uid="{FFBB323A-ECA3-4D87-8489-50EDA84DA1E4}"/>
    <cellStyle name="Separador de milhares 33 2 7" xfId="57400" xr:uid="{E45D1526-10C1-4072-A479-79E1B1CFB9D5}"/>
    <cellStyle name="Separador de milhares 33 3" xfId="26773" xr:uid="{00000000-0005-0000-0000-000097680000}"/>
    <cellStyle name="Separador de milhares 33 3 2" xfId="26774" xr:uid="{00000000-0005-0000-0000-000098680000}"/>
    <cellStyle name="Separador de milhares 33 3 2 2" xfId="26775" xr:uid="{00000000-0005-0000-0000-000099680000}"/>
    <cellStyle name="Separador de milhares 33 3 2 2 2" xfId="57411" xr:uid="{EDC82899-6F53-491D-8422-5DA07208E977}"/>
    <cellStyle name="Separador de milhares 33 3 2 3" xfId="57410" xr:uid="{96DE454C-FE00-45AA-AFAF-B4614E260BE0}"/>
    <cellStyle name="Separador de milhares 33 3 3" xfId="26776" xr:uid="{00000000-0005-0000-0000-00009A680000}"/>
    <cellStyle name="Separador de milhares 33 3 3 2" xfId="26777" xr:uid="{00000000-0005-0000-0000-00009B680000}"/>
    <cellStyle name="Separador de milhares 33 3 3 2 2" xfId="57413" xr:uid="{382F0298-2635-46F4-B8C0-117B38536391}"/>
    <cellStyle name="Separador de milhares 33 3 3 3" xfId="57412" xr:uid="{75AFDF13-A2EC-4754-B11F-EA2133B02289}"/>
    <cellStyle name="Separador de milhares 33 3 4" xfId="26778" xr:uid="{00000000-0005-0000-0000-00009C680000}"/>
    <cellStyle name="Separador de milhares 33 3 4 2" xfId="57414" xr:uid="{D94965EC-C38C-4A32-8C82-D376A4196BA0}"/>
    <cellStyle name="Separador de milhares 33 3 5" xfId="26779" xr:uid="{00000000-0005-0000-0000-00009D680000}"/>
    <cellStyle name="Separador de milhares 33 3 5 2" xfId="57415" xr:uid="{D17A4E6F-BD76-4218-BF31-85569473893D}"/>
    <cellStyle name="Separador de milhares 33 3 6" xfId="26780" xr:uid="{00000000-0005-0000-0000-00009E680000}"/>
    <cellStyle name="Separador de milhares 33 3 6 2" xfId="57416" xr:uid="{78A66566-3F6F-4A95-A5DD-62C349310060}"/>
    <cellStyle name="Separador de milhares 33 3 7" xfId="57409" xr:uid="{D55D21F1-2577-4D17-9746-8029AE76B672}"/>
    <cellStyle name="Separador de milhares 33 4" xfId="26781" xr:uid="{00000000-0005-0000-0000-00009F680000}"/>
    <cellStyle name="Separador de milhares 33 4 2" xfId="26782" xr:uid="{00000000-0005-0000-0000-0000A0680000}"/>
    <cellStyle name="Separador de milhares 33 4 2 2" xfId="57418" xr:uid="{E745CECF-1F8E-49F2-95BD-6AE833A2F5B8}"/>
    <cellStyle name="Separador de milhares 33 4 3" xfId="57417" xr:uid="{F8B998FA-E8CD-455D-9021-B952D3295E66}"/>
    <cellStyle name="Separador de milhares 33 5" xfId="26783" xr:uid="{00000000-0005-0000-0000-0000A1680000}"/>
    <cellStyle name="Separador de milhares 33 5 2" xfId="26784" xr:uid="{00000000-0005-0000-0000-0000A2680000}"/>
    <cellStyle name="Separador de milhares 33 5 2 2" xfId="57420" xr:uid="{BA11E2CA-B9FC-4DCA-9546-0C0C053134DB}"/>
    <cellStyle name="Separador de milhares 33 5 3" xfId="57419" xr:uid="{3CCCA311-A61E-4C04-AB17-C94209482FF2}"/>
    <cellStyle name="Separador de milhares 33 6" xfId="26785" xr:uid="{00000000-0005-0000-0000-0000A3680000}"/>
    <cellStyle name="Separador de milhares 33 6 2" xfId="57421" xr:uid="{A911FADA-0CDA-4866-BD9F-AF75C1C809DD}"/>
    <cellStyle name="Separador de milhares 33 7" xfId="26786" xr:uid="{00000000-0005-0000-0000-0000A4680000}"/>
    <cellStyle name="Separador de milhares 33 7 2" xfId="26787" xr:uid="{00000000-0005-0000-0000-0000A5680000}"/>
    <cellStyle name="Separador de milhares 33 7 2 2" xfId="57423" xr:uid="{137E5DEB-8DAD-40F9-BC52-D6264573B055}"/>
    <cellStyle name="Separador de milhares 33 7 3" xfId="57422" xr:uid="{B24193BF-D142-4A8D-A443-414A47AEE8C6}"/>
    <cellStyle name="Separador de milhares 33 8" xfId="26788" xr:uid="{00000000-0005-0000-0000-0000A6680000}"/>
    <cellStyle name="Separador de milhares 33 8 2" xfId="57424" xr:uid="{5BB3A207-BD75-4B28-A582-916783A13849}"/>
    <cellStyle name="Separador de milhares 33 9" xfId="57399" xr:uid="{18AF0096-1692-401E-9A67-34AE3D561EDF}"/>
    <cellStyle name="Separador de milhares 34" xfId="26789" xr:uid="{00000000-0005-0000-0000-0000A7680000}"/>
    <cellStyle name="Separador de milhares 34 2" xfId="26790" xr:uid="{00000000-0005-0000-0000-0000A8680000}"/>
    <cellStyle name="Separador de milhares 34 2 2" xfId="26791" xr:uid="{00000000-0005-0000-0000-0000A9680000}"/>
    <cellStyle name="Separador de milhares 34 2 2 2" xfId="26792" xr:uid="{00000000-0005-0000-0000-0000AA680000}"/>
    <cellStyle name="Separador de milhares 34 2 2 2 2" xfId="57428" xr:uid="{79A1C5F3-DE57-4A14-B2E7-877F040CA285}"/>
    <cellStyle name="Separador de milhares 34 2 2 3" xfId="57427" xr:uid="{4086FE42-1A96-4E4A-B74F-720549F52B09}"/>
    <cellStyle name="Separador de milhares 34 2 3" xfId="26793" xr:uid="{00000000-0005-0000-0000-0000AB680000}"/>
    <cellStyle name="Separador de milhares 34 2 3 2" xfId="26794" xr:uid="{00000000-0005-0000-0000-0000AC680000}"/>
    <cellStyle name="Separador de milhares 34 2 3 2 2" xfId="57430" xr:uid="{4F2734DF-B767-40CE-B35F-B66D1CF75472}"/>
    <cellStyle name="Separador de milhares 34 2 3 3" xfId="57429" xr:uid="{F6FBC7D4-A296-436E-9932-9ACE39E63B7C}"/>
    <cellStyle name="Separador de milhares 34 2 4" xfId="26795" xr:uid="{00000000-0005-0000-0000-0000AD680000}"/>
    <cellStyle name="Separador de milhares 34 2 4 2" xfId="57431" xr:uid="{71500F1B-25B8-4DC7-A010-ADBEF4342EAC}"/>
    <cellStyle name="Separador de milhares 34 2 5" xfId="26796" xr:uid="{00000000-0005-0000-0000-0000AE680000}"/>
    <cellStyle name="Separador de milhares 34 2 5 2" xfId="26797" xr:uid="{00000000-0005-0000-0000-0000AF680000}"/>
    <cellStyle name="Separador de milhares 34 2 5 2 2" xfId="57433" xr:uid="{2254AE5A-746A-4107-AA1F-6348CE51A311}"/>
    <cellStyle name="Separador de milhares 34 2 5 3" xfId="57432" xr:uid="{E1E66C79-7840-4AAA-9BEF-091F73B2AB6A}"/>
    <cellStyle name="Separador de milhares 34 2 6" xfId="26798" xr:uid="{00000000-0005-0000-0000-0000B0680000}"/>
    <cellStyle name="Separador de milhares 34 2 6 2" xfId="57434" xr:uid="{8F43E240-9397-4072-B5E7-F6AF6059BDB4}"/>
    <cellStyle name="Separador de milhares 34 2 7" xfId="57426" xr:uid="{919F4D55-F593-4A08-B253-BE8DB800412B}"/>
    <cellStyle name="Separador de milhares 34 3" xfId="26799" xr:uid="{00000000-0005-0000-0000-0000B1680000}"/>
    <cellStyle name="Separador de milhares 34 3 2" xfId="26800" xr:uid="{00000000-0005-0000-0000-0000B2680000}"/>
    <cellStyle name="Separador de milhares 34 3 2 2" xfId="26801" xr:uid="{00000000-0005-0000-0000-0000B3680000}"/>
    <cellStyle name="Separador de milhares 34 3 2 2 2" xfId="57437" xr:uid="{182F4D57-14AE-4B9F-AC5A-195AF45BAC62}"/>
    <cellStyle name="Separador de milhares 34 3 2 3" xfId="57436" xr:uid="{B6B28ED9-9800-42B2-B792-A23D171B0881}"/>
    <cellStyle name="Separador de milhares 34 3 3" xfId="26802" xr:uid="{00000000-0005-0000-0000-0000B4680000}"/>
    <cellStyle name="Separador de milhares 34 3 3 2" xfId="26803" xr:uid="{00000000-0005-0000-0000-0000B5680000}"/>
    <cellStyle name="Separador de milhares 34 3 3 2 2" xfId="57439" xr:uid="{A50A4866-230D-41BE-828A-BE810BF6F18A}"/>
    <cellStyle name="Separador de milhares 34 3 3 3" xfId="57438" xr:uid="{4F758348-A7FD-474D-BC42-CECF0B6FC2F2}"/>
    <cellStyle name="Separador de milhares 34 3 4" xfId="26804" xr:uid="{00000000-0005-0000-0000-0000B6680000}"/>
    <cellStyle name="Separador de milhares 34 3 4 2" xfId="57440" xr:uid="{3173FA01-86AE-40C2-BF29-0197FD5A3B1E}"/>
    <cellStyle name="Separador de milhares 34 3 5" xfId="26805" xr:uid="{00000000-0005-0000-0000-0000B7680000}"/>
    <cellStyle name="Separador de milhares 34 3 5 2" xfId="57441" xr:uid="{36D47217-C607-44E6-99C8-8E6A00B25CC4}"/>
    <cellStyle name="Separador de milhares 34 3 6" xfId="26806" xr:uid="{00000000-0005-0000-0000-0000B8680000}"/>
    <cellStyle name="Separador de milhares 34 3 6 2" xfId="57442" xr:uid="{948CFD15-670F-40DB-A669-CDF5BAADAE2D}"/>
    <cellStyle name="Separador de milhares 34 3 7" xfId="57435" xr:uid="{17FB7B1D-60B0-46FF-A303-AF2CB66109B8}"/>
    <cellStyle name="Separador de milhares 34 4" xfId="26807" xr:uid="{00000000-0005-0000-0000-0000B9680000}"/>
    <cellStyle name="Separador de milhares 34 4 2" xfId="26808" xr:uid="{00000000-0005-0000-0000-0000BA680000}"/>
    <cellStyle name="Separador de milhares 34 4 2 2" xfId="57444" xr:uid="{B58080F9-4EDC-4673-A8D5-15BB4C8A01A4}"/>
    <cellStyle name="Separador de milhares 34 4 3" xfId="57443" xr:uid="{6535DF1F-B71B-4256-8D22-EB0B8005E9E0}"/>
    <cellStyle name="Separador de milhares 34 5" xfId="26809" xr:uid="{00000000-0005-0000-0000-0000BB680000}"/>
    <cellStyle name="Separador de milhares 34 5 2" xfId="26810" xr:uid="{00000000-0005-0000-0000-0000BC680000}"/>
    <cellStyle name="Separador de milhares 34 5 2 2" xfId="57446" xr:uid="{C1755CE2-9C84-43CD-856F-CF0AB6E7F775}"/>
    <cellStyle name="Separador de milhares 34 5 3" xfId="57445" xr:uid="{98EE8F9A-7AA8-4676-B656-6D602326A536}"/>
    <cellStyle name="Separador de milhares 34 6" xfId="26811" xr:uid="{00000000-0005-0000-0000-0000BD680000}"/>
    <cellStyle name="Separador de milhares 34 6 2" xfId="57447" xr:uid="{D6A2EADD-EA2F-4B72-B911-5B81B4CE9033}"/>
    <cellStyle name="Separador de milhares 34 7" xfId="26812" xr:uid="{00000000-0005-0000-0000-0000BE680000}"/>
    <cellStyle name="Separador de milhares 34 7 2" xfId="26813" xr:uid="{00000000-0005-0000-0000-0000BF680000}"/>
    <cellStyle name="Separador de milhares 34 7 2 2" xfId="57449" xr:uid="{0ACCC8FF-5891-4485-B73A-3B23F558AC3E}"/>
    <cellStyle name="Separador de milhares 34 7 3" xfId="57448" xr:uid="{B9FD70FD-8BF0-41D6-A8B6-5CADF7CE7C9B}"/>
    <cellStyle name="Separador de milhares 34 8" xfId="26814" xr:uid="{00000000-0005-0000-0000-0000C0680000}"/>
    <cellStyle name="Separador de milhares 34 8 2" xfId="57450" xr:uid="{5830842E-33A3-4518-AF47-F009447CCAFE}"/>
    <cellStyle name="Separador de milhares 34 9" xfId="57425" xr:uid="{11AA91A6-5987-4A56-97CC-683399FC0464}"/>
    <cellStyle name="Separador de milhares 35" xfId="26815" xr:uid="{00000000-0005-0000-0000-0000C1680000}"/>
    <cellStyle name="Separador de milhares 35 2" xfId="26816" xr:uid="{00000000-0005-0000-0000-0000C2680000}"/>
    <cellStyle name="Separador de milhares 35 2 2" xfId="26817" xr:uid="{00000000-0005-0000-0000-0000C3680000}"/>
    <cellStyle name="Separador de milhares 35 2 2 2" xfId="26818" xr:uid="{00000000-0005-0000-0000-0000C4680000}"/>
    <cellStyle name="Separador de milhares 35 2 2 2 2" xfId="57454" xr:uid="{187BDCB5-7270-4A1F-9102-E1D6E4489589}"/>
    <cellStyle name="Separador de milhares 35 2 2 3" xfId="57453" xr:uid="{6C04A715-96DB-45C7-8763-FA441606DA8B}"/>
    <cellStyle name="Separador de milhares 35 2 3" xfId="26819" xr:uid="{00000000-0005-0000-0000-0000C5680000}"/>
    <cellStyle name="Separador de milhares 35 2 3 2" xfId="26820" xr:uid="{00000000-0005-0000-0000-0000C6680000}"/>
    <cellStyle name="Separador de milhares 35 2 3 2 2" xfId="57456" xr:uid="{A2F28D55-2477-4ECF-BD81-A7C50712A9CA}"/>
    <cellStyle name="Separador de milhares 35 2 3 3" xfId="57455" xr:uid="{3CADB41A-1B74-42BB-886C-E5445E92B2CF}"/>
    <cellStyle name="Separador de milhares 35 2 4" xfId="26821" xr:uid="{00000000-0005-0000-0000-0000C7680000}"/>
    <cellStyle name="Separador de milhares 35 2 4 2" xfId="57457" xr:uid="{06212327-6EC5-4A0C-961B-1D1D9F5C298F}"/>
    <cellStyle name="Separador de milhares 35 2 5" xfId="26822" xr:uid="{00000000-0005-0000-0000-0000C8680000}"/>
    <cellStyle name="Separador de milhares 35 2 5 2" xfId="26823" xr:uid="{00000000-0005-0000-0000-0000C9680000}"/>
    <cellStyle name="Separador de milhares 35 2 5 2 2" xfId="57459" xr:uid="{5D5A6BF0-492A-482A-9ED9-1F2D8E475517}"/>
    <cellStyle name="Separador de milhares 35 2 5 3" xfId="57458" xr:uid="{58B165FC-B77C-473F-B746-A5AF0D2D755B}"/>
    <cellStyle name="Separador de milhares 35 2 6" xfId="26824" xr:uid="{00000000-0005-0000-0000-0000CA680000}"/>
    <cellStyle name="Separador de milhares 35 2 6 2" xfId="57460" xr:uid="{4B886150-AF5E-46D1-8530-A2C72194F71E}"/>
    <cellStyle name="Separador de milhares 35 2 7" xfId="57452" xr:uid="{180FDCA3-2B32-493B-9435-9F59CB37BE43}"/>
    <cellStyle name="Separador de milhares 35 3" xfId="26825" xr:uid="{00000000-0005-0000-0000-0000CB680000}"/>
    <cellStyle name="Separador de milhares 35 3 2" xfId="26826" xr:uid="{00000000-0005-0000-0000-0000CC680000}"/>
    <cellStyle name="Separador de milhares 35 3 2 2" xfId="26827" xr:uid="{00000000-0005-0000-0000-0000CD680000}"/>
    <cellStyle name="Separador de milhares 35 3 2 2 2" xfId="57463" xr:uid="{5F5BCD19-C01A-4BE7-9043-62A9DED88933}"/>
    <cellStyle name="Separador de milhares 35 3 2 3" xfId="57462" xr:uid="{DC308E5E-1181-4E40-86F3-A0C35217AB43}"/>
    <cellStyle name="Separador de milhares 35 3 3" xfId="26828" xr:uid="{00000000-0005-0000-0000-0000CE680000}"/>
    <cellStyle name="Separador de milhares 35 3 3 2" xfId="26829" xr:uid="{00000000-0005-0000-0000-0000CF680000}"/>
    <cellStyle name="Separador de milhares 35 3 3 2 2" xfId="57465" xr:uid="{202AAFF2-5544-4F94-81AD-D811CBE4867B}"/>
    <cellStyle name="Separador de milhares 35 3 3 3" xfId="57464" xr:uid="{2C14DC24-CD50-41F3-9C6C-2504C21E617B}"/>
    <cellStyle name="Separador de milhares 35 3 4" xfId="26830" xr:uid="{00000000-0005-0000-0000-0000D0680000}"/>
    <cellStyle name="Separador de milhares 35 3 4 2" xfId="57466" xr:uid="{564C7D9F-A6AA-452F-9B5E-821CB4C7FDD9}"/>
    <cellStyle name="Separador de milhares 35 3 5" xfId="26831" xr:uid="{00000000-0005-0000-0000-0000D1680000}"/>
    <cellStyle name="Separador de milhares 35 3 5 2" xfId="57467" xr:uid="{351D740C-6D5F-4D8D-8BAB-2EFE4CBCFD8F}"/>
    <cellStyle name="Separador de milhares 35 3 6" xfId="26832" xr:uid="{00000000-0005-0000-0000-0000D2680000}"/>
    <cellStyle name="Separador de milhares 35 3 6 2" xfId="57468" xr:uid="{28C0C4FF-5929-46F4-9FF9-AE2590AA2D1C}"/>
    <cellStyle name="Separador de milhares 35 3 7" xfId="57461" xr:uid="{9FD185E6-9C57-4188-B1F5-E9DD7ED094C0}"/>
    <cellStyle name="Separador de milhares 35 4" xfId="26833" xr:uid="{00000000-0005-0000-0000-0000D3680000}"/>
    <cellStyle name="Separador de milhares 35 4 2" xfId="26834" xr:uid="{00000000-0005-0000-0000-0000D4680000}"/>
    <cellStyle name="Separador de milhares 35 4 2 2" xfId="57470" xr:uid="{407BE500-D37F-4532-A5E0-176BA845012C}"/>
    <cellStyle name="Separador de milhares 35 4 3" xfId="57469" xr:uid="{177F3D33-D9FC-49A4-9255-3DC19C9E7035}"/>
    <cellStyle name="Separador de milhares 35 5" xfId="26835" xr:uid="{00000000-0005-0000-0000-0000D5680000}"/>
    <cellStyle name="Separador de milhares 35 5 2" xfId="26836" xr:uid="{00000000-0005-0000-0000-0000D6680000}"/>
    <cellStyle name="Separador de milhares 35 5 2 2" xfId="57472" xr:uid="{7028CCBA-847C-47A0-8A8E-BF42CD63E6C2}"/>
    <cellStyle name="Separador de milhares 35 5 3" xfId="57471" xr:uid="{DA9A640F-3062-4077-93B1-64A3479ECA07}"/>
    <cellStyle name="Separador de milhares 35 6" xfId="26837" xr:uid="{00000000-0005-0000-0000-0000D7680000}"/>
    <cellStyle name="Separador de milhares 35 6 2" xfId="57473" xr:uid="{58E53100-CBF9-4CD4-8742-35A47EEEC8D6}"/>
    <cellStyle name="Separador de milhares 35 7" xfId="26838" xr:uid="{00000000-0005-0000-0000-0000D8680000}"/>
    <cellStyle name="Separador de milhares 35 7 2" xfId="26839" xr:uid="{00000000-0005-0000-0000-0000D9680000}"/>
    <cellStyle name="Separador de milhares 35 7 2 2" xfId="57475" xr:uid="{570414CE-DAAB-4A0B-9EA5-75F923646301}"/>
    <cellStyle name="Separador de milhares 35 7 3" xfId="57474" xr:uid="{8BC28A45-4B51-4E70-9BA9-1FD0E3EB06CB}"/>
    <cellStyle name="Separador de milhares 35 8" xfId="26840" xr:uid="{00000000-0005-0000-0000-0000DA680000}"/>
    <cellStyle name="Separador de milhares 35 8 2" xfId="57476" xr:uid="{76D58E58-2E8B-491F-8874-F38ACC782082}"/>
    <cellStyle name="Separador de milhares 35 9" xfId="57451" xr:uid="{7CA9EDCB-CDD5-41DB-895A-04B384CF2F64}"/>
    <cellStyle name="Separador de milhares 36" xfId="26841" xr:uid="{00000000-0005-0000-0000-0000DB680000}"/>
    <cellStyle name="Separador de milhares 36 2" xfId="26842" xr:uid="{00000000-0005-0000-0000-0000DC680000}"/>
    <cellStyle name="Separador de milhares 36 2 2" xfId="26843" xr:uid="{00000000-0005-0000-0000-0000DD680000}"/>
    <cellStyle name="Separador de milhares 36 2 2 2" xfId="26844" xr:uid="{00000000-0005-0000-0000-0000DE680000}"/>
    <cellStyle name="Separador de milhares 36 2 2 2 2" xfId="57480" xr:uid="{F94F57A1-8CF3-4C2C-A163-E231B2ECB646}"/>
    <cellStyle name="Separador de milhares 36 2 2 3" xfId="57479" xr:uid="{27E6FAB3-EF99-4BC5-9DD2-8C8368C146E5}"/>
    <cellStyle name="Separador de milhares 36 2 3" xfId="26845" xr:uid="{00000000-0005-0000-0000-0000DF680000}"/>
    <cellStyle name="Separador de milhares 36 2 3 2" xfId="26846" xr:uid="{00000000-0005-0000-0000-0000E0680000}"/>
    <cellStyle name="Separador de milhares 36 2 3 2 2" xfId="57482" xr:uid="{2792B03D-8C11-4771-8DEE-9D23F6771AE5}"/>
    <cellStyle name="Separador de milhares 36 2 3 3" xfId="57481" xr:uid="{40263BE7-2C92-4DC5-85F8-9B6FB789E0F2}"/>
    <cellStyle name="Separador de milhares 36 2 4" xfId="26847" xr:uid="{00000000-0005-0000-0000-0000E1680000}"/>
    <cellStyle name="Separador de milhares 36 2 4 2" xfId="57483" xr:uid="{D0CEB518-A19E-42BB-89E2-C72F2230429C}"/>
    <cellStyle name="Separador de milhares 36 2 5" xfId="26848" xr:uid="{00000000-0005-0000-0000-0000E2680000}"/>
    <cellStyle name="Separador de milhares 36 2 5 2" xfId="26849" xr:uid="{00000000-0005-0000-0000-0000E3680000}"/>
    <cellStyle name="Separador de milhares 36 2 5 2 2" xfId="57485" xr:uid="{EE5FC0D4-81CD-478A-A5AF-73199C24F56D}"/>
    <cellStyle name="Separador de milhares 36 2 5 3" xfId="57484" xr:uid="{A8ED39BD-E60C-4556-9203-441F78D1DB52}"/>
    <cellStyle name="Separador de milhares 36 2 6" xfId="26850" xr:uid="{00000000-0005-0000-0000-0000E4680000}"/>
    <cellStyle name="Separador de milhares 36 2 6 2" xfId="57486" xr:uid="{507B93FE-B5F8-4E01-B1D0-6419BA60BE3A}"/>
    <cellStyle name="Separador de milhares 36 2 7" xfId="57478" xr:uid="{D0A5397F-6012-4AA6-B849-7C3CCE07CA60}"/>
    <cellStyle name="Separador de milhares 36 3" xfId="26851" xr:uid="{00000000-0005-0000-0000-0000E5680000}"/>
    <cellStyle name="Separador de milhares 36 3 2" xfId="26852" xr:uid="{00000000-0005-0000-0000-0000E6680000}"/>
    <cellStyle name="Separador de milhares 36 3 2 2" xfId="26853" xr:uid="{00000000-0005-0000-0000-0000E7680000}"/>
    <cellStyle name="Separador de milhares 36 3 2 2 2" xfId="57489" xr:uid="{82C058EA-4303-4A4B-8D65-2B21358A6BF6}"/>
    <cellStyle name="Separador de milhares 36 3 2 3" xfId="57488" xr:uid="{8B9B1402-2B94-4316-896A-A1D9F769BEAF}"/>
    <cellStyle name="Separador de milhares 36 3 3" xfId="26854" xr:uid="{00000000-0005-0000-0000-0000E8680000}"/>
    <cellStyle name="Separador de milhares 36 3 3 2" xfId="26855" xr:uid="{00000000-0005-0000-0000-0000E9680000}"/>
    <cellStyle name="Separador de milhares 36 3 3 2 2" xfId="57491" xr:uid="{F38DA7BE-7621-4B96-A0EC-75600DBB2D31}"/>
    <cellStyle name="Separador de milhares 36 3 3 3" xfId="57490" xr:uid="{1E2E6AA1-09BE-4FEA-8B83-D23A41B73683}"/>
    <cellStyle name="Separador de milhares 36 3 4" xfId="26856" xr:uid="{00000000-0005-0000-0000-0000EA680000}"/>
    <cellStyle name="Separador de milhares 36 3 4 2" xfId="57492" xr:uid="{9405D0E5-D263-4A2B-BCC6-A438CA736128}"/>
    <cellStyle name="Separador de milhares 36 3 5" xfId="26857" xr:uid="{00000000-0005-0000-0000-0000EB680000}"/>
    <cellStyle name="Separador de milhares 36 3 5 2" xfId="57493" xr:uid="{92AD2074-9029-4198-85C8-4E7082C3D666}"/>
    <cellStyle name="Separador de milhares 36 3 6" xfId="26858" xr:uid="{00000000-0005-0000-0000-0000EC680000}"/>
    <cellStyle name="Separador de milhares 36 3 6 2" xfId="57494" xr:uid="{065A6E38-691C-429D-AB65-A6DC08196F58}"/>
    <cellStyle name="Separador de milhares 36 3 7" xfId="57487" xr:uid="{355B71C5-E893-48A1-AA3B-DA98DC46BB3B}"/>
    <cellStyle name="Separador de milhares 36 4" xfId="26859" xr:uid="{00000000-0005-0000-0000-0000ED680000}"/>
    <cellStyle name="Separador de milhares 36 4 2" xfId="26860" xr:uid="{00000000-0005-0000-0000-0000EE680000}"/>
    <cellStyle name="Separador de milhares 36 4 2 2" xfId="57496" xr:uid="{5C3CFD37-03C4-44E3-B082-4B232A6D686B}"/>
    <cellStyle name="Separador de milhares 36 4 3" xfId="57495" xr:uid="{EA6D21EB-7789-42BE-A304-C69A51150B53}"/>
    <cellStyle name="Separador de milhares 36 5" xfId="26861" xr:uid="{00000000-0005-0000-0000-0000EF680000}"/>
    <cellStyle name="Separador de milhares 36 5 2" xfId="26862" xr:uid="{00000000-0005-0000-0000-0000F0680000}"/>
    <cellStyle name="Separador de milhares 36 5 2 2" xfId="57498" xr:uid="{A11B7541-8F76-4E85-BE72-BD8C58E8FC74}"/>
    <cellStyle name="Separador de milhares 36 5 3" xfId="57497" xr:uid="{8CF7C0BB-95A1-4FC0-9BDA-64F1CC302CAC}"/>
    <cellStyle name="Separador de milhares 36 6" xfId="26863" xr:uid="{00000000-0005-0000-0000-0000F1680000}"/>
    <cellStyle name="Separador de milhares 36 6 2" xfId="57499" xr:uid="{55B2C781-6DE5-463B-BD84-A5B2E9609A84}"/>
    <cellStyle name="Separador de milhares 36 7" xfId="26864" xr:uid="{00000000-0005-0000-0000-0000F2680000}"/>
    <cellStyle name="Separador de milhares 36 7 2" xfId="26865" xr:uid="{00000000-0005-0000-0000-0000F3680000}"/>
    <cellStyle name="Separador de milhares 36 7 2 2" xfId="57501" xr:uid="{EBEA19BD-882E-4D81-B77B-5D2B26FE67D5}"/>
    <cellStyle name="Separador de milhares 36 7 3" xfId="57500" xr:uid="{7FEE9290-851A-43B9-9486-D28AFF6D5EC1}"/>
    <cellStyle name="Separador de milhares 36 8" xfId="26866" xr:uid="{00000000-0005-0000-0000-0000F4680000}"/>
    <cellStyle name="Separador de milhares 36 8 2" xfId="57502" xr:uid="{ED5FFBB1-1AA1-4360-AAF2-9EB232955E02}"/>
    <cellStyle name="Separador de milhares 36 9" xfId="57477" xr:uid="{1B3E9072-71D6-465C-86DB-62954865784F}"/>
    <cellStyle name="Separador de milhares 37" xfId="26867" xr:uid="{00000000-0005-0000-0000-0000F5680000}"/>
    <cellStyle name="Separador de milhares 37 2" xfId="26868" xr:uid="{00000000-0005-0000-0000-0000F6680000}"/>
    <cellStyle name="Separador de milhares 37 2 2" xfId="26869" xr:uid="{00000000-0005-0000-0000-0000F7680000}"/>
    <cellStyle name="Separador de milhares 37 2 2 2" xfId="26870" xr:uid="{00000000-0005-0000-0000-0000F8680000}"/>
    <cellStyle name="Separador de milhares 37 2 2 2 2" xfId="57506" xr:uid="{7B258332-6F78-4EB6-9112-03B96402DA0B}"/>
    <cellStyle name="Separador de milhares 37 2 2 3" xfId="57505" xr:uid="{0961DD0D-073B-4920-8FC9-81361727E86D}"/>
    <cellStyle name="Separador de milhares 37 2 3" xfId="26871" xr:uid="{00000000-0005-0000-0000-0000F9680000}"/>
    <cellStyle name="Separador de milhares 37 2 3 2" xfId="26872" xr:uid="{00000000-0005-0000-0000-0000FA680000}"/>
    <cellStyle name="Separador de milhares 37 2 3 2 2" xfId="57508" xr:uid="{77BB3F38-EC9F-468A-A9E9-024A9BC00C5C}"/>
    <cellStyle name="Separador de milhares 37 2 3 3" xfId="57507" xr:uid="{83DF5007-3932-4E3C-8192-5EE91CC08445}"/>
    <cellStyle name="Separador de milhares 37 2 4" xfId="26873" xr:uid="{00000000-0005-0000-0000-0000FB680000}"/>
    <cellStyle name="Separador de milhares 37 2 4 2" xfId="57509" xr:uid="{17AEC60E-4949-4D23-B1D1-CDBEA53AD70A}"/>
    <cellStyle name="Separador de milhares 37 2 5" xfId="26874" xr:uid="{00000000-0005-0000-0000-0000FC680000}"/>
    <cellStyle name="Separador de milhares 37 2 5 2" xfId="26875" xr:uid="{00000000-0005-0000-0000-0000FD680000}"/>
    <cellStyle name="Separador de milhares 37 2 5 2 2" xfId="57511" xr:uid="{DE1A01A1-8394-4EEE-8012-A835E72887F1}"/>
    <cellStyle name="Separador de milhares 37 2 5 3" xfId="57510" xr:uid="{0611DAAC-7B1F-40F0-805D-F5172BAF8B2A}"/>
    <cellStyle name="Separador de milhares 37 2 6" xfId="26876" xr:uid="{00000000-0005-0000-0000-0000FE680000}"/>
    <cellStyle name="Separador de milhares 37 2 6 2" xfId="57512" xr:uid="{AF445FD1-EFBC-4FE7-BA11-5180CB9A784C}"/>
    <cellStyle name="Separador de milhares 37 2 7" xfId="57504" xr:uid="{44975B97-9951-4758-8CC1-B0419BF36B0E}"/>
    <cellStyle name="Separador de milhares 37 3" xfId="26877" xr:uid="{00000000-0005-0000-0000-0000FF680000}"/>
    <cellStyle name="Separador de milhares 37 3 2" xfId="26878" xr:uid="{00000000-0005-0000-0000-000000690000}"/>
    <cellStyle name="Separador de milhares 37 3 2 2" xfId="26879" xr:uid="{00000000-0005-0000-0000-000001690000}"/>
    <cellStyle name="Separador de milhares 37 3 2 2 2" xfId="57515" xr:uid="{FF9E634A-4A3F-4297-BEBF-3B5BEA8884C6}"/>
    <cellStyle name="Separador de milhares 37 3 2 3" xfId="57514" xr:uid="{6FD330C9-70A0-47CB-9CCF-DE6EE2B197D1}"/>
    <cellStyle name="Separador de milhares 37 3 3" xfId="26880" xr:uid="{00000000-0005-0000-0000-000002690000}"/>
    <cellStyle name="Separador de milhares 37 3 3 2" xfId="26881" xr:uid="{00000000-0005-0000-0000-000003690000}"/>
    <cellStyle name="Separador de milhares 37 3 3 2 2" xfId="57517" xr:uid="{A35102D7-2EFD-47ED-AFE3-0760D56D0522}"/>
    <cellStyle name="Separador de milhares 37 3 3 3" xfId="57516" xr:uid="{D0892D25-3342-46CA-8A2A-931D671DC2EE}"/>
    <cellStyle name="Separador de milhares 37 3 4" xfId="26882" xr:uid="{00000000-0005-0000-0000-000004690000}"/>
    <cellStyle name="Separador de milhares 37 3 4 2" xfId="57518" xr:uid="{AF0A43D4-2E6E-4DCE-A470-8D6BCDBDB9D9}"/>
    <cellStyle name="Separador de milhares 37 3 5" xfId="26883" xr:uid="{00000000-0005-0000-0000-000005690000}"/>
    <cellStyle name="Separador de milhares 37 3 5 2" xfId="57519" xr:uid="{F712F86A-5274-4DBD-BAFB-4C54219B8BB4}"/>
    <cellStyle name="Separador de milhares 37 3 6" xfId="26884" xr:uid="{00000000-0005-0000-0000-000006690000}"/>
    <cellStyle name="Separador de milhares 37 3 6 2" xfId="57520" xr:uid="{4B0BA15E-5316-4DAB-8B36-ADE655F869CB}"/>
    <cellStyle name="Separador de milhares 37 3 7" xfId="57513" xr:uid="{D08E19D2-4898-4D93-AD09-A958B0696893}"/>
    <cellStyle name="Separador de milhares 37 4" xfId="26885" xr:uid="{00000000-0005-0000-0000-000007690000}"/>
    <cellStyle name="Separador de milhares 37 4 2" xfId="26886" xr:uid="{00000000-0005-0000-0000-000008690000}"/>
    <cellStyle name="Separador de milhares 37 4 2 2" xfId="57522" xr:uid="{DB6278A7-6E52-42C8-A706-B15E9F3CA6B0}"/>
    <cellStyle name="Separador de milhares 37 4 3" xfId="57521" xr:uid="{83331946-705B-4174-8D22-E0D2F085643C}"/>
    <cellStyle name="Separador de milhares 37 5" xfId="26887" xr:uid="{00000000-0005-0000-0000-000009690000}"/>
    <cellStyle name="Separador de milhares 37 5 2" xfId="26888" xr:uid="{00000000-0005-0000-0000-00000A690000}"/>
    <cellStyle name="Separador de milhares 37 5 2 2" xfId="57524" xr:uid="{53B1D61B-CF1D-467C-A324-9F6270572288}"/>
    <cellStyle name="Separador de milhares 37 5 3" xfId="57523" xr:uid="{218A8275-627A-49FD-BBD1-F263AC685076}"/>
    <cellStyle name="Separador de milhares 37 6" xfId="26889" xr:uid="{00000000-0005-0000-0000-00000B690000}"/>
    <cellStyle name="Separador de milhares 37 6 2" xfId="57525" xr:uid="{19D24E72-DA30-4413-990D-C08648AB0CA6}"/>
    <cellStyle name="Separador de milhares 37 7" xfId="26890" xr:uid="{00000000-0005-0000-0000-00000C690000}"/>
    <cellStyle name="Separador de milhares 37 7 2" xfId="26891" xr:uid="{00000000-0005-0000-0000-00000D690000}"/>
    <cellStyle name="Separador de milhares 37 7 2 2" xfId="57527" xr:uid="{C72B2C40-A109-49F1-A734-5BD80B63014B}"/>
    <cellStyle name="Separador de milhares 37 7 3" xfId="57526" xr:uid="{D65B2C5E-E7BE-43B2-BCAE-A580D9EB4605}"/>
    <cellStyle name="Separador de milhares 37 8" xfId="26892" xr:uid="{00000000-0005-0000-0000-00000E690000}"/>
    <cellStyle name="Separador de milhares 37 8 2" xfId="57528" xr:uid="{0AB528F5-C25E-4AEA-A776-F1282A26262B}"/>
    <cellStyle name="Separador de milhares 37 9" xfId="57503" xr:uid="{B0799968-2CB3-4C4C-9539-0CDA281F853D}"/>
    <cellStyle name="Separador de milhares 38" xfId="26893" xr:uid="{00000000-0005-0000-0000-00000F690000}"/>
    <cellStyle name="Separador de milhares 38 2" xfId="26894" xr:uid="{00000000-0005-0000-0000-000010690000}"/>
    <cellStyle name="Separador de milhares 38 2 2" xfId="26895" xr:uid="{00000000-0005-0000-0000-000011690000}"/>
    <cellStyle name="Separador de milhares 38 2 2 2" xfId="26896" xr:uid="{00000000-0005-0000-0000-000012690000}"/>
    <cellStyle name="Separador de milhares 38 2 2 2 2" xfId="57532" xr:uid="{CAAB10D4-FA7F-4531-83A6-D07D4B0D0EC1}"/>
    <cellStyle name="Separador de milhares 38 2 2 3" xfId="57531" xr:uid="{947B3E70-55BA-4592-9F8F-942B23FF9AFA}"/>
    <cellStyle name="Separador de milhares 38 2 3" xfId="26897" xr:uid="{00000000-0005-0000-0000-000013690000}"/>
    <cellStyle name="Separador de milhares 38 2 3 2" xfId="26898" xr:uid="{00000000-0005-0000-0000-000014690000}"/>
    <cellStyle name="Separador de milhares 38 2 3 2 2" xfId="57534" xr:uid="{50F3B32F-85AD-446C-B8F4-C2CEECF9EADE}"/>
    <cellStyle name="Separador de milhares 38 2 3 3" xfId="57533" xr:uid="{229132FE-E838-462C-BE76-CE0DD98B2C33}"/>
    <cellStyle name="Separador de milhares 38 2 4" xfId="26899" xr:uid="{00000000-0005-0000-0000-000015690000}"/>
    <cellStyle name="Separador de milhares 38 2 4 2" xfId="57535" xr:uid="{1E72BB0A-7066-43A9-8785-4F15255E53D3}"/>
    <cellStyle name="Separador de milhares 38 2 5" xfId="26900" xr:uid="{00000000-0005-0000-0000-000016690000}"/>
    <cellStyle name="Separador de milhares 38 2 5 2" xfId="26901" xr:uid="{00000000-0005-0000-0000-000017690000}"/>
    <cellStyle name="Separador de milhares 38 2 5 2 2" xfId="57537" xr:uid="{30767D0D-AF7F-45A6-9449-032870B6F001}"/>
    <cellStyle name="Separador de milhares 38 2 5 3" xfId="57536" xr:uid="{BAA37A0B-7EEF-402F-A98F-317FD719949B}"/>
    <cellStyle name="Separador de milhares 38 2 6" xfId="26902" xr:uid="{00000000-0005-0000-0000-000018690000}"/>
    <cellStyle name="Separador de milhares 38 2 6 2" xfId="57538" xr:uid="{254D810C-5056-48E1-8B1D-044306C85D90}"/>
    <cellStyle name="Separador de milhares 38 2 7" xfId="57530" xr:uid="{1FA0212A-BF06-4813-BE74-8BC74466EBE7}"/>
    <cellStyle name="Separador de milhares 38 3" xfId="26903" xr:uid="{00000000-0005-0000-0000-000019690000}"/>
    <cellStyle name="Separador de milhares 38 3 2" xfId="26904" xr:uid="{00000000-0005-0000-0000-00001A690000}"/>
    <cellStyle name="Separador de milhares 38 3 2 2" xfId="26905" xr:uid="{00000000-0005-0000-0000-00001B690000}"/>
    <cellStyle name="Separador de milhares 38 3 2 2 2" xfId="57541" xr:uid="{EBD32EF9-678F-45C3-A1BF-40A9896C246D}"/>
    <cellStyle name="Separador de milhares 38 3 2 3" xfId="57540" xr:uid="{D8372225-C175-49B3-B798-F3F77709FB0A}"/>
    <cellStyle name="Separador de milhares 38 3 3" xfId="26906" xr:uid="{00000000-0005-0000-0000-00001C690000}"/>
    <cellStyle name="Separador de milhares 38 3 3 2" xfId="26907" xr:uid="{00000000-0005-0000-0000-00001D690000}"/>
    <cellStyle name="Separador de milhares 38 3 3 2 2" xfId="57543" xr:uid="{7DFBD9A5-26F9-450B-BC71-F67C40E66903}"/>
    <cellStyle name="Separador de milhares 38 3 3 3" xfId="57542" xr:uid="{6C46AB5B-ADE5-474C-B299-47A01D0FAF88}"/>
    <cellStyle name="Separador de milhares 38 3 4" xfId="26908" xr:uid="{00000000-0005-0000-0000-00001E690000}"/>
    <cellStyle name="Separador de milhares 38 3 4 2" xfId="57544" xr:uid="{002B31EB-A3DF-490E-B2F5-D689CDF690BB}"/>
    <cellStyle name="Separador de milhares 38 3 5" xfId="26909" xr:uid="{00000000-0005-0000-0000-00001F690000}"/>
    <cellStyle name="Separador de milhares 38 3 5 2" xfId="57545" xr:uid="{9C050054-EC54-4374-B0FA-0C2492B7E8C9}"/>
    <cellStyle name="Separador de milhares 38 3 6" xfId="26910" xr:uid="{00000000-0005-0000-0000-000020690000}"/>
    <cellStyle name="Separador de milhares 38 3 6 2" xfId="57546" xr:uid="{40F99E25-C38C-456F-8DB7-A0362F19E783}"/>
    <cellStyle name="Separador de milhares 38 3 7" xfId="57539" xr:uid="{A42D73F2-8AFF-42DF-BC34-5A752D3ED118}"/>
    <cellStyle name="Separador de milhares 38 4" xfId="26911" xr:uid="{00000000-0005-0000-0000-000021690000}"/>
    <cellStyle name="Separador de milhares 38 4 2" xfId="26912" xr:uid="{00000000-0005-0000-0000-000022690000}"/>
    <cellStyle name="Separador de milhares 38 4 2 2" xfId="57548" xr:uid="{ECC31AA4-DECE-4558-9850-430664932805}"/>
    <cellStyle name="Separador de milhares 38 4 3" xfId="57547" xr:uid="{EE6864CB-47AA-47AF-BC26-9BDC74A614B1}"/>
    <cellStyle name="Separador de milhares 38 5" xfId="26913" xr:uid="{00000000-0005-0000-0000-000023690000}"/>
    <cellStyle name="Separador de milhares 38 5 2" xfId="26914" xr:uid="{00000000-0005-0000-0000-000024690000}"/>
    <cellStyle name="Separador de milhares 38 5 2 2" xfId="57550" xr:uid="{C45880CB-DAF1-46E6-BBF0-F58DEF860BDA}"/>
    <cellStyle name="Separador de milhares 38 5 3" xfId="57549" xr:uid="{878299B5-EB84-494A-BFC5-9E8BB8DCC8F8}"/>
    <cellStyle name="Separador de milhares 38 6" xfId="26915" xr:uid="{00000000-0005-0000-0000-000025690000}"/>
    <cellStyle name="Separador de milhares 38 6 2" xfId="57551" xr:uid="{BB394E69-7FA5-41F9-B23D-5BB9E81DA8BA}"/>
    <cellStyle name="Separador de milhares 38 7" xfId="26916" xr:uid="{00000000-0005-0000-0000-000026690000}"/>
    <cellStyle name="Separador de milhares 38 7 2" xfId="26917" xr:uid="{00000000-0005-0000-0000-000027690000}"/>
    <cellStyle name="Separador de milhares 38 7 2 2" xfId="57553" xr:uid="{25B1B5BC-E1E2-438C-8738-039FFB1AD2A7}"/>
    <cellStyle name="Separador de milhares 38 7 3" xfId="57552" xr:uid="{C39F04B9-5694-49CA-A891-D40E2F64163C}"/>
    <cellStyle name="Separador de milhares 38 8" xfId="26918" xr:uid="{00000000-0005-0000-0000-000028690000}"/>
    <cellStyle name="Separador de milhares 38 8 2" xfId="57554" xr:uid="{5D7966A6-7CA5-4828-B627-C21846B9851C}"/>
    <cellStyle name="Separador de milhares 38 9" xfId="57529" xr:uid="{007BB5D0-C3FF-48AE-81DF-3B52C2A94DF6}"/>
    <cellStyle name="Separador de milhares 39" xfId="26919" xr:uid="{00000000-0005-0000-0000-000029690000}"/>
    <cellStyle name="Separador de milhares 39 2" xfId="26920" xr:uid="{00000000-0005-0000-0000-00002A690000}"/>
    <cellStyle name="Separador de milhares 39 2 2" xfId="26921" xr:uid="{00000000-0005-0000-0000-00002B690000}"/>
    <cellStyle name="Separador de milhares 39 2 2 2" xfId="26922" xr:uid="{00000000-0005-0000-0000-00002C690000}"/>
    <cellStyle name="Separador de milhares 39 2 2 2 2" xfId="57558" xr:uid="{3880146B-0CC0-4D86-A585-AE952D39CFA2}"/>
    <cellStyle name="Separador de milhares 39 2 2 3" xfId="57557" xr:uid="{4C635554-C93C-4314-B1FA-6AD99AE84FB7}"/>
    <cellStyle name="Separador de milhares 39 2 3" xfId="26923" xr:uid="{00000000-0005-0000-0000-00002D690000}"/>
    <cellStyle name="Separador de milhares 39 2 3 2" xfId="26924" xr:uid="{00000000-0005-0000-0000-00002E690000}"/>
    <cellStyle name="Separador de milhares 39 2 3 2 2" xfId="57560" xr:uid="{5FDEB223-8928-4821-806F-95E204491BF5}"/>
    <cellStyle name="Separador de milhares 39 2 3 3" xfId="57559" xr:uid="{DED3ECC4-FD47-4D3C-BFDD-99826F2301D4}"/>
    <cellStyle name="Separador de milhares 39 2 4" xfId="26925" xr:uid="{00000000-0005-0000-0000-00002F690000}"/>
    <cellStyle name="Separador de milhares 39 2 4 2" xfId="57561" xr:uid="{E95F8C84-71AF-49D8-9471-660984BE33B8}"/>
    <cellStyle name="Separador de milhares 39 2 5" xfId="26926" xr:uid="{00000000-0005-0000-0000-000030690000}"/>
    <cellStyle name="Separador de milhares 39 2 5 2" xfId="26927" xr:uid="{00000000-0005-0000-0000-000031690000}"/>
    <cellStyle name="Separador de milhares 39 2 5 2 2" xfId="57563" xr:uid="{AB320BCE-ADF8-47C4-95D0-E6A6D96F0C09}"/>
    <cellStyle name="Separador de milhares 39 2 5 3" xfId="57562" xr:uid="{A56D4A41-C2EF-4C9A-AB4D-63E37455C475}"/>
    <cellStyle name="Separador de milhares 39 2 6" xfId="26928" xr:uid="{00000000-0005-0000-0000-000032690000}"/>
    <cellStyle name="Separador de milhares 39 2 6 2" xfId="57564" xr:uid="{9CBCD26F-DBAD-4DF3-910C-DCA037760686}"/>
    <cellStyle name="Separador de milhares 39 2 7" xfId="57556" xr:uid="{0150B8BA-2CD4-4F36-A142-EE1DA7A826D9}"/>
    <cellStyle name="Separador de milhares 39 3" xfId="26929" xr:uid="{00000000-0005-0000-0000-000033690000}"/>
    <cellStyle name="Separador de milhares 39 3 2" xfId="26930" xr:uid="{00000000-0005-0000-0000-000034690000}"/>
    <cellStyle name="Separador de milhares 39 3 2 2" xfId="26931" xr:uid="{00000000-0005-0000-0000-000035690000}"/>
    <cellStyle name="Separador de milhares 39 3 2 2 2" xfId="57567" xr:uid="{4243895F-9C35-402E-A6E8-599C9A140C42}"/>
    <cellStyle name="Separador de milhares 39 3 2 3" xfId="57566" xr:uid="{B873F0EA-5247-40E7-AAB9-65597B92D8F1}"/>
    <cellStyle name="Separador de milhares 39 3 3" xfId="26932" xr:uid="{00000000-0005-0000-0000-000036690000}"/>
    <cellStyle name="Separador de milhares 39 3 3 2" xfId="26933" xr:uid="{00000000-0005-0000-0000-000037690000}"/>
    <cellStyle name="Separador de milhares 39 3 3 2 2" xfId="57569" xr:uid="{6938BFDC-8763-4554-B774-4F5807B66138}"/>
    <cellStyle name="Separador de milhares 39 3 3 3" xfId="57568" xr:uid="{F184C742-CB00-49A4-BAC5-C9CB1A46128B}"/>
    <cellStyle name="Separador de milhares 39 3 4" xfId="26934" xr:uid="{00000000-0005-0000-0000-000038690000}"/>
    <cellStyle name="Separador de milhares 39 3 4 2" xfId="57570" xr:uid="{0F0AF519-AC23-4EF1-8580-84BEF1181096}"/>
    <cellStyle name="Separador de milhares 39 3 5" xfId="26935" xr:uid="{00000000-0005-0000-0000-000039690000}"/>
    <cellStyle name="Separador de milhares 39 3 5 2" xfId="57571" xr:uid="{23B64249-32CA-46AD-8086-974E813CEF4A}"/>
    <cellStyle name="Separador de milhares 39 3 6" xfId="26936" xr:uid="{00000000-0005-0000-0000-00003A690000}"/>
    <cellStyle name="Separador de milhares 39 3 6 2" xfId="57572" xr:uid="{6AE9E1EA-A22F-4B06-9468-D65974432D0D}"/>
    <cellStyle name="Separador de milhares 39 3 7" xfId="57565" xr:uid="{B85AABB1-2E2A-4F5A-A6F2-D784A75BF147}"/>
    <cellStyle name="Separador de milhares 39 4" xfId="26937" xr:uid="{00000000-0005-0000-0000-00003B690000}"/>
    <cellStyle name="Separador de milhares 39 4 2" xfId="26938" xr:uid="{00000000-0005-0000-0000-00003C690000}"/>
    <cellStyle name="Separador de milhares 39 4 2 2" xfId="57574" xr:uid="{49CAEB9B-B87C-4E1C-B4D2-79EA9BAC7E4F}"/>
    <cellStyle name="Separador de milhares 39 4 3" xfId="57573" xr:uid="{53B9D966-68EE-47E3-B34A-F22562EF9FAC}"/>
    <cellStyle name="Separador de milhares 39 5" xfId="26939" xr:uid="{00000000-0005-0000-0000-00003D690000}"/>
    <cellStyle name="Separador de milhares 39 5 2" xfId="26940" xr:uid="{00000000-0005-0000-0000-00003E690000}"/>
    <cellStyle name="Separador de milhares 39 5 2 2" xfId="57576" xr:uid="{6C5C1D80-869A-4CFD-AFCC-A52E7347AF3B}"/>
    <cellStyle name="Separador de milhares 39 5 3" xfId="57575" xr:uid="{0C2B2CBB-F096-4F53-8A0D-5A6293AE7ADA}"/>
    <cellStyle name="Separador de milhares 39 6" xfId="26941" xr:uid="{00000000-0005-0000-0000-00003F690000}"/>
    <cellStyle name="Separador de milhares 39 6 2" xfId="57577" xr:uid="{5C330780-5659-4C3C-8F8E-77F3D6BC561B}"/>
    <cellStyle name="Separador de milhares 39 7" xfId="26942" xr:uid="{00000000-0005-0000-0000-000040690000}"/>
    <cellStyle name="Separador de milhares 39 7 2" xfId="26943" xr:uid="{00000000-0005-0000-0000-000041690000}"/>
    <cellStyle name="Separador de milhares 39 7 2 2" xfId="57579" xr:uid="{80DFD1A0-1975-40CD-A928-A1A5966AA4FF}"/>
    <cellStyle name="Separador de milhares 39 7 3" xfId="57578" xr:uid="{A5F7054E-E3BD-40CA-9AD1-FBBAAD7855F8}"/>
    <cellStyle name="Separador de milhares 39 8" xfId="26944" xr:uid="{00000000-0005-0000-0000-000042690000}"/>
    <cellStyle name="Separador de milhares 39 8 2" xfId="57580" xr:uid="{5EBC1A08-B2E5-4E09-91BC-A334BFAC004B}"/>
    <cellStyle name="Separador de milhares 39 9" xfId="57555" xr:uid="{A16BA064-CB93-4EAF-B3B6-BABFE92E19E5}"/>
    <cellStyle name="Separador de milhares 4" xfId="26945" xr:uid="{00000000-0005-0000-0000-000043690000}"/>
    <cellStyle name="Separador de milhares_x0001_ 4" xfId="26946" xr:uid="{00000000-0005-0000-0000-000044690000}"/>
    <cellStyle name="Separador de milhares 4 10" xfId="26947" xr:uid="{00000000-0005-0000-0000-000045690000}"/>
    <cellStyle name="Separador de milhares_x0001_ 4 10" xfId="26948" xr:uid="{00000000-0005-0000-0000-000046690000}"/>
    <cellStyle name="Separador de milhares 4 10 10" xfId="57583" xr:uid="{FE460A3E-2D24-46B5-832C-26C3C949D8CF}"/>
    <cellStyle name="Separador de milhares 4 10 2" xfId="26949" xr:uid="{00000000-0005-0000-0000-000047690000}"/>
    <cellStyle name="Separador de milhares_x0001_ 4 10 2" xfId="26950" xr:uid="{00000000-0005-0000-0000-000048690000}"/>
    <cellStyle name="Separador de milhares 4 10 2 2" xfId="26951" xr:uid="{00000000-0005-0000-0000-000049690000}"/>
    <cellStyle name="Separador de milhares_x0001_ 4 10 2 2" xfId="57586" xr:uid="{531447AC-5C64-4D02-BB25-A7AA1AF662C1}"/>
    <cellStyle name="Separador de milhares 4 10 2 2 2" xfId="57587" xr:uid="{C70B5DE1-240D-4C38-9682-FEB1656A79F1}"/>
    <cellStyle name="Separador de milhares 4 10 2 3" xfId="57585" xr:uid="{7A2A04CE-C974-4D33-8308-96E6818C5ADB}"/>
    <cellStyle name="Separador de milhares 4 10 3" xfId="26952" xr:uid="{00000000-0005-0000-0000-00004A690000}"/>
    <cellStyle name="Separador de milhares_x0001_ 4 10 3" xfId="57584" xr:uid="{B63C5552-4FF3-4837-A185-3B88D5E0C856}"/>
    <cellStyle name="Separador de milhares 4 10 3 2" xfId="26953" xr:uid="{00000000-0005-0000-0000-00004B690000}"/>
    <cellStyle name="Separador de milhares 4 10 3 2 2" xfId="57589" xr:uid="{58AAA05E-6EBA-4BF2-8EB1-070F63265C7C}"/>
    <cellStyle name="Separador de milhares 4 10 3 3" xfId="57588" xr:uid="{323B288F-10CC-42E9-99D0-930BE1A0E686}"/>
    <cellStyle name="Separador de milhares 4 10 4" xfId="26954" xr:uid="{00000000-0005-0000-0000-00004C690000}"/>
    <cellStyle name="Separador de milhares 4 10 4 2" xfId="26955" xr:uid="{00000000-0005-0000-0000-00004D690000}"/>
    <cellStyle name="Separador de milhares 4 10 4 2 2" xfId="57591" xr:uid="{D38AE77A-E4F1-44CF-8BCE-DE22AA7062E9}"/>
    <cellStyle name="Separador de milhares 4 10 4 3" xfId="57590" xr:uid="{96C30048-E97F-481A-B361-D6D96E9896BC}"/>
    <cellStyle name="Separador de milhares 4 10 5" xfId="26956" xr:uid="{00000000-0005-0000-0000-00004E690000}"/>
    <cellStyle name="Separador de milhares 4 10 5 2" xfId="26957" xr:uid="{00000000-0005-0000-0000-00004F690000}"/>
    <cellStyle name="Separador de milhares 4 10 5 2 2" xfId="57593" xr:uid="{76D428D0-39DB-4860-8C06-94762A5870B1}"/>
    <cellStyle name="Separador de milhares 4 10 5 3" xfId="57592" xr:uid="{C2E06335-3E7F-4CE2-B827-60F1669B4D82}"/>
    <cellStyle name="Separador de milhares 4 10 6" xfId="26958" xr:uid="{00000000-0005-0000-0000-000050690000}"/>
    <cellStyle name="Separador de milhares 4 10 6 2" xfId="57594" xr:uid="{BAD3599A-461F-4A60-8623-2029DB628E07}"/>
    <cellStyle name="Separador de milhares 4 10 7" xfId="26959" xr:uid="{00000000-0005-0000-0000-000051690000}"/>
    <cellStyle name="Separador de milhares 4 10 7 2" xfId="57595" xr:uid="{2B2F7220-17B4-4434-B979-3D2F7F1F277F}"/>
    <cellStyle name="Separador de milhares 4 10 7 3" xfId="26960" xr:uid="{00000000-0005-0000-0000-000052690000}"/>
    <cellStyle name="Separador de milhares 4 10 7 3 2" xfId="57596" xr:uid="{652E127E-4AF3-4B24-9FB5-7FC12C3E6098}"/>
    <cellStyle name="Separador de milhares 4 10 8" xfId="26961" xr:uid="{00000000-0005-0000-0000-000053690000}"/>
    <cellStyle name="Separador de milhares 4 10 8 2" xfId="57597" xr:uid="{512B139E-8A9A-4237-989F-99AA3E061E9E}"/>
    <cellStyle name="Separador de milhares 4 10 9" xfId="26962" xr:uid="{00000000-0005-0000-0000-000054690000}"/>
    <cellStyle name="Separador de milhares 4 10 9 2" xfId="57598" xr:uid="{877A9335-39A8-40C1-AC94-6D0A5F2130DC}"/>
    <cellStyle name="Separador de milhares 4 11" xfId="26963" xr:uid="{00000000-0005-0000-0000-000055690000}"/>
    <cellStyle name="Separador de milhares_x0001_ 4 11" xfId="26964" xr:uid="{00000000-0005-0000-0000-000056690000}"/>
    <cellStyle name="Separador de milhares 4 11 2" xfId="26965" xr:uid="{00000000-0005-0000-0000-000057690000}"/>
    <cellStyle name="Separador de milhares_x0001_ 4 11 2" xfId="26966" xr:uid="{00000000-0005-0000-0000-000058690000}"/>
    <cellStyle name="Separador de milhares 4 11 2 2" xfId="26967" xr:uid="{00000000-0005-0000-0000-000059690000}"/>
    <cellStyle name="Separador de milhares_x0001_ 4 11 2 2" xfId="57602" xr:uid="{A33F14A8-936A-4E9C-A6C9-1F4007AF2286}"/>
    <cellStyle name="Separador de milhares 4 11 2 2 2" xfId="57603" xr:uid="{1279B563-FB7F-42CD-9550-CEB80B94DE2A}"/>
    <cellStyle name="Separador de milhares 4 11 2 3" xfId="57601" xr:uid="{72DC84F6-FD33-467F-9530-3CEB9905F7BC}"/>
    <cellStyle name="Separador de milhares 4 11 3" xfId="26968" xr:uid="{00000000-0005-0000-0000-00005A690000}"/>
    <cellStyle name="Separador de milhares_x0001_ 4 11 3" xfId="57600" xr:uid="{8B9C8EE3-6826-4E24-A43D-03F1833E22A8}"/>
    <cellStyle name="Separador de milhares 4 11 3 2" xfId="26969" xr:uid="{00000000-0005-0000-0000-00005B690000}"/>
    <cellStyle name="Separador de milhares 4 11 3 2 2" xfId="57605" xr:uid="{67F65E73-D96F-4455-ADF9-C0B4B7DB18C4}"/>
    <cellStyle name="Separador de milhares 4 11 3 3" xfId="57604" xr:uid="{A53DDE0B-DA8C-4F38-B53D-BD0607D853F9}"/>
    <cellStyle name="Separador de milhares 4 11 4" xfId="26970" xr:uid="{00000000-0005-0000-0000-00005C690000}"/>
    <cellStyle name="Separador de milhares 4 11 4 2" xfId="26971" xr:uid="{00000000-0005-0000-0000-00005D690000}"/>
    <cellStyle name="Separador de milhares 4 11 4 2 2" xfId="57607" xr:uid="{6B2BC31F-8BFD-4841-BE07-7D91853C8C3F}"/>
    <cellStyle name="Separador de milhares 4 11 4 3" xfId="57606" xr:uid="{D498D620-1DBF-4630-88D7-2CEFCD7B4355}"/>
    <cellStyle name="Separador de milhares 4 11 5" xfId="26972" xr:uid="{00000000-0005-0000-0000-00005E690000}"/>
    <cellStyle name="Separador de milhares 4 11 5 2" xfId="57608" xr:uid="{B851178F-325F-4813-B7E8-150630528A19}"/>
    <cellStyle name="Separador de milhares 4 11 6" xfId="26973" xr:uid="{00000000-0005-0000-0000-00005F690000}"/>
    <cellStyle name="Separador de milhares 4 11 6 2" xfId="57609" xr:uid="{0C2CE82C-6BF3-4538-A176-7468631995C3}"/>
    <cellStyle name="Separador de milhares 4 11 6 3" xfId="26974" xr:uid="{00000000-0005-0000-0000-000060690000}"/>
    <cellStyle name="Separador de milhares 4 11 6 3 2" xfId="57610" xr:uid="{27BF722D-08E1-48A9-9438-21FB5CA6C6F8}"/>
    <cellStyle name="Separador de milhares 4 11 7" xfId="26975" xr:uid="{00000000-0005-0000-0000-000061690000}"/>
    <cellStyle name="Separador de milhares 4 11 7 2" xfId="57611" xr:uid="{FC41D59F-E538-41CF-A46F-0C4BF1F5AC0C}"/>
    <cellStyle name="Separador de milhares 4 11 8" xfId="26976" xr:uid="{00000000-0005-0000-0000-000062690000}"/>
    <cellStyle name="Separador de milhares 4 11 8 2" xfId="57612" xr:uid="{630D9926-CC95-4D92-8858-3581610E44E3}"/>
    <cellStyle name="Separador de milhares 4 11 9" xfId="57599" xr:uid="{46802A93-8779-479C-81D5-ADB3B26601E9}"/>
    <cellStyle name="Separador de milhares 4 12" xfId="26977" xr:uid="{00000000-0005-0000-0000-000063690000}"/>
    <cellStyle name="Separador de milhares_x0001_ 4 12" xfId="26978" xr:uid="{00000000-0005-0000-0000-000064690000}"/>
    <cellStyle name="Separador de milhares 4 12 2" xfId="26979" xr:uid="{00000000-0005-0000-0000-000065690000}"/>
    <cellStyle name="Separador de milhares_x0001_ 4 12 2" xfId="26980" xr:uid="{00000000-0005-0000-0000-000066690000}"/>
    <cellStyle name="Separador de milhares 4 12 2 2" xfId="26981" xr:uid="{00000000-0005-0000-0000-000067690000}"/>
    <cellStyle name="Separador de milhares_x0001_ 4 12 2 2" xfId="57616" xr:uid="{5CD15957-4405-4864-BE2A-2293B4A9B331}"/>
    <cellStyle name="Separador de milhares 4 12 2 2 2" xfId="57617" xr:uid="{82A1ADAE-4E1B-4757-A193-37356B70202B}"/>
    <cellStyle name="Separador de milhares 4 12 2 3" xfId="57615" xr:uid="{3E360D4E-FC19-484A-B414-A742EADC061B}"/>
    <cellStyle name="Separador de milhares 4 12 3" xfId="26982" xr:uid="{00000000-0005-0000-0000-000068690000}"/>
    <cellStyle name="Separador de milhares_x0001_ 4 12 3" xfId="57614" xr:uid="{FC8972FD-C946-49D4-917A-FAD6BCDCC9B4}"/>
    <cellStyle name="Separador de milhares 4 12 3 2" xfId="26983" xr:uid="{00000000-0005-0000-0000-000069690000}"/>
    <cellStyle name="Separador de milhares 4 12 3 2 2" xfId="57619" xr:uid="{B34D7631-0983-4F8E-9A38-71A358709177}"/>
    <cellStyle name="Separador de milhares 4 12 3 3" xfId="57618" xr:uid="{86F3FDE8-5634-4029-9B09-0C6BDF81FA59}"/>
    <cellStyle name="Separador de milhares 4 12 4" xfId="26984" xr:uid="{00000000-0005-0000-0000-00006A690000}"/>
    <cellStyle name="Separador de milhares 4 12 4 2" xfId="26985" xr:uid="{00000000-0005-0000-0000-00006B690000}"/>
    <cellStyle name="Separador de milhares 4 12 4 2 2" xfId="57621" xr:uid="{32A8DCAD-16ED-48F6-9F0D-71F06680CE5C}"/>
    <cellStyle name="Separador de milhares 4 12 4 3" xfId="57620" xr:uid="{8C3CE408-F51C-4A77-9760-821EED658618}"/>
    <cellStyle name="Separador de milhares 4 12 5" xfId="26986" xr:uid="{00000000-0005-0000-0000-00006C690000}"/>
    <cellStyle name="Separador de milhares 4 12 5 2" xfId="57622" xr:uid="{E0A3F653-B619-42B0-A5D3-6677D647B787}"/>
    <cellStyle name="Separador de milhares 4 12 6" xfId="26987" xr:uid="{00000000-0005-0000-0000-00006D690000}"/>
    <cellStyle name="Separador de milhares 4 12 6 2" xfId="57623" xr:uid="{5F9E6B4C-47A1-4AD4-996B-39948429A6DB}"/>
    <cellStyle name="Separador de milhares 4 12 6 3" xfId="26988" xr:uid="{00000000-0005-0000-0000-00006E690000}"/>
    <cellStyle name="Separador de milhares 4 12 6 3 2" xfId="57624" xr:uid="{526409B2-67D4-4C92-8C1E-210CD454F992}"/>
    <cellStyle name="Separador de milhares 4 12 7" xfId="26989" xr:uid="{00000000-0005-0000-0000-00006F690000}"/>
    <cellStyle name="Separador de milhares 4 12 7 2" xfId="57625" xr:uid="{B69EA3AE-9739-47DD-8709-AABB44209AA7}"/>
    <cellStyle name="Separador de milhares 4 12 8" xfId="26990" xr:uid="{00000000-0005-0000-0000-000070690000}"/>
    <cellStyle name="Separador de milhares 4 12 8 2" xfId="57626" xr:uid="{BAEE7998-01B6-4B25-AEAC-7845BA3BB868}"/>
    <cellStyle name="Separador de milhares 4 12 9" xfId="57613" xr:uid="{3AB3E993-BA52-4E88-9837-B89CD706D3A6}"/>
    <cellStyle name="Separador de milhares 4 13" xfId="26991" xr:uid="{00000000-0005-0000-0000-000071690000}"/>
    <cellStyle name="Separador de milhares_x0001_ 4 13" xfId="26992" xr:uid="{00000000-0005-0000-0000-000072690000}"/>
    <cellStyle name="Separador de milhares 4 13 2" xfId="26993" xr:uid="{00000000-0005-0000-0000-000073690000}"/>
    <cellStyle name="Separador de milhares_x0001_ 4 13 2" xfId="26994" xr:uid="{00000000-0005-0000-0000-000074690000}"/>
    <cellStyle name="Separador de milhares 4 13 2 2" xfId="26995" xr:uid="{00000000-0005-0000-0000-000075690000}"/>
    <cellStyle name="Separador de milhares_x0001_ 4 13 2 2" xfId="57630" xr:uid="{975C351A-633C-4C18-82D1-FBBC2318AF7D}"/>
    <cellStyle name="Separador de milhares 4 13 2 2 2" xfId="57631" xr:uid="{F91B0C59-70ED-4FF2-AB4E-DEFAB80F5B23}"/>
    <cellStyle name="Separador de milhares 4 13 2 3" xfId="57629" xr:uid="{72C50B35-B2AD-4C15-B2E1-395C6F4F5173}"/>
    <cellStyle name="Separador de milhares 4 13 3" xfId="26996" xr:uid="{00000000-0005-0000-0000-000076690000}"/>
    <cellStyle name="Separador de milhares_x0001_ 4 13 3" xfId="57628" xr:uid="{91B18F9B-27D9-4E19-BE8F-EEA7CD97D229}"/>
    <cellStyle name="Separador de milhares 4 13 3 2" xfId="26997" xr:uid="{00000000-0005-0000-0000-000077690000}"/>
    <cellStyle name="Separador de milhares 4 13 3 2 2" xfId="57633" xr:uid="{13D56210-9BDB-49FA-8701-24AE789F6D27}"/>
    <cellStyle name="Separador de milhares 4 13 3 3" xfId="57632" xr:uid="{C55CE090-4B2E-4762-8002-17A6A8C13298}"/>
    <cellStyle name="Separador de milhares 4 13 4" xfId="26998" xr:uid="{00000000-0005-0000-0000-000078690000}"/>
    <cellStyle name="Separador de milhares 4 13 4 2" xfId="57634" xr:uid="{19FA41AB-C39C-497F-845E-E1C088C1604F}"/>
    <cellStyle name="Separador de milhares 4 13 5" xfId="26999" xr:uid="{00000000-0005-0000-0000-000079690000}"/>
    <cellStyle name="Separador de milhares 4 13 5 2" xfId="57635" xr:uid="{DD7155B7-5839-46DD-8808-4636EC8155AC}"/>
    <cellStyle name="Separador de milhares 4 13 5 3" xfId="27000" xr:uid="{00000000-0005-0000-0000-00007A690000}"/>
    <cellStyle name="Separador de milhares 4 13 5 3 2" xfId="57636" xr:uid="{02693B49-5C9B-46F4-AA7E-7273912C9864}"/>
    <cellStyle name="Separador de milhares 4 13 6" xfId="27001" xr:uid="{00000000-0005-0000-0000-00007B690000}"/>
    <cellStyle name="Separador de milhares 4 13 6 2" xfId="57637" xr:uid="{566D3DF3-7946-407A-8142-24EDB45AE0C9}"/>
    <cellStyle name="Separador de milhares 4 13 7" xfId="27002" xr:uid="{00000000-0005-0000-0000-00007C690000}"/>
    <cellStyle name="Separador de milhares 4 13 7 2" xfId="57638" xr:uid="{00976C10-5491-4DF5-A788-B79A9D4AFDF1}"/>
    <cellStyle name="Separador de milhares 4 13 8" xfId="57627" xr:uid="{138D2D04-1B23-4C69-BA5D-87C5E1CC7E13}"/>
    <cellStyle name="Separador de milhares 4 14" xfId="27003" xr:uid="{00000000-0005-0000-0000-00007D690000}"/>
    <cellStyle name="Separador de milhares_x0001_ 4 14" xfId="27004" xr:uid="{00000000-0005-0000-0000-00007E690000}"/>
    <cellStyle name="Separador de milhares 4 14 2" xfId="27005" xr:uid="{00000000-0005-0000-0000-00007F690000}"/>
    <cellStyle name="Separador de milhares_x0001_ 4 14 2" xfId="57640" xr:uid="{5FF79AEF-B0C4-42D7-AD67-201E23A03129}"/>
    <cellStyle name="Separador de milhares 4 14 2 2" xfId="27006" xr:uid="{00000000-0005-0000-0000-000080690000}"/>
    <cellStyle name="Separador de milhares 4 14 2 2 2" xfId="57642" xr:uid="{6D6BC459-7EE2-4DE0-A73E-B70384AE3CE4}"/>
    <cellStyle name="Separador de milhares 4 14 2 3" xfId="57641" xr:uid="{D8107FCB-AC20-4560-8A73-1F804BC4BDBD}"/>
    <cellStyle name="Separador de milhares 4 14 3" xfId="27007" xr:uid="{00000000-0005-0000-0000-000081690000}"/>
    <cellStyle name="Separador de milhares 4 14 3 2" xfId="27008" xr:uid="{00000000-0005-0000-0000-000082690000}"/>
    <cellStyle name="Separador de milhares 4 14 3 2 2" xfId="57644" xr:uid="{B7FDFB63-4DBA-47C0-8898-2DB98FE26929}"/>
    <cellStyle name="Separador de milhares 4 14 3 3" xfId="57643" xr:uid="{8665CF6C-9AD3-4198-AE03-FD89B4F0812E}"/>
    <cellStyle name="Separador de milhares 4 14 4" xfId="27009" xr:uid="{00000000-0005-0000-0000-000083690000}"/>
    <cellStyle name="Separador de milhares 4 14 4 2" xfId="57645" xr:uid="{5E8F9813-2A42-4286-9F8B-A19AAF925FED}"/>
    <cellStyle name="Separador de milhares 4 14 5" xfId="27010" xr:uid="{00000000-0005-0000-0000-000084690000}"/>
    <cellStyle name="Separador de milhares 4 14 5 2" xfId="57646" xr:uid="{ED3FA93C-0276-4340-A93C-431F1508FEBC}"/>
    <cellStyle name="Separador de milhares 4 14 5 3" xfId="27011" xr:uid="{00000000-0005-0000-0000-000085690000}"/>
    <cellStyle name="Separador de milhares 4 14 5 3 2" xfId="57647" xr:uid="{4C169F48-9394-47B3-9CBF-14FB99934DEC}"/>
    <cellStyle name="Separador de milhares 4 14 6" xfId="27012" xr:uid="{00000000-0005-0000-0000-000086690000}"/>
    <cellStyle name="Separador de milhares 4 14 6 2" xfId="57648" xr:uid="{38ED0F72-1183-4111-B6DD-D68136328CB9}"/>
    <cellStyle name="Separador de milhares 4 14 7" xfId="27013" xr:uid="{00000000-0005-0000-0000-000087690000}"/>
    <cellStyle name="Separador de milhares 4 14 7 2" xfId="57649" xr:uid="{2881E6FE-E18B-4D17-B046-AA5B9ADB1D2E}"/>
    <cellStyle name="Separador de milhares 4 14 8" xfId="57639" xr:uid="{1E021D03-A46D-4738-B954-AC668368229E}"/>
    <cellStyle name="Separador de milhares 4 15" xfId="27014" xr:uid="{00000000-0005-0000-0000-000088690000}"/>
    <cellStyle name="Separador de milhares_x0001_ 4 15" xfId="27015" xr:uid="{00000000-0005-0000-0000-000089690000}"/>
    <cellStyle name="Separador de milhares 4 15 2" xfId="27016" xr:uid="{00000000-0005-0000-0000-00008A690000}"/>
    <cellStyle name="Separador de milhares_x0001_ 4 15 2" xfId="57651" xr:uid="{E2D691E8-1BC2-4FE7-980D-9763C4A5DF8D}"/>
    <cellStyle name="Separador de milhares 4 15 2 2" xfId="27017" xr:uid="{00000000-0005-0000-0000-00008B690000}"/>
    <cellStyle name="Separador de milhares 4 15 2 2 2" xfId="57653" xr:uid="{514444E6-280F-4842-8085-842DA433C054}"/>
    <cellStyle name="Separador de milhares 4 15 2 3" xfId="57652" xr:uid="{8EEA304B-BC26-4E94-AFF2-E403BA511FE4}"/>
    <cellStyle name="Separador de milhares 4 15 3" xfId="27018" xr:uid="{00000000-0005-0000-0000-00008C690000}"/>
    <cellStyle name="Separador de milhares_x0001_ 4 15 3" xfId="27019" xr:uid="{00000000-0005-0000-0000-00008D690000}"/>
    <cellStyle name="Separador de milhares 4 15 3 2" xfId="27020" xr:uid="{00000000-0005-0000-0000-00008E690000}"/>
    <cellStyle name="Separador de milhares_x0001_ 4 15 3 2" xfId="57655" xr:uid="{96ABE680-B6F5-4F32-8962-90A62F81FA2E}"/>
    <cellStyle name="Separador de milhares 4 15 3 2 2" xfId="57656" xr:uid="{A708F80F-EECB-4592-9794-73E2027C4BB4}"/>
    <cellStyle name="Separador de milhares 4 15 3 3" xfId="57654" xr:uid="{4A8CBD3F-0CA6-4404-B4C4-33F743F64D6E}"/>
    <cellStyle name="Separador de milhares 4 15 4" xfId="27021" xr:uid="{00000000-0005-0000-0000-00008F690000}"/>
    <cellStyle name="Separador de milhares 4 15 4 2" xfId="57657" xr:uid="{E94F6CC2-1BDA-4DE5-8733-C1AD7B041B78}"/>
    <cellStyle name="Separador de milhares 4 15 5" xfId="27022" xr:uid="{00000000-0005-0000-0000-000090690000}"/>
    <cellStyle name="Separador de milhares 4 15 5 2" xfId="27023" xr:uid="{00000000-0005-0000-0000-000091690000}"/>
    <cellStyle name="Separador de milhares 4 15 5 2 2" xfId="57659" xr:uid="{3AB318BE-900B-4B30-B0AE-C0A60111F432}"/>
    <cellStyle name="Separador de milhares 4 15 5 3" xfId="57658" xr:uid="{B6225B9E-E2DA-4274-91FE-CBD54FA5159E}"/>
    <cellStyle name="Separador de milhares 4 15 6" xfId="27024" xr:uid="{00000000-0005-0000-0000-000092690000}"/>
    <cellStyle name="Separador de milhares 4 15 6 2" xfId="57660" xr:uid="{6E2BBFE7-0751-4F64-BE60-DA05AA2C9BC2}"/>
    <cellStyle name="Separador de milhares 4 15 7" xfId="57650" xr:uid="{D70C7A2E-6A5D-475E-A743-241410A9623B}"/>
    <cellStyle name="Separador de milhares 4 16" xfId="27025" xr:uid="{00000000-0005-0000-0000-000093690000}"/>
    <cellStyle name="Separador de milhares_x0001_ 4 16" xfId="27026" xr:uid="{00000000-0005-0000-0000-000094690000}"/>
    <cellStyle name="Separador de milhares 4 16 2" xfId="27027" xr:uid="{00000000-0005-0000-0000-000095690000}"/>
    <cellStyle name="Separador de milhares_x0001_ 4 16 2" xfId="57662" xr:uid="{B6A2EFBA-3E0E-4471-993B-79CE6FA501A0}"/>
    <cellStyle name="Separador de milhares 4 16 2 2" xfId="27028" xr:uid="{00000000-0005-0000-0000-000096690000}"/>
    <cellStyle name="Separador de milhares 4 16 2 2 2" xfId="57664" xr:uid="{273A925D-8024-4A34-841A-1A0A2CD45E2C}"/>
    <cellStyle name="Separador de milhares 4 16 2 3" xfId="57663" xr:uid="{D8F6BF93-CE1D-40B2-A0E1-EAFF0772DC4A}"/>
    <cellStyle name="Separador de milhares 4 16 3" xfId="27029" xr:uid="{00000000-0005-0000-0000-000097690000}"/>
    <cellStyle name="Separador de milhares 4 16 3 2" xfId="27030" xr:uid="{00000000-0005-0000-0000-000098690000}"/>
    <cellStyle name="Separador de milhares 4 16 3 2 2" xfId="57666" xr:uid="{27FE111C-B7A3-4EA2-925A-C7B20A03DC7D}"/>
    <cellStyle name="Separador de milhares 4 16 3 3" xfId="57665" xr:uid="{82BD2C83-96C0-44D8-90C3-427D0EF75EA8}"/>
    <cellStyle name="Separador de milhares 4 16 4" xfId="27031" xr:uid="{00000000-0005-0000-0000-000099690000}"/>
    <cellStyle name="Separador de milhares 4 16 4 2" xfId="57667" xr:uid="{9A167933-33C6-4544-A411-5A5FB41EC5B0}"/>
    <cellStyle name="Separador de milhares 4 16 5" xfId="27032" xr:uid="{00000000-0005-0000-0000-00009A690000}"/>
    <cellStyle name="Separador de milhares 4 16 5 2" xfId="27033" xr:uid="{00000000-0005-0000-0000-00009B690000}"/>
    <cellStyle name="Separador de milhares 4 16 5 2 2" xfId="57669" xr:uid="{67BDB4A9-C998-41A5-83A3-26F7F32765F9}"/>
    <cellStyle name="Separador de milhares 4 16 5 3" xfId="57668" xr:uid="{C155764F-B226-445E-BD4E-F291EBD0C92D}"/>
    <cellStyle name="Separador de milhares 4 16 6" xfId="27034" xr:uid="{00000000-0005-0000-0000-00009C690000}"/>
    <cellStyle name="Separador de milhares 4 16 6 2" xfId="57670" xr:uid="{A407AD11-1F42-45F4-BBA4-3E3D35A5CE34}"/>
    <cellStyle name="Separador de milhares 4 16 7" xfId="57661" xr:uid="{0C5B8EB7-213A-49B1-BA93-A903FED8766E}"/>
    <cellStyle name="Separador de milhares 4 17" xfId="27035" xr:uid="{00000000-0005-0000-0000-00009D690000}"/>
    <cellStyle name="Separador de milhares_x0001_ 4 17" xfId="27036" xr:uid="{00000000-0005-0000-0000-00009E690000}"/>
    <cellStyle name="Separador de milhares 4 17 2" xfId="27037" xr:uid="{00000000-0005-0000-0000-00009F690000}"/>
    <cellStyle name="Separador de milhares_x0001_ 4 17 2" xfId="57672" xr:uid="{F3F19BC6-EAD1-44BA-8D82-5942EA19C7B7}"/>
    <cellStyle name="Separador de milhares 4 17 2 2" xfId="27038" xr:uid="{00000000-0005-0000-0000-0000A0690000}"/>
    <cellStyle name="Separador de milhares 4 17 2 2 2" xfId="57674" xr:uid="{3D5B58EE-74C6-4CC8-A80F-E849B81C2C8E}"/>
    <cellStyle name="Separador de milhares 4 17 2 3" xfId="57673" xr:uid="{C19E03A5-5BBB-4DDF-84A9-0913D5B3D5F2}"/>
    <cellStyle name="Separador de milhares 4 17 3" xfId="27039" xr:uid="{00000000-0005-0000-0000-0000A1690000}"/>
    <cellStyle name="Separador de milhares 4 17 3 2" xfId="27040" xr:uid="{00000000-0005-0000-0000-0000A2690000}"/>
    <cellStyle name="Separador de milhares 4 17 3 2 2" xfId="57676" xr:uid="{F2F1A902-E32B-4AAF-B97C-C69A9C97EB32}"/>
    <cellStyle name="Separador de milhares 4 17 3 3" xfId="57675" xr:uid="{49410183-A0A0-4694-B118-0CF0D335BF2D}"/>
    <cellStyle name="Separador de milhares 4 17 4" xfId="27041" xr:uid="{00000000-0005-0000-0000-0000A3690000}"/>
    <cellStyle name="Separador de milhares 4 17 4 2" xfId="57677" xr:uid="{3469301F-09B1-4B46-90FE-E24F12528263}"/>
    <cellStyle name="Separador de milhares 4 17 5" xfId="27042" xr:uid="{00000000-0005-0000-0000-0000A4690000}"/>
    <cellStyle name="Separador de milhares 4 17 5 2" xfId="27043" xr:uid="{00000000-0005-0000-0000-0000A5690000}"/>
    <cellStyle name="Separador de milhares 4 17 5 2 2" xfId="57679" xr:uid="{127C6922-5DA8-405A-9020-F599533E2363}"/>
    <cellStyle name="Separador de milhares 4 17 5 3" xfId="57678" xr:uid="{227E6286-4307-4C13-B10C-4D9B94B0F7E5}"/>
    <cellStyle name="Separador de milhares 4 17 6" xfId="27044" xr:uid="{00000000-0005-0000-0000-0000A6690000}"/>
    <cellStyle name="Separador de milhares 4 17 6 2" xfId="57680" xr:uid="{DDD48F42-7D2E-44D8-9806-360154F272FC}"/>
    <cellStyle name="Separador de milhares 4 17 7" xfId="57671" xr:uid="{490D4DB5-C862-485F-9588-AAA31CDCDED9}"/>
    <cellStyle name="Separador de milhares 4 18" xfId="27045" xr:uid="{00000000-0005-0000-0000-0000A7690000}"/>
    <cellStyle name="Separador de milhares_x0001_ 4 18" xfId="57582" xr:uid="{768939F9-B678-40F3-8022-7E2FA32CE650}"/>
    <cellStyle name="Separador de milhares 4 18 2" xfId="27046" xr:uid="{00000000-0005-0000-0000-0000A8690000}"/>
    <cellStyle name="Separador de milhares 4 18 2 2" xfId="27047" xr:uid="{00000000-0005-0000-0000-0000A9690000}"/>
    <cellStyle name="Separador de milhares 4 18 2 2 2" xfId="57683" xr:uid="{9355AA05-AAD6-4715-8F87-8E7DFFBBEE45}"/>
    <cellStyle name="Separador de milhares 4 18 2 3" xfId="57682" xr:uid="{CB2F7212-0DD4-4D59-A518-E5D543A76CFD}"/>
    <cellStyle name="Separador de milhares 4 18 3" xfId="27048" xr:uid="{00000000-0005-0000-0000-0000AA690000}"/>
    <cellStyle name="Separador de milhares 4 18 3 2" xfId="27049" xr:uid="{00000000-0005-0000-0000-0000AB690000}"/>
    <cellStyle name="Separador de milhares 4 18 3 2 2" xfId="57685" xr:uid="{A0A77CE9-DC5E-4F06-B88D-4FC79A6C5A13}"/>
    <cellStyle name="Separador de milhares 4 18 3 3" xfId="57684" xr:uid="{3F656B9A-7D43-4278-9610-B04DB9AB8C3E}"/>
    <cellStyle name="Separador de milhares 4 18 4" xfId="27050" xr:uid="{00000000-0005-0000-0000-0000AC690000}"/>
    <cellStyle name="Separador de milhares 4 18 4 2" xfId="57686" xr:uid="{BDD5F2E7-B4F3-4122-B43A-D25256BAC124}"/>
    <cellStyle name="Separador de milhares 4 18 5" xfId="27051" xr:uid="{00000000-0005-0000-0000-0000AD690000}"/>
    <cellStyle name="Separador de milhares 4 18 5 2" xfId="27052" xr:uid="{00000000-0005-0000-0000-0000AE690000}"/>
    <cellStyle name="Separador de milhares 4 18 5 2 2" xfId="57688" xr:uid="{B982B9FC-EE96-4090-A4B1-FD4FFE507E6F}"/>
    <cellStyle name="Separador de milhares 4 18 5 3" xfId="57687" xr:uid="{B8DCFDEC-E07D-4CF3-942E-12091E480EB1}"/>
    <cellStyle name="Separador de milhares 4 18 6" xfId="27053" xr:uid="{00000000-0005-0000-0000-0000AF690000}"/>
    <cellStyle name="Separador de milhares 4 18 6 2" xfId="57689" xr:uid="{DCA85414-E259-4986-B712-5BC5F5DCDF28}"/>
    <cellStyle name="Separador de milhares 4 18 7" xfId="57681" xr:uid="{0496619B-3193-476B-B937-B679744B1F8B}"/>
    <cellStyle name="Separador de milhares 4 19" xfId="27054" xr:uid="{00000000-0005-0000-0000-0000B0690000}"/>
    <cellStyle name="Separador de milhares 4 19 2" xfId="27055" xr:uid="{00000000-0005-0000-0000-0000B1690000}"/>
    <cellStyle name="Separador de milhares 4 19 2 2" xfId="27056" xr:uid="{00000000-0005-0000-0000-0000B2690000}"/>
    <cellStyle name="Separador de milhares 4 19 2 2 2" xfId="57692" xr:uid="{4168C2E3-B5FC-443B-ABB9-CAB59800BAAD}"/>
    <cellStyle name="Separador de milhares 4 19 2 3" xfId="57691" xr:uid="{3889EC4C-DF0F-43EB-85C9-8118EE23C70E}"/>
    <cellStyle name="Separador de milhares 4 19 3" xfId="27057" xr:uid="{00000000-0005-0000-0000-0000B3690000}"/>
    <cellStyle name="Separador de milhares 4 19 3 2" xfId="27058" xr:uid="{00000000-0005-0000-0000-0000B4690000}"/>
    <cellStyle name="Separador de milhares 4 19 3 2 2" xfId="57694" xr:uid="{6B63C34E-482C-42D8-B7F2-485515BED690}"/>
    <cellStyle name="Separador de milhares 4 19 3 3" xfId="57693" xr:uid="{067BB049-42E4-489B-98CA-84D3C2847458}"/>
    <cellStyle name="Separador de milhares 4 19 4" xfId="27059" xr:uid="{00000000-0005-0000-0000-0000B5690000}"/>
    <cellStyle name="Separador de milhares 4 19 4 2" xfId="57695" xr:uid="{B71728F3-9D8A-4C9F-AB18-C4714CAC7F33}"/>
    <cellStyle name="Separador de milhares 4 19 5" xfId="27060" xr:uid="{00000000-0005-0000-0000-0000B6690000}"/>
    <cellStyle name="Separador de milhares 4 19 5 2" xfId="27061" xr:uid="{00000000-0005-0000-0000-0000B7690000}"/>
    <cellStyle name="Separador de milhares 4 19 5 2 2" xfId="57697" xr:uid="{B9BAA57A-F7B0-40BF-9933-3D97937727A6}"/>
    <cellStyle name="Separador de milhares 4 19 5 3" xfId="57696" xr:uid="{68FFE657-7F8F-47FB-916F-E4050A81DC65}"/>
    <cellStyle name="Separador de milhares 4 19 6" xfId="27062" xr:uid="{00000000-0005-0000-0000-0000B8690000}"/>
    <cellStyle name="Separador de milhares 4 19 6 2" xfId="57698" xr:uid="{E7EDA625-2773-4AD4-99FE-C62F0250AE2D}"/>
    <cellStyle name="Separador de milhares 4 19 7" xfId="57690" xr:uid="{BE151C33-AFFE-4645-8AFD-B6A8DE79FBC4}"/>
    <cellStyle name="Separador de milhares 4 2" xfId="27063" xr:uid="{00000000-0005-0000-0000-0000B9690000}"/>
    <cellStyle name="Separador de milhares_x0001_ 4 2" xfId="27064" xr:uid="{00000000-0005-0000-0000-0000BA690000}"/>
    <cellStyle name="Separador de milhares 4 2 10" xfId="57699" xr:uid="{EF8ECF72-7AB4-4D2C-90ED-FDEB363594EE}"/>
    <cellStyle name="Separador de milhares_x0001_ 4 2 10" xfId="57700" xr:uid="{D1777BFD-DD16-42C1-A024-37211A89382E}"/>
    <cellStyle name="Separador de milhares 4 2 2" xfId="27065" xr:uid="{00000000-0005-0000-0000-0000BB690000}"/>
    <cellStyle name="Separador de milhares_x0001_ 4 2 2" xfId="27066" xr:uid="{00000000-0005-0000-0000-0000BC690000}"/>
    <cellStyle name="Separador de milhares 4 2 2 2" xfId="27067" xr:uid="{00000000-0005-0000-0000-0000BD690000}"/>
    <cellStyle name="Separador de milhares_x0001_ 4 2 2 2" xfId="27068" xr:uid="{00000000-0005-0000-0000-0000BE690000}"/>
    <cellStyle name="Separador de milhares 4 2 2 2 2" xfId="57703" xr:uid="{4646381A-01AB-4554-AE6A-AE92C2C52F78}"/>
    <cellStyle name="Separador de milhares_x0001_ 4 2 2 2 2" xfId="57704" xr:uid="{B44AF5B4-D2FA-4598-93E4-ABDF81AF5DD6}"/>
    <cellStyle name="Separador de milhares 4 2 2 3" xfId="57701" xr:uid="{3DE3040A-78C3-41B0-91DD-871E92598C01}"/>
    <cellStyle name="Separador de milhares_x0001_ 4 2 2 3" xfId="57702" xr:uid="{F7F1640C-09DC-40FD-BEFB-D9A35A4E3AED}"/>
    <cellStyle name="Separador de milhares 4 2 3" xfId="27069" xr:uid="{00000000-0005-0000-0000-0000BF690000}"/>
    <cellStyle name="Separador de milhares_x0001_ 4 2 3" xfId="27070" xr:uid="{00000000-0005-0000-0000-0000C0690000}"/>
    <cellStyle name="Separador de milhares 4 2 3 2" xfId="27071" xr:uid="{00000000-0005-0000-0000-0000C1690000}"/>
    <cellStyle name="Separador de milhares_x0001_ 4 2 3 2" xfId="27072" xr:uid="{00000000-0005-0000-0000-0000C2690000}"/>
    <cellStyle name="Separador de milhares 4 2 3 2 2" xfId="57707" xr:uid="{9C73E7D1-5998-40BE-87D2-8C56D04BDF2F}"/>
    <cellStyle name="Separador de milhares_x0001_ 4 2 3 2 2" xfId="57708" xr:uid="{4A1F4B97-7DED-4552-B535-DA906FC06406}"/>
    <cellStyle name="Separador de milhares 4 2 3 3" xfId="57705" xr:uid="{F4051B97-CC98-4A60-B873-A14067052C3B}"/>
    <cellStyle name="Separador de milhares_x0001_ 4 2 3 3" xfId="57706" xr:uid="{89737CB5-5DFB-41A9-B8BE-4773AA11AADC}"/>
    <cellStyle name="Separador de milhares 4 2 4" xfId="27073" xr:uid="{00000000-0005-0000-0000-0000C3690000}"/>
    <cellStyle name="Separador de milhares_x0001_ 4 2 4" xfId="27074" xr:uid="{00000000-0005-0000-0000-0000C4690000}"/>
    <cellStyle name="Separador de milhares 4 2 4 2" xfId="27075" xr:uid="{00000000-0005-0000-0000-0000C5690000}"/>
    <cellStyle name="Separador de milhares_x0001_ 4 2 4 2" xfId="27076" xr:uid="{00000000-0005-0000-0000-0000C6690000}"/>
    <cellStyle name="Separador de milhares 4 2 4 2 2" xfId="57711" xr:uid="{BB79ACEB-807B-409E-B5CA-5D671FF12984}"/>
    <cellStyle name="Separador de milhares_x0001_ 4 2 4 2 2" xfId="57712" xr:uid="{7AB440A0-78FF-4EC2-AB92-A417A7FA5830}"/>
    <cellStyle name="Separador de milhares 4 2 4 3" xfId="57709" xr:uid="{01A4B356-F1FB-431E-B1EC-D802434382C3}"/>
    <cellStyle name="Separador de milhares_x0001_ 4 2 4 3" xfId="57710" xr:uid="{A80DCC39-005F-4D8E-A22A-BA8AA3D5ECBD}"/>
    <cellStyle name="Separador de milhares 4 2 5" xfId="27077" xr:uid="{00000000-0005-0000-0000-0000C7690000}"/>
    <cellStyle name="Separador de milhares_x0001_ 4 2 5" xfId="27078" xr:uid="{00000000-0005-0000-0000-0000C8690000}"/>
    <cellStyle name="Separador de milhares 4 2 5 2" xfId="27079" xr:uid="{00000000-0005-0000-0000-0000C9690000}"/>
    <cellStyle name="Separador de milhares_x0001_ 4 2 5 2" xfId="27080" xr:uid="{00000000-0005-0000-0000-0000CA690000}"/>
    <cellStyle name="Separador de milhares 4 2 5 2 2" xfId="57715" xr:uid="{11540C80-E5B6-4A71-98D4-B78F4C00959B}"/>
    <cellStyle name="Separador de milhares_x0001_ 4 2 5 2 2" xfId="57716" xr:uid="{BA701407-437A-43BE-95B4-8364A9AB399F}"/>
    <cellStyle name="Separador de milhares 4 2 5 3" xfId="57713" xr:uid="{E37013FA-82AF-4483-B15B-54FA2BA90365}"/>
    <cellStyle name="Separador de milhares_x0001_ 4 2 5 3" xfId="57714" xr:uid="{46F8DA6E-4636-4E58-8876-B47D5C9EB05E}"/>
    <cellStyle name="Separador de milhares 4 2 6" xfId="27081" xr:uid="{00000000-0005-0000-0000-0000CB690000}"/>
    <cellStyle name="Separador de milhares_x0001_ 4 2 6" xfId="27082" xr:uid="{00000000-0005-0000-0000-0000CC690000}"/>
    <cellStyle name="Separador de milhares 4 2 6 2" xfId="57717" xr:uid="{34E747CF-E411-4D44-BFBC-3B39884C0733}"/>
    <cellStyle name="Separador de milhares_x0001_ 4 2 6 2" xfId="57718" xr:uid="{8DB3E752-8489-47BC-B0CA-57D22C39DF86}"/>
    <cellStyle name="Separador de milhares 4 2 7" xfId="27083" xr:uid="{00000000-0005-0000-0000-0000CD690000}"/>
    <cellStyle name="Separador de milhares_x0001_ 4 2 7" xfId="27084" xr:uid="{00000000-0005-0000-0000-0000CE690000}"/>
    <cellStyle name="Separador de milhares 4 2 7 2" xfId="57719" xr:uid="{FD3B818B-DEE1-4509-8783-3BD89C617186}"/>
    <cellStyle name="Separador de milhares_x0001_ 4 2 7 2" xfId="57720" xr:uid="{A4DD0209-B7E8-4F76-88E2-3F3E9B340366}"/>
    <cellStyle name="Separador de milhares 4 2 7 3" xfId="27085" xr:uid="{00000000-0005-0000-0000-0000CF690000}"/>
    <cellStyle name="Separador de milhares 4 2 7 3 2" xfId="57721" xr:uid="{CDAF16C3-A8DA-4AA5-B9A8-132807438ACA}"/>
    <cellStyle name="Separador de milhares 4 2 8" xfId="27086" xr:uid="{00000000-0005-0000-0000-0000D0690000}"/>
    <cellStyle name="Separador de milhares_x0001_ 4 2 8" xfId="27087" xr:uid="{00000000-0005-0000-0000-0000D1690000}"/>
    <cellStyle name="Separador de milhares 4 2 8 2" xfId="57722" xr:uid="{0BB619B1-83A5-4DE7-A7D9-BF1F02BC111D}"/>
    <cellStyle name="Separador de milhares_x0001_ 4 2 8 2" xfId="57723" xr:uid="{5BEDFA48-9644-429A-9B82-75DA3A9258B4}"/>
    <cellStyle name="Separador de milhares 4 2 9" xfId="27088" xr:uid="{00000000-0005-0000-0000-0000D2690000}"/>
    <cellStyle name="Separador de milhares_x0001_ 4 2 9" xfId="27089" xr:uid="{00000000-0005-0000-0000-0000D3690000}"/>
    <cellStyle name="Separador de milhares 4 2 9 2" xfId="57724" xr:uid="{5FBF67C2-4C19-4A51-83B1-61C42054A6A8}"/>
    <cellStyle name="Separador de milhares_x0001_ 4 2 9 2" xfId="57725" xr:uid="{15C171C3-C177-4C5B-A46F-471B52EFD266}"/>
    <cellStyle name="Separador de milhares 4 20" xfId="27090" xr:uid="{00000000-0005-0000-0000-0000D4690000}"/>
    <cellStyle name="Separador de milhares 4 20 2" xfId="27091" xr:uid="{00000000-0005-0000-0000-0000D5690000}"/>
    <cellStyle name="Separador de milhares 4 20 2 2" xfId="27092" xr:uid="{00000000-0005-0000-0000-0000D6690000}"/>
    <cellStyle name="Separador de milhares 4 20 2 2 2" xfId="57728" xr:uid="{6F2A9A0A-49A2-43AF-888C-77B701F6D0D6}"/>
    <cellStyle name="Separador de milhares 4 20 2 3" xfId="57727" xr:uid="{A9F4923D-917B-473A-BA85-A5F71DD91F7B}"/>
    <cellStyle name="Separador de milhares 4 20 3" xfId="27093" xr:uid="{00000000-0005-0000-0000-0000D7690000}"/>
    <cellStyle name="Separador de milhares 4 20 3 2" xfId="27094" xr:uid="{00000000-0005-0000-0000-0000D8690000}"/>
    <cellStyle name="Separador de milhares 4 20 3 2 2" xfId="57730" xr:uid="{6828016B-BF66-4C7D-89FA-997B7C6C7BFC}"/>
    <cellStyle name="Separador de milhares 4 20 3 3" xfId="57729" xr:uid="{7B8B62F9-9C99-4DC4-8546-ADD569271973}"/>
    <cellStyle name="Separador de milhares 4 20 4" xfId="27095" xr:uid="{00000000-0005-0000-0000-0000D9690000}"/>
    <cellStyle name="Separador de milhares 4 20 4 2" xfId="57731" xr:uid="{82C2FD82-1D9F-4012-9659-8B5EBC83E913}"/>
    <cellStyle name="Separador de milhares 4 20 5" xfId="27096" xr:uid="{00000000-0005-0000-0000-0000DA690000}"/>
    <cellStyle name="Separador de milhares 4 20 5 2" xfId="27097" xr:uid="{00000000-0005-0000-0000-0000DB690000}"/>
    <cellStyle name="Separador de milhares 4 20 5 2 2" xfId="57733" xr:uid="{7A686E11-785B-4CAB-9E29-F14E1E595AE3}"/>
    <cellStyle name="Separador de milhares 4 20 5 3" xfId="57732" xr:uid="{B7F67F0A-3387-490B-9AA6-475E2D0BD75D}"/>
    <cellStyle name="Separador de milhares 4 20 6" xfId="27098" xr:uid="{00000000-0005-0000-0000-0000DC690000}"/>
    <cellStyle name="Separador de milhares 4 20 6 2" xfId="57734" xr:uid="{2DCC3905-B1B4-424A-A9CE-A4460AE1E9E4}"/>
    <cellStyle name="Separador de milhares 4 20 7" xfId="57726" xr:uid="{D9C0AC67-9DB3-4A5C-8FA1-7B6A634F149F}"/>
    <cellStyle name="Separador de milhares 4 21" xfId="27099" xr:uid="{00000000-0005-0000-0000-0000DD690000}"/>
    <cellStyle name="Separador de milhares 4 21 2" xfId="27100" xr:uid="{00000000-0005-0000-0000-0000DE690000}"/>
    <cellStyle name="Separador de milhares 4 21 2 2" xfId="27101" xr:uid="{00000000-0005-0000-0000-0000DF690000}"/>
    <cellStyle name="Separador de milhares 4 21 2 2 2" xfId="57737" xr:uid="{C7B8ED44-3C32-40F4-9F14-CD1F415B2D8F}"/>
    <cellStyle name="Separador de milhares 4 21 2 3" xfId="57736" xr:uid="{D2896D55-45FC-4E87-B178-FA5DAECAF4BC}"/>
    <cellStyle name="Separador de milhares 4 21 3" xfId="27102" xr:uid="{00000000-0005-0000-0000-0000E0690000}"/>
    <cellStyle name="Separador de milhares 4 21 3 2" xfId="27103" xr:uid="{00000000-0005-0000-0000-0000E1690000}"/>
    <cellStyle name="Separador de milhares 4 21 3 2 2" xfId="57739" xr:uid="{6CABA63B-9B93-4C25-B1F9-9611E69F3015}"/>
    <cellStyle name="Separador de milhares 4 21 3 3" xfId="57738" xr:uid="{A266AC3C-9D78-4B76-A567-CBEB92FD2961}"/>
    <cellStyle name="Separador de milhares 4 21 4" xfId="27104" xr:uid="{00000000-0005-0000-0000-0000E2690000}"/>
    <cellStyle name="Separador de milhares 4 21 4 2" xfId="57740" xr:uid="{7D6CB93E-AB29-48F5-8B77-AD0BC3F45994}"/>
    <cellStyle name="Separador de milhares 4 21 5" xfId="27105" xr:uid="{00000000-0005-0000-0000-0000E3690000}"/>
    <cellStyle name="Separador de milhares 4 21 5 2" xfId="27106" xr:uid="{00000000-0005-0000-0000-0000E4690000}"/>
    <cellStyle name="Separador de milhares 4 21 5 2 2" xfId="57742" xr:uid="{FF4E904A-A322-451C-969F-3C575293C2E8}"/>
    <cellStyle name="Separador de milhares 4 21 5 3" xfId="57741" xr:uid="{BF97CB10-7D35-4A92-8F79-6939CC9EC970}"/>
    <cellStyle name="Separador de milhares 4 21 6" xfId="27107" xr:uid="{00000000-0005-0000-0000-0000E5690000}"/>
    <cellStyle name="Separador de milhares 4 21 6 2" xfId="57743" xr:uid="{2DD355C0-B2AB-4CDE-A7BB-394AA59804BC}"/>
    <cellStyle name="Separador de milhares 4 21 7" xfId="57735" xr:uid="{D09E4A44-314A-4B99-B639-BD86A91F6F6C}"/>
    <cellStyle name="Separador de milhares 4 22" xfId="27108" xr:uid="{00000000-0005-0000-0000-0000E6690000}"/>
    <cellStyle name="Separador de milhares 4 22 2" xfId="27109" xr:uid="{00000000-0005-0000-0000-0000E7690000}"/>
    <cellStyle name="Separador de milhares 4 22 2 2" xfId="27110" xr:uid="{00000000-0005-0000-0000-0000E8690000}"/>
    <cellStyle name="Separador de milhares 4 22 2 2 2" xfId="57746" xr:uid="{93817B94-0476-48A3-914B-728E676DA303}"/>
    <cellStyle name="Separador de milhares 4 22 2 3" xfId="57745" xr:uid="{515A61B8-EE34-49D0-9C37-A8ADFA15342A}"/>
    <cellStyle name="Separador de milhares 4 22 3" xfId="27111" xr:uid="{00000000-0005-0000-0000-0000E9690000}"/>
    <cellStyle name="Separador de milhares 4 22 3 2" xfId="27112" xr:uid="{00000000-0005-0000-0000-0000EA690000}"/>
    <cellStyle name="Separador de milhares 4 22 3 2 2" xfId="57748" xr:uid="{B2C07205-4444-48D2-BAA5-70DD5DAE6D34}"/>
    <cellStyle name="Separador de milhares 4 22 3 3" xfId="57747" xr:uid="{E5D60FE4-8050-4BB0-A1C6-2E89FC7BED58}"/>
    <cellStyle name="Separador de milhares 4 22 4" xfId="27113" xr:uid="{00000000-0005-0000-0000-0000EB690000}"/>
    <cellStyle name="Separador de milhares 4 22 4 2" xfId="57749" xr:uid="{7FA2B297-7C2F-42D3-B447-0B709120E822}"/>
    <cellStyle name="Separador de milhares 4 22 5" xfId="27114" xr:uid="{00000000-0005-0000-0000-0000EC690000}"/>
    <cellStyle name="Separador de milhares 4 22 5 2" xfId="27115" xr:uid="{00000000-0005-0000-0000-0000ED690000}"/>
    <cellStyle name="Separador de milhares 4 22 5 2 2" xfId="57751" xr:uid="{13E1F59A-CCD1-4F95-B457-2CEF6E0FFB37}"/>
    <cellStyle name="Separador de milhares 4 22 5 3" xfId="57750" xr:uid="{D964C8F2-122B-4A5C-9ED3-5986639572E6}"/>
    <cellStyle name="Separador de milhares 4 22 6" xfId="27116" xr:uid="{00000000-0005-0000-0000-0000EE690000}"/>
    <cellStyle name="Separador de milhares 4 22 6 2" xfId="57752" xr:uid="{CE1564B8-6D10-43B3-A74A-5556AAF38A36}"/>
    <cellStyle name="Separador de milhares 4 22 7" xfId="57744" xr:uid="{449A5DB5-CB3C-4C46-A4D7-518FC85F3242}"/>
    <cellStyle name="Separador de milhares 4 23" xfId="27117" xr:uid="{00000000-0005-0000-0000-0000EF690000}"/>
    <cellStyle name="Separador de milhares 4 23 2" xfId="27118" xr:uid="{00000000-0005-0000-0000-0000F0690000}"/>
    <cellStyle name="Separador de milhares 4 23 2 2" xfId="27119" xr:uid="{00000000-0005-0000-0000-0000F1690000}"/>
    <cellStyle name="Separador de milhares 4 23 2 2 2" xfId="57755" xr:uid="{9ADD58E6-0186-459B-989E-7182AD77EDDA}"/>
    <cellStyle name="Separador de milhares 4 23 2 3" xfId="57754" xr:uid="{64094CE2-2894-4754-892C-7504402CD405}"/>
    <cellStyle name="Separador de milhares 4 23 3" xfId="27120" xr:uid="{00000000-0005-0000-0000-0000F2690000}"/>
    <cellStyle name="Separador de milhares 4 23 3 2" xfId="27121" xr:uid="{00000000-0005-0000-0000-0000F3690000}"/>
    <cellStyle name="Separador de milhares 4 23 3 2 2" xfId="57757" xr:uid="{116A4B84-D05A-4BEE-B23C-E1F095C428F0}"/>
    <cellStyle name="Separador de milhares 4 23 3 3" xfId="57756" xr:uid="{9B599701-4279-46B2-ADB0-87594FE3808D}"/>
    <cellStyle name="Separador de milhares 4 23 4" xfId="27122" xr:uid="{00000000-0005-0000-0000-0000F4690000}"/>
    <cellStyle name="Separador de milhares 4 23 4 2" xfId="57758" xr:uid="{FF85E1C7-61FB-49B7-A6C4-EFC613197F41}"/>
    <cellStyle name="Separador de milhares 4 23 5" xfId="27123" xr:uid="{00000000-0005-0000-0000-0000F5690000}"/>
    <cellStyle name="Separador de milhares 4 23 5 2" xfId="27124" xr:uid="{00000000-0005-0000-0000-0000F6690000}"/>
    <cellStyle name="Separador de milhares 4 23 5 2 2" xfId="57760" xr:uid="{82ECD40F-2DBA-4D32-A737-E0207EF762E8}"/>
    <cellStyle name="Separador de milhares 4 23 5 3" xfId="57759" xr:uid="{2025E1DB-7130-40FB-8C73-6B4A4546A0EC}"/>
    <cellStyle name="Separador de milhares 4 23 6" xfId="27125" xr:uid="{00000000-0005-0000-0000-0000F7690000}"/>
    <cellStyle name="Separador de milhares 4 23 6 2" xfId="57761" xr:uid="{A621BB9C-E483-4BFE-A6AC-D89D0516D4DD}"/>
    <cellStyle name="Separador de milhares 4 23 7" xfId="57753" xr:uid="{A68C3D81-886B-405A-BAFC-42449D3EC450}"/>
    <cellStyle name="Separador de milhares 4 24" xfId="27126" xr:uid="{00000000-0005-0000-0000-0000F8690000}"/>
    <cellStyle name="Separador de milhares 4 24 2" xfId="27127" xr:uid="{00000000-0005-0000-0000-0000F9690000}"/>
    <cellStyle name="Separador de milhares 4 24 2 2" xfId="27128" xr:uid="{00000000-0005-0000-0000-0000FA690000}"/>
    <cellStyle name="Separador de milhares 4 24 2 2 2" xfId="57764" xr:uid="{2862D890-9231-46E6-AF99-975A032610A3}"/>
    <cellStyle name="Separador de milhares 4 24 2 3" xfId="57763" xr:uid="{ACCE87CC-D2F6-4BB3-A432-4B0A0F7ECA09}"/>
    <cellStyle name="Separador de milhares 4 24 3" xfId="27129" xr:uid="{00000000-0005-0000-0000-0000FB690000}"/>
    <cellStyle name="Separador de milhares 4 24 3 2" xfId="27130" xr:uid="{00000000-0005-0000-0000-0000FC690000}"/>
    <cellStyle name="Separador de milhares 4 24 3 2 2" xfId="57766" xr:uid="{0616BDD3-8A82-48B2-825F-04AA7978FABF}"/>
    <cellStyle name="Separador de milhares 4 24 3 3" xfId="57765" xr:uid="{4E8A3B0C-0973-4FF1-855E-4498A9B1B703}"/>
    <cellStyle name="Separador de milhares 4 24 4" xfId="27131" xr:uid="{00000000-0005-0000-0000-0000FD690000}"/>
    <cellStyle name="Separador de milhares 4 24 4 2" xfId="57767" xr:uid="{D02F396E-93DB-4EF6-B598-BFB134FD1E80}"/>
    <cellStyle name="Separador de milhares 4 24 5" xfId="27132" xr:uid="{00000000-0005-0000-0000-0000FE690000}"/>
    <cellStyle name="Separador de milhares 4 24 5 2" xfId="27133" xr:uid="{00000000-0005-0000-0000-0000FF690000}"/>
    <cellStyle name="Separador de milhares 4 24 5 2 2" xfId="57769" xr:uid="{467B7BEF-9255-4A7B-BCA0-43C6275BAE3F}"/>
    <cellStyle name="Separador de milhares 4 24 5 3" xfId="57768" xr:uid="{F37F6720-9849-453D-96EF-71DCA43E5AAF}"/>
    <cellStyle name="Separador de milhares 4 24 6" xfId="27134" xr:uid="{00000000-0005-0000-0000-0000006A0000}"/>
    <cellStyle name="Separador de milhares 4 24 6 2" xfId="57770" xr:uid="{B1B779C6-D408-4DBA-84FA-17933FE89499}"/>
    <cellStyle name="Separador de milhares 4 24 7" xfId="57762" xr:uid="{081A11EF-85A3-4B2A-BBB5-ED8AF43045FC}"/>
    <cellStyle name="Separador de milhares 4 25" xfId="27135" xr:uid="{00000000-0005-0000-0000-0000016A0000}"/>
    <cellStyle name="Separador de milhares 4 25 2" xfId="27136" xr:uid="{00000000-0005-0000-0000-0000026A0000}"/>
    <cellStyle name="Separador de milhares 4 25 2 2" xfId="27137" xr:uid="{00000000-0005-0000-0000-0000036A0000}"/>
    <cellStyle name="Separador de milhares 4 25 2 2 2" xfId="57773" xr:uid="{3FC05DD3-9BF7-48C4-B49E-6F2AF7B81990}"/>
    <cellStyle name="Separador de milhares 4 25 2 3" xfId="57772" xr:uid="{0F73ABB5-CDFC-4C09-A08B-CA4F6235BAB4}"/>
    <cellStyle name="Separador de milhares 4 25 3" xfId="27138" xr:uid="{00000000-0005-0000-0000-0000046A0000}"/>
    <cellStyle name="Separador de milhares 4 25 3 2" xfId="27139" xr:uid="{00000000-0005-0000-0000-0000056A0000}"/>
    <cellStyle name="Separador de milhares 4 25 3 2 2" xfId="57775" xr:uid="{D13A07D2-0A46-4BAB-8F3A-26B2BFEFD0CA}"/>
    <cellStyle name="Separador de milhares 4 25 3 3" xfId="57774" xr:uid="{8AF70FFD-00D9-4A29-AE03-707D079D42E6}"/>
    <cellStyle name="Separador de milhares 4 25 4" xfId="27140" xr:uid="{00000000-0005-0000-0000-0000066A0000}"/>
    <cellStyle name="Separador de milhares 4 25 4 2" xfId="57776" xr:uid="{F2E88D46-6580-4281-BC12-B5B8B99092F8}"/>
    <cellStyle name="Separador de milhares 4 25 5" xfId="27141" xr:uid="{00000000-0005-0000-0000-0000076A0000}"/>
    <cellStyle name="Separador de milhares 4 25 5 2" xfId="27142" xr:uid="{00000000-0005-0000-0000-0000086A0000}"/>
    <cellStyle name="Separador de milhares 4 25 5 2 2" xfId="57778" xr:uid="{204AC55C-BF5E-4B52-B9EF-0D5E17BECD16}"/>
    <cellStyle name="Separador de milhares 4 25 5 3" xfId="57777" xr:uid="{3C482C14-595B-4AE2-B751-00D1419FAB17}"/>
    <cellStyle name="Separador de milhares 4 25 6" xfId="27143" xr:uid="{00000000-0005-0000-0000-0000096A0000}"/>
    <cellStyle name="Separador de milhares 4 25 6 2" xfId="57779" xr:uid="{F1C01BF1-7661-4719-AB23-7E8988262FC8}"/>
    <cellStyle name="Separador de milhares 4 25 7" xfId="57771" xr:uid="{88B9D247-AE60-49F8-8780-3796D746E63E}"/>
    <cellStyle name="Separador de milhares 4 26" xfId="27144" xr:uid="{00000000-0005-0000-0000-00000A6A0000}"/>
    <cellStyle name="Separador de milhares 4 26 2" xfId="27145" xr:uid="{00000000-0005-0000-0000-00000B6A0000}"/>
    <cellStyle name="Separador de milhares 4 26 2 2" xfId="27146" xr:uid="{00000000-0005-0000-0000-00000C6A0000}"/>
    <cellStyle name="Separador de milhares 4 26 2 2 2" xfId="57782" xr:uid="{9E99753B-5F5F-4EE0-BF02-9354F11D86B2}"/>
    <cellStyle name="Separador de milhares 4 26 2 3" xfId="57781" xr:uid="{61474108-113E-494D-BCB4-97777DBDDB55}"/>
    <cellStyle name="Separador de milhares 4 26 3" xfId="27147" xr:uid="{00000000-0005-0000-0000-00000D6A0000}"/>
    <cellStyle name="Separador de milhares 4 26 3 2" xfId="27148" xr:uid="{00000000-0005-0000-0000-00000E6A0000}"/>
    <cellStyle name="Separador de milhares 4 26 3 2 2" xfId="57784" xr:uid="{5294A7A7-7C4F-4F3D-AA82-1EDE47228FD8}"/>
    <cellStyle name="Separador de milhares 4 26 3 3" xfId="57783" xr:uid="{B6571DB7-7C6D-40C0-98C5-FB32FBC30F85}"/>
    <cellStyle name="Separador de milhares 4 26 4" xfId="27149" xr:uid="{00000000-0005-0000-0000-00000F6A0000}"/>
    <cellStyle name="Separador de milhares 4 26 4 2" xfId="57785" xr:uid="{E10FF404-990F-4B45-9BA8-FDAFA3925327}"/>
    <cellStyle name="Separador de milhares 4 26 5" xfId="27150" xr:uid="{00000000-0005-0000-0000-0000106A0000}"/>
    <cellStyle name="Separador de milhares 4 26 5 2" xfId="27151" xr:uid="{00000000-0005-0000-0000-0000116A0000}"/>
    <cellStyle name="Separador de milhares 4 26 5 2 2" xfId="57787" xr:uid="{9E8FC69C-145A-4908-AF5C-C0366D707ADB}"/>
    <cellStyle name="Separador de milhares 4 26 5 3" xfId="57786" xr:uid="{DD9A90B5-33FC-46F9-BE23-C6C65F0D92DE}"/>
    <cellStyle name="Separador de milhares 4 26 6" xfId="27152" xr:uid="{00000000-0005-0000-0000-0000126A0000}"/>
    <cellStyle name="Separador de milhares 4 26 6 2" xfId="57788" xr:uid="{A9B8006A-BAC0-41B7-BFD3-B1DD78C68343}"/>
    <cellStyle name="Separador de milhares 4 26 7" xfId="57780" xr:uid="{4BDF871C-DA70-4C69-B2CD-9C9EB688616C}"/>
    <cellStyle name="Separador de milhares 4 27" xfId="27153" xr:uid="{00000000-0005-0000-0000-0000136A0000}"/>
    <cellStyle name="Separador de milhares 4 27 2" xfId="27154" xr:uid="{00000000-0005-0000-0000-0000146A0000}"/>
    <cellStyle name="Separador de milhares 4 27 2 2" xfId="27155" xr:uid="{00000000-0005-0000-0000-0000156A0000}"/>
    <cellStyle name="Separador de milhares 4 27 2 2 2" xfId="57791" xr:uid="{FDF49BB1-0838-4DC7-BE35-9C8CB5FA4CD3}"/>
    <cellStyle name="Separador de milhares 4 27 2 3" xfId="57790" xr:uid="{071735E6-DEB6-4514-9EFE-D8D1D32BF0D8}"/>
    <cellStyle name="Separador de milhares 4 27 3" xfId="27156" xr:uid="{00000000-0005-0000-0000-0000166A0000}"/>
    <cellStyle name="Separador de milhares 4 27 3 2" xfId="27157" xr:uid="{00000000-0005-0000-0000-0000176A0000}"/>
    <cellStyle name="Separador de milhares 4 27 3 2 2" xfId="57793" xr:uid="{A03FEAAE-A51A-45B3-95D1-386B95CD5404}"/>
    <cellStyle name="Separador de milhares 4 27 3 3" xfId="57792" xr:uid="{E88A1E3C-E6CF-4E35-B349-7721BB65B255}"/>
    <cellStyle name="Separador de milhares 4 27 4" xfId="27158" xr:uid="{00000000-0005-0000-0000-0000186A0000}"/>
    <cellStyle name="Separador de milhares 4 27 4 2" xfId="57794" xr:uid="{CFEE06D1-95BC-4737-B43C-FCE8B7F6E565}"/>
    <cellStyle name="Separador de milhares 4 27 5" xfId="27159" xr:uid="{00000000-0005-0000-0000-0000196A0000}"/>
    <cellStyle name="Separador de milhares 4 27 5 2" xfId="27160" xr:uid="{00000000-0005-0000-0000-00001A6A0000}"/>
    <cellStyle name="Separador de milhares 4 27 5 2 2" xfId="57796" xr:uid="{C32F1629-EBFA-4E31-A106-A66D2C35D4E4}"/>
    <cellStyle name="Separador de milhares 4 27 5 3" xfId="57795" xr:uid="{FB0F56BF-5B60-446D-B1DE-24E5AE82CC1C}"/>
    <cellStyle name="Separador de milhares 4 27 6" xfId="27161" xr:uid="{00000000-0005-0000-0000-00001B6A0000}"/>
    <cellStyle name="Separador de milhares 4 27 6 2" xfId="57797" xr:uid="{0B0734CD-0EB7-4BDB-9938-93CE1FF2CEBD}"/>
    <cellStyle name="Separador de milhares 4 27 7" xfId="57789" xr:uid="{43C2F693-CFE4-4F69-A782-053DCD2FA283}"/>
    <cellStyle name="Separador de milhares 4 28" xfId="27162" xr:uid="{00000000-0005-0000-0000-00001C6A0000}"/>
    <cellStyle name="Separador de milhares 4 28 2" xfId="27163" xr:uid="{00000000-0005-0000-0000-00001D6A0000}"/>
    <cellStyle name="Separador de milhares 4 28 2 2" xfId="27164" xr:uid="{00000000-0005-0000-0000-00001E6A0000}"/>
    <cellStyle name="Separador de milhares 4 28 2 2 2" xfId="57800" xr:uid="{183B03D8-163F-4A31-A888-2BCDF8ADD03D}"/>
    <cellStyle name="Separador de milhares 4 28 2 3" xfId="57799" xr:uid="{57DDA2B0-E7E5-47CA-8129-AA5CB72FDFC6}"/>
    <cellStyle name="Separador de milhares 4 28 3" xfId="27165" xr:uid="{00000000-0005-0000-0000-00001F6A0000}"/>
    <cellStyle name="Separador de milhares 4 28 3 2" xfId="27166" xr:uid="{00000000-0005-0000-0000-0000206A0000}"/>
    <cellStyle name="Separador de milhares 4 28 3 2 2" xfId="57802" xr:uid="{67A4E353-1D5D-4FAC-96D6-7A05363236C5}"/>
    <cellStyle name="Separador de milhares 4 28 3 3" xfId="57801" xr:uid="{BE29D6D1-6422-42EC-8581-4677FD3D14F9}"/>
    <cellStyle name="Separador de milhares 4 28 4" xfId="27167" xr:uid="{00000000-0005-0000-0000-0000216A0000}"/>
    <cellStyle name="Separador de milhares 4 28 4 2" xfId="57803" xr:uid="{1AAE95B8-B7E3-4E05-9428-F5BA644C97EE}"/>
    <cellStyle name="Separador de milhares 4 28 5" xfId="27168" xr:uid="{00000000-0005-0000-0000-0000226A0000}"/>
    <cellStyle name="Separador de milhares 4 28 5 2" xfId="27169" xr:uid="{00000000-0005-0000-0000-0000236A0000}"/>
    <cellStyle name="Separador de milhares 4 28 5 2 2" xfId="57805" xr:uid="{D7D5D8F6-694A-4325-9407-75CF5EF8F1F7}"/>
    <cellStyle name="Separador de milhares 4 28 5 3" xfId="57804" xr:uid="{9FCE1C7C-5877-468B-9F35-7BEF45C37AB0}"/>
    <cellStyle name="Separador de milhares 4 28 6" xfId="27170" xr:uid="{00000000-0005-0000-0000-0000246A0000}"/>
    <cellStyle name="Separador de milhares 4 28 6 2" xfId="57806" xr:uid="{E8A1A116-BD96-46B1-9C47-6186D33206BC}"/>
    <cellStyle name="Separador de milhares 4 28 7" xfId="57798" xr:uid="{A04D07A1-3666-4DF3-A53C-05EC7014E83D}"/>
    <cellStyle name="Separador de milhares 4 29" xfId="27171" xr:uid="{00000000-0005-0000-0000-0000256A0000}"/>
    <cellStyle name="Separador de milhares 4 29 2" xfId="27172" xr:uid="{00000000-0005-0000-0000-0000266A0000}"/>
    <cellStyle name="Separador de milhares 4 29 2 2" xfId="27173" xr:uid="{00000000-0005-0000-0000-0000276A0000}"/>
    <cellStyle name="Separador de milhares 4 29 2 2 2" xfId="57809" xr:uid="{B739BEEF-3C02-4EFD-BA8C-BEEFBC646205}"/>
    <cellStyle name="Separador de milhares 4 29 2 3" xfId="57808" xr:uid="{4949FEF4-D266-4115-86EB-9F51AE46DEF4}"/>
    <cellStyle name="Separador de milhares 4 29 3" xfId="27174" xr:uid="{00000000-0005-0000-0000-0000286A0000}"/>
    <cellStyle name="Separador de milhares 4 29 3 2" xfId="27175" xr:uid="{00000000-0005-0000-0000-0000296A0000}"/>
    <cellStyle name="Separador de milhares 4 29 3 2 2" xfId="57811" xr:uid="{EB01C02E-CA2C-42C7-A229-B80F68BE72E8}"/>
    <cellStyle name="Separador de milhares 4 29 3 3" xfId="57810" xr:uid="{22E873E9-AF3D-4E03-BD02-D9F768694A01}"/>
    <cellStyle name="Separador de milhares 4 29 4" xfId="27176" xr:uid="{00000000-0005-0000-0000-00002A6A0000}"/>
    <cellStyle name="Separador de milhares 4 29 4 2" xfId="57812" xr:uid="{9E0FECD1-2914-4A79-9624-9B3DB83F13A2}"/>
    <cellStyle name="Separador de milhares 4 29 5" xfId="27177" xr:uid="{00000000-0005-0000-0000-00002B6A0000}"/>
    <cellStyle name="Separador de milhares 4 29 5 2" xfId="27178" xr:uid="{00000000-0005-0000-0000-00002C6A0000}"/>
    <cellStyle name="Separador de milhares 4 29 5 2 2" xfId="57814" xr:uid="{D577B92E-A10F-458D-B84D-2ECECBF6C186}"/>
    <cellStyle name="Separador de milhares 4 29 5 3" xfId="57813" xr:uid="{7F321C77-374D-4686-99E9-AE63839D9CDC}"/>
    <cellStyle name="Separador de milhares 4 29 6" xfId="27179" xr:uid="{00000000-0005-0000-0000-00002D6A0000}"/>
    <cellStyle name="Separador de milhares 4 29 6 2" xfId="57815" xr:uid="{CFEF3CD7-B4EA-4604-B2B7-4D30FA608AE4}"/>
    <cellStyle name="Separador de milhares 4 29 7" xfId="57807" xr:uid="{5E8E5387-FCCE-49D5-B49F-0C02F19BE6B3}"/>
    <cellStyle name="Separador de milhares 4 3" xfId="27180" xr:uid="{00000000-0005-0000-0000-00002E6A0000}"/>
    <cellStyle name="Separador de milhares_x0001_ 4 3" xfId="27181" xr:uid="{00000000-0005-0000-0000-00002F6A0000}"/>
    <cellStyle name="Separador de milhares 4 3 10" xfId="57816" xr:uid="{7A3F5237-B8E3-4322-AA68-20742D6AD746}"/>
    <cellStyle name="Separador de milhares_x0001_ 4 3 10" xfId="57817" xr:uid="{96D54C63-B3D3-4083-892D-A00FA709B2DD}"/>
    <cellStyle name="Separador de milhares 4 3 2" xfId="27182" xr:uid="{00000000-0005-0000-0000-0000306A0000}"/>
    <cellStyle name="Separador de milhares_x0001_ 4 3 2" xfId="27183" xr:uid="{00000000-0005-0000-0000-0000316A0000}"/>
    <cellStyle name="Separador de milhares 4 3 2 2" xfId="27184" xr:uid="{00000000-0005-0000-0000-0000326A0000}"/>
    <cellStyle name="Separador de milhares_x0001_ 4 3 2 2" xfId="27185" xr:uid="{00000000-0005-0000-0000-0000336A0000}"/>
    <cellStyle name="Separador de milhares 4 3 2 2 2" xfId="57820" xr:uid="{D9D89053-8436-4638-A580-D518D3F306FB}"/>
    <cellStyle name="Separador de milhares_x0001_ 4 3 2 2 2" xfId="57821" xr:uid="{434111D2-1FA7-414D-9999-B11EBAEFDA80}"/>
    <cellStyle name="Separador de milhares 4 3 2 3" xfId="57818" xr:uid="{5390662A-70EF-42E7-9304-5E6DF0CF8284}"/>
    <cellStyle name="Separador de milhares_x0001_ 4 3 2 3" xfId="57819" xr:uid="{974D271F-C6F7-45E9-9CFA-69579A76D2BC}"/>
    <cellStyle name="Separador de milhares 4 3 3" xfId="27186" xr:uid="{00000000-0005-0000-0000-0000346A0000}"/>
    <cellStyle name="Separador de milhares_x0001_ 4 3 3" xfId="27187" xr:uid="{00000000-0005-0000-0000-0000356A0000}"/>
    <cellStyle name="Separador de milhares 4 3 3 2" xfId="27188" xr:uid="{00000000-0005-0000-0000-0000366A0000}"/>
    <cellStyle name="Separador de milhares_x0001_ 4 3 3 2" xfId="27189" xr:uid="{00000000-0005-0000-0000-0000376A0000}"/>
    <cellStyle name="Separador de milhares 4 3 3 2 2" xfId="57824" xr:uid="{731A0E1B-A5CB-474E-9373-89E82073BF22}"/>
    <cellStyle name="Separador de milhares_x0001_ 4 3 3 2 2" xfId="57825" xr:uid="{87E3E72B-5299-4810-9D89-784CF50D0FED}"/>
    <cellStyle name="Separador de milhares 4 3 3 3" xfId="57822" xr:uid="{20F33D4C-9EA0-45CD-8A88-B436502E71CF}"/>
    <cellStyle name="Separador de milhares_x0001_ 4 3 3 3" xfId="57823" xr:uid="{8C96D189-76D0-4FFC-AEE0-1AA23EA4DE32}"/>
    <cellStyle name="Separador de milhares 4 3 4" xfId="27190" xr:uid="{00000000-0005-0000-0000-0000386A0000}"/>
    <cellStyle name="Separador de milhares_x0001_ 4 3 4" xfId="27191" xr:uid="{00000000-0005-0000-0000-0000396A0000}"/>
    <cellStyle name="Separador de milhares 4 3 4 2" xfId="27192" xr:uid="{00000000-0005-0000-0000-00003A6A0000}"/>
    <cellStyle name="Separador de milhares_x0001_ 4 3 4 2" xfId="27193" xr:uid="{00000000-0005-0000-0000-00003B6A0000}"/>
    <cellStyle name="Separador de milhares 4 3 4 2 2" xfId="57828" xr:uid="{BD33DD6E-0B6E-4474-AC64-88360FBE48E1}"/>
    <cellStyle name="Separador de milhares_x0001_ 4 3 4 2 2" xfId="57829" xr:uid="{6B3E6F33-EF50-4952-92FD-7872D2611D85}"/>
    <cellStyle name="Separador de milhares 4 3 4 3" xfId="57826" xr:uid="{D5272600-CB01-4777-A8FC-3A7535BE7906}"/>
    <cellStyle name="Separador de milhares_x0001_ 4 3 4 3" xfId="57827" xr:uid="{FC2DE289-E163-472B-AE0B-4F6A55DC924D}"/>
    <cellStyle name="Separador de milhares 4 3 5" xfId="27194" xr:uid="{00000000-0005-0000-0000-00003C6A0000}"/>
    <cellStyle name="Separador de milhares_x0001_ 4 3 5" xfId="27195" xr:uid="{00000000-0005-0000-0000-00003D6A0000}"/>
    <cellStyle name="Separador de milhares 4 3 5 2" xfId="27196" xr:uid="{00000000-0005-0000-0000-00003E6A0000}"/>
    <cellStyle name="Separador de milhares_x0001_ 4 3 5 2" xfId="27197" xr:uid="{00000000-0005-0000-0000-00003F6A0000}"/>
    <cellStyle name="Separador de milhares 4 3 5 2 2" xfId="57832" xr:uid="{82175442-8F33-49FB-A3A0-7F63CCA2A17F}"/>
    <cellStyle name="Separador de milhares_x0001_ 4 3 5 2 2" xfId="57833" xr:uid="{DCFCC2F7-E256-43A4-B9E2-183240EC1C60}"/>
    <cellStyle name="Separador de milhares 4 3 5 3" xfId="57830" xr:uid="{70FBF428-C7C2-4DDD-8315-1900BE750286}"/>
    <cellStyle name="Separador de milhares_x0001_ 4 3 5 3" xfId="57831" xr:uid="{7827067C-C61E-499C-80B5-846A445B9403}"/>
    <cellStyle name="Separador de milhares 4 3 6" xfId="27198" xr:uid="{00000000-0005-0000-0000-0000406A0000}"/>
    <cellStyle name="Separador de milhares_x0001_ 4 3 6" xfId="27199" xr:uid="{00000000-0005-0000-0000-0000416A0000}"/>
    <cellStyle name="Separador de milhares 4 3 6 2" xfId="57834" xr:uid="{866C57FE-AD32-45F4-A88F-B27F5167F896}"/>
    <cellStyle name="Separador de milhares_x0001_ 4 3 6 2" xfId="57835" xr:uid="{A35BC838-2082-4D64-A1E8-13939CE08331}"/>
    <cellStyle name="Separador de milhares 4 3 7" xfId="27200" xr:uid="{00000000-0005-0000-0000-0000426A0000}"/>
    <cellStyle name="Separador de milhares_x0001_ 4 3 7" xfId="27201" xr:uid="{00000000-0005-0000-0000-0000436A0000}"/>
    <cellStyle name="Separador de milhares 4 3 7 2" xfId="57836" xr:uid="{98F7D259-2C57-48BE-90F3-094FD1F8A893}"/>
    <cellStyle name="Separador de milhares_x0001_ 4 3 7 2" xfId="57837" xr:uid="{6C6442DE-052F-4B28-A84E-516DCB958895}"/>
    <cellStyle name="Separador de milhares 4 3 7 3" xfId="27202" xr:uid="{00000000-0005-0000-0000-0000446A0000}"/>
    <cellStyle name="Separador de milhares 4 3 7 3 2" xfId="57838" xr:uid="{3F9EC71E-29EC-47A2-8746-6E4F7B4DBF22}"/>
    <cellStyle name="Separador de milhares 4 3 8" xfId="27203" xr:uid="{00000000-0005-0000-0000-0000456A0000}"/>
    <cellStyle name="Separador de milhares_x0001_ 4 3 8" xfId="27204" xr:uid="{00000000-0005-0000-0000-0000466A0000}"/>
    <cellStyle name="Separador de milhares 4 3 8 2" xfId="57839" xr:uid="{8EAEAA46-7C95-4858-AB31-7E05CA19F0C6}"/>
    <cellStyle name="Separador de milhares_x0001_ 4 3 8 2" xfId="57840" xr:uid="{051053B6-001E-4587-8F0E-2D0CF34DA4B9}"/>
    <cellStyle name="Separador de milhares 4 3 9" xfId="27205" xr:uid="{00000000-0005-0000-0000-0000476A0000}"/>
    <cellStyle name="Separador de milhares_x0001_ 4 3 9" xfId="27206" xr:uid="{00000000-0005-0000-0000-0000486A0000}"/>
    <cellStyle name="Separador de milhares 4 3 9 2" xfId="57841" xr:uid="{0F3DBB07-E351-4320-BF8A-61001CD54EE0}"/>
    <cellStyle name="Separador de milhares_x0001_ 4 3 9 2" xfId="57842" xr:uid="{88FDDD90-468E-48F4-8503-225396126C2C}"/>
    <cellStyle name="Separador de milhares 4 30" xfId="27207" xr:uid="{00000000-0005-0000-0000-0000496A0000}"/>
    <cellStyle name="Separador de milhares 4 30 2" xfId="27208" xr:uid="{00000000-0005-0000-0000-00004A6A0000}"/>
    <cellStyle name="Separador de milhares 4 30 2 2" xfId="27209" xr:uid="{00000000-0005-0000-0000-00004B6A0000}"/>
    <cellStyle name="Separador de milhares 4 30 2 2 2" xfId="57845" xr:uid="{F2F28FBE-34A9-4506-A1F1-54A8A3100330}"/>
    <cellStyle name="Separador de milhares 4 30 2 3" xfId="57844" xr:uid="{DC53F6EE-881F-4F28-B2A1-6CA53CB82095}"/>
    <cellStyle name="Separador de milhares 4 30 3" xfId="27210" xr:uid="{00000000-0005-0000-0000-00004C6A0000}"/>
    <cellStyle name="Separador de milhares 4 30 3 2" xfId="27211" xr:uid="{00000000-0005-0000-0000-00004D6A0000}"/>
    <cellStyle name="Separador de milhares 4 30 3 2 2" xfId="57847" xr:uid="{A378C8A8-C417-45E3-BE08-963E20EAB7C1}"/>
    <cellStyle name="Separador de milhares 4 30 3 3" xfId="57846" xr:uid="{FEC7EBA0-9007-45FC-9B6F-CEA2F937AB78}"/>
    <cellStyle name="Separador de milhares 4 30 4" xfId="27212" xr:uid="{00000000-0005-0000-0000-00004E6A0000}"/>
    <cellStyle name="Separador de milhares 4 30 4 2" xfId="57848" xr:uid="{5C4022F9-4F04-4343-883C-64681ACEBA8B}"/>
    <cellStyle name="Separador de milhares 4 30 5" xfId="27213" xr:uid="{00000000-0005-0000-0000-00004F6A0000}"/>
    <cellStyle name="Separador de milhares 4 30 5 2" xfId="27214" xr:uid="{00000000-0005-0000-0000-0000506A0000}"/>
    <cellStyle name="Separador de milhares 4 30 5 2 2" xfId="57850" xr:uid="{D63EC805-AAC0-4316-BCEB-B2DEA35BBBA7}"/>
    <cellStyle name="Separador de milhares 4 30 5 3" xfId="57849" xr:uid="{583EFA41-E026-45E4-AD1E-A613BEC7D67E}"/>
    <cellStyle name="Separador de milhares 4 30 6" xfId="27215" xr:uid="{00000000-0005-0000-0000-0000516A0000}"/>
    <cellStyle name="Separador de milhares 4 30 6 2" xfId="57851" xr:uid="{8E2C3E71-FA09-4858-8479-758C0161E73A}"/>
    <cellStyle name="Separador de milhares 4 30 7" xfId="57843" xr:uid="{C395B034-F1A1-4AA6-BDA8-8D897194F8EC}"/>
    <cellStyle name="Separador de milhares 4 31" xfId="27216" xr:uid="{00000000-0005-0000-0000-0000526A0000}"/>
    <cellStyle name="Separador de milhares 4 31 2" xfId="27217" xr:uid="{00000000-0005-0000-0000-0000536A0000}"/>
    <cellStyle name="Separador de milhares 4 31 2 2" xfId="27218" xr:uid="{00000000-0005-0000-0000-0000546A0000}"/>
    <cellStyle name="Separador de milhares 4 31 2 2 2" xfId="57854" xr:uid="{AED514E0-AEA6-470C-AC11-449F0500A20E}"/>
    <cellStyle name="Separador de milhares 4 31 2 3" xfId="57853" xr:uid="{EE4848DB-128D-4EDC-889E-4A703B1BD69D}"/>
    <cellStyle name="Separador de milhares 4 31 3" xfId="27219" xr:uid="{00000000-0005-0000-0000-0000556A0000}"/>
    <cellStyle name="Separador de milhares 4 31 3 2" xfId="27220" xr:uid="{00000000-0005-0000-0000-0000566A0000}"/>
    <cellStyle name="Separador de milhares 4 31 3 2 2" xfId="57856" xr:uid="{E86C7877-069A-40F7-87E4-5962CA9C5E87}"/>
    <cellStyle name="Separador de milhares 4 31 3 3" xfId="57855" xr:uid="{66FE2634-A70B-4496-8C11-D0308BD85F36}"/>
    <cellStyle name="Separador de milhares 4 31 4" xfId="27221" xr:uid="{00000000-0005-0000-0000-0000576A0000}"/>
    <cellStyle name="Separador de milhares 4 31 4 2" xfId="57857" xr:uid="{7F658309-1ECE-4ADB-9786-1B496260311B}"/>
    <cellStyle name="Separador de milhares 4 31 5" xfId="27222" xr:uid="{00000000-0005-0000-0000-0000586A0000}"/>
    <cellStyle name="Separador de milhares 4 31 5 2" xfId="27223" xr:uid="{00000000-0005-0000-0000-0000596A0000}"/>
    <cellStyle name="Separador de milhares 4 31 5 2 2" xfId="57859" xr:uid="{9B432815-66AC-4FA2-90B7-68AAC58BF0BD}"/>
    <cellStyle name="Separador de milhares 4 31 5 3" xfId="57858" xr:uid="{B4891D5B-E178-4680-94C5-31326E775E91}"/>
    <cellStyle name="Separador de milhares 4 31 6" xfId="27224" xr:uid="{00000000-0005-0000-0000-00005A6A0000}"/>
    <cellStyle name="Separador de milhares 4 31 6 2" xfId="57860" xr:uid="{59D4C386-D533-4097-8319-3BCC2C71D005}"/>
    <cellStyle name="Separador de milhares 4 31 7" xfId="57852" xr:uid="{85958C07-67E6-41D4-B14D-1594D49DB0A0}"/>
    <cellStyle name="Separador de milhares 4 32" xfId="27225" xr:uid="{00000000-0005-0000-0000-00005B6A0000}"/>
    <cellStyle name="Separador de milhares 4 32 2" xfId="27226" xr:uid="{00000000-0005-0000-0000-00005C6A0000}"/>
    <cellStyle name="Separador de milhares 4 32 2 2" xfId="27227" xr:uid="{00000000-0005-0000-0000-00005D6A0000}"/>
    <cellStyle name="Separador de milhares 4 32 2 2 2" xfId="57863" xr:uid="{3A671E9A-2776-403D-B7D4-791C6C019966}"/>
    <cellStyle name="Separador de milhares 4 32 2 3" xfId="57862" xr:uid="{1D648785-E281-4A1D-B3C4-AF587D51143A}"/>
    <cellStyle name="Separador de milhares 4 32 3" xfId="27228" xr:uid="{00000000-0005-0000-0000-00005E6A0000}"/>
    <cellStyle name="Separador de milhares 4 32 3 2" xfId="27229" xr:uid="{00000000-0005-0000-0000-00005F6A0000}"/>
    <cellStyle name="Separador de milhares 4 32 3 2 2" xfId="57865" xr:uid="{62813B1B-08F6-42B6-B0BE-DC452D4E38F1}"/>
    <cellStyle name="Separador de milhares 4 32 3 3" xfId="57864" xr:uid="{6E121E93-88E3-4144-848D-0E5EE099ABFE}"/>
    <cellStyle name="Separador de milhares 4 32 4" xfId="27230" xr:uid="{00000000-0005-0000-0000-0000606A0000}"/>
    <cellStyle name="Separador de milhares 4 32 4 2" xfId="57866" xr:uid="{36E72A8A-8B35-46B1-8A32-4C6291137965}"/>
    <cellStyle name="Separador de milhares 4 32 5" xfId="27231" xr:uid="{00000000-0005-0000-0000-0000616A0000}"/>
    <cellStyle name="Separador de milhares 4 32 5 2" xfId="57867" xr:uid="{5F67AD65-E400-4A72-B195-DD132496ECB1}"/>
    <cellStyle name="Separador de milhares 4 32 6" xfId="27232" xr:uid="{00000000-0005-0000-0000-0000626A0000}"/>
    <cellStyle name="Separador de milhares 4 32 6 2" xfId="57868" xr:uid="{46EFDE64-16E3-490C-9B6E-7D04694F488C}"/>
    <cellStyle name="Separador de milhares 4 32 7" xfId="57861" xr:uid="{821B9E4E-D297-4C17-9E18-7D9468865ED7}"/>
    <cellStyle name="Separador de milhares 4 33" xfId="27233" xr:uid="{00000000-0005-0000-0000-0000636A0000}"/>
    <cellStyle name="Separador de milhares 4 33 2" xfId="27234" xr:uid="{00000000-0005-0000-0000-0000646A0000}"/>
    <cellStyle name="Separador de milhares 4 33 2 2" xfId="27235" xr:uid="{00000000-0005-0000-0000-0000656A0000}"/>
    <cellStyle name="Separador de milhares 4 33 2 2 2" xfId="57871" xr:uid="{7CD630D3-3431-4FE6-930B-C6AF6286B5D5}"/>
    <cellStyle name="Separador de milhares 4 33 2 3" xfId="57870" xr:uid="{BF613756-9808-48A6-8A31-C94715E9C51B}"/>
    <cellStyle name="Separador de milhares 4 33 3" xfId="27236" xr:uid="{00000000-0005-0000-0000-0000666A0000}"/>
    <cellStyle name="Separador de milhares 4 33 3 2" xfId="27237" xr:uid="{00000000-0005-0000-0000-0000676A0000}"/>
    <cellStyle name="Separador de milhares 4 33 3 2 2" xfId="57873" xr:uid="{3F2A861D-3FEB-4C7E-B2D6-1F08078CDAF6}"/>
    <cellStyle name="Separador de milhares 4 33 3 3" xfId="57872" xr:uid="{50B00D7E-8099-49EE-A5EF-7541E068A48B}"/>
    <cellStyle name="Separador de milhares 4 33 4" xfId="27238" xr:uid="{00000000-0005-0000-0000-0000686A0000}"/>
    <cellStyle name="Separador de milhares 4 33 4 2" xfId="57874" xr:uid="{26675876-0D00-4CF4-AD8C-29B0AD7F7E10}"/>
    <cellStyle name="Separador de milhares 4 33 5" xfId="27239" xr:uid="{00000000-0005-0000-0000-0000696A0000}"/>
    <cellStyle name="Separador de milhares 4 33 5 2" xfId="57875" xr:uid="{63933C56-F493-4000-B0ED-08B42BA02227}"/>
    <cellStyle name="Separador de milhares 4 33 6" xfId="27240" xr:uid="{00000000-0005-0000-0000-00006A6A0000}"/>
    <cellStyle name="Separador de milhares 4 33 6 2" xfId="57876" xr:uid="{7043F10C-585D-4B39-ADB4-0845584A5942}"/>
    <cellStyle name="Separador de milhares 4 33 7" xfId="57869" xr:uid="{7113DBBC-EA6C-43E2-8454-ECDCC9CB21C7}"/>
    <cellStyle name="Separador de milhares 4 34" xfId="27241" xr:uid="{00000000-0005-0000-0000-00006B6A0000}"/>
    <cellStyle name="Separador de milhares 4 34 2" xfId="27242" xr:uid="{00000000-0005-0000-0000-00006C6A0000}"/>
    <cellStyle name="Separador de milhares 4 34 2 2" xfId="27243" xr:uid="{00000000-0005-0000-0000-00006D6A0000}"/>
    <cellStyle name="Separador de milhares 4 34 2 2 2" xfId="57879" xr:uid="{FFD27F6F-A510-4878-ABA5-1B3D99FE5B79}"/>
    <cellStyle name="Separador de milhares 4 34 2 3" xfId="57878" xr:uid="{635112DC-535D-4B28-AB6E-0DD199EF2D23}"/>
    <cellStyle name="Separador de milhares 4 34 3" xfId="27244" xr:uid="{00000000-0005-0000-0000-00006E6A0000}"/>
    <cellStyle name="Separador de milhares 4 34 3 2" xfId="27245" xr:uid="{00000000-0005-0000-0000-00006F6A0000}"/>
    <cellStyle name="Separador de milhares 4 34 3 2 2" xfId="57881" xr:uid="{C86B07FE-6620-4D83-876E-48518EC63FF9}"/>
    <cellStyle name="Separador de milhares 4 34 3 3" xfId="57880" xr:uid="{34CF2CF9-13A7-4D44-9BB6-A9D8A9BA114C}"/>
    <cellStyle name="Separador de milhares 4 34 4" xfId="27246" xr:uid="{00000000-0005-0000-0000-0000706A0000}"/>
    <cellStyle name="Separador de milhares 4 34 4 2" xfId="57882" xr:uid="{625F319B-0764-498D-AD66-553182F443E8}"/>
    <cellStyle name="Separador de milhares 4 34 5" xfId="27247" xr:uid="{00000000-0005-0000-0000-0000716A0000}"/>
    <cellStyle name="Separador de milhares 4 34 5 2" xfId="57883" xr:uid="{4E35A89D-2AE7-43B4-A033-794872D57614}"/>
    <cellStyle name="Separador de milhares 4 34 6" xfId="27248" xr:uid="{00000000-0005-0000-0000-0000726A0000}"/>
    <cellStyle name="Separador de milhares 4 34 6 2" xfId="57884" xr:uid="{30041FC8-8DE5-4D08-9EB7-5537FDEAABC8}"/>
    <cellStyle name="Separador de milhares 4 34 7" xfId="57877" xr:uid="{488AD639-55B3-4F9E-81E9-8F31829EB4F5}"/>
    <cellStyle name="Separador de milhares 4 35" xfId="27249" xr:uid="{00000000-0005-0000-0000-0000736A0000}"/>
    <cellStyle name="Separador de milhares 4 35 2" xfId="27250" xr:uid="{00000000-0005-0000-0000-0000746A0000}"/>
    <cellStyle name="Separador de milhares 4 35 2 2" xfId="27251" xr:uid="{00000000-0005-0000-0000-0000756A0000}"/>
    <cellStyle name="Separador de milhares 4 35 2 2 2" xfId="57887" xr:uid="{E7CB2A7B-4217-48B3-BB5A-8234502E5E88}"/>
    <cellStyle name="Separador de milhares 4 35 2 3" xfId="57886" xr:uid="{B66F9BC0-2064-4056-8366-2F1490FC1F2C}"/>
    <cellStyle name="Separador de milhares 4 35 3" xfId="27252" xr:uid="{00000000-0005-0000-0000-0000766A0000}"/>
    <cellStyle name="Separador de milhares 4 35 3 2" xfId="27253" xr:uid="{00000000-0005-0000-0000-0000776A0000}"/>
    <cellStyle name="Separador de milhares 4 35 3 2 2" xfId="57889" xr:uid="{87E4089E-22DE-49E6-9962-182A618E6D77}"/>
    <cellStyle name="Separador de milhares 4 35 3 3" xfId="57888" xr:uid="{A3D2DA23-9F38-4A92-9216-2CFA3343E706}"/>
    <cellStyle name="Separador de milhares 4 35 4" xfId="27254" xr:uid="{00000000-0005-0000-0000-0000786A0000}"/>
    <cellStyle name="Separador de milhares 4 35 4 2" xfId="57890" xr:uid="{5752CC97-04A8-467E-9582-4A8943A4F60B}"/>
    <cellStyle name="Separador de milhares 4 35 5" xfId="27255" xr:uid="{00000000-0005-0000-0000-0000796A0000}"/>
    <cellStyle name="Separador de milhares 4 35 5 2" xfId="57891" xr:uid="{8817E932-4261-42EA-BA78-75790FA2929D}"/>
    <cellStyle name="Separador de milhares 4 35 6" xfId="27256" xr:uid="{00000000-0005-0000-0000-00007A6A0000}"/>
    <cellStyle name="Separador de milhares 4 35 6 2" xfId="57892" xr:uid="{AA27EC7E-FC90-4024-BD0F-5E497715B585}"/>
    <cellStyle name="Separador de milhares 4 35 7" xfId="57885" xr:uid="{8CA78E6E-6AD3-4114-B52A-F4B2E5E4CED4}"/>
    <cellStyle name="Separador de milhares 4 36" xfId="27257" xr:uid="{00000000-0005-0000-0000-00007B6A0000}"/>
    <cellStyle name="Separador de milhares 4 36 2" xfId="27258" xr:uid="{00000000-0005-0000-0000-00007C6A0000}"/>
    <cellStyle name="Separador de milhares 4 36 2 2" xfId="27259" xr:uid="{00000000-0005-0000-0000-00007D6A0000}"/>
    <cellStyle name="Separador de milhares 4 36 2 2 2" xfId="57895" xr:uid="{82EBE869-6E6E-4B47-A145-C520B1B4C9A4}"/>
    <cellStyle name="Separador de milhares 4 36 2 3" xfId="57894" xr:uid="{E8FB5F0A-43C3-4F77-9B1C-C9A5ED2447A1}"/>
    <cellStyle name="Separador de milhares 4 36 3" xfId="27260" xr:uid="{00000000-0005-0000-0000-00007E6A0000}"/>
    <cellStyle name="Separador de milhares 4 36 3 2" xfId="27261" xr:uid="{00000000-0005-0000-0000-00007F6A0000}"/>
    <cellStyle name="Separador de milhares 4 36 3 2 2" xfId="57897" xr:uid="{531BB94E-A05D-4171-A8B4-3928ED1C9CCE}"/>
    <cellStyle name="Separador de milhares 4 36 3 3" xfId="57896" xr:uid="{5B942AFE-1F51-4E99-A7CF-AD07843A2D31}"/>
    <cellStyle name="Separador de milhares 4 36 4" xfId="27262" xr:uid="{00000000-0005-0000-0000-0000806A0000}"/>
    <cellStyle name="Separador de milhares 4 36 4 2" xfId="57898" xr:uid="{BF94F2E9-16F0-4B69-ABDA-098C0614B046}"/>
    <cellStyle name="Separador de milhares 4 36 5" xfId="27263" xr:uid="{00000000-0005-0000-0000-0000816A0000}"/>
    <cellStyle name="Separador de milhares 4 36 5 2" xfId="57899" xr:uid="{6F2C16DF-6E84-440E-81E4-146211EAF9DA}"/>
    <cellStyle name="Separador de milhares 4 36 6" xfId="27264" xr:uid="{00000000-0005-0000-0000-0000826A0000}"/>
    <cellStyle name="Separador de milhares 4 36 6 2" xfId="57900" xr:uid="{5E7ED35A-3A41-4345-85AD-B5D947FC004D}"/>
    <cellStyle name="Separador de milhares 4 36 7" xfId="57893" xr:uid="{704FFAA8-C303-45B1-95A1-1F1CDD2DEFF3}"/>
    <cellStyle name="Separador de milhares 4 37" xfId="27265" xr:uid="{00000000-0005-0000-0000-0000836A0000}"/>
    <cellStyle name="Separador de milhares 4 37 2" xfId="27266" xr:uid="{00000000-0005-0000-0000-0000846A0000}"/>
    <cellStyle name="Separador de milhares 4 37 2 2" xfId="27267" xr:uid="{00000000-0005-0000-0000-0000856A0000}"/>
    <cellStyle name="Separador de milhares 4 37 2 2 2" xfId="57903" xr:uid="{86B4E0EA-64F6-4FC9-B87D-DF3E524F1151}"/>
    <cellStyle name="Separador de milhares 4 37 2 3" xfId="57902" xr:uid="{1444D7BC-8472-4BD9-A4A4-31115A878676}"/>
    <cellStyle name="Separador de milhares 4 37 3" xfId="27268" xr:uid="{00000000-0005-0000-0000-0000866A0000}"/>
    <cellStyle name="Separador de milhares 4 37 3 2" xfId="27269" xr:uid="{00000000-0005-0000-0000-0000876A0000}"/>
    <cellStyle name="Separador de milhares 4 37 3 2 2" xfId="57905" xr:uid="{43C50904-67E4-43CB-B5F8-6998707CC8E5}"/>
    <cellStyle name="Separador de milhares 4 37 3 3" xfId="57904" xr:uid="{90102F5A-2EBE-42CF-BC1C-2337A4655308}"/>
    <cellStyle name="Separador de milhares 4 37 4" xfId="27270" xr:uid="{00000000-0005-0000-0000-0000886A0000}"/>
    <cellStyle name="Separador de milhares 4 37 4 2" xfId="57906" xr:uid="{D2FF31D1-F2DA-494E-A664-8645E993B64B}"/>
    <cellStyle name="Separador de milhares 4 37 5" xfId="27271" xr:uid="{00000000-0005-0000-0000-0000896A0000}"/>
    <cellStyle name="Separador de milhares 4 37 5 2" xfId="57907" xr:uid="{0B10E5B6-6930-459F-9DD8-E134112EF783}"/>
    <cellStyle name="Separador de milhares 4 37 6" xfId="27272" xr:uid="{00000000-0005-0000-0000-00008A6A0000}"/>
    <cellStyle name="Separador de milhares 4 37 6 2" xfId="57908" xr:uid="{E1AEB3E7-217B-4BDC-8265-271E39EB91B2}"/>
    <cellStyle name="Separador de milhares 4 37 7" xfId="57901" xr:uid="{1BBDBADC-946F-47FA-B530-505E77955187}"/>
    <cellStyle name="Separador de milhares 4 38" xfId="27273" xr:uid="{00000000-0005-0000-0000-00008B6A0000}"/>
    <cellStyle name="Separador de milhares 4 38 2" xfId="27274" xr:uid="{00000000-0005-0000-0000-00008C6A0000}"/>
    <cellStyle name="Separador de milhares 4 38 2 2" xfId="27275" xr:uid="{00000000-0005-0000-0000-00008D6A0000}"/>
    <cellStyle name="Separador de milhares 4 38 2 2 2" xfId="57911" xr:uid="{C191FAAB-E31A-4B35-B6D3-8466777961F1}"/>
    <cellStyle name="Separador de milhares 4 38 2 3" xfId="57910" xr:uid="{6518F6EC-AE28-4A18-8B49-FF0DEACABC0E}"/>
    <cellStyle name="Separador de milhares 4 38 3" xfId="27276" xr:uid="{00000000-0005-0000-0000-00008E6A0000}"/>
    <cellStyle name="Separador de milhares 4 38 3 2" xfId="27277" xr:uid="{00000000-0005-0000-0000-00008F6A0000}"/>
    <cellStyle name="Separador de milhares 4 38 3 2 2" xfId="57913" xr:uid="{0AFCC787-A5F5-4477-B66B-8855C1438870}"/>
    <cellStyle name="Separador de milhares 4 38 3 3" xfId="57912" xr:uid="{82D6769C-6EB6-4848-AA8E-E8575FD56D3C}"/>
    <cellStyle name="Separador de milhares 4 38 4" xfId="27278" xr:uid="{00000000-0005-0000-0000-0000906A0000}"/>
    <cellStyle name="Separador de milhares 4 38 4 2" xfId="57914" xr:uid="{F56112F3-639B-4101-987F-8B55CD059081}"/>
    <cellStyle name="Separador de milhares 4 38 5" xfId="27279" xr:uid="{00000000-0005-0000-0000-0000916A0000}"/>
    <cellStyle name="Separador de milhares 4 38 5 2" xfId="57915" xr:uid="{AB92E0A8-81F6-479A-94D8-A8BC52875B88}"/>
    <cellStyle name="Separador de milhares 4 38 6" xfId="27280" xr:uid="{00000000-0005-0000-0000-0000926A0000}"/>
    <cellStyle name="Separador de milhares 4 38 6 2" xfId="57916" xr:uid="{CDA0D763-064C-45F0-BA96-55F07CFFEFC8}"/>
    <cellStyle name="Separador de milhares 4 38 7" xfId="57909" xr:uid="{4B6F3AD7-4518-4F52-B6B4-B055C0651AFD}"/>
    <cellStyle name="Separador de milhares 4 39" xfId="27281" xr:uid="{00000000-0005-0000-0000-0000936A0000}"/>
    <cellStyle name="Separador de milhares 4 39 2" xfId="27282" xr:uid="{00000000-0005-0000-0000-0000946A0000}"/>
    <cellStyle name="Separador de milhares 4 39 2 2" xfId="27283" xr:uid="{00000000-0005-0000-0000-0000956A0000}"/>
    <cellStyle name="Separador de milhares 4 39 2 2 2" xfId="57919" xr:uid="{C2C816B9-CEF4-4031-B1D1-00140395C15D}"/>
    <cellStyle name="Separador de milhares 4 39 2 3" xfId="57918" xr:uid="{BD62A6B7-E2B8-4C85-8869-1C361C3292A8}"/>
    <cellStyle name="Separador de milhares 4 39 3" xfId="27284" xr:uid="{00000000-0005-0000-0000-0000966A0000}"/>
    <cellStyle name="Separador de milhares 4 39 3 2" xfId="27285" xr:uid="{00000000-0005-0000-0000-0000976A0000}"/>
    <cellStyle name="Separador de milhares 4 39 3 2 2" xfId="57921" xr:uid="{8878FBC5-83E9-4FD3-AEC7-CF4C3B38A732}"/>
    <cellStyle name="Separador de milhares 4 39 3 3" xfId="57920" xr:uid="{EA9F4D18-77C3-4F87-BC03-A26D6846A7FA}"/>
    <cellStyle name="Separador de milhares 4 39 4" xfId="27286" xr:uid="{00000000-0005-0000-0000-0000986A0000}"/>
    <cellStyle name="Separador de milhares 4 39 4 2" xfId="57922" xr:uid="{741DC6D6-E2EC-49AA-A448-128A5F91B941}"/>
    <cellStyle name="Separador de milhares 4 39 5" xfId="27287" xr:uid="{00000000-0005-0000-0000-0000996A0000}"/>
    <cellStyle name="Separador de milhares 4 39 5 2" xfId="57923" xr:uid="{E4504061-36A0-414B-9436-C156C5557F1C}"/>
    <cellStyle name="Separador de milhares 4 39 6" xfId="27288" xr:uid="{00000000-0005-0000-0000-00009A6A0000}"/>
    <cellStyle name="Separador de milhares 4 39 6 2" xfId="57924" xr:uid="{F1D5FDC4-9295-4B94-973C-E7D4BC937B42}"/>
    <cellStyle name="Separador de milhares 4 39 7" xfId="57917" xr:uid="{F5240FB9-B68A-43FC-B65D-06FFE8C137FB}"/>
    <cellStyle name="Separador de milhares 4 4" xfId="27289" xr:uid="{00000000-0005-0000-0000-00009B6A0000}"/>
    <cellStyle name="Separador de milhares_x0001_ 4 4" xfId="27290" xr:uid="{00000000-0005-0000-0000-00009C6A0000}"/>
    <cellStyle name="Separador de milhares 4 4 10" xfId="57925" xr:uid="{3155C7D6-4924-4A74-AEA7-9F89BC7F9574}"/>
    <cellStyle name="Separador de milhares_x0001_ 4 4 10" xfId="57926" xr:uid="{B0670541-64CB-42F6-B2A0-588CF799227B}"/>
    <cellStyle name="Separador de milhares 4 4 2" xfId="27291" xr:uid="{00000000-0005-0000-0000-00009D6A0000}"/>
    <cellStyle name="Separador de milhares_x0001_ 4 4 2" xfId="27292" xr:uid="{00000000-0005-0000-0000-00009E6A0000}"/>
    <cellStyle name="Separador de milhares 4 4 2 2" xfId="27293" xr:uid="{00000000-0005-0000-0000-00009F6A0000}"/>
    <cellStyle name="Separador de milhares_x0001_ 4 4 2 2" xfId="27294" xr:uid="{00000000-0005-0000-0000-0000A06A0000}"/>
    <cellStyle name="Separador de milhares 4 4 2 2 2" xfId="57929" xr:uid="{C559DC29-9C24-447B-9397-09842A675CB7}"/>
    <cellStyle name="Separador de milhares_x0001_ 4 4 2 2 2" xfId="57930" xr:uid="{61F032BE-445E-4BD4-9477-F9B8B6DC1729}"/>
    <cellStyle name="Separador de milhares 4 4 2 3" xfId="57927" xr:uid="{9B228106-9090-4E3E-8DC5-F3DFE525AE7C}"/>
    <cellStyle name="Separador de milhares_x0001_ 4 4 2 3" xfId="57928" xr:uid="{E3D2FC92-C1C4-4746-9566-1A0D0F6A025D}"/>
    <cellStyle name="Separador de milhares 4 4 3" xfId="27295" xr:uid="{00000000-0005-0000-0000-0000A16A0000}"/>
    <cellStyle name="Separador de milhares_x0001_ 4 4 3" xfId="27296" xr:uid="{00000000-0005-0000-0000-0000A26A0000}"/>
    <cellStyle name="Separador de milhares 4 4 3 2" xfId="27297" xr:uid="{00000000-0005-0000-0000-0000A36A0000}"/>
    <cellStyle name="Separador de milhares_x0001_ 4 4 3 2" xfId="27298" xr:uid="{00000000-0005-0000-0000-0000A46A0000}"/>
    <cellStyle name="Separador de milhares 4 4 3 2 2" xfId="57933" xr:uid="{29E0E4CA-22E6-4DFC-B46C-0FBF83DA7671}"/>
    <cellStyle name="Separador de milhares_x0001_ 4 4 3 2 2" xfId="57934" xr:uid="{E3ACFD8A-C93A-44EF-9C5A-F69F25FD77B2}"/>
    <cellStyle name="Separador de milhares 4 4 3 3" xfId="57931" xr:uid="{0F831F08-4783-48AF-841D-A3A15CA1E699}"/>
    <cellStyle name="Separador de milhares_x0001_ 4 4 3 3" xfId="57932" xr:uid="{490076F6-43F2-41D1-BD5E-373994076F64}"/>
    <cellStyle name="Separador de milhares 4 4 4" xfId="27299" xr:uid="{00000000-0005-0000-0000-0000A56A0000}"/>
    <cellStyle name="Separador de milhares_x0001_ 4 4 4" xfId="27300" xr:uid="{00000000-0005-0000-0000-0000A66A0000}"/>
    <cellStyle name="Separador de milhares 4 4 4 2" xfId="27301" xr:uid="{00000000-0005-0000-0000-0000A76A0000}"/>
    <cellStyle name="Separador de milhares_x0001_ 4 4 4 2" xfId="27302" xr:uid="{00000000-0005-0000-0000-0000A86A0000}"/>
    <cellStyle name="Separador de milhares 4 4 4 2 2" xfId="57937" xr:uid="{4721A36E-7C19-4C62-96A6-FFA95108A390}"/>
    <cellStyle name="Separador de milhares_x0001_ 4 4 4 2 2" xfId="57938" xr:uid="{8E584BE1-147E-410C-B62F-A46B361DFA7A}"/>
    <cellStyle name="Separador de milhares 4 4 4 3" xfId="57935" xr:uid="{9C9AE8FB-79D3-4518-B693-B9AAAE26E60D}"/>
    <cellStyle name="Separador de milhares_x0001_ 4 4 4 3" xfId="57936" xr:uid="{649E5820-3CA5-4173-AD29-09C0605F24C4}"/>
    <cellStyle name="Separador de milhares 4 4 5" xfId="27303" xr:uid="{00000000-0005-0000-0000-0000A96A0000}"/>
    <cellStyle name="Separador de milhares_x0001_ 4 4 5" xfId="27304" xr:uid="{00000000-0005-0000-0000-0000AA6A0000}"/>
    <cellStyle name="Separador de milhares 4 4 5 2" xfId="27305" xr:uid="{00000000-0005-0000-0000-0000AB6A0000}"/>
    <cellStyle name="Separador de milhares_x0001_ 4 4 5 2" xfId="27306" xr:uid="{00000000-0005-0000-0000-0000AC6A0000}"/>
    <cellStyle name="Separador de milhares 4 4 5 2 2" xfId="57941" xr:uid="{EF05ED52-B201-4487-B22A-43365EE0E66D}"/>
    <cellStyle name="Separador de milhares_x0001_ 4 4 5 2 2" xfId="57942" xr:uid="{A30B030E-796D-4F98-8E64-9D0500346BB5}"/>
    <cellStyle name="Separador de milhares 4 4 5 3" xfId="57939" xr:uid="{E2A199C9-25E6-4B32-BFA9-891FDF775817}"/>
    <cellStyle name="Separador de milhares_x0001_ 4 4 5 3" xfId="57940" xr:uid="{A418C57B-EEBD-4C79-9898-48917CB00D39}"/>
    <cellStyle name="Separador de milhares 4 4 6" xfId="27307" xr:uid="{00000000-0005-0000-0000-0000AD6A0000}"/>
    <cellStyle name="Separador de milhares_x0001_ 4 4 6" xfId="27308" xr:uid="{00000000-0005-0000-0000-0000AE6A0000}"/>
    <cellStyle name="Separador de milhares 4 4 6 2" xfId="57943" xr:uid="{60BFCD28-77CB-46B2-9CDF-4847EB7D30F4}"/>
    <cellStyle name="Separador de milhares_x0001_ 4 4 6 2" xfId="57944" xr:uid="{D85BE230-745B-4636-B0A6-EEFAD910FDDD}"/>
    <cellStyle name="Separador de milhares 4 4 7" xfId="27309" xr:uid="{00000000-0005-0000-0000-0000AF6A0000}"/>
    <cellStyle name="Separador de milhares_x0001_ 4 4 7" xfId="27310" xr:uid="{00000000-0005-0000-0000-0000B06A0000}"/>
    <cellStyle name="Separador de milhares 4 4 7 2" xfId="57945" xr:uid="{E2BF7AF4-BBA0-44B8-BFDB-E7F214462DBB}"/>
    <cellStyle name="Separador de milhares_x0001_ 4 4 7 2" xfId="57946" xr:uid="{7E6355C6-5776-41FC-ACC5-0A10FD456878}"/>
    <cellStyle name="Separador de milhares 4 4 7 3" xfId="27311" xr:uid="{00000000-0005-0000-0000-0000B16A0000}"/>
    <cellStyle name="Separador de milhares 4 4 7 3 2" xfId="57947" xr:uid="{E4D87629-F0E0-4770-A5BA-E16795AE9B27}"/>
    <cellStyle name="Separador de milhares 4 4 8" xfId="27312" xr:uid="{00000000-0005-0000-0000-0000B26A0000}"/>
    <cellStyle name="Separador de milhares_x0001_ 4 4 8" xfId="27313" xr:uid="{00000000-0005-0000-0000-0000B36A0000}"/>
    <cellStyle name="Separador de milhares 4 4 8 2" xfId="57948" xr:uid="{578ADBA9-813F-4E06-953C-129D124E86DF}"/>
    <cellStyle name="Separador de milhares_x0001_ 4 4 8 2" xfId="57949" xr:uid="{692B010E-D645-4FB2-B82C-ECADBC17B067}"/>
    <cellStyle name="Separador de milhares 4 4 9" xfId="27314" xr:uid="{00000000-0005-0000-0000-0000B46A0000}"/>
    <cellStyle name="Separador de milhares_x0001_ 4 4 9" xfId="27315" xr:uid="{00000000-0005-0000-0000-0000B56A0000}"/>
    <cellStyle name="Separador de milhares 4 4 9 2" xfId="57950" xr:uid="{D9E6FBD6-4264-4107-BFCD-03F2C15445DB}"/>
    <cellStyle name="Separador de milhares_x0001_ 4 4 9 2" xfId="57951" xr:uid="{3C4857A7-1847-4154-9B23-D2A964EE5969}"/>
    <cellStyle name="Separador de milhares 4 40" xfId="27316" xr:uid="{00000000-0005-0000-0000-0000B66A0000}"/>
    <cellStyle name="Separador de milhares 4 40 2" xfId="27317" xr:uid="{00000000-0005-0000-0000-0000B76A0000}"/>
    <cellStyle name="Separador de milhares 4 40 2 2" xfId="57953" xr:uid="{B0FD3178-579A-42AC-9C67-9FBC99D54CC4}"/>
    <cellStyle name="Separador de milhares 4 40 3" xfId="57952" xr:uid="{9B324EE1-1826-4749-AE0B-D77F9C489FC7}"/>
    <cellStyle name="Separador de milhares 4 41" xfId="27318" xr:uid="{00000000-0005-0000-0000-0000B86A0000}"/>
    <cellStyle name="Separador de milhares 4 41 2" xfId="27319" xr:uid="{00000000-0005-0000-0000-0000B96A0000}"/>
    <cellStyle name="Separador de milhares 4 41 2 2" xfId="57955" xr:uid="{1E1DB4F3-224E-4592-938B-4D8B68B6EC82}"/>
    <cellStyle name="Separador de milhares 4 41 3" xfId="57954" xr:uid="{AE6A9EBC-9643-42B8-96B7-32912B429ADC}"/>
    <cellStyle name="Separador de milhares 4 42" xfId="27320" xr:uid="{00000000-0005-0000-0000-0000BA6A0000}"/>
    <cellStyle name="Separador de milhares 4 42 2" xfId="27321" xr:uid="{00000000-0005-0000-0000-0000BB6A0000}"/>
    <cellStyle name="Separador de milhares 4 42 2 2" xfId="57957" xr:uid="{2A4ED78C-9FD1-4A60-AF3D-C663C2707F84}"/>
    <cellStyle name="Separador de milhares 4 42 3" xfId="57956" xr:uid="{4AF3A70C-1883-48A1-BBC5-5C5F047BCFDA}"/>
    <cellStyle name="Separador de milhares 4 43" xfId="27322" xr:uid="{00000000-0005-0000-0000-0000BC6A0000}"/>
    <cellStyle name="Separador de milhares 4 43 2" xfId="27323" xr:uid="{00000000-0005-0000-0000-0000BD6A0000}"/>
    <cellStyle name="Separador de milhares 4 43 2 2" xfId="57959" xr:uid="{E5C229CE-530F-48A0-B1EE-A9F727DEDD89}"/>
    <cellStyle name="Separador de milhares 4 43 3" xfId="57958" xr:uid="{6449F72E-E1B2-4287-AD56-B1E0E0D17346}"/>
    <cellStyle name="Separador de milhares 4 44" xfId="27324" xr:uid="{00000000-0005-0000-0000-0000BE6A0000}"/>
    <cellStyle name="Separador de milhares 4 44 2" xfId="57960" xr:uid="{7A589A72-95EB-4D06-A6F1-BD4FD2A4CD82}"/>
    <cellStyle name="Separador de milhares 4 45" xfId="27325" xr:uid="{00000000-0005-0000-0000-0000BF6A0000}"/>
    <cellStyle name="Separador de milhares 4 45 2" xfId="57961" xr:uid="{E8D21CF5-B9E5-49EA-93E6-28135A6C66DD}"/>
    <cellStyle name="Separador de milhares 4 45 3" xfId="27326" xr:uid="{00000000-0005-0000-0000-0000C06A0000}"/>
    <cellStyle name="Separador de milhares 4 45 3 2" xfId="57962" xr:uid="{9EC2A6F5-160D-49A8-9FFD-3A43E18BCF9D}"/>
    <cellStyle name="Separador de milhares 4 46" xfId="27327" xr:uid="{00000000-0005-0000-0000-0000C16A0000}"/>
    <cellStyle name="Separador de milhares 4 46 2" xfId="57963" xr:uid="{1A984F36-72A8-42DF-815B-32B5BBDB1D10}"/>
    <cellStyle name="Separador de milhares 4 47" xfId="27328" xr:uid="{00000000-0005-0000-0000-0000C26A0000}"/>
    <cellStyle name="Separador de milhares 4 47 2" xfId="57964" xr:uid="{0B991532-5B12-41EB-9AFD-1E1E0768A93B}"/>
    <cellStyle name="Separador de milhares 4 48" xfId="57581" xr:uid="{2881414A-B155-4A67-8C54-1222A8E1D57E}"/>
    <cellStyle name="Separador de milhares 4 5" xfId="27329" xr:uid="{00000000-0005-0000-0000-0000C36A0000}"/>
    <cellStyle name="Separador de milhares_x0001_ 4 5" xfId="27330" xr:uid="{00000000-0005-0000-0000-0000C46A0000}"/>
    <cellStyle name="Separador de milhares 4 5 10" xfId="57965" xr:uid="{8744B801-A871-45F5-9E9B-D97D4B3F8127}"/>
    <cellStyle name="Separador de milhares_x0001_ 4 5 10" xfId="57966" xr:uid="{1C045BE7-BB37-4C0D-BAC3-DFD82CE90552}"/>
    <cellStyle name="Separador de milhares 4 5 2" xfId="27331" xr:uid="{00000000-0005-0000-0000-0000C56A0000}"/>
    <cellStyle name="Separador de milhares_x0001_ 4 5 2" xfId="27332" xr:uid="{00000000-0005-0000-0000-0000C66A0000}"/>
    <cellStyle name="Separador de milhares 4 5 2 2" xfId="27333" xr:uid="{00000000-0005-0000-0000-0000C76A0000}"/>
    <cellStyle name="Separador de milhares_x0001_ 4 5 2 2" xfId="27334" xr:uid="{00000000-0005-0000-0000-0000C86A0000}"/>
    <cellStyle name="Separador de milhares 4 5 2 2 2" xfId="57969" xr:uid="{B09E484A-F323-4C89-9389-C97A7DB3FFE0}"/>
    <cellStyle name="Separador de milhares_x0001_ 4 5 2 2 2" xfId="57970" xr:uid="{627D41CA-FFE9-4F09-883C-AB6BBD92C056}"/>
    <cellStyle name="Separador de milhares 4 5 2 3" xfId="57967" xr:uid="{79A4AFFC-6625-459E-AA3A-DD78D3AE69BF}"/>
    <cellStyle name="Separador de milhares_x0001_ 4 5 2 3" xfId="57968" xr:uid="{6F66C06F-1923-4948-813C-2205D8BA1D33}"/>
    <cellStyle name="Separador de milhares 4 5 3" xfId="27335" xr:uid="{00000000-0005-0000-0000-0000C96A0000}"/>
    <cellStyle name="Separador de milhares_x0001_ 4 5 3" xfId="27336" xr:uid="{00000000-0005-0000-0000-0000CA6A0000}"/>
    <cellStyle name="Separador de milhares 4 5 3 2" xfId="27337" xr:uid="{00000000-0005-0000-0000-0000CB6A0000}"/>
    <cellStyle name="Separador de milhares_x0001_ 4 5 3 2" xfId="27338" xr:uid="{00000000-0005-0000-0000-0000CC6A0000}"/>
    <cellStyle name="Separador de milhares 4 5 3 2 2" xfId="57973" xr:uid="{724E9C55-48CB-459D-A7B8-5745F9AFB156}"/>
    <cellStyle name="Separador de milhares_x0001_ 4 5 3 2 2" xfId="57974" xr:uid="{C40AD9FD-51B9-422A-8DEA-8C07DCACD227}"/>
    <cellStyle name="Separador de milhares 4 5 3 3" xfId="57971" xr:uid="{7D1B0801-BDAE-45B5-87E9-B745F2BA3EF9}"/>
    <cellStyle name="Separador de milhares_x0001_ 4 5 3 3" xfId="57972" xr:uid="{23B62B97-4050-4048-9A28-E78C6FB97B5B}"/>
    <cellStyle name="Separador de milhares 4 5 4" xfId="27339" xr:uid="{00000000-0005-0000-0000-0000CD6A0000}"/>
    <cellStyle name="Separador de milhares_x0001_ 4 5 4" xfId="27340" xr:uid="{00000000-0005-0000-0000-0000CE6A0000}"/>
    <cellStyle name="Separador de milhares 4 5 4 2" xfId="27341" xr:uid="{00000000-0005-0000-0000-0000CF6A0000}"/>
    <cellStyle name="Separador de milhares_x0001_ 4 5 4 2" xfId="27342" xr:uid="{00000000-0005-0000-0000-0000D06A0000}"/>
    <cellStyle name="Separador de milhares 4 5 4 2 2" xfId="57977" xr:uid="{2C8ED513-EF4D-4EB2-B366-32C07FF29170}"/>
    <cellStyle name="Separador de milhares_x0001_ 4 5 4 2 2" xfId="57978" xr:uid="{72CBA1F8-8D88-4835-BAD5-1096B21B3FB0}"/>
    <cellStyle name="Separador de milhares 4 5 4 3" xfId="57975" xr:uid="{B043A89D-86E8-4F82-A4D6-1C9615ECE867}"/>
    <cellStyle name="Separador de milhares_x0001_ 4 5 4 3" xfId="57976" xr:uid="{77D4A0C4-EE3F-4AD6-BA22-3977BADF2793}"/>
    <cellStyle name="Separador de milhares 4 5 5" xfId="27343" xr:uid="{00000000-0005-0000-0000-0000D16A0000}"/>
    <cellStyle name="Separador de milhares_x0001_ 4 5 5" xfId="27344" xr:uid="{00000000-0005-0000-0000-0000D26A0000}"/>
    <cellStyle name="Separador de milhares 4 5 5 2" xfId="27345" xr:uid="{00000000-0005-0000-0000-0000D36A0000}"/>
    <cellStyle name="Separador de milhares_x0001_ 4 5 5 2" xfId="27346" xr:uid="{00000000-0005-0000-0000-0000D46A0000}"/>
    <cellStyle name="Separador de milhares 4 5 5 2 2" xfId="57981" xr:uid="{B200D390-1320-4927-9329-31F16542889F}"/>
    <cellStyle name="Separador de milhares_x0001_ 4 5 5 2 2" xfId="57982" xr:uid="{FBC49211-1819-443E-837C-7CE0B385AC5E}"/>
    <cellStyle name="Separador de milhares 4 5 5 3" xfId="57979" xr:uid="{C7CF667F-8586-49D4-8F58-CFCCC944DBB3}"/>
    <cellStyle name="Separador de milhares_x0001_ 4 5 5 3" xfId="57980" xr:uid="{3DB9FD4B-95C7-4110-93EF-038A9DF3BCEC}"/>
    <cellStyle name="Separador de milhares 4 5 6" xfId="27347" xr:uid="{00000000-0005-0000-0000-0000D56A0000}"/>
    <cellStyle name="Separador de milhares_x0001_ 4 5 6" xfId="27348" xr:uid="{00000000-0005-0000-0000-0000D66A0000}"/>
    <cellStyle name="Separador de milhares 4 5 6 2" xfId="57983" xr:uid="{FE2CDA57-B729-4B09-9AA0-106998466901}"/>
    <cellStyle name="Separador de milhares_x0001_ 4 5 6 2" xfId="57984" xr:uid="{EC90A17E-9756-41D1-86FE-550790A9FD97}"/>
    <cellStyle name="Separador de milhares 4 5 7" xfId="27349" xr:uid="{00000000-0005-0000-0000-0000D76A0000}"/>
    <cellStyle name="Separador de milhares_x0001_ 4 5 7" xfId="27350" xr:uid="{00000000-0005-0000-0000-0000D86A0000}"/>
    <cellStyle name="Separador de milhares 4 5 7 2" xfId="57985" xr:uid="{393BEB07-62A4-4AB4-A4EB-B3DDA8AB24B9}"/>
    <cellStyle name="Separador de milhares_x0001_ 4 5 7 2" xfId="57986" xr:uid="{F46AF008-EDA3-40FE-960D-6E4E0B9B79EC}"/>
    <cellStyle name="Separador de milhares 4 5 7 3" xfId="27351" xr:uid="{00000000-0005-0000-0000-0000D96A0000}"/>
    <cellStyle name="Separador de milhares 4 5 7 3 2" xfId="57987" xr:uid="{46912B53-B2F0-4965-8AD3-D26B544260B1}"/>
    <cellStyle name="Separador de milhares 4 5 8" xfId="27352" xr:uid="{00000000-0005-0000-0000-0000DA6A0000}"/>
    <cellStyle name="Separador de milhares_x0001_ 4 5 8" xfId="27353" xr:uid="{00000000-0005-0000-0000-0000DB6A0000}"/>
    <cellStyle name="Separador de milhares 4 5 8 2" xfId="57988" xr:uid="{B72A3AF9-5888-4FA6-9E8F-FD84746C75E2}"/>
    <cellStyle name="Separador de milhares_x0001_ 4 5 8 2" xfId="57989" xr:uid="{3342C57D-F2C9-43B6-B3FA-04B44106417B}"/>
    <cellStyle name="Separador de milhares 4 5 9" xfId="27354" xr:uid="{00000000-0005-0000-0000-0000DC6A0000}"/>
    <cellStyle name="Separador de milhares_x0001_ 4 5 9" xfId="27355" xr:uid="{00000000-0005-0000-0000-0000DD6A0000}"/>
    <cellStyle name="Separador de milhares 4 5 9 2" xfId="57990" xr:uid="{D8D3B7B4-5DA3-4F6E-BEC9-F0CE77E27949}"/>
    <cellStyle name="Separador de milhares_x0001_ 4 5 9 2" xfId="57991" xr:uid="{CBB72317-1225-4FA7-AFAE-39097D8AA836}"/>
    <cellStyle name="Separador de milhares 4 6" xfId="27356" xr:uid="{00000000-0005-0000-0000-0000DE6A0000}"/>
    <cellStyle name="Separador de milhares_x0001_ 4 6" xfId="27357" xr:uid="{00000000-0005-0000-0000-0000DF6A0000}"/>
    <cellStyle name="Separador de milhares 4 6 10" xfId="57992" xr:uid="{5F181467-B49A-40C3-841B-5FCA7B0819AD}"/>
    <cellStyle name="Separador de milhares_x0001_ 4 6 10" xfId="57993" xr:uid="{51E35873-8ED2-4BBB-A58D-7F09C6AF4798}"/>
    <cellStyle name="Separador de milhares 4 6 2" xfId="27358" xr:uid="{00000000-0005-0000-0000-0000E06A0000}"/>
    <cellStyle name="Separador de milhares_x0001_ 4 6 2" xfId="27359" xr:uid="{00000000-0005-0000-0000-0000E16A0000}"/>
    <cellStyle name="Separador de milhares 4 6 2 2" xfId="27360" xr:uid="{00000000-0005-0000-0000-0000E26A0000}"/>
    <cellStyle name="Separador de milhares_x0001_ 4 6 2 2" xfId="27361" xr:uid="{00000000-0005-0000-0000-0000E36A0000}"/>
    <cellStyle name="Separador de milhares 4 6 2 2 2" xfId="57996" xr:uid="{4974F880-5C95-471C-99DB-07AD2CD0E8AD}"/>
    <cellStyle name="Separador de milhares_x0001_ 4 6 2 2 2" xfId="57997" xr:uid="{60C19155-4301-4284-A71B-9B9A5A4AD198}"/>
    <cellStyle name="Separador de milhares 4 6 2 3" xfId="57994" xr:uid="{9E9BA997-25BF-4A48-98F3-7DABA003F9D1}"/>
    <cellStyle name="Separador de milhares_x0001_ 4 6 2 3" xfId="57995" xr:uid="{87778076-FCFE-41C6-AFB0-9BC54B74F973}"/>
    <cellStyle name="Separador de milhares 4 6 3" xfId="27362" xr:uid="{00000000-0005-0000-0000-0000E46A0000}"/>
    <cellStyle name="Separador de milhares_x0001_ 4 6 3" xfId="27363" xr:uid="{00000000-0005-0000-0000-0000E56A0000}"/>
    <cellStyle name="Separador de milhares 4 6 3 2" xfId="27364" xr:uid="{00000000-0005-0000-0000-0000E66A0000}"/>
    <cellStyle name="Separador de milhares_x0001_ 4 6 3 2" xfId="27365" xr:uid="{00000000-0005-0000-0000-0000E76A0000}"/>
    <cellStyle name="Separador de milhares 4 6 3 2 2" xfId="58000" xr:uid="{097B7C1F-B795-455E-BDC5-D00C1F5DD014}"/>
    <cellStyle name="Separador de milhares_x0001_ 4 6 3 2 2" xfId="58001" xr:uid="{C2801C8A-A773-4437-839B-340A50D76162}"/>
    <cellStyle name="Separador de milhares 4 6 3 3" xfId="57998" xr:uid="{14D6F6CC-4F32-4A4D-82CA-8B5A2E52BABF}"/>
    <cellStyle name="Separador de milhares_x0001_ 4 6 3 3" xfId="57999" xr:uid="{8FD2AFC6-5E27-440A-91FD-8BA763894817}"/>
    <cellStyle name="Separador de milhares 4 6 4" xfId="27366" xr:uid="{00000000-0005-0000-0000-0000E86A0000}"/>
    <cellStyle name="Separador de milhares_x0001_ 4 6 4" xfId="27367" xr:uid="{00000000-0005-0000-0000-0000E96A0000}"/>
    <cellStyle name="Separador de milhares 4 6 4 2" xfId="27368" xr:uid="{00000000-0005-0000-0000-0000EA6A0000}"/>
    <cellStyle name="Separador de milhares_x0001_ 4 6 4 2" xfId="27369" xr:uid="{00000000-0005-0000-0000-0000EB6A0000}"/>
    <cellStyle name="Separador de milhares 4 6 4 2 2" xfId="58004" xr:uid="{C46DC364-A1D7-49A9-A3D5-DE1220422BE9}"/>
    <cellStyle name="Separador de milhares_x0001_ 4 6 4 2 2" xfId="58005" xr:uid="{A301CB9F-FAEB-497F-B832-C1DBCE404CA2}"/>
    <cellStyle name="Separador de milhares 4 6 4 3" xfId="58002" xr:uid="{4F2BCE89-9C43-4B9B-8823-FC8296EB5FAA}"/>
    <cellStyle name="Separador de milhares_x0001_ 4 6 4 3" xfId="58003" xr:uid="{F93FDE77-5F82-46D9-A61A-DF5A729B3DB2}"/>
    <cellStyle name="Separador de milhares 4 6 5" xfId="27370" xr:uid="{00000000-0005-0000-0000-0000EC6A0000}"/>
    <cellStyle name="Separador de milhares_x0001_ 4 6 5" xfId="27371" xr:uid="{00000000-0005-0000-0000-0000ED6A0000}"/>
    <cellStyle name="Separador de milhares 4 6 5 2" xfId="27372" xr:uid="{00000000-0005-0000-0000-0000EE6A0000}"/>
    <cellStyle name="Separador de milhares_x0001_ 4 6 5 2" xfId="27373" xr:uid="{00000000-0005-0000-0000-0000EF6A0000}"/>
    <cellStyle name="Separador de milhares 4 6 5 2 2" xfId="58008" xr:uid="{8CB83166-7CAC-4AF4-B3F3-BFE52565C0DE}"/>
    <cellStyle name="Separador de milhares_x0001_ 4 6 5 2 2" xfId="58009" xr:uid="{C70FD419-DCFD-4EBB-B385-FAD1BFD61917}"/>
    <cellStyle name="Separador de milhares 4 6 5 3" xfId="58006" xr:uid="{FA130B7E-FC8D-416A-BE85-24DF1E077A9E}"/>
    <cellStyle name="Separador de milhares_x0001_ 4 6 5 3" xfId="58007" xr:uid="{A1268E3C-2FFD-4EDB-9DFD-E41B0182ADF6}"/>
    <cellStyle name="Separador de milhares 4 6 6" xfId="27374" xr:uid="{00000000-0005-0000-0000-0000F06A0000}"/>
    <cellStyle name="Separador de milhares_x0001_ 4 6 6" xfId="27375" xr:uid="{00000000-0005-0000-0000-0000F16A0000}"/>
    <cellStyle name="Separador de milhares 4 6 6 2" xfId="58010" xr:uid="{8C2A1695-B838-4AEB-9300-883E3EA63211}"/>
    <cellStyle name="Separador de milhares_x0001_ 4 6 6 2" xfId="58011" xr:uid="{15D7A037-6842-457A-BA40-91DC21AED528}"/>
    <cellStyle name="Separador de milhares 4 6 7" xfId="27376" xr:uid="{00000000-0005-0000-0000-0000F26A0000}"/>
    <cellStyle name="Separador de milhares_x0001_ 4 6 7" xfId="27377" xr:uid="{00000000-0005-0000-0000-0000F36A0000}"/>
    <cellStyle name="Separador de milhares 4 6 7 2" xfId="58012" xr:uid="{544935D9-E6E4-4903-BE0F-439135DFD8E2}"/>
    <cellStyle name="Separador de milhares_x0001_ 4 6 7 2" xfId="58013" xr:uid="{E7DF5DE2-39CA-4EEC-A999-7E6738C72F5C}"/>
    <cellStyle name="Separador de milhares 4 6 7 3" xfId="27378" xr:uid="{00000000-0005-0000-0000-0000F46A0000}"/>
    <cellStyle name="Separador de milhares 4 6 7 3 2" xfId="58014" xr:uid="{CD692F00-4DF8-4EC4-89A9-E4732DDD0EAC}"/>
    <cellStyle name="Separador de milhares 4 6 8" xfId="27379" xr:uid="{00000000-0005-0000-0000-0000F56A0000}"/>
    <cellStyle name="Separador de milhares_x0001_ 4 6 8" xfId="27380" xr:uid="{00000000-0005-0000-0000-0000F66A0000}"/>
    <cellStyle name="Separador de milhares 4 6 8 2" xfId="58015" xr:uid="{6AC03CA5-256D-425C-AE83-C5576D826328}"/>
    <cellStyle name="Separador de milhares_x0001_ 4 6 8 2" xfId="58016" xr:uid="{3FB586BE-F999-4F2E-AC3C-ED81F40833DB}"/>
    <cellStyle name="Separador de milhares 4 6 9" xfId="27381" xr:uid="{00000000-0005-0000-0000-0000F76A0000}"/>
    <cellStyle name="Separador de milhares_x0001_ 4 6 9" xfId="27382" xr:uid="{00000000-0005-0000-0000-0000F86A0000}"/>
    <cellStyle name="Separador de milhares 4 6 9 2" xfId="58017" xr:uid="{828251BF-635F-4392-AF86-87EEBB533761}"/>
    <cellStyle name="Separador de milhares_x0001_ 4 6 9 2" xfId="58018" xr:uid="{7A222FC4-25A8-450B-B8A0-73CF12744D87}"/>
    <cellStyle name="Separador de milhares 4 7" xfId="27383" xr:uid="{00000000-0005-0000-0000-0000F96A0000}"/>
    <cellStyle name="Separador de milhares_x0001_ 4 7" xfId="27384" xr:uid="{00000000-0005-0000-0000-0000FA6A0000}"/>
    <cellStyle name="Separador de milhares 4 7 10" xfId="58019" xr:uid="{472BCACE-A531-42E4-964B-388AFE72A03A}"/>
    <cellStyle name="Separador de milhares_x0001_ 4 7 10" xfId="58020" xr:uid="{33A595A7-F573-4D05-9EA2-ED5F9C4EC4E6}"/>
    <cellStyle name="Separador de milhares 4 7 2" xfId="27385" xr:uid="{00000000-0005-0000-0000-0000FB6A0000}"/>
    <cellStyle name="Separador de milhares_x0001_ 4 7 2" xfId="27386" xr:uid="{00000000-0005-0000-0000-0000FC6A0000}"/>
    <cellStyle name="Separador de milhares 4 7 2 2" xfId="27387" xr:uid="{00000000-0005-0000-0000-0000FD6A0000}"/>
    <cellStyle name="Separador de milhares_x0001_ 4 7 2 2" xfId="27388" xr:uid="{00000000-0005-0000-0000-0000FE6A0000}"/>
    <cellStyle name="Separador de milhares 4 7 2 2 2" xfId="58023" xr:uid="{53D6E73C-2617-43F3-B8E9-6B6048109380}"/>
    <cellStyle name="Separador de milhares_x0001_ 4 7 2 2 2" xfId="58024" xr:uid="{EE14DA35-BB06-4908-96DD-1C04CCA74053}"/>
    <cellStyle name="Separador de milhares 4 7 2 3" xfId="58021" xr:uid="{4C9FD24C-5174-4ECF-913B-1FEF9EFB7F76}"/>
    <cellStyle name="Separador de milhares_x0001_ 4 7 2 3" xfId="58022" xr:uid="{C8FE9BBE-C5C5-4586-82C3-623471CE7FE8}"/>
    <cellStyle name="Separador de milhares 4 7 3" xfId="27389" xr:uid="{00000000-0005-0000-0000-0000FF6A0000}"/>
    <cellStyle name="Separador de milhares_x0001_ 4 7 3" xfId="27390" xr:uid="{00000000-0005-0000-0000-0000006B0000}"/>
    <cellStyle name="Separador de milhares 4 7 3 2" xfId="27391" xr:uid="{00000000-0005-0000-0000-0000016B0000}"/>
    <cellStyle name="Separador de milhares_x0001_ 4 7 3 2" xfId="27392" xr:uid="{00000000-0005-0000-0000-0000026B0000}"/>
    <cellStyle name="Separador de milhares 4 7 3 2 2" xfId="58027" xr:uid="{38475271-C31B-4321-A4D7-8DB180A13C12}"/>
    <cellStyle name="Separador de milhares_x0001_ 4 7 3 2 2" xfId="58028" xr:uid="{380CE6F6-E4C1-4DA9-9326-8A1245691357}"/>
    <cellStyle name="Separador de milhares 4 7 3 3" xfId="58025" xr:uid="{8001E55E-2FDB-40BC-9286-3435265567E0}"/>
    <cellStyle name="Separador de milhares_x0001_ 4 7 3 3" xfId="58026" xr:uid="{1E2379F7-0D71-472B-BBD8-0433B3A29EE8}"/>
    <cellStyle name="Separador de milhares 4 7 4" xfId="27393" xr:uid="{00000000-0005-0000-0000-0000036B0000}"/>
    <cellStyle name="Separador de milhares_x0001_ 4 7 4" xfId="27394" xr:uid="{00000000-0005-0000-0000-0000046B0000}"/>
    <cellStyle name="Separador de milhares 4 7 4 2" xfId="27395" xr:uid="{00000000-0005-0000-0000-0000056B0000}"/>
    <cellStyle name="Separador de milhares_x0001_ 4 7 4 2" xfId="27396" xr:uid="{00000000-0005-0000-0000-0000066B0000}"/>
    <cellStyle name="Separador de milhares 4 7 4 2 2" xfId="58031" xr:uid="{E95A0CEA-06AE-45B4-9900-D6A46800A922}"/>
    <cellStyle name="Separador de milhares_x0001_ 4 7 4 2 2" xfId="58032" xr:uid="{C235CC45-1E3E-4A81-8D47-A707860C19AA}"/>
    <cellStyle name="Separador de milhares 4 7 4 3" xfId="58029" xr:uid="{A2B6C18B-1AF2-4CF2-BDDB-3FF8CAA653E4}"/>
    <cellStyle name="Separador de milhares_x0001_ 4 7 4 3" xfId="58030" xr:uid="{F61FBB74-92EB-4EB4-8453-C80978CD6270}"/>
    <cellStyle name="Separador de milhares 4 7 5" xfId="27397" xr:uid="{00000000-0005-0000-0000-0000076B0000}"/>
    <cellStyle name="Separador de milhares_x0001_ 4 7 5" xfId="27398" xr:uid="{00000000-0005-0000-0000-0000086B0000}"/>
    <cellStyle name="Separador de milhares 4 7 5 2" xfId="27399" xr:uid="{00000000-0005-0000-0000-0000096B0000}"/>
    <cellStyle name="Separador de milhares_x0001_ 4 7 5 2" xfId="27400" xr:uid="{00000000-0005-0000-0000-00000A6B0000}"/>
    <cellStyle name="Separador de milhares 4 7 5 2 2" xfId="58035" xr:uid="{DC4A314D-A8E5-4BB5-B708-FCC17691A983}"/>
    <cellStyle name="Separador de milhares_x0001_ 4 7 5 2 2" xfId="58036" xr:uid="{B2A95852-3ABB-4843-97C4-294712076A35}"/>
    <cellStyle name="Separador de milhares 4 7 5 3" xfId="58033" xr:uid="{9FD2B007-AA03-41CC-A314-6E2BCBD209B8}"/>
    <cellStyle name="Separador de milhares_x0001_ 4 7 5 3" xfId="58034" xr:uid="{75E7B7CA-E208-499C-B34F-63B943D65352}"/>
    <cellStyle name="Separador de milhares 4 7 6" xfId="27401" xr:uid="{00000000-0005-0000-0000-00000B6B0000}"/>
    <cellStyle name="Separador de milhares_x0001_ 4 7 6" xfId="27402" xr:uid="{00000000-0005-0000-0000-00000C6B0000}"/>
    <cellStyle name="Separador de milhares 4 7 6 2" xfId="58037" xr:uid="{945B0F51-0EA5-4E88-8C3F-49111AA4F8D6}"/>
    <cellStyle name="Separador de milhares_x0001_ 4 7 6 2" xfId="58038" xr:uid="{715240E8-8A11-4051-9119-2871C83D290B}"/>
    <cellStyle name="Separador de milhares 4 7 7" xfId="27403" xr:uid="{00000000-0005-0000-0000-00000D6B0000}"/>
    <cellStyle name="Separador de milhares_x0001_ 4 7 7" xfId="27404" xr:uid="{00000000-0005-0000-0000-00000E6B0000}"/>
    <cellStyle name="Separador de milhares 4 7 7 2" xfId="58039" xr:uid="{181C2DC7-1349-4AB1-9A09-8E3EC182D321}"/>
    <cellStyle name="Separador de milhares_x0001_ 4 7 7 2" xfId="58040" xr:uid="{E5613859-C679-4533-8A75-ED8245B631F7}"/>
    <cellStyle name="Separador de milhares 4 7 7 3" xfId="27405" xr:uid="{00000000-0005-0000-0000-00000F6B0000}"/>
    <cellStyle name="Separador de milhares 4 7 7 3 2" xfId="58041" xr:uid="{2FAD528B-9B9C-4356-94C0-452A924DB6CA}"/>
    <cellStyle name="Separador de milhares 4 7 8" xfId="27406" xr:uid="{00000000-0005-0000-0000-0000106B0000}"/>
    <cellStyle name="Separador de milhares_x0001_ 4 7 8" xfId="27407" xr:uid="{00000000-0005-0000-0000-0000116B0000}"/>
    <cellStyle name="Separador de milhares 4 7 8 2" xfId="58042" xr:uid="{838CE87A-385A-4BEB-8EF3-D58D0057C128}"/>
    <cellStyle name="Separador de milhares_x0001_ 4 7 8 2" xfId="58043" xr:uid="{5F3DB982-1D7A-40E0-8B17-3F64656DE2F1}"/>
    <cellStyle name="Separador de milhares 4 7 9" xfId="27408" xr:uid="{00000000-0005-0000-0000-0000126B0000}"/>
    <cellStyle name="Separador de milhares_x0001_ 4 7 9" xfId="27409" xr:uid="{00000000-0005-0000-0000-0000136B0000}"/>
    <cellStyle name="Separador de milhares 4 7 9 2" xfId="58044" xr:uid="{9675BD97-7A69-4B08-90CA-FD82A3A01C8A}"/>
    <cellStyle name="Separador de milhares_x0001_ 4 7 9 2" xfId="58045" xr:uid="{3B4CC04D-D153-4A1A-A5E4-319AEB21B560}"/>
    <cellStyle name="Separador de milhares 4 8" xfId="27410" xr:uid="{00000000-0005-0000-0000-0000146B0000}"/>
    <cellStyle name="Separador de milhares_x0001_ 4 8" xfId="27411" xr:uid="{00000000-0005-0000-0000-0000156B0000}"/>
    <cellStyle name="Separador de milhares 4 8 10" xfId="58046" xr:uid="{31BFA58F-BBAE-4F5B-AB41-88F660ACFBD5}"/>
    <cellStyle name="Separador de milhares_x0001_ 4 8 10" xfId="58047" xr:uid="{CB0DB9D4-70D2-437E-8686-D4B4C6CE9D79}"/>
    <cellStyle name="Separador de milhares 4 8 2" xfId="27412" xr:uid="{00000000-0005-0000-0000-0000166B0000}"/>
    <cellStyle name="Separador de milhares_x0001_ 4 8 2" xfId="27413" xr:uid="{00000000-0005-0000-0000-0000176B0000}"/>
    <cellStyle name="Separador de milhares 4 8 2 2" xfId="27414" xr:uid="{00000000-0005-0000-0000-0000186B0000}"/>
    <cellStyle name="Separador de milhares_x0001_ 4 8 2 2" xfId="27415" xr:uid="{00000000-0005-0000-0000-0000196B0000}"/>
    <cellStyle name="Separador de milhares 4 8 2 2 2" xfId="58050" xr:uid="{7BEB876F-6963-4983-A20F-097F39482E6B}"/>
    <cellStyle name="Separador de milhares_x0001_ 4 8 2 2 2" xfId="58051" xr:uid="{0905E4F8-1EF5-4C96-BA25-C126C73139C0}"/>
    <cellStyle name="Separador de milhares 4 8 2 3" xfId="58048" xr:uid="{719A1E8D-E7BA-472D-83AB-BB831FA5C133}"/>
    <cellStyle name="Separador de milhares_x0001_ 4 8 2 3" xfId="58049" xr:uid="{03BC73C4-AE46-48F5-A553-005D907A3D3D}"/>
    <cellStyle name="Separador de milhares 4 8 3" xfId="27416" xr:uid="{00000000-0005-0000-0000-00001A6B0000}"/>
    <cellStyle name="Separador de milhares_x0001_ 4 8 3" xfId="27417" xr:uid="{00000000-0005-0000-0000-00001B6B0000}"/>
    <cellStyle name="Separador de milhares 4 8 3 2" xfId="27418" xr:uid="{00000000-0005-0000-0000-00001C6B0000}"/>
    <cellStyle name="Separador de milhares_x0001_ 4 8 3 2" xfId="27419" xr:uid="{00000000-0005-0000-0000-00001D6B0000}"/>
    <cellStyle name="Separador de milhares 4 8 3 2 2" xfId="58054" xr:uid="{9F79D965-3531-4A23-8E88-F944C9DA66AC}"/>
    <cellStyle name="Separador de milhares_x0001_ 4 8 3 2 2" xfId="58055" xr:uid="{8852D78C-27BC-46D8-99C0-9E032723D4FB}"/>
    <cellStyle name="Separador de milhares 4 8 3 3" xfId="58052" xr:uid="{DD80F1C3-A73E-4D3D-B597-A20004946C2D}"/>
    <cellStyle name="Separador de milhares_x0001_ 4 8 3 3" xfId="58053" xr:uid="{8C77E32E-FB69-4E82-BB9D-E4BDF9051B19}"/>
    <cellStyle name="Separador de milhares 4 8 4" xfId="27420" xr:uid="{00000000-0005-0000-0000-00001E6B0000}"/>
    <cellStyle name="Separador de milhares_x0001_ 4 8 4" xfId="27421" xr:uid="{00000000-0005-0000-0000-00001F6B0000}"/>
    <cellStyle name="Separador de milhares 4 8 4 2" xfId="27422" xr:uid="{00000000-0005-0000-0000-0000206B0000}"/>
    <cellStyle name="Separador de milhares_x0001_ 4 8 4 2" xfId="27423" xr:uid="{00000000-0005-0000-0000-0000216B0000}"/>
    <cellStyle name="Separador de milhares 4 8 4 2 2" xfId="58058" xr:uid="{964071F6-0F7E-48C0-911E-26A591FB947A}"/>
    <cellStyle name="Separador de milhares_x0001_ 4 8 4 2 2" xfId="58059" xr:uid="{BDD70088-6C3F-4F5C-9775-C0F9787EC1A0}"/>
    <cellStyle name="Separador de milhares 4 8 4 3" xfId="58056" xr:uid="{64B86385-36E9-4677-8571-2851E922BED1}"/>
    <cellStyle name="Separador de milhares_x0001_ 4 8 4 3" xfId="58057" xr:uid="{49BB4FB5-415D-4530-A59B-FE25F6DF1497}"/>
    <cellStyle name="Separador de milhares 4 8 5" xfId="27424" xr:uid="{00000000-0005-0000-0000-0000226B0000}"/>
    <cellStyle name="Separador de milhares_x0001_ 4 8 5" xfId="27425" xr:uid="{00000000-0005-0000-0000-0000236B0000}"/>
    <cellStyle name="Separador de milhares 4 8 5 2" xfId="27426" xr:uid="{00000000-0005-0000-0000-0000246B0000}"/>
    <cellStyle name="Separador de milhares_x0001_ 4 8 5 2" xfId="27427" xr:uid="{00000000-0005-0000-0000-0000256B0000}"/>
    <cellStyle name="Separador de milhares 4 8 5 2 2" xfId="58062" xr:uid="{1082F80C-D71C-49AA-AC71-EF6A435B79F2}"/>
    <cellStyle name="Separador de milhares_x0001_ 4 8 5 2 2" xfId="58063" xr:uid="{F66C4FD0-0C4F-42EA-9326-DB49CCD9EE74}"/>
    <cellStyle name="Separador de milhares 4 8 5 3" xfId="58060" xr:uid="{E75B05AB-1CBE-4EA4-8159-BB50E2E9C937}"/>
    <cellStyle name="Separador de milhares_x0001_ 4 8 5 3" xfId="58061" xr:uid="{E210495F-3255-44E8-8B73-86C19BD24CAB}"/>
    <cellStyle name="Separador de milhares 4 8 6" xfId="27428" xr:uid="{00000000-0005-0000-0000-0000266B0000}"/>
    <cellStyle name="Separador de milhares_x0001_ 4 8 6" xfId="27429" xr:uid="{00000000-0005-0000-0000-0000276B0000}"/>
    <cellStyle name="Separador de milhares 4 8 6 2" xfId="58064" xr:uid="{EEA1D97E-7372-4CFB-A317-3F3E64F01E9E}"/>
    <cellStyle name="Separador de milhares_x0001_ 4 8 6 2" xfId="58065" xr:uid="{2F876EA3-6EF4-4E1D-8509-F9641A75C541}"/>
    <cellStyle name="Separador de milhares 4 8 7" xfId="27430" xr:uid="{00000000-0005-0000-0000-0000286B0000}"/>
    <cellStyle name="Separador de milhares_x0001_ 4 8 7" xfId="27431" xr:uid="{00000000-0005-0000-0000-0000296B0000}"/>
    <cellStyle name="Separador de milhares 4 8 7 2" xfId="58066" xr:uid="{8F765F74-B1AC-4311-AB68-2B9013F626BF}"/>
    <cellStyle name="Separador de milhares_x0001_ 4 8 7 2" xfId="58067" xr:uid="{70BBDCA9-6F5C-4B8B-8DE5-3655321916E4}"/>
    <cellStyle name="Separador de milhares 4 8 7 3" xfId="27432" xr:uid="{00000000-0005-0000-0000-00002A6B0000}"/>
    <cellStyle name="Separador de milhares 4 8 7 3 2" xfId="58068" xr:uid="{16739CC5-4E93-43E1-9B9D-2149A0C7C392}"/>
    <cellStyle name="Separador de milhares 4 8 8" xfId="27433" xr:uid="{00000000-0005-0000-0000-00002B6B0000}"/>
    <cellStyle name="Separador de milhares_x0001_ 4 8 8" xfId="27434" xr:uid="{00000000-0005-0000-0000-00002C6B0000}"/>
    <cellStyle name="Separador de milhares 4 8 8 2" xfId="58069" xr:uid="{910903CB-E050-498E-BAEC-CA776EFF2FEB}"/>
    <cellStyle name="Separador de milhares_x0001_ 4 8 8 2" xfId="58070" xr:uid="{C54967CD-BCC2-4892-B54D-3904E593C72D}"/>
    <cellStyle name="Separador de milhares 4 8 9" xfId="27435" xr:uid="{00000000-0005-0000-0000-00002D6B0000}"/>
    <cellStyle name="Separador de milhares_x0001_ 4 8 9" xfId="27436" xr:uid="{00000000-0005-0000-0000-00002E6B0000}"/>
    <cellStyle name="Separador de milhares 4 8 9 2" xfId="58071" xr:uid="{9243C571-590B-4E72-A072-F37E19FCEA72}"/>
    <cellStyle name="Separador de milhares_x0001_ 4 8 9 2" xfId="58072" xr:uid="{104FBC95-1B84-4084-8D14-B539FF1980FE}"/>
    <cellStyle name="Separador de milhares 4 9" xfId="27437" xr:uid="{00000000-0005-0000-0000-00002F6B0000}"/>
    <cellStyle name="Separador de milhares_x0001_ 4 9" xfId="27438" xr:uid="{00000000-0005-0000-0000-0000306B0000}"/>
    <cellStyle name="Separador de milhares 4 9 10" xfId="58073" xr:uid="{1BD39D31-AE8B-4000-83BA-5DE0E92C8862}"/>
    <cellStyle name="Separador de milhares_x0001_ 4 9 10" xfId="58074" xr:uid="{96A145BC-4418-47DE-B12D-2CA0B102BECB}"/>
    <cellStyle name="Separador de milhares 4 9 2" xfId="27439" xr:uid="{00000000-0005-0000-0000-0000316B0000}"/>
    <cellStyle name="Separador de milhares_x0001_ 4 9 2" xfId="27440" xr:uid="{00000000-0005-0000-0000-0000326B0000}"/>
    <cellStyle name="Separador de milhares 4 9 2 2" xfId="27441" xr:uid="{00000000-0005-0000-0000-0000336B0000}"/>
    <cellStyle name="Separador de milhares_x0001_ 4 9 2 2" xfId="27442" xr:uid="{00000000-0005-0000-0000-0000346B0000}"/>
    <cellStyle name="Separador de milhares 4 9 2 2 2" xfId="58077" xr:uid="{00677FC5-146F-4096-8FC5-97CB3E84C888}"/>
    <cellStyle name="Separador de milhares_x0001_ 4 9 2 2 2" xfId="58078" xr:uid="{8C96E955-8D69-45CB-9300-51C2D2A28555}"/>
    <cellStyle name="Separador de milhares 4 9 2 3" xfId="58075" xr:uid="{EAB701CA-200D-4948-9A6A-C94002F03F96}"/>
    <cellStyle name="Separador de milhares_x0001_ 4 9 2 3" xfId="58076" xr:uid="{7389B690-3E6E-4976-8F3E-912AD0E257E2}"/>
    <cellStyle name="Separador de milhares 4 9 3" xfId="27443" xr:uid="{00000000-0005-0000-0000-0000356B0000}"/>
    <cellStyle name="Separador de milhares_x0001_ 4 9 3" xfId="27444" xr:uid="{00000000-0005-0000-0000-0000366B0000}"/>
    <cellStyle name="Separador de milhares 4 9 3 2" xfId="27445" xr:uid="{00000000-0005-0000-0000-0000376B0000}"/>
    <cellStyle name="Separador de milhares_x0001_ 4 9 3 2" xfId="27446" xr:uid="{00000000-0005-0000-0000-0000386B0000}"/>
    <cellStyle name="Separador de milhares 4 9 3 2 2" xfId="58081" xr:uid="{8EF83842-38FA-4101-A1E4-CDDF27588834}"/>
    <cellStyle name="Separador de milhares_x0001_ 4 9 3 2 2" xfId="58082" xr:uid="{2652365A-093B-45EC-969E-7573DBA216BC}"/>
    <cellStyle name="Separador de milhares 4 9 3 3" xfId="58079" xr:uid="{77D8F644-39CE-4276-8611-1ECF40E9F6D3}"/>
    <cellStyle name="Separador de milhares_x0001_ 4 9 3 3" xfId="58080" xr:uid="{13B81DD6-DD22-4472-92D6-BBA4B16C21CC}"/>
    <cellStyle name="Separador de milhares 4 9 4" xfId="27447" xr:uid="{00000000-0005-0000-0000-0000396B0000}"/>
    <cellStyle name="Separador de milhares_x0001_ 4 9 4" xfId="27448" xr:uid="{00000000-0005-0000-0000-00003A6B0000}"/>
    <cellStyle name="Separador de milhares 4 9 4 2" xfId="27449" xr:uid="{00000000-0005-0000-0000-00003B6B0000}"/>
    <cellStyle name="Separador de milhares_x0001_ 4 9 4 2" xfId="27450" xr:uid="{00000000-0005-0000-0000-00003C6B0000}"/>
    <cellStyle name="Separador de milhares 4 9 4 2 2" xfId="58085" xr:uid="{3DE091F5-6353-4535-B10B-9777C760B705}"/>
    <cellStyle name="Separador de milhares_x0001_ 4 9 4 2 2" xfId="58086" xr:uid="{0C000A30-1D7B-4B47-9FB2-352FB065A75A}"/>
    <cellStyle name="Separador de milhares 4 9 4 3" xfId="58083" xr:uid="{5CF7AD1B-C875-4F31-96F6-29D5868F9811}"/>
    <cellStyle name="Separador de milhares_x0001_ 4 9 4 3" xfId="58084" xr:uid="{933DE32D-648F-498C-AC57-F7B166033241}"/>
    <cellStyle name="Separador de milhares 4 9 5" xfId="27451" xr:uid="{00000000-0005-0000-0000-00003D6B0000}"/>
    <cellStyle name="Separador de milhares_x0001_ 4 9 5" xfId="27452" xr:uid="{00000000-0005-0000-0000-00003E6B0000}"/>
    <cellStyle name="Separador de milhares 4 9 5 2" xfId="27453" xr:uid="{00000000-0005-0000-0000-00003F6B0000}"/>
    <cellStyle name="Separador de milhares_x0001_ 4 9 5 2" xfId="27454" xr:uid="{00000000-0005-0000-0000-0000406B0000}"/>
    <cellStyle name="Separador de milhares 4 9 5 2 2" xfId="58089" xr:uid="{3845DB62-CCAA-46AB-8ED0-ED12DDD175A0}"/>
    <cellStyle name="Separador de milhares_x0001_ 4 9 5 2 2" xfId="58090" xr:uid="{A06DEF82-34E1-4E54-99FF-987F248F3FA1}"/>
    <cellStyle name="Separador de milhares 4 9 5 3" xfId="58087" xr:uid="{A6769735-73AB-49A7-A74F-D3C018E94901}"/>
    <cellStyle name="Separador de milhares_x0001_ 4 9 5 3" xfId="58088" xr:uid="{7E75665E-F8C3-467C-8845-38CF9D63E9EC}"/>
    <cellStyle name="Separador de milhares 4 9 6" xfId="27455" xr:uid="{00000000-0005-0000-0000-0000416B0000}"/>
    <cellStyle name="Separador de milhares_x0001_ 4 9 6" xfId="27456" xr:uid="{00000000-0005-0000-0000-0000426B0000}"/>
    <cellStyle name="Separador de milhares 4 9 6 2" xfId="58091" xr:uid="{8E5971D5-308C-43BF-9271-38D97A6190E4}"/>
    <cellStyle name="Separador de milhares_x0001_ 4 9 6 2" xfId="58092" xr:uid="{0CEADB97-CD91-4287-BFAD-57AEBD732377}"/>
    <cellStyle name="Separador de milhares 4 9 7" xfId="27457" xr:uid="{00000000-0005-0000-0000-0000436B0000}"/>
    <cellStyle name="Separador de milhares_x0001_ 4 9 7" xfId="27458" xr:uid="{00000000-0005-0000-0000-0000446B0000}"/>
    <cellStyle name="Separador de milhares 4 9 7 2" xfId="58093" xr:uid="{AF1C49FA-7008-4E5E-B860-EE0A9B1C4F58}"/>
    <cellStyle name="Separador de milhares_x0001_ 4 9 7 2" xfId="58094" xr:uid="{B3D29555-B584-4968-A1B2-F61BD4E226B7}"/>
    <cellStyle name="Separador de milhares 4 9 7 3" xfId="27459" xr:uid="{00000000-0005-0000-0000-0000456B0000}"/>
    <cellStyle name="Separador de milhares 4 9 7 3 2" xfId="58095" xr:uid="{A323DA04-AFBB-46FF-8288-5530F2310F2A}"/>
    <cellStyle name="Separador de milhares 4 9 8" xfId="27460" xr:uid="{00000000-0005-0000-0000-0000466B0000}"/>
    <cellStyle name="Separador de milhares_x0001_ 4 9 8" xfId="27461" xr:uid="{00000000-0005-0000-0000-0000476B0000}"/>
    <cellStyle name="Separador de milhares 4 9 8 2" xfId="58096" xr:uid="{42322DA0-C0BE-4E7B-8939-5D3EFC1AB89D}"/>
    <cellStyle name="Separador de milhares_x0001_ 4 9 8 2" xfId="58097" xr:uid="{BE265966-AFD5-4EF2-8B82-08A4DAD7FE31}"/>
    <cellStyle name="Separador de milhares 4 9 9" xfId="27462" xr:uid="{00000000-0005-0000-0000-0000486B0000}"/>
    <cellStyle name="Separador de milhares_x0001_ 4 9 9" xfId="27463" xr:uid="{00000000-0005-0000-0000-0000496B0000}"/>
    <cellStyle name="Separador de milhares 4 9 9 2" xfId="58098" xr:uid="{DD649FA9-8574-4C9A-B1AD-5E3193E3218A}"/>
    <cellStyle name="Separador de milhares_x0001_ 4 9 9 2" xfId="58099" xr:uid="{94F37DF3-0475-4F72-8D1C-C9C1381213C8}"/>
    <cellStyle name="Separador de milhares 40" xfId="27464" xr:uid="{00000000-0005-0000-0000-00004A6B0000}"/>
    <cellStyle name="Separador de milhares 40 2" xfId="27465" xr:uid="{00000000-0005-0000-0000-00004B6B0000}"/>
    <cellStyle name="Separador de milhares 40 2 2" xfId="27466" xr:uid="{00000000-0005-0000-0000-00004C6B0000}"/>
    <cellStyle name="Separador de milhares 40 2 2 2" xfId="27467" xr:uid="{00000000-0005-0000-0000-00004D6B0000}"/>
    <cellStyle name="Separador de milhares 40 2 2 2 2" xfId="58103" xr:uid="{738644C0-6A0D-4567-9F3F-239B8A135C87}"/>
    <cellStyle name="Separador de milhares 40 2 2 3" xfId="58102" xr:uid="{523AC6A5-B9F3-4D89-AA76-CED990B388CB}"/>
    <cellStyle name="Separador de milhares 40 2 3" xfId="27468" xr:uid="{00000000-0005-0000-0000-00004E6B0000}"/>
    <cellStyle name="Separador de milhares 40 2 3 2" xfId="27469" xr:uid="{00000000-0005-0000-0000-00004F6B0000}"/>
    <cellStyle name="Separador de milhares 40 2 3 2 2" xfId="58105" xr:uid="{13D574FA-59E8-4835-9D30-291FAF945996}"/>
    <cellStyle name="Separador de milhares 40 2 3 3" xfId="58104" xr:uid="{EF9816E5-F473-4E2B-B81B-E5E4697B49BD}"/>
    <cellStyle name="Separador de milhares 40 2 4" xfId="27470" xr:uid="{00000000-0005-0000-0000-0000506B0000}"/>
    <cellStyle name="Separador de milhares 40 2 4 2" xfId="58106" xr:uid="{97E342D6-2EFC-4E1D-8652-E967F7B47EB2}"/>
    <cellStyle name="Separador de milhares 40 2 5" xfId="27471" xr:uid="{00000000-0005-0000-0000-0000516B0000}"/>
    <cellStyle name="Separador de milhares 40 2 5 2" xfId="27472" xr:uid="{00000000-0005-0000-0000-0000526B0000}"/>
    <cellStyle name="Separador de milhares 40 2 5 2 2" xfId="58108" xr:uid="{98CDE37A-722B-49AC-8D6B-BB19242F6E51}"/>
    <cellStyle name="Separador de milhares 40 2 5 3" xfId="58107" xr:uid="{CC4E30D2-D85F-490F-9C0B-5F96D63F523B}"/>
    <cellStyle name="Separador de milhares 40 2 6" xfId="27473" xr:uid="{00000000-0005-0000-0000-0000536B0000}"/>
    <cellStyle name="Separador de milhares 40 2 6 2" xfId="58109" xr:uid="{ADE0E18A-E07F-4766-9BB1-862ED6F00B9B}"/>
    <cellStyle name="Separador de milhares 40 2 7" xfId="58101" xr:uid="{E32FA4C4-D168-4388-9001-7A9D6A4670D3}"/>
    <cellStyle name="Separador de milhares 40 3" xfId="27474" xr:uid="{00000000-0005-0000-0000-0000546B0000}"/>
    <cellStyle name="Separador de milhares 40 3 2" xfId="27475" xr:uid="{00000000-0005-0000-0000-0000556B0000}"/>
    <cellStyle name="Separador de milhares 40 3 2 2" xfId="27476" xr:uid="{00000000-0005-0000-0000-0000566B0000}"/>
    <cellStyle name="Separador de milhares 40 3 2 2 2" xfId="58112" xr:uid="{4754A709-14F2-498F-B693-8FF8A7C2C2A8}"/>
    <cellStyle name="Separador de milhares 40 3 2 3" xfId="58111" xr:uid="{4B557960-F303-4B71-B21A-070BAC54142C}"/>
    <cellStyle name="Separador de milhares 40 3 3" xfId="27477" xr:uid="{00000000-0005-0000-0000-0000576B0000}"/>
    <cellStyle name="Separador de milhares 40 3 3 2" xfId="27478" xr:uid="{00000000-0005-0000-0000-0000586B0000}"/>
    <cellStyle name="Separador de milhares 40 3 3 2 2" xfId="58114" xr:uid="{8BD43DCB-AA3E-408D-8F5D-A329EACBF2E0}"/>
    <cellStyle name="Separador de milhares 40 3 3 3" xfId="58113" xr:uid="{0C62E504-C85D-40F9-9548-573357FFD652}"/>
    <cellStyle name="Separador de milhares 40 3 4" xfId="27479" xr:uid="{00000000-0005-0000-0000-0000596B0000}"/>
    <cellStyle name="Separador de milhares 40 3 4 2" xfId="58115" xr:uid="{23298DF3-9D8D-4F7A-B987-8812C17D6154}"/>
    <cellStyle name="Separador de milhares 40 3 5" xfId="27480" xr:uid="{00000000-0005-0000-0000-00005A6B0000}"/>
    <cellStyle name="Separador de milhares 40 3 5 2" xfId="58116" xr:uid="{4AF3E942-5570-4C74-BDA1-B458C8E3247A}"/>
    <cellStyle name="Separador de milhares 40 3 6" xfId="27481" xr:uid="{00000000-0005-0000-0000-00005B6B0000}"/>
    <cellStyle name="Separador de milhares 40 3 6 2" xfId="58117" xr:uid="{975F2EA0-48E8-40D0-BA62-7AC17FB6E83F}"/>
    <cellStyle name="Separador de milhares 40 3 7" xfId="58110" xr:uid="{3A54F330-7CFB-4019-9F2F-06856B36BF52}"/>
    <cellStyle name="Separador de milhares 40 4" xfId="27482" xr:uid="{00000000-0005-0000-0000-00005C6B0000}"/>
    <cellStyle name="Separador de milhares 40 4 2" xfId="27483" xr:uid="{00000000-0005-0000-0000-00005D6B0000}"/>
    <cellStyle name="Separador de milhares 40 4 2 2" xfId="58119" xr:uid="{94CBA582-9338-4568-80AD-A6CDAB9844A9}"/>
    <cellStyle name="Separador de milhares 40 4 3" xfId="58118" xr:uid="{D2EAFE55-0CEC-44E4-812B-BC291341DDBF}"/>
    <cellStyle name="Separador de milhares 40 5" xfId="27484" xr:uid="{00000000-0005-0000-0000-00005E6B0000}"/>
    <cellStyle name="Separador de milhares 40 5 2" xfId="27485" xr:uid="{00000000-0005-0000-0000-00005F6B0000}"/>
    <cellStyle name="Separador de milhares 40 5 2 2" xfId="58121" xr:uid="{1AF6EE68-559B-40D4-8554-70E7783A869E}"/>
    <cellStyle name="Separador de milhares 40 5 3" xfId="58120" xr:uid="{8CFA5742-58C7-4B40-A6A5-A6538B726084}"/>
    <cellStyle name="Separador de milhares 40 6" xfId="27486" xr:uid="{00000000-0005-0000-0000-0000606B0000}"/>
    <cellStyle name="Separador de milhares 40 6 2" xfId="58122" xr:uid="{7D67B7E3-C7FF-442E-8A24-465872F06407}"/>
    <cellStyle name="Separador de milhares 40 7" xfId="27487" xr:uid="{00000000-0005-0000-0000-0000616B0000}"/>
    <cellStyle name="Separador de milhares 40 7 2" xfId="27488" xr:uid="{00000000-0005-0000-0000-0000626B0000}"/>
    <cellStyle name="Separador de milhares 40 7 2 2" xfId="58124" xr:uid="{DC343425-0F9C-4AC6-AD0C-32A9C2B0A0F8}"/>
    <cellStyle name="Separador de milhares 40 7 3" xfId="58123" xr:uid="{1059A2E9-EEDE-41BA-8D48-7D729DB7031C}"/>
    <cellStyle name="Separador de milhares 40 8" xfId="27489" xr:uid="{00000000-0005-0000-0000-0000636B0000}"/>
    <cellStyle name="Separador de milhares 40 8 2" xfId="58125" xr:uid="{2F7DC25E-9F68-4438-B80A-0C0BB5DB9E2C}"/>
    <cellStyle name="Separador de milhares 40 9" xfId="58100" xr:uid="{1E3C1D81-8B10-425D-BC07-B6E05B24721C}"/>
    <cellStyle name="Separador de milhares 41" xfId="27490" xr:uid="{00000000-0005-0000-0000-0000646B0000}"/>
    <cellStyle name="Separador de milhares 41 2" xfId="27491" xr:uid="{00000000-0005-0000-0000-0000656B0000}"/>
    <cellStyle name="Separador de milhares 41 2 2" xfId="27492" xr:uid="{00000000-0005-0000-0000-0000666B0000}"/>
    <cellStyle name="Separador de milhares 41 2 2 2" xfId="27493" xr:uid="{00000000-0005-0000-0000-0000676B0000}"/>
    <cellStyle name="Separador de milhares 41 2 2 2 2" xfId="58129" xr:uid="{1ED27C0F-F73F-4061-AA65-88C2EEA83CDD}"/>
    <cellStyle name="Separador de milhares 41 2 2 3" xfId="58128" xr:uid="{23E87043-D3AB-41A3-AE8C-8460BCE27E9B}"/>
    <cellStyle name="Separador de milhares 41 2 3" xfId="27494" xr:uid="{00000000-0005-0000-0000-0000686B0000}"/>
    <cellStyle name="Separador de milhares 41 2 3 2" xfId="27495" xr:uid="{00000000-0005-0000-0000-0000696B0000}"/>
    <cellStyle name="Separador de milhares 41 2 3 2 2" xfId="58131" xr:uid="{953FF2DE-A8ED-46B0-B88B-6F50D448240E}"/>
    <cellStyle name="Separador de milhares 41 2 3 3" xfId="58130" xr:uid="{3FBC8826-DAAA-4829-A095-7244AB5D4CB4}"/>
    <cellStyle name="Separador de milhares 41 2 4" xfId="27496" xr:uid="{00000000-0005-0000-0000-00006A6B0000}"/>
    <cellStyle name="Separador de milhares 41 2 4 2" xfId="58132" xr:uid="{58FDD8B7-9C8D-477B-A5B8-8226C560F943}"/>
    <cellStyle name="Separador de milhares 41 2 5" xfId="27497" xr:uid="{00000000-0005-0000-0000-00006B6B0000}"/>
    <cellStyle name="Separador de milhares 41 2 5 2" xfId="58133" xr:uid="{EF4ECF0D-03EA-4ECA-9D96-07FF388D5628}"/>
    <cellStyle name="Separador de milhares 41 2 6" xfId="27498" xr:uid="{00000000-0005-0000-0000-00006C6B0000}"/>
    <cellStyle name="Separador de milhares 41 2 6 2" xfId="58134" xr:uid="{9628240C-8D49-4D06-B0DB-FCC8795EDB8B}"/>
    <cellStyle name="Separador de milhares 41 2 7" xfId="58127" xr:uid="{4E00E552-DA4B-4688-9ABB-80446B4E8895}"/>
    <cellStyle name="Separador de milhares 41 3" xfId="27499" xr:uid="{00000000-0005-0000-0000-00006D6B0000}"/>
    <cellStyle name="Separador de milhares 41 3 2" xfId="27500" xr:uid="{00000000-0005-0000-0000-00006E6B0000}"/>
    <cellStyle name="Separador de milhares 41 3 2 2" xfId="58136" xr:uid="{3C7B265F-70A1-406D-9043-2E2513396D3B}"/>
    <cellStyle name="Separador de milhares 41 3 3" xfId="58135" xr:uid="{09D47571-BA95-46EB-A1B8-CE4F52C362D2}"/>
    <cellStyle name="Separador de milhares 41 4" xfId="27501" xr:uid="{00000000-0005-0000-0000-00006F6B0000}"/>
    <cellStyle name="Separador de milhares 41 4 2" xfId="27502" xr:uid="{00000000-0005-0000-0000-0000706B0000}"/>
    <cellStyle name="Separador de milhares 41 4 2 2" xfId="58138" xr:uid="{BBA0F953-0238-4A5D-B809-C51F65F7F176}"/>
    <cellStyle name="Separador de milhares 41 4 3" xfId="58137" xr:uid="{2A49695E-8A88-4705-B119-08ED97BF088F}"/>
    <cellStyle name="Separador de milhares 41 5" xfId="27503" xr:uid="{00000000-0005-0000-0000-0000716B0000}"/>
    <cellStyle name="Separador de milhares 41 5 2" xfId="58139" xr:uid="{80BF6226-264E-4D81-9704-698A64D3C5FE}"/>
    <cellStyle name="Separador de milhares 41 6" xfId="27504" xr:uid="{00000000-0005-0000-0000-0000726B0000}"/>
    <cellStyle name="Separador de milhares 41 6 2" xfId="27505" xr:uid="{00000000-0005-0000-0000-0000736B0000}"/>
    <cellStyle name="Separador de milhares 41 6 2 2" xfId="58141" xr:uid="{DF88940D-617B-44BB-A121-C2E297E746CD}"/>
    <cellStyle name="Separador de milhares 41 6 3" xfId="58140" xr:uid="{862FE68A-A2B9-48CF-B79F-E26D924FF967}"/>
    <cellStyle name="Separador de milhares 41 7" xfId="27506" xr:uid="{00000000-0005-0000-0000-0000746B0000}"/>
    <cellStyle name="Separador de milhares 41 7 2" xfId="58142" xr:uid="{6BCBD1AE-74DA-4FF1-9283-CA3AF411A99B}"/>
    <cellStyle name="Separador de milhares 41 8" xfId="58126" xr:uid="{F9839206-BC97-49DA-B4F0-CC7E03DF6FA3}"/>
    <cellStyle name="Separador de milhares 42" xfId="27507" xr:uid="{00000000-0005-0000-0000-0000756B0000}"/>
    <cellStyle name="Separador de milhares 42 2" xfId="27508" xr:uid="{00000000-0005-0000-0000-0000766B0000}"/>
    <cellStyle name="Separador de milhares 42 2 2" xfId="27509" xr:uid="{00000000-0005-0000-0000-0000776B0000}"/>
    <cellStyle name="Separador de milhares 42 2 2 2" xfId="27510" xr:uid="{00000000-0005-0000-0000-0000786B0000}"/>
    <cellStyle name="Separador de milhares 42 2 2 2 2" xfId="58146" xr:uid="{7A6F9F90-8ADB-488D-AD0E-1D4AEFE7DE1E}"/>
    <cellStyle name="Separador de milhares 42 2 2 3" xfId="58145" xr:uid="{FF346932-E945-4486-AC0E-25E112F0ADA8}"/>
    <cellStyle name="Separador de milhares 42 2 3" xfId="27511" xr:uid="{00000000-0005-0000-0000-0000796B0000}"/>
    <cellStyle name="Separador de milhares 42 2 3 2" xfId="27512" xr:uid="{00000000-0005-0000-0000-00007A6B0000}"/>
    <cellStyle name="Separador de milhares 42 2 3 2 2" xfId="58148" xr:uid="{C7E02886-8FF9-4930-9B3E-083E8A16B58F}"/>
    <cellStyle name="Separador de milhares 42 2 3 3" xfId="58147" xr:uid="{310206EF-826E-485A-A8C3-901663E2212F}"/>
    <cellStyle name="Separador de milhares 42 2 4" xfId="27513" xr:uid="{00000000-0005-0000-0000-00007B6B0000}"/>
    <cellStyle name="Separador de milhares 42 2 4 2" xfId="58149" xr:uid="{58E9748C-CC69-45C7-8F6D-BCB0F5E0B066}"/>
    <cellStyle name="Separador de milhares 42 2 5" xfId="27514" xr:uid="{00000000-0005-0000-0000-00007C6B0000}"/>
    <cellStyle name="Separador de milhares 42 2 5 2" xfId="58150" xr:uid="{502B694F-D9DE-4F05-96BA-52CA0ED30A09}"/>
    <cellStyle name="Separador de milhares 42 2 6" xfId="27515" xr:uid="{00000000-0005-0000-0000-00007D6B0000}"/>
    <cellStyle name="Separador de milhares 42 2 6 2" xfId="58151" xr:uid="{09716132-0D42-42A8-A875-104ADA661728}"/>
    <cellStyle name="Separador de milhares 42 2 7" xfId="58144" xr:uid="{78F6D1E1-0303-4EF0-9833-539431CC2D0F}"/>
    <cellStyle name="Separador de milhares 42 3" xfId="27516" xr:uid="{00000000-0005-0000-0000-00007E6B0000}"/>
    <cellStyle name="Separador de milhares 42 3 2" xfId="27517" xr:uid="{00000000-0005-0000-0000-00007F6B0000}"/>
    <cellStyle name="Separador de milhares 42 3 2 2" xfId="58153" xr:uid="{3327D993-FC70-4CBD-AC4A-254073DB00E0}"/>
    <cellStyle name="Separador de milhares 42 3 3" xfId="58152" xr:uid="{405B4C13-E63C-4BEC-BE34-01142C2D6309}"/>
    <cellStyle name="Separador de milhares 42 4" xfId="27518" xr:uid="{00000000-0005-0000-0000-0000806B0000}"/>
    <cellStyle name="Separador de milhares 42 4 2" xfId="27519" xr:uid="{00000000-0005-0000-0000-0000816B0000}"/>
    <cellStyle name="Separador de milhares 42 4 2 2" xfId="58155" xr:uid="{683B6945-A1D6-4963-BECC-374D46866FA6}"/>
    <cellStyle name="Separador de milhares 42 4 3" xfId="58154" xr:uid="{A629A915-B524-42B3-9EBC-4BF2B99BDE33}"/>
    <cellStyle name="Separador de milhares 42 5" xfId="27520" xr:uid="{00000000-0005-0000-0000-0000826B0000}"/>
    <cellStyle name="Separador de milhares 42 5 2" xfId="58156" xr:uid="{8C5CB333-36E7-48D6-8B91-D07B177E3CF7}"/>
    <cellStyle name="Separador de milhares 42 6" xfId="27521" xr:uid="{00000000-0005-0000-0000-0000836B0000}"/>
    <cellStyle name="Separador de milhares 42 6 2" xfId="27522" xr:uid="{00000000-0005-0000-0000-0000846B0000}"/>
    <cellStyle name="Separador de milhares 42 6 2 2" xfId="58158" xr:uid="{570BDB6D-5D9C-4CE9-8A50-DDB55B6D6456}"/>
    <cellStyle name="Separador de milhares 42 6 3" xfId="58157" xr:uid="{1D79E47D-06D0-4A7F-B6A7-561CEC2FB27C}"/>
    <cellStyle name="Separador de milhares 42 7" xfId="27523" xr:uid="{00000000-0005-0000-0000-0000856B0000}"/>
    <cellStyle name="Separador de milhares 42 7 2" xfId="58159" xr:uid="{910FE3A2-25D8-4679-B7D4-4C02D14EB820}"/>
    <cellStyle name="Separador de milhares 42 8" xfId="58143" xr:uid="{36E021DC-6827-492A-AF7F-76DFCB6E619E}"/>
    <cellStyle name="Separador de milhares 43" xfId="27524" xr:uid="{00000000-0005-0000-0000-0000866B0000}"/>
    <cellStyle name="Separador de milhares 43 2" xfId="27525" xr:uid="{00000000-0005-0000-0000-0000876B0000}"/>
    <cellStyle name="Separador de milhares 43 2 2" xfId="27526" xr:uid="{00000000-0005-0000-0000-0000886B0000}"/>
    <cellStyle name="Separador de milhares 43 2 2 2" xfId="27527" xr:uid="{00000000-0005-0000-0000-0000896B0000}"/>
    <cellStyle name="Separador de milhares 43 2 2 2 2" xfId="58163" xr:uid="{47F139B5-2649-47C5-892B-7641F13BB296}"/>
    <cellStyle name="Separador de milhares 43 2 2 3" xfId="58162" xr:uid="{A58FBE89-F4A1-41DC-A84C-27F77230BB2B}"/>
    <cellStyle name="Separador de milhares 43 2 3" xfId="27528" xr:uid="{00000000-0005-0000-0000-00008A6B0000}"/>
    <cellStyle name="Separador de milhares 43 2 3 2" xfId="27529" xr:uid="{00000000-0005-0000-0000-00008B6B0000}"/>
    <cellStyle name="Separador de milhares 43 2 3 2 2" xfId="58165" xr:uid="{288B84E0-617C-4DA8-A393-1472EA6554D2}"/>
    <cellStyle name="Separador de milhares 43 2 3 3" xfId="58164" xr:uid="{ABB2217F-D7E4-43E5-93EA-51794ED8D2E9}"/>
    <cellStyle name="Separador de milhares 43 2 4" xfId="27530" xr:uid="{00000000-0005-0000-0000-00008C6B0000}"/>
    <cellStyle name="Separador de milhares 43 2 4 2" xfId="58166" xr:uid="{0C85B673-4FF3-43C8-9D83-0C660AD9A969}"/>
    <cellStyle name="Separador de milhares 43 2 5" xfId="27531" xr:uid="{00000000-0005-0000-0000-00008D6B0000}"/>
    <cellStyle name="Separador de milhares 43 2 5 2" xfId="58167" xr:uid="{B072D933-BFF1-4094-A176-91BA20D77167}"/>
    <cellStyle name="Separador de milhares 43 2 6" xfId="27532" xr:uid="{00000000-0005-0000-0000-00008E6B0000}"/>
    <cellStyle name="Separador de milhares 43 2 6 2" xfId="58168" xr:uid="{E6C7FCCC-8333-4CCB-AE02-34451C3FA5F1}"/>
    <cellStyle name="Separador de milhares 43 2 7" xfId="58161" xr:uid="{65A439ED-5282-4935-A683-7593438E6E14}"/>
    <cellStyle name="Separador de milhares 43 3" xfId="27533" xr:uid="{00000000-0005-0000-0000-00008F6B0000}"/>
    <cellStyle name="Separador de milhares 43 3 2" xfId="27534" xr:uid="{00000000-0005-0000-0000-0000906B0000}"/>
    <cellStyle name="Separador de milhares 43 3 2 2" xfId="58170" xr:uid="{45A984DC-5DA1-41BB-A6F9-9A877486A6CE}"/>
    <cellStyle name="Separador de milhares 43 3 3" xfId="58169" xr:uid="{24895887-6C93-477C-B833-82840E67AFCE}"/>
    <cellStyle name="Separador de milhares 43 4" xfId="27535" xr:uid="{00000000-0005-0000-0000-0000916B0000}"/>
    <cellStyle name="Separador de milhares 43 4 2" xfId="27536" xr:uid="{00000000-0005-0000-0000-0000926B0000}"/>
    <cellStyle name="Separador de milhares 43 4 2 2" xfId="58172" xr:uid="{A169B2AB-B286-4B44-8467-77FEF70054D1}"/>
    <cellStyle name="Separador de milhares 43 4 3" xfId="58171" xr:uid="{7CAB0379-3697-4FC7-8262-11F3EDE02073}"/>
    <cellStyle name="Separador de milhares 43 5" xfId="27537" xr:uid="{00000000-0005-0000-0000-0000936B0000}"/>
    <cellStyle name="Separador de milhares 43 5 2" xfId="58173" xr:uid="{4D11606B-B723-4A0D-87F9-348AD101677B}"/>
    <cellStyle name="Separador de milhares 43 6" xfId="27538" xr:uid="{00000000-0005-0000-0000-0000946B0000}"/>
    <cellStyle name="Separador de milhares 43 6 2" xfId="27539" xr:uid="{00000000-0005-0000-0000-0000956B0000}"/>
    <cellStyle name="Separador de milhares 43 6 2 2" xfId="58175" xr:uid="{52ED7DA3-AC88-40F2-A7A3-1AA721B29B8C}"/>
    <cellStyle name="Separador de milhares 43 6 3" xfId="58174" xr:uid="{6090CBA8-BAD2-41BE-9532-F379E27E793A}"/>
    <cellStyle name="Separador de milhares 43 7" xfId="27540" xr:uid="{00000000-0005-0000-0000-0000966B0000}"/>
    <cellStyle name="Separador de milhares 43 7 2" xfId="58176" xr:uid="{38FE65CE-868F-4E79-9989-6F3259252E39}"/>
    <cellStyle name="Separador de milhares 43 8" xfId="58160" xr:uid="{E35489B7-04B1-48BE-9F1B-E0B03960816A}"/>
    <cellStyle name="Separador de milhares 44" xfId="27541" xr:uid="{00000000-0005-0000-0000-0000976B0000}"/>
    <cellStyle name="Separador de milhares 44 2" xfId="27542" xr:uid="{00000000-0005-0000-0000-0000986B0000}"/>
    <cellStyle name="Separador de milhares 44 2 2" xfId="27543" xr:uid="{00000000-0005-0000-0000-0000996B0000}"/>
    <cellStyle name="Separador de milhares 44 2 2 2" xfId="27544" xr:uid="{00000000-0005-0000-0000-00009A6B0000}"/>
    <cellStyle name="Separador de milhares 44 2 2 2 2" xfId="58180" xr:uid="{EE3FC077-1B2B-40BE-BB4F-E958FC17DC9B}"/>
    <cellStyle name="Separador de milhares 44 2 2 3" xfId="58179" xr:uid="{2C666770-6EF5-4087-8884-CF5F185343EB}"/>
    <cellStyle name="Separador de milhares 44 2 3" xfId="27545" xr:uid="{00000000-0005-0000-0000-00009B6B0000}"/>
    <cellStyle name="Separador de milhares 44 2 3 2" xfId="27546" xr:uid="{00000000-0005-0000-0000-00009C6B0000}"/>
    <cellStyle name="Separador de milhares 44 2 3 2 2" xfId="58182" xr:uid="{5FC48F04-D033-4CF5-AFCB-E361DCA4B852}"/>
    <cellStyle name="Separador de milhares 44 2 3 3" xfId="58181" xr:uid="{F7D9630E-CB8F-4A10-8974-678EE355B8C7}"/>
    <cellStyle name="Separador de milhares 44 2 4" xfId="27547" xr:uid="{00000000-0005-0000-0000-00009D6B0000}"/>
    <cellStyle name="Separador de milhares 44 2 4 2" xfId="58183" xr:uid="{C6C61D8E-8FD0-4637-A683-DF7F03586D69}"/>
    <cellStyle name="Separador de milhares 44 2 5" xfId="27548" xr:uid="{00000000-0005-0000-0000-00009E6B0000}"/>
    <cellStyle name="Separador de milhares 44 2 5 2" xfId="58184" xr:uid="{E22C906F-EBB0-4DE6-9287-30F0529ECE70}"/>
    <cellStyle name="Separador de milhares 44 2 6" xfId="27549" xr:uid="{00000000-0005-0000-0000-00009F6B0000}"/>
    <cellStyle name="Separador de milhares 44 2 6 2" xfId="58185" xr:uid="{B03CB4D8-13C5-4D9A-8E27-B359C00866CA}"/>
    <cellStyle name="Separador de milhares 44 2 7" xfId="58178" xr:uid="{35A06BBE-2A32-4495-B7F1-DF76B1A597A9}"/>
    <cellStyle name="Separador de milhares 44 3" xfId="27550" xr:uid="{00000000-0005-0000-0000-0000A06B0000}"/>
    <cellStyle name="Separador de milhares 44 3 2" xfId="27551" xr:uid="{00000000-0005-0000-0000-0000A16B0000}"/>
    <cellStyle name="Separador de milhares 44 3 2 2" xfId="58187" xr:uid="{ABC1E505-4070-4DE3-975D-514C48601BF5}"/>
    <cellStyle name="Separador de milhares 44 3 3" xfId="58186" xr:uid="{406DE3B6-10FF-4634-8CFD-21DD83237207}"/>
    <cellStyle name="Separador de milhares 44 4" xfId="27552" xr:uid="{00000000-0005-0000-0000-0000A26B0000}"/>
    <cellStyle name="Separador de milhares 44 4 2" xfId="27553" xr:uid="{00000000-0005-0000-0000-0000A36B0000}"/>
    <cellStyle name="Separador de milhares 44 4 2 2" xfId="58189" xr:uid="{C5DEDEFE-4B79-42E6-A524-FCD2E528EA5E}"/>
    <cellStyle name="Separador de milhares 44 4 3" xfId="58188" xr:uid="{922DC2F7-987D-468B-827B-6445589B2823}"/>
    <cellStyle name="Separador de milhares 44 5" xfId="27554" xr:uid="{00000000-0005-0000-0000-0000A46B0000}"/>
    <cellStyle name="Separador de milhares 44 5 2" xfId="58190" xr:uid="{B62A9C33-A6A3-4E7D-89A8-77492E9F651F}"/>
    <cellStyle name="Separador de milhares 44 6" xfId="27555" xr:uid="{00000000-0005-0000-0000-0000A56B0000}"/>
    <cellStyle name="Separador de milhares 44 6 2" xfId="27556" xr:uid="{00000000-0005-0000-0000-0000A66B0000}"/>
    <cellStyle name="Separador de milhares 44 6 2 2" xfId="58192" xr:uid="{5E0A724E-5607-4A6E-B861-B784FE9EBBFB}"/>
    <cellStyle name="Separador de milhares 44 6 3" xfId="58191" xr:uid="{23FA8873-E157-445A-AD69-B85FB7A525E2}"/>
    <cellStyle name="Separador de milhares 44 7" xfId="27557" xr:uid="{00000000-0005-0000-0000-0000A76B0000}"/>
    <cellStyle name="Separador de milhares 44 7 2" xfId="58193" xr:uid="{A27053DA-68FC-40EC-9393-275E51728439}"/>
    <cellStyle name="Separador de milhares 44 8" xfId="58177" xr:uid="{3F0BDEE5-97BC-4ACA-A0F0-85E649254664}"/>
    <cellStyle name="Separador de milhares 45" xfId="27558" xr:uid="{00000000-0005-0000-0000-0000A86B0000}"/>
    <cellStyle name="Separador de milhares 45 2" xfId="27559" xr:uid="{00000000-0005-0000-0000-0000A96B0000}"/>
    <cellStyle name="Separador de milhares 45 2 2" xfId="27560" xr:uid="{00000000-0005-0000-0000-0000AA6B0000}"/>
    <cellStyle name="Separador de milhares 45 2 2 2" xfId="27561" xr:uid="{00000000-0005-0000-0000-0000AB6B0000}"/>
    <cellStyle name="Separador de milhares 45 2 2 2 2" xfId="58197" xr:uid="{E0BB6DAF-60DA-4157-AC50-E338184C3D99}"/>
    <cellStyle name="Separador de milhares 45 2 2 3" xfId="58196" xr:uid="{F2335C2C-9B3B-4706-B69E-4CA0553CF1FA}"/>
    <cellStyle name="Separador de milhares 45 2 3" xfId="27562" xr:uid="{00000000-0005-0000-0000-0000AC6B0000}"/>
    <cellStyle name="Separador de milhares 45 2 3 2" xfId="27563" xr:uid="{00000000-0005-0000-0000-0000AD6B0000}"/>
    <cellStyle name="Separador de milhares 45 2 3 2 2" xfId="58199" xr:uid="{1551138A-2618-457B-8562-A2A497D03803}"/>
    <cellStyle name="Separador de milhares 45 2 3 3" xfId="58198" xr:uid="{E68DE860-5B33-49C5-8E06-4A803A4FC4A1}"/>
    <cellStyle name="Separador de milhares 45 2 4" xfId="27564" xr:uid="{00000000-0005-0000-0000-0000AE6B0000}"/>
    <cellStyle name="Separador de milhares 45 2 4 2" xfId="58200" xr:uid="{7B3112B4-BFC5-40E2-A8CC-C4113790261D}"/>
    <cellStyle name="Separador de milhares 45 2 5" xfId="27565" xr:uid="{00000000-0005-0000-0000-0000AF6B0000}"/>
    <cellStyle name="Separador de milhares 45 2 5 2" xfId="58201" xr:uid="{F024D2DC-5120-4C37-8EB1-B84B05781B1A}"/>
    <cellStyle name="Separador de milhares 45 2 6" xfId="27566" xr:uid="{00000000-0005-0000-0000-0000B06B0000}"/>
    <cellStyle name="Separador de milhares 45 2 6 2" xfId="58202" xr:uid="{FAF1CDDC-B4D8-4439-97C6-724218D15060}"/>
    <cellStyle name="Separador de milhares 45 2 7" xfId="58195" xr:uid="{EBA0AE3B-8CE5-44A8-938D-67FC704C6090}"/>
    <cellStyle name="Separador de milhares 45 3" xfId="27567" xr:uid="{00000000-0005-0000-0000-0000B16B0000}"/>
    <cellStyle name="Separador de milhares 45 3 2" xfId="27568" xr:uid="{00000000-0005-0000-0000-0000B26B0000}"/>
    <cellStyle name="Separador de milhares 45 3 2 2" xfId="58204" xr:uid="{8067835B-B7A7-4A09-AF22-8ED5A2F98FD1}"/>
    <cellStyle name="Separador de milhares 45 3 3" xfId="58203" xr:uid="{39819C32-8B7F-4DB0-8AB9-923817167133}"/>
    <cellStyle name="Separador de milhares 45 4" xfId="27569" xr:uid="{00000000-0005-0000-0000-0000B36B0000}"/>
    <cellStyle name="Separador de milhares 45 4 2" xfId="27570" xr:uid="{00000000-0005-0000-0000-0000B46B0000}"/>
    <cellStyle name="Separador de milhares 45 4 2 2" xfId="58206" xr:uid="{45A13A35-75A4-463A-BDDE-20D898EE5017}"/>
    <cellStyle name="Separador de milhares 45 4 3" xfId="58205" xr:uid="{6D48D693-55DA-40B1-A065-763B886A9AC5}"/>
    <cellStyle name="Separador de milhares 45 5" xfId="27571" xr:uid="{00000000-0005-0000-0000-0000B56B0000}"/>
    <cellStyle name="Separador de milhares 45 5 2" xfId="58207" xr:uid="{0D0BE5D9-57EA-4E85-BDC4-61C4B029179A}"/>
    <cellStyle name="Separador de milhares 45 6" xfId="27572" xr:uid="{00000000-0005-0000-0000-0000B66B0000}"/>
    <cellStyle name="Separador de milhares 45 6 2" xfId="27573" xr:uid="{00000000-0005-0000-0000-0000B76B0000}"/>
    <cellStyle name="Separador de milhares 45 6 2 2" xfId="58209" xr:uid="{4F535B63-7388-4057-B13F-310F1623BDAA}"/>
    <cellStyle name="Separador de milhares 45 6 3" xfId="58208" xr:uid="{FBBAAB54-55C6-4742-AEAA-D7BCD3E41A14}"/>
    <cellStyle name="Separador de milhares 45 7" xfId="27574" xr:uid="{00000000-0005-0000-0000-0000B86B0000}"/>
    <cellStyle name="Separador de milhares 45 7 2" xfId="58210" xr:uid="{0C55DB11-23C7-4E48-B30C-2CDD64097864}"/>
    <cellStyle name="Separador de milhares 45 8" xfId="58194" xr:uid="{83BB4C37-5853-4F1D-BB22-0895EA1A7717}"/>
    <cellStyle name="Separador de milhares 46" xfId="27575" xr:uid="{00000000-0005-0000-0000-0000B96B0000}"/>
    <cellStyle name="Separador de milhares 46 2" xfId="27576" xr:uid="{00000000-0005-0000-0000-0000BA6B0000}"/>
    <cellStyle name="Separador de milhares 46 2 2" xfId="27577" xr:uid="{00000000-0005-0000-0000-0000BB6B0000}"/>
    <cellStyle name="Separador de milhares 46 2 2 2" xfId="27578" xr:uid="{00000000-0005-0000-0000-0000BC6B0000}"/>
    <cellStyle name="Separador de milhares 46 2 2 2 2" xfId="58214" xr:uid="{C8506B1F-9EFB-4671-AF7D-ECAA96D8DEEB}"/>
    <cellStyle name="Separador de milhares 46 2 2 3" xfId="58213" xr:uid="{1B21DDA9-A3D5-426C-974F-7305DD6FF3C5}"/>
    <cellStyle name="Separador de milhares 46 2 3" xfId="27579" xr:uid="{00000000-0005-0000-0000-0000BD6B0000}"/>
    <cellStyle name="Separador de milhares 46 2 3 2" xfId="27580" xr:uid="{00000000-0005-0000-0000-0000BE6B0000}"/>
    <cellStyle name="Separador de milhares 46 2 3 2 2" xfId="58216" xr:uid="{D98C3109-C24E-4C9C-B2CF-A08FCE514FA5}"/>
    <cellStyle name="Separador de milhares 46 2 3 3" xfId="58215" xr:uid="{16024570-F89F-4894-855F-B003C15306EE}"/>
    <cellStyle name="Separador de milhares 46 2 4" xfId="27581" xr:uid="{00000000-0005-0000-0000-0000BF6B0000}"/>
    <cellStyle name="Separador de milhares 46 2 4 2" xfId="58217" xr:uid="{56DF37BA-0A89-42F9-8A0B-098DE4ABF7EB}"/>
    <cellStyle name="Separador de milhares 46 2 5" xfId="27582" xr:uid="{00000000-0005-0000-0000-0000C06B0000}"/>
    <cellStyle name="Separador de milhares 46 2 5 2" xfId="58218" xr:uid="{5D25EB47-52CF-45C8-83AB-36459365A4B2}"/>
    <cellStyle name="Separador de milhares 46 2 6" xfId="27583" xr:uid="{00000000-0005-0000-0000-0000C16B0000}"/>
    <cellStyle name="Separador de milhares 46 2 6 2" xfId="58219" xr:uid="{41F1D7C3-A8ED-46E4-89A4-0E610B88AA02}"/>
    <cellStyle name="Separador de milhares 46 2 7" xfId="58212" xr:uid="{3FF9AB00-A891-4E89-95B6-E5A818E0F7CC}"/>
    <cellStyle name="Separador de milhares 46 3" xfId="27584" xr:uid="{00000000-0005-0000-0000-0000C26B0000}"/>
    <cellStyle name="Separador de milhares 46 3 2" xfId="27585" xr:uid="{00000000-0005-0000-0000-0000C36B0000}"/>
    <cellStyle name="Separador de milhares 46 3 2 2" xfId="58221" xr:uid="{835D07CC-7F01-433D-AB38-D4AB3CD0C2B5}"/>
    <cellStyle name="Separador de milhares 46 3 3" xfId="58220" xr:uid="{C3377063-053F-478D-B2BC-5B8AB5231557}"/>
    <cellStyle name="Separador de milhares 46 4" xfId="27586" xr:uid="{00000000-0005-0000-0000-0000C46B0000}"/>
    <cellStyle name="Separador de milhares 46 4 2" xfId="27587" xr:uid="{00000000-0005-0000-0000-0000C56B0000}"/>
    <cellStyle name="Separador de milhares 46 4 2 2" xfId="58223" xr:uid="{DBB1D91E-B795-47B4-99A6-4DCF68C827FD}"/>
    <cellStyle name="Separador de milhares 46 4 3" xfId="58222" xr:uid="{64C480E8-47C8-41F5-8A4A-5838B69C7735}"/>
    <cellStyle name="Separador de milhares 46 5" xfId="27588" xr:uid="{00000000-0005-0000-0000-0000C66B0000}"/>
    <cellStyle name="Separador de milhares 46 5 2" xfId="58224" xr:uid="{C8AF42C8-462C-4797-92AF-655E7D530B21}"/>
    <cellStyle name="Separador de milhares 46 6" xfId="27589" xr:uid="{00000000-0005-0000-0000-0000C76B0000}"/>
    <cellStyle name="Separador de milhares 46 6 2" xfId="27590" xr:uid="{00000000-0005-0000-0000-0000C86B0000}"/>
    <cellStyle name="Separador de milhares 46 6 2 2" xfId="58226" xr:uid="{203FB7EB-A6E1-4F84-9EB9-EB689FD69D66}"/>
    <cellStyle name="Separador de milhares 46 6 3" xfId="58225" xr:uid="{4C96B070-32EC-47FE-8EE8-6FAD7F727E57}"/>
    <cellStyle name="Separador de milhares 46 7" xfId="27591" xr:uid="{00000000-0005-0000-0000-0000C96B0000}"/>
    <cellStyle name="Separador de milhares 46 7 2" xfId="58227" xr:uid="{ACC32C85-F625-4056-98AD-0F0B6E5FE04E}"/>
    <cellStyle name="Separador de milhares 46 8" xfId="58211" xr:uid="{5CC68755-3067-4B12-A3FA-B5DD76BE41EA}"/>
    <cellStyle name="Separador de milhares 47" xfId="27592" xr:uid="{00000000-0005-0000-0000-0000CA6B0000}"/>
    <cellStyle name="Separador de milhares 47 2" xfId="27593" xr:uid="{00000000-0005-0000-0000-0000CB6B0000}"/>
    <cellStyle name="Separador de milhares 47 2 2" xfId="27594" xr:uid="{00000000-0005-0000-0000-0000CC6B0000}"/>
    <cellStyle name="Separador de milhares 47 2 2 2" xfId="27595" xr:uid="{00000000-0005-0000-0000-0000CD6B0000}"/>
    <cellStyle name="Separador de milhares 47 2 2 2 2" xfId="58231" xr:uid="{0EA52E32-816E-4EC6-995D-7C24D9A5B9B3}"/>
    <cellStyle name="Separador de milhares 47 2 2 3" xfId="58230" xr:uid="{7B6EA40B-D41D-467F-8487-16F2BE5A664E}"/>
    <cellStyle name="Separador de milhares 47 2 3" xfId="27596" xr:uid="{00000000-0005-0000-0000-0000CE6B0000}"/>
    <cellStyle name="Separador de milhares 47 2 3 2" xfId="27597" xr:uid="{00000000-0005-0000-0000-0000CF6B0000}"/>
    <cellStyle name="Separador de milhares 47 2 3 2 2" xfId="58233" xr:uid="{BE5BABCF-D1F4-4E8E-99B5-45AA1ACE0529}"/>
    <cellStyle name="Separador de milhares 47 2 3 3" xfId="58232" xr:uid="{EAD12FCC-F553-4099-8DEF-D4451CBC03DC}"/>
    <cellStyle name="Separador de milhares 47 2 4" xfId="27598" xr:uid="{00000000-0005-0000-0000-0000D06B0000}"/>
    <cellStyle name="Separador de milhares 47 2 4 2" xfId="58234" xr:uid="{DBEC11AD-697D-4907-A746-780B5207C8CB}"/>
    <cellStyle name="Separador de milhares 47 2 5" xfId="27599" xr:uid="{00000000-0005-0000-0000-0000D16B0000}"/>
    <cellStyle name="Separador de milhares 47 2 5 2" xfId="58235" xr:uid="{18E94549-1957-4692-B9DF-8353F9CAB6AF}"/>
    <cellStyle name="Separador de milhares 47 2 6" xfId="27600" xr:uid="{00000000-0005-0000-0000-0000D26B0000}"/>
    <cellStyle name="Separador de milhares 47 2 6 2" xfId="58236" xr:uid="{BAB8827C-B73F-426B-8535-54A5F81EC5C6}"/>
    <cellStyle name="Separador de milhares 47 2 7" xfId="58229" xr:uid="{076DB123-41CA-475F-AAF6-20CA8E35A09E}"/>
    <cellStyle name="Separador de milhares 47 3" xfId="27601" xr:uid="{00000000-0005-0000-0000-0000D36B0000}"/>
    <cellStyle name="Separador de milhares 47 3 2" xfId="27602" xr:uid="{00000000-0005-0000-0000-0000D46B0000}"/>
    <cellStyle name="Separador de milhares 47 3 2 2" xfId="58238" xr:uid="{9E126A44-36AD-436C-ABAE-196D035153DE}"/>
    <cellStyle name="Separador de milhares 47 3 3" xfId="58237" xr:uid="{AE991B8B-E3A9-4C7E-A17F-B7B971515016}"/>
    <cellStyle name="Separador de milhares 47 4" xfId="27603" xr:uid="{00000000-0005-0000-0000-0000D56B0000}"/>
    <cellStyle name="Separador de milhares 47 4 2" xfId="27604" xr:uid="{00000000-0005-0000-0000-0000D66B0000}"/>
    <cellStyle name="Separador de milhares 47 4 2 2" xfId="58240" xr:uid="{A2DFA89B-8537-4BEF-B8D0-17BCF5D96DD6}"/>
    <cellStyle name="Separador de milhares 47 4 3" xfId="58239" xr:uid="{5EF7797B-73D2-4906-BB59-E2329A575A8D}"/>
    <cellStyle name="Separador de milhares 47 5" xfId="27605" xr:uid="{00000000-0005-0000-0000-0000D76B0000}"/>
    <cellStyle name="Separador de milhares 47 5 2" xfId="58241" xr:uid="{6F9EC3B7-81D3-4370-87BB-6A712C911FEF}"/>
    <cellStyle name="Separador de milhares 47 6" xfId="27606" xr:uid="{00000000-0005-0000-0000-0000D86B0000}"/>
    <cellStyle name="Separador de milhares 47 6 2" xfId="27607" xr:uid="{00000000-0005-0000-0000-0000D96B0000}"/>
    <cellStyle name="Separador de milhares 47 6 2 2" xfId="58243" xr:uid="{CF22C1C6-4F72-4347-856B-F267BE9A8142}"/>
    <cellStyle name="Separador de milhares 47 6 3" xfId="58242" xr:uid="{D75B7493-F70A-4E09-BF90-96FAC786B49E}"/>
    <cellStyle name="Separador de milhares 47 7" xfId="27608" xr:uid="{00000000-0005-0000-0000-0000DA6B0000}"/>
    <cellStyle name="Separador de milhares 47 7 2" xfId="58244" xr:uid="{3FF3C3B2-8757-4BDC-B087-378F6343B900}"/>
    <cellStyle name="Separador de milhares 47 8" xfId="58228" xr:uid="{ACB325E4-38DC-465A-9AEB-B578CC7E6013}"/>
    <cellStyle name="Separador de milhares 48" xfId="27609" xr:uid="{00000000-0005-0000-0000-0000DB6B0000}"/>
    <cellStyle name="Separador de milhares 48 2" xfId="27610" xr:uid="{00000000-0005-0000-0000-0000DC6B0000}"/>
    <cellStyle name="Separador de milhares 48 2 2" xfId="27611" xr:uid="{00000000-0005-0000-0000-0000DD6B0000}"/>
    <cellStyle name="Separador de milhares 48 2 2 2" xfId="27612" xr:uid="{00000000-0005-0000-0000-0000DE6B0000}"/>
    <cellStyle name="Separador de milhares 48 2 2 2 2" xfId="58248" xr:uid="{83771F46-4891-4B1F-83F8-CAD2A652F7DB}"/>
    <cellStyle name="Separador de milhares 48 2 2 3" xfId="58247" xr:uid="{62657394-EB4B-4CFD-A6F5-76D547A5E702}"/>
    <cellStyle name="Separador de milhares 48 2 3" xfId="27613" xr:uid="{00000000-0005-0000-0000-0000DF6B0000}"/>
    <cellStyle name="Separador de milhares 48 2 3 2" xfId="27614" xr:uid="{00000000-0005-0000-0000-0000E06B0000}"/>
    <cellStyle name="Separador de milhares 48 2 3 2 2" xfId="58250" xr:uid="{97C396DA-64C9-488B-B81F-7FD5E3C8B2B9}"/>
    <cellStyle name="Separador de milhares 48 2 3 3" xfId="58249" xr:uid="{FAA2858E-56D2-4356-9BE7-27564FE48861}"/>
    <cellStyle name="Separador de milhares 48 2 4" xfId="27615" xr:uid="{00000000-0005-0000-0000-0000E16B0000}"/>
    <cellStyle name="Separador de milhares 48 2 4 2" xfId="58251" xr:uid="{2A0BCA11-C470-4EB2-8476-8FE95E683426}"/>
    <cellStyle name="Separador de milhares 48 2 5" xfId="27616" xr:uid="{00000000-0005-0000-0000-0000E26B0000}"/>
    <cellStyle name="Separador de milhares 48 2 5 2" xfId="58252" xr:uid="{A178D587-79BC-498A-A019-48CBF0FF0B92}"/>
    <cellStyle name="Separador de milhares 48 2 6" xfId="27617" xr:uid="{00000000-0005-0000-0000-0000E36B0000}"/>
    <cellStyle name="Separador de milhares 48 2 6 2" xfId="58253" xr:uid="{28AC4802-4233-45EA-BF65-61C4DEB90558}"/>
    <cellStyle name="Separador de milhares 48 2 7" xfId="58246" xr:uid="{B56384D0-853F-46FA-9766-D4D89A2A967E}"/>
    <cellStyle name="Separador de milhares 48 3" xfId="27618" xr:uid="{00000000-0005-0000-0000-0000E46B0000}"/>
    <cellStyle name="Separador de milhares 48 3 2" xfId="27619" xr:uid="{00000000-0005-0000-0000-0000E56B0000}"/>
    <cellStyle name="Separador de milhares 48 3 2 2" xfId="58255" xr:uid="{483B08DC-7901-4C58-B38C-87CD42DFDC3F}"/>
    <cellStyle name="Separador de milhares 48 3 3" xfId="58254" xr:uid="{3D8D3C92-D260-438D-A980-26AE4185CEC2}"/>
    <cellStyle name="Separador de milhares 48 4" xfId="27620" xr:uid="{00000000-0005-0000-0000-0000E66B0000}"/>
    <cellStyle name="Separador de milhares 48 4 2" xfId="27621" xr:uid="{00000000-0005-0000-0000-0000E76B0000}"/>
    <cellStyle name="Separador de milhares 48 4 2 2" xfId="58257" xr:uid="{5F7817A5-92B4-4904-899A-8028F3007F02}"/>
    <cellStyle name="Separador de milhares 48 4 3" xfId="58256" xr:uid="{C91A71F5-B58C-4E3D-8DE1-F96BE07AC0A3}"/>
    <cellStyle name="Separador de milhares 48 5" xfId="27622" xr:uid="{00000000-0005-0000-0000-0000E86B0000}"/>
    <cellStyle name="Separador de milhares 48 5 2" xfId="58258" xr:uid="{265BEB37-8BCE-467C-8EB2-BE24CBF37D37}"/>
    <cellStyle name="Separador de milhares 48 6" xfId="27623" xr:uid="{00000000-0005-0000-0000-0000E96B0000}"/>
    <cellStyle name="Separador de milhares 48 6 2" xfId="27624" xr:uid="{00000000-0005-0000-0000-0000EA6B0000}"/>
    <cellStyle name="Separador de milhares 48 6 2 2" xfId="58260" xr:uid="{AA437205-4260-4683-8892-5FAE3D78E0FB}"/>
    <cellStyle name="Separador de milhares 48 6 3" xfId="58259" xr:uid="{B17B0EC5-D764-4CC3-806F-EF06A980DB1A}"/>
    <cellStyle name="Separador de milhares 48 7" xfId="27625" xr:uid="{00000000-0005-0000-0000-0000EB6B0000}"/>
    <cellStyle name="Separador de milhares 48 7 2" xfId="58261" xr:uid="{EEEA9204-1F7A-40F8-9380-005DAAF1D3AC}"/>
    <cellStyle name="Separador de milhares 48 8" xfId="58245" xr:uid="{7DA3E73C-876A-4559-91C8-08CF7392AF7C}"/>
    <cellStyle name="Separador de milhares 49" xfId="27626" xr:uid="{00000000-0005-0000-0000-0000EC6B0000}"/>
    <cellStyle name="Separador de milhares 49 2" xfId="27627" xr:uid="{00000000-0005-0000-0000-0000ED6B0000}"/>
    <cellStyle name="Separador de milhares 49 2 2" xfId="27628" xr:uid="{00000000-0005-0000-0000-0000EE6B0000}"/>
    <cellStyle name="Separador de milhares 49 2 2 2" xfId="27629" xr:uid="{00000000-0005-0000-0000-0000EF6B0000}"/>
    <cellStyle name="Separador de milhares 49 2 2 2 2" xfId="58265" xr:uid="{7150DDD7-1EB8-4FC8-BCB5-110E67173ABB}"/>
    <cellStyle name="Separador de milhares 49 2 2 3" xfId="58264" xr:uid="{728C19F4-CC57-44FE-97EC-57B24C0D7DB2}"/>
    <cellStyle name="Separador de milhares 49 2 3" xfId="27630" xr:uid="{00000000-0005-0000-0000-0000F06B0000}"/>
    <cellStyle name="Separador de milhares 49 2 3 2" xfId="27631" xr:uid="{00000000-0005-0000-0000-0000F16B0000}"/>
    <cellStyle name="Separador de milhares 49 2 3 2 2" xfId="58267" xr:uid="{654FC431-092F-4DF9-A951-261B00BC0E6A}"/>
    <cellStyle name="Separador de milhares 49 2 3 3" xfId="58266" xr:uid="{F5E056ED-23EC-47B2-A230-90F2ED480DD6}"/>
    <cellStyle name="Separador de milhares 49 2 4" xfId="27632" xr:uid="{00000000-0005-0000-0000-0000F26B0000}"/>
    <cellStyle name="Separador de milhares 49 2 4 2" xfId="58268" xr:uid="{52CE1A77-FA28-4C8B-BCCE-73FE41D4646C}"/>
    <cellStyle name="Separador de milhares 49 2 5" xfId="27633" xr:uid="{00000000-0005-0000-0000-0000F36B0000}"/>
    <cellStyle name="Separador de milhares 49 2 5 2" xfId="58269" xr:uid="{9685BE2E-D403-416D-BC32-BEC976D61058}"/>
    <cellStyle name="Separador de milhares 49 2 6" xfId="27634" xr:uid="{00000000-0005-0000-0000-0000F46B0000}"/>
    <cellStyle name="Separador de milhares 49 2 6 2" xfId="58270" xr:uid="{051FD1AA-A2C4-45FE-B617-B59952F1A379}"/>
    <cellStyle name="Separador de milhares 49 2 7" xfId="58263" xr:uid="{64BBF914-890A-4C0F-A914-16CFFAA7435A}"/>
    <cellStyle name="Separador de milhares 49 3" xfId="27635" xr:uid="{00000000-0005-0000-0000-0000F56B0000}"/>
    <cellStyle name="Separador de milhares 49 3 2" xfId="27636" xr:uid="{00000000-0005-0000-0000-0000F66B0000}"/>
    <cellStyle name="Separador de milhares 49 3 2 2" xfId="58272" xr:uid="{2A79F29B-E0D8-48B5-A2A5-E8B50170AF82}"/>
    <cellStyle name="Separador de milhares 49 3 3" xfId="58271" xr:uid="{9D292C13-BECF-40C3-ADB2-B2BFDFCFA1F7}"/>
    <cellStyle name="Separador de milhares 49 4" xfId="27637" xr:uid="{00000000-0005-0000-0000-0000F76B0000}"/>
    <cellStyle name="Separador de milhares 49 4 2" xfId="27638" xr:uid="{00000000-0005-0000-0000-0000F86B0000}"/>
    <cellStyle name="Separador de milhares 49 4 2 2" xfId="58274" xr:uid="{0A0C4F8C-208D-4576-930C-4E5ED04886F2}"/>
    <cellStyle name="Separador de milhares 49 4 3" xfId="58273" xr:uid="{7B75BE72-E4F1-421D-A0A4-B7BF9DE9A672}"/>
    <cellStyle name="Separador de milhares 49 5" xfId="27639" xr:uid="{00000000-0005-0000-0000-0000F96B0000}"/>
    <cellStyle name="Separador de milhares 49 5 2" xfId="58275" xr:uid="{9043915E-5661-49AF-876A-765F946822BE}"/>
    <cellStyle name="Separador de milhares 49 6" xfId="27640" xr:uid="{00000000-0005-0000-0000-0000FA6B0000}"/>
    <cellStyle name="Separador de milhares 49 6 2" xfId="27641" xr:uid="{00000000-0005-0000-0000-0000FB6B0000}"/>
    <cellStyle name="Separador de milhares 49 6 2 2" xfId="58277" xr:uid="{21C69D49-3158-44C4-BFD7-0B72A381CB4B}"/>
    <cellStyle name="Separador de milhares 49 6 3" xfId="58276" xr:uid="{D7355889-197D-4C94-83D7-A95DC7F40A93}"/>
    <cellStyle name="Separador de milhares 49 7" xfId="27642" xr:uid="{00000000-0005-0000-0000-0000FC6B0000}"/>
    <cellStyle name="Separador de milhares 49 7 2" xfId="58278" xr:uid="{C531E9A5-76B6-44C9-AA9F-0274D95B0B94}"/>
    <cellStyle name="Separador de milhares 49 8" xfId="58262" xr:uid="{32CB83CF-5701-4A04-8F00-2F2081CE9104}"/>
    <cellStyle name="Separador de milhares 5" xfId="27643" xr:uid="{00000000-0005-0000-0000-0000FD6B0000}"/>
    <cellStyle name="Separador de milhares_x0001_ 5" xfId="27644" xr:uid="{00000000-0005-0000-0000-0000FE6B0000}"/>
    <cellStyle name="Separador de milhares 5 10" xfId="27645" xr:uid="{00000000-0005-0000-0000-0000FF6B0000}"/>
    <cellStyle name="Separador de milhares_x0001_ 5 10" xfId="27646" xr:uid="{00000000-0005-0000-0000-0000006C0000}"/>
    <cellStyle name="Separador de milhares 5 10 10" xfId="58281" xr:uid="{83544555-7DD5-481F-8511-66E74730A641}"/>
    <cellStyle name="Separador de milhares 5 10 2" xfId="27647" xr:uid="{00000000-0005-0000-0000-0000016C0000}"/>
    <cellStyle name="Separador de milhares_x0001_ 5 10 2" xfId="27648" xr:uid="{00000000-0005-0000-0000-0000026C0000}"/>
    <cellStyle name="Separador de milhares 5 10 2 2" xfId="27649" xr:uid="{00000000-0005-0000-0000-0000036C0000}"/>
    <cellStyle name="Separador de milhares_x0001_ 5 10 2 2" xfId="58284" xr:uid="{0D739F0A-AE3D-47D8-855E-2593E1B0537B}"/>
    <cellStyle name="Separador de milhares 5 10 2 2 2" xfId="58285" xr:uid="{D6462D49-8633-4A0D-886F-4E1529CE63D0}"/>
    <cellStyle name="Separador de milhares 5 10 2 3" xfId="58283" xr:uid="{4C6D6E14-0838-4758-AB58-217BFB11B8D8}"/>
    <cellStyle name="Separador de milhares 5 10 3" xfId="27650" xr:uid="{00000000-0005-0000-0000-0000046C0000}"/>
    <cellStyle name="Separador de milhares_x0001_ 5 10 3" xfId="58282" xr:uid="{37F6F3BC-7E82-4A03-9035-EE0B71A13D15}"/>
    <cellStyle name="Separador de milhares 5 10 3 2" xfId="27651" xr:uid="{00000000-0005-0000-0000-0000056C0000}"/>
    <cellStyle name="Separador de milhares 5 10 3 2 2" xfId="58287" xr:uid="{0DF82669-FAD7-471C-BA3B-A13A9719CBCD}"/>
    <cellStyle name="Separador de milhares 5 10 3 3" xfId="58286" xr:uid="{4880F550-4046-4E69-A2D8-746A7A270B21}"/>
    <cellStyle name="Separador de milhares 5 10 4" xfId="27652" xr:uid="{00000000-0005-0000-0000-0000066C0000}"/>
    <cellStyle name="Separador de milhares 5 10 4 2" xfId="27653" xr:uid="{00000000-0005-0000-0000-0000076C0000}"/>
    <cellStyle name="Separador de milhares 5 10 4 2 2" xfId="58289" xr:uid="{46749017-1026-4F88-B9C8-5E4A82F2DD6C}"/>
    <cellStyle name="Separador de milhares 5 10 4 3" xfId="58288" xr:uid="{2E05BEB1-F71E-478A-96B3-1B368B5602A4}"/>
    <cellStyle name="Separador de milhares 5 10 5" xfId="27654" xr:uid="{00000000-0005-0000-0000-0000086C0000}"/>
    <cellStyle name="Separador de milhares 5 10 5 2" xfId="27655" xr:uid="{00000000-0005-0000-0000-0000096C0000}"/>
    <cellStyle name="Separador de milhares 5 10 5 2 2" xfId="58291" xr:uid="{AE3140CC-3B84-416B-9559-29C301D800D9}"/>
    <cellStyle name="Separador de milhares 5 10 5 3" xfId="58290" xr:uid="{B91E4448-96F5-4144-A5B6-DC6273D0E5A7}"/>
    <cellStyle name="Separador de milhares 5 10 6" xfId="27656" xr:uid="{00000000-0005-0000-0000-00000A6C0000}"/>
    <cellStyle name="Separador de milhares 5 10 6 2" xfId="58292" xr:uid="{6C7ECEBE-1B39-4776-9C4D-D57F61311BF5}"/>
    <cellStyle name="Separador de milhares 5 10 7" xfId="27657" xr:uid="{00000000-0005-0000-0000-00000B6C0000}"/>
    <cellStyle name="Separador de milhares 5 10 7 2" xfId="58293" xr:uid="{D3824E6B-481F-4044-9E51-643A953C6A5B}"/>
    <cellStyle name="Separador de milhares 5 10 7 3" xfId="27658" xr:uid="{00000000-0005-0000-0000-00000C6C0000}"/>
    <cellStyle name="Separador de milhares 5 10 7 3 2" xfId="58294" xr:uid="{56FF62C2-52C4-4372-BEEF-0F3743BD013C}"/>
    <cellStyle name="Separador de milhares 5 10 8" xfId="27659" xr:uid="{00000000-0005-0000-0000-00000D6C0000}"/>
    <cellStyle name="Separador de milhares 5 10 8 2" xfId="58295" xr:uid="{E03E3ADC-97CB-4FDB-AC78-20FE949DBBAF}"/>
    <cellStyle name="Separador de milhares 5 10 9" xfId="27660" xr:uid="{00000000-0005-0000-0000-00000E6C0000}"/>
    <cellStyle name="Separador de milhares 5 10 9 2" xfId="58296" xr:uid="{2A53E514-CAA7-4D1D-B54B-89EF24BBCA7D}"/>
    <cellStyle name="Separador de milhares 5 11" xfId="27661" xr:uid="{00000000-0005-0000-0000-00000F6C0000}"/>
    <cellStyle name="Separador de milhares_x0001_ 5 11" xfId="27662" xr:uid="{00000000-0005-0000-0000-0000106C0000}"/>
    <cellStyle name="Separador de milhares 5 11 2" xfId="27663" xr:uid="{00000000-0005-0000-0000-0000116C0000}"/>
    <cellStyle name="Separador de milhares_x0001_ 5 11 2" xfId="27664" xr:uid="{00000000-0005-0000-0000-0000126C0000}"/>
    <cellStyle name="Separador de milhares 5 11 2 2" xfId="27665" xr:uid="{00000000-0005-0000-0000-0000136C0000}"/>
    <cellStyle name="Separador de milhares_x0001_ 5 11 2 2" xfId="58300" xr:uid="{DC57CD86-B7FD-4224-8EB9-2CB9FCD467E6}"/>
    <cellStyle name="Separador de milhares 5 11 2 2 2" xfId="58301" xr:uid="{61246DD1-3223-4C63-9B35-B58C8E875240}"/>
    <cellStyle name="Separador de milhares 5 11 2 3" xfId="58299" xr:uid="{201E177D-915E-4074-88E2-99EFFA91638B}"/>
    <cellStyle name="Separador de milhares 5 11 3" xfId="27666" xr:uid="{00000000-0005-0000-0000-0000146C0000}"/>
    <cellStyle name="Separador de milhares_x0001_ 5 11 3" xfId="58298" xr:uid="{292BB83C-ABF9-4F79-98E2-7F91EEFF4701}"/>
    <cellStyle name="Separador de milhares 5 11 3 2" xfId="27667" xr:uid="{00000000-0005-0000-0000-0000156C0000}"/>
    <cellStyle name="Separador de milhares 5 11 3 2 2" xfId="58303" xr:uid="{0E68A003-4E0E-4DFD-805F-EEF6045BCCEC}"/>
    <cellStyle name="Separador de milhares 5 11 3 3" xfId="58302" xr:uid="{C98AC785-CF24-4FE6-BCAD-362D7BB01810}"/>
    <cellStyle name="Separador de milhares 5 11 4" xfId="27668" xr:uid="{00000000-0005-0000-0000-0000166C0000}"/>
    <cellStyle name="Separador de milhares 5 11 4 2" xfId="27669" xr:uid="{00000000-0005-0000-0000-0000176C0000}"/>
    <cellStyle name="Separador de milhares 5 11 4 2 2" xfId="58305" xr:uid="{4DE8A22B-F724-4CB2-9F9F-D6C1F1AE9FEC}"/>
    <cellStyle name="Separador de milhares 5 11 4 3" xfId="58304" xr:uid="{2DD3999E-662D-489F-9CA5-A52809D8F20E}"/>
    <cellStyle name="Separador de milhares 5 11 5" xfId="27670" xr:uid="{00000000-0005-0000-0000-0000186C0000}"/>
    <cellStyle name="Separador de milhares 5 11 5 2" xfId="58306" xr:uid="{1022F971-D744-450D-9D3C-D4992386CD01}"/>
    <cellStyle name="Separador de milhares 5 11 6" xfId="27671" xr:uid="{00000000-0005-0000-0000-0000196C0000}"/>
    <cellStyle name="Separador de milhares 5 11 6 2" xfId="58307" xr:uid="{8CBAF256-FF69-45E5-975C-E7557C9444F1}"/>
    <cellStyle name="Separador de milhares 5 11 6 3" xfId="27672" xr:uid="{00000000-0005-0000-0000-00001A6C0000}"/>
    <cellStyle name="Separador de milhares 5 11 6 3 2" xfId="58308" xr:uid="{1DE70646-72F0-41D2-BA7C-AB99510206F9}"/>
    <cellStyle name="Separador de milhares 5 11 7" xfId="27673" xr:uid="{00000000-0005-0000-0000-00001B6C0000}"/>
    <cellStyle name="Separador de milhares 5 11 7 2" xfId="58309" xr:uid="{59F583A0-422D-4792-A431-27091FF0C036}"/>
    <cellStyle name="Separador de milhares 5 11 8" xfId="27674" xr:uid="{00000000-0005-0000-0000-00001C6C0000}"/>
    <cellStyle name="Separador de milhares 5 11 8 2" xfId="58310" xr:uid="{BD7932B8-1E7D-4E28-9919-3E5BD46D8CED}"/>
    <cellStyle name="Separador de milhares 5 11 9" xfId="58297" xr:uid="{B192EED7-1DD1-47A7-AED4-1019C5CCF52C}"/>
    <cellStyle name="Separador de milhares 5 12" xfId="27675" xr:uid="{00000000-0005-0000-0000-00001D6C0000}"/>
    <cellStyle name="Separador de milhares_x0001_ 5 12" xfId="27676" xr:uid="{00000000-0005-0000-0000-00001E6C0000}"/>
    <cellStyle name="Separador de milhares 5 12 2" xfId="27677" xr:uid="{00000000-0005-0000-0000-00001F6C0000}"/>
    <cellStyle name="Separador de milhares_x0001_ 5 12 2" xfId="27678" xr:uid="{00000000-0005-0000-0000-0000206C0000}"/>
    <cellStyle name="Separador de milhares 5 12 2 2" xfId="27679" xr:uid="{00000000-0005-0000-0000-0000216C0000}"/>
    <cellStyle name="Separador de milhares_x0001_ 5 12 2 2" xfId="58314" xr:uid="{9656A814-026E-4B18-B75D-3BE522517744}"/>
    <cellStyle name="Separador de milhares 5 12 2 2 2" xfId="58315" xr:uid="{4E9C9F28-962C-4A0F-834D-5CC5602CE272}"/>
    <cellStyle name="Separador de milhares 5 12 2 3" xfId="58313" xr:uid="{127ED28C-24D2-4544-860F-BDC756101FD9}"/>
    <cellStyle name="Separador de milhares 5 12 3" xfId="27680" xr:uid="{00000000-0005-0000-0000-0000226C0000}"/>
    <cellStyle name="Separador de milhares_x0001_ 5 12 3" xfId="58312" xr:uid="{C809A4D4-0359-4788-8DA8-3084F55032FD}"/>
    <cellStyle name="Separador de milhares 5 12 3 2" xfId="27681" xr:uid="{00000000-0005-0000-0000-0000236C0000}"/>
    <cellStyle name="Separador de milhares 5 12 3 2 2" xfId="58317" xr:uid="{B6471B3D-FA2D-45E4-AC7A-C99E4CC4A751}"/>
    <cellStyle name="Separador de milhares 5 12 3 3" xfId="58316" xr:uid="{8A8C7D8A-37B8-4622-B217-5D96F12B78AD}"/>
    <cellStyle name="Separador de milhares 5 12 4" xfId="27682" xr:uid="{00000000-0005-0000-0000-0000246C0000}"/>
    <cellStyle name="Separador de milhares 5 12 4 2" xfId="27683" xr:uid="{00000000-0005-0000-0000-0000256C0000}"/>
    <cellStyle name="Separador de milhares 5 12 4 2 2" xfId="58319" xr:uid="{8B0C1900-AFE6-435C-8D5A-48242B8769BF}"/>
    <cellStyle name="Separador de milhares 5 12 4 3" xfId="58318" xr:uid="{90D04693-7042-4CDD-A9DE-51DA96DC2D9D}"/>
    <cellStyle name="Separador de milhares 5 12 5" xfId="27684" xr:uid="{00000000-0005-0000-0000-0000266C0000}"/>
    <cellStyle name="Separador de milhares 5 12 5 2" xfId="58320" xr:uid="{6E0619D4-335D-44C2-960B-FECE3909F13F}"/>
    <cellStyle name="Separador de milhares 5 12 6" xfId="27685" xr:uid="{00000000-0005-0000-0000-0000276C0000}"/>
    <cellStyle name="Separador de milhares 5 12 6 2" xfId="58321" xr:uid="{61E77E10-542A-4EE3-8A53-611415D60B07}"/>
    <cellStyle name="Separador de milhares 5 12 6 3" xfId="27686" xr:uid="{00000000-0005-0000-0000-0000286C0000}"/>
    <cellStyle name="Separador de milhares 5 12 6 3 2" xfId="58322" xr:uid="{1E59F32A-83B3-44BE-BE98-A6A2352FE373}"/>
    <cellStyle name="Separador de milhares 5 12 7" xfId="27687" xr:uid="{00000000-0005-0000-0000-0000296C0000}"/>
    <cellStyle name="Separador de milhares 5 12 7 2" xfId="58323" xr:uid="{8965147A-66DD-4A05-8C92-959102420F16}"/>
    <cellStyle name="Separador de milhares 5 12 8" xfId="27688" xr:uid="{00000000-0005-0000-0000-00002A6C0000}"/>
    <cellStyle name="Separador de milhares 5 12 8 2" xfId="58324" xr:uid="{64BD1AB7-E03C-4CC2-B869-A8113DBF4B81}"/>
    <cellStyle name="Separador de milhares 5 12 9" xfId="58311" xr:uid="{2FB49933-A4B8-434A-B55F-F0C8DCF85BD5}"/>
    <cellStyle name="Separador de milhares 5 13" xfId="27689" xr:uid="{00000000-0005-0000-0000-00002B6C0000}"/>
    <cellStyle name="Separador de milhares_x0001_ 5 13" xfId="27690" xr:uid="{00000000-0005-0000-0000-00002C6C0000}"/>
    <cellStyle name="Separador de milhares 5 13 2" xfId="27691" xr:uid="{00000000-0005-0000-0000-00002D6C0000}"/>
    <cellStyle name="Separador de milhares_x0001_ 5 13 2" xfId="27692" xr:uid="{00000000-0005-0000-0000-00002E6C0000}"/>
    <cellStyle name="Separador de milhares 5 13 2 2" xfId="27693" xr:uid="{00000000-0005-0000-0000-00002F6C0000}"/>
    <cellStyle name="Separador de milhares_x0001_ 5 13 2 2" xfId="58328" xr:uid="{AF8A1897-E2EB-4CB9-AB12-53DE39F45636}"/>
    <cellStyle name="Separador de milhares 5 13 2 2 2" xfId="58329" xr:uid="{39EFC89C-F442-4BC4-BC15-D437603F2019}"/>
    <cellStyle name="Separador de milhares 5 13 2 3" xfId="58327" xr:uid="{F0866544-1ADB-4DDA-90CA-FB868F740B75}"/>
    <cellStyle name="Separador de milhares 5 13 3" xfId="27694" xr:uid="{00000000-0005-0000-0000-0000306C0000}"/>
    <cellStyle name="Separador de milhares_x0001_ 5 13 3" xfId="58326" xr:uid="{D8EDAF10-4DB0-4EAE-9677-21CB9082D3BF}"/>
    <cellStyle name="Separador de milhares 5 13 3 2" xfId="27695" xr:uid="{00000000-0005-0000-0000-0000316C0000}"/>
    <cellStyle name="Separador de milhares 5 13 3 2 2" xfId="58331" xr:uid="{512E8826-DA20-46D1-9AE4-11A9E768F6A3}"/>
    <cellStyle name="Separador de milhares 5 13 3 3" xfId="58330" xr:uid="{877B9DA9-C9FC-4698-A65A-A1E7746609FF}"/>
    <cellStyle name="Separador de milhares 5 13 4" xfId="27696" xr:uid="{00000000-0005-0000-0000-0000326C0000}"/>
    <cellStyle name="Separador de milhares 5 13 4 2" xfId="58332" xr:uid="{312C8FE3-1646-45DD-9905-B358C50E9092}"/>
    <cellStyle name="Separador de milhares 5 13 5" xfId="27697" xr:uid="{00000000-0005-0000-0000-0000336C0000}"/>
    <cellStyle name="Separador de milhares 5 13 5 2" xfId="58333" xr:uid="{43D411DE-9D16-4EB4-B846-676A4CAF56F1}"/>
    <cellStyle name="Separador de milhares 5 13 5 3" xfId="27698" xr:uid="{00000000-0005-0000-0000-0000346C0000}"/>
    <cellStyle name="Separador de milhares 5 13 5 3 2" xfId="58334" xr:uid="{24ED157D-3228-4DE8-91D0-2C2A7EB3207A}"/>
    <cellStyle name="Separador de milhares 5 13 6" xfId="27699" xr:uid="{00000000-0005-0000-0000-0000356C0000}"/>
    <cellStyle name="Separador de milhares 5 13 6 2" xfId="58335" xr:uid="{50827B0A-D3F6-495A-8C79-28E22A583AED}"/>
    <cellStyle name="Separador de milhares 5 13 7" xfId="27700" xr:uid="{00000000-0005-0000-0000-0000366C0000}"/>
    <cellStyle name="Separador de milhares 5 13 7 2" xfId="58336" xr:uid="{8B9099EB-1518-4787-BD19-6B16DF445103}"/>
    <cellStyle name="Separador de milhares 5 13 8" xfId="58325" xr:uid="{05286112-2C1D-4333-9CDE-465C0B79530F}"/>
    <cellStyle name="Separador de milhares 5 14" xfId="27701" xr:uid="{00000000-0005-0000-0000-0000376C0000}"/>
    <cellStyle name="Separador de milhares_x0001_ 5 14" xfId="27702" xr:uid="{00000000-0005-0000-0000-0000386C0000}"/>
    <cellStyle name="Separador de milhares 5 14 2" xfId="27703" xr:uid="{00000000-0005-0000-0000-0000396C0000}"/>
    <cellStyle name="Separador de milhares_x0001_ 5 14 2" xfId="58338" xr:uid="{B1B12500-54F7-4F15-84D8-21A0675F3E26}"/>
    <cellStyle name="Separador de milhares 5 14 2 2" xfId="27704" xr:uid="{00000000-0005-0000-0000-00003A6C0000}"/>
    <cellStyle name="Separador de milhares 5 14 2 2 2" xfId="58340" xr:uid="{A5A8F831-158B-40F3-B861-9F919C1C01D9}"/>
    <cellStyle name="Separador de milhares 5 14 2 3" xfId="58339" xr:uid="{506B61DD-4604-4CD7-AB1F-50B209286C08}"/>
    <cellStyle name="Separador de milhares 5 14 3" xfId="27705" xr:uid="{00000000-0005-0000-0000-00003B6C0000}"/>
    <cellStyle name="Separador de milhares 5 14 3 2" xfId="27706" xr:uid="{00000000-0005-0000-0000-00003C6C0000}"/>
    <cellStyle name="Separador de milhares 5 14 3 2 2" xfId="58342" xr:uid="{9C948DC1-8200-4AEF-8513-044DE46FA172}"/>
    <cellStyle name="Separador de milhares 5 14 3 3" xfId="58341" xr:uid="{9D3530A4-7B73-4169-8779-75EAA1E34FFF}"/>
    <cellStyle name="Separador de milhares 5 14 4" xfId="27707" xr:uid="{00000000-0005-0000-0000-00003D6C0000}"/>
    <cellStyle name="Separador de milhares 5 14 4 2" xfId="58343" xr:uid="{B4BE893C-FD94-486A-976C-3567FE0D685D}"/>
    <cellStyle name="Separador de milhares 5 14 5" xfId="27708" xr:uid="{00000000-0005-0000-0000-00003E6C0000}"/>
    <cellStyle name="Separador de milhares 5 14 5 2" xfId="58344" xr:uid="{600160B6-634C-44BA-90C0-8961E9444909}"/>
    <cellStyle name="Separador de milhares 5 14 5 3" xfId="27709" xr:uid="{00000000-0005-0000-0000-00003F6C0000}"/>
    <cellStyle name="Separador de milhares 5 14 5 3 2" xfId="58345" xr:uid="{33045B27-E376-46F0-8B5F-BB976A38C5C1}"/>
    <cellStyle name="Separador de milhares 5 14 6" xfId="27710" xr:uid="{00000000-0005-0000-0000-0000406C0000}"/>
    <cellStyle name="Separador de milhares 5 14 6 2" xfId="58346" xr:uid="{8CCB817F-27CD-466F-890A-5DC55078CB4E}"/>
    <cellStyle name="Separador de milhares 5 14 7" xfId="27711" xr:uid="{00000000-0005-0000-0000-0000416C0000}"/>
    <cellStyle name="Separador de milhares 5 14 7 2" xfId="58347" xr:uid="{E079B795-D4AD-4FCA-9284-211349EA8BEF}"/>
    <cellStyle name="Separador de milhares 5 14 8" xfId="58337" xr:uid="{FF960E0D-83F7-4F5F-886B-A1DDA9C8A41D}"/>
    <cellStyle name="Separador de milhares 5 15" xfId="27712" xr:uid="{00000000-0005-0000-0000-0000426C0000}"/>
    <cellStyle name="Separador de milhares_x0001_ 5 15" xfId="27713" xr:uid="{00000000-0005-0000-0000-0000436C0000}"/>
    <cellStyle name="Separador de milhares 5 15 2" xfId="27714" xr:uid="{00000000-0005-0000-0000-0000446C0000}"/>
    <cellStyle name="Separador de milhares_x0001_ 5 15 2" xfId="58349" xr:uid="{C99E45D3-0909-4D61-8947-CB9019FE13BB}"/>
    <cellStyle name="Separador de milhares 5 15 2 2" xfId="27715" xr:uid="{00000000-0005-0000-0000-0000456C0000}"/>
    <cellStyle name="Separador de milhares 5 15 2 2 2" xfId="58351" xr:uid="{E85E0BA4-AF3A-4CA0-87A5-433093C807BC}"/>
    <cellStyle name="Separador de milhares 5 15 2 3" xfId="58350" xr:uid="{CE7174FD-CEAF-4A99-A6FC-1E9EE2453FF3}"/>
    <cellStyle name="Separador de milhares 5 15 3" xfId="27716" xr:uid="{00000000-0005-0000-0000-0000466C0000}"/>
    <cellStyle name="Separador de milhares_x0001_ 5 15 3" xfId="27717" xr:uid="{00000000-0005-0000-0000-0000476C0000}"/>
    <cellStyle name="Separador de milhares 5 15 3 2" xfId="27718" xr:uid="{00000000-0005-0000-0000-0000486C0000}"/>
    <cellStyle name="Separador de milhares_x0001_ 5 15 3 2" xfId="58353" xr:uid="{E89DA31D-5DFF-436F-B732-BEE32B1F8D67}"/>
    <cellStyle name="Separador de milhares 5 15 3 2 2" xfId="58354" xr:uid="{B025237A-6C39-4FE1-914A-FC2EEE9FC9F4}"/>
    <cellStyle name="Separador de milhares 5 15 3 3" xfId="58352" xr:uid="{10BA443E-3AA7-4AF4-AF86-EC1CEA637A9F}"/>
    <cellStyle name="Separador de milhares 5 15 4" xfId="27719" xr:uid="{00000000-0005-0000-0000-0000496C0000}"/>
    <cellStyle name="Separador de milhares 5 15 4 2" xfId="58355" xr:uid="{A26FC2A1-A5B7-41ED-97F1-38FF5458F815}"/>
    <cellStyle name="Separador de milhares 5 15 5" xfId="27720" xr:uid="{00000000-0005-0000-0000-00004A6C0000}"/>
    <cellStyle name="Separador de milhares 5 15 5 2" xfId="27721" xr:uid="{00000000-0005-0000-0000-00004B6C0000}"/>
    <cellStyle name="Separador de milhares 5 15 5 2 2" xfId="58357" xr:uid="{18750B97-C0E7-4F67-98EB-1267C90B0A85}"/>
    <cellStyle name="Separador de milhares 5 15 5 3" xfId="58356" xr:uid="{52C74C42-22BB-43BA-A8E5-79A8E0FD7AF5}"/>
    <cellStyle name="Separador de milhares 5 15 6" xfId="27722" xr:uid="{00000000-0005-0000-0000-00004C6C0000}"/>
    <cellStyle name="Separador de milhares 5 15 6 2" xfId="58358" xr:uid="{90EB6C4A-FBF6-4BFE-98B8-53138D87E43D}"/>
    <cellStyle name="Separador de milhares 5 15 7" xfId="58348" xr:uid="{F5A21298-9B72-418F-B16A-7649DD0B46ED}"/>
    <cellStyle name="Separador de milhares 5 16" xfId="27723" xr:uid="{00000000-0005-0000-0000-00004D6C0000}"/>
    <cellStyle name="Separador de milhares_x0001_ 5 16" xfId="27724" xr:uid="{00000000-0005-0000-0000-00004E6C0000}"/>
    <cellStyle name="Separador de milhares 5 16 2" xfId="27725" xr:uid="{00000000-0005-0000-0000-00004F6C0000}"/>
    <cellStyle name="Separador de milhares_x0001_ 5 16 2" xfId="58360" xr:uid="{65116D1F-A18F-48F3-A54A-17F97D3DCC92}"/>
    <cellStyle name="Separador de milhares 5 16 2 2" xfId="27726" xr:uid="{00000000-0005-0000-0000-0000506C0000}"/>
    <cellStyle name="Separador de milhares 5 16 2 2 2" xfId="58362" xr:uid="{BC5CF482-992E-4F4C-B9DD-345681829DD4}"/>
    <cellStyle name="Separador de milhares 5 16 2 3" xfId="58361" xr:uid="{22A083AE-878E-4FA9-AB85-CB39B5ECB666}"/>
    <cellStyle name="Separador de milhares 5 16 3" xfId="27727" xr:uid="{00000000-0005-0000-0000-0000516C0000}"/>
    <cellStyle name="Separador de milhares 5 16 3 2" xfId="27728" xr:uid="{00000000-0005-0000-0000-0000526C0000}"/>
    <cellStyle name="Separador de milhares 5 16 3 2 2" xfId="58364" xr:uid="{032A90CF-A7A1-406D-98F1-B851729D0066}"/>
    <cellStyle name="Separador de milhares 5 16 3 3" xfId="58363" xr:uid="{3A5DF91E-23C8-4288-8F11-F2962D22D415}"/>
    <cellStyle name="Separador de milhares 5 16 4" xfId="27729" xr:uid="{00000000-0005-0000-0000-0000536C0000}"/>
    <cellStyle name="Separador de milhares 5 16 4 2" xfId="58365" xr:uid="{8B685348-D216-4DAA-8DD8-484198D92D3B}"/>
    <cellStyle name="Separador de milhares 5 16 5" xfId="27730" xr:uid="{00000000-0005-0000-0000-0000546C0000}"/>
    <cellStyle name="Separador de milhares 5 16 5 2" xfId="27731" xr:uid="{00000000-0005-0000-0000-0000556C0000}"/>
    <cellStyle name="Separador de milhares 5 16 5 2 2" xfId="58367" xr:uid="{5DE4A581-5E8F-45E6-8762-4578340ED806}"/>
    <cellStyle name="Separador de milhares 5 16 5 3" xfId="58366" xr:uid="{CCBE698F-533A-415C-B305-AE4B64CEC7F5}"/>
    <cellStyle name="Separador de milhares 5 16 6" xfId="27732" xr:uid="{00000000-0005-0000-0000-0000566C0000}"/>
    <cellStyle name="Separador de milhares 5 16 6 2" xfId="58368" xr:uid="{2440D923-96C8-4774-AF9A-3745A99AD097}"/>
    <cellStyle name="Separador de milhares 5 16 7" xfId="58359" xr:uid="{70F848D3-8AF1-42C5-90B3-DCE38D944B51}"/>
    <cellStyle name="Separador de milhares 5 17" xfId="27733" xr:uid="{00000000-0005-0000-0000-0000576C0000}"/>
    <cellStyle name="Separador de milhares_x0001_ 5 17" xfId="27734" xr:uid="{00000000-0005-0000-0000-0000586C0000}"/>
    <cellStyle name="Separador de milhares 5 17 2" xfId="27735" xr:uid="{00000000-0005-0000-0000-0000596C0000}"/>
    <cellStyle name="Separador de milhares_x0001_ 5 17 2" xfId="58370" xr:uid="{EEE8EAC1-B247-491C-BDDF-6908DE0674F8}"/>
    <cellStyle name="Separador de milhares 5 17 2 2" xfId="27736" xr:uid="{00000000-0005-0000-0000-00005A6C0000}"/>
    <cellStyle name="Separador de milhares 5 17 2 2 2" xfId="58372" xr:uid="{F38560CC-AEF3-4FB1-9779-6AF77983F14E}"/>
    <cellStyle name="Separador de milhares 5 17 2 3" xfId="58371" xr:uid="{FE182C3B-18BE-4700-9BB8-8E7A01EBC401}"/>
    <cellStyle name="Separador de milhares 5 17 3" xfId="27737" xr:uid="{00000000-0005-0000-0000-00005B6C0000}"/>
    <cellStyle name="Separador de milhares 5 17 3 2" xfId="27738" xr:uid="{00000000-0005-0000-0000-00005C6C0000}"/>
    <cellStyle name="Separador de milhares 5 17 3 2 2" xfId="58374" xr:uid="{3AED6E9D-69C5-4696-A55E-A512A9D5060E}"/>
    <cellStyle name="Separador de milhares 5 17 3 3" xfId="58373" xr:uid="{CB6F6B50-AFF9-417A-8FBD-CBA908F53FDC}"/>
    <cellStyle name="Separador de milhares 5 17 4" xfId="27739" xr:uid="{00000000-0005-0000-0000-00005D6C0000}"/>
    <cellStyle name="Separador de milhares 5 17 4 2" xfId="58375" xr:uid="{563D5F6A-06BA-4405-9FC4-53CDF439B873}"/>
    <cellStyle name="Separador de milhares 5 17 5" xfId="27740" xr:uid="{00000000-0005-0000-0000-00005E6C0000}"/>
    <cellStyle name="Separador de milhares 5 17 5 2" xfId="27741" xr:uid="{00000000-0005-0000-0000-00005F6C0000}"/>
    <cellStyle name="Separador de milhares 5 17 5 2 2" xfId="58377" xr:uid="{767BDC4D-C14C-4410-8CB0-0E842ED83CC8}"/>
    <cellStyle name="Separador de milhares 5 17 5 3" xfId="58376" xr:uid="{0DDC6C97-2BFD-4916-83CF-DCEEC0F8C0F2}"/>
    <cellStyle name="Separador de milhares 5 17 6" xfId="27742" xr:uid="{00000000-0005-0000-0000-0000606C0000}"/>
    <cellStyle name="Separador de milhares 5 17 6 2" xfId="58378" xr:uid="{5B9033D2-585F-46DE-8555-AE2CDD7FE947}"/>
    <cellStyle name="Separador de milhares 5 17 7" xfId="58369" xr:uid="{580229DE-127C-44FB-B296-8A0B78801979}"/>
    <cellStyle name="Separador de milhares 5 18" xfId="27743" xr:uid="{00000000-0005-0000-0000-0000616C0000}"/>
    <cellStyle name="Separador de milhares_x0001_ 5 18" xfId="58280" xr:uid="{44C26E44-B25A-4673-91C9-EFA28CCA6AF0}"/>
    <cellStyle name="Separador de milhares 5 18 2" xfId="27744" xr:uid="{00000000-0005-0000-0000-0000626C0000}"/>
    <cellStyle name="Separador de milhares 5 18 2 2" xfId="27745" xr:uid="{00000000-0005-0000-0000-0000636C0000}"/>
    <cellStyle name="Separador de milhares 5 18 2 2 2" xfId="58381" xr:uid="{60086CED-BC36-420D-B949-4BD561B26A3F}"/>
    <cellStyle name="Separador de milhares 5 18 2 3" xfId="58380" xr:uid="{AA1B1EF9-2D13-477B-A96E-B1AA635ABD60}"/>
    <cellStyle name="Separador de milhares 5 18 3" xfId="27746" xr:uid="{00000000-0005-0000-0000-0000646C0000}"/>
    <cellStyle name="Separador de milhares 5 18 3 2" xfId="27747" xr:uid="{00000000-0005-0000-0000-0000656C0000}"/>
    <cellStyle name="Separador de milhares 5 18 3 2 2" xfId="58383" xr:uid="{EC7F9822-EFA0-4C06-8CB4-7BAA39BB92E8}"/>
    <cellStyle name="Separador de milhares 5 18 3 3" xfId="58382" xr:uid="{DD1675FA-0AFA-492F-B611-15A592F3203A}"/>
    <cellStyle name="Separador de milhares 5 18 4" xfId="27748" xr:uid="{00000000-0005-0000-0000-0000666C0000}"/>
    <cellStyle name="Separador de milhares 5 18 4 2" xfId="58384" xr:uid="{96424138-A1F1-45BC-B9D5-EEB27450F28F}"/>
    <cellStyle name="Separador de milhares 5 18 5" xfId="27749" xr:uid="{00000000-0005-0000-0000-0000676C0000}"/>
    <cellStyle name="Separador de milhares 5 18 5 2" xfId="27750" xr:uid="{00000000-0005-0000-0000-0000686C0000}"/>
    <cellStyle name="Separador de milhares 5 18 5 2 2" xfId="58386" xr:uid="{F2043EA6-C71F-4EAA-96FA-2E9DE32049F8}"/>
    <cellStyle name="Separador de milhares 5 18 5 3" xfId="58385" xr:uid="{0B7E90EF-3226-416D-9803-0C6CF02751C6}"/>
    <cellStyle name="Separador de milhares 5 18 6" xfId="27751" xr:uid="{00000000-0005-0000-0000-0000696C0000}"/>
    <cellStyle name="Separador de milhares 5 18 6 2" xfId="58387" xr:uid="{DD4CB9AE-8685-4A24-A478-3B434D206FDB}"/>
    <cellStyle name="Separador de milhares 5 18 7" xfId="58379" xr:uid="{C903667C-6C3D-4C66-B564-E8761597DE10}"/>
    <cellStyle name="Separador de milhares 5 19" xfId="27752" xr:uid="{00000000-0005-0000-0000-00006A6C0000}"/>
    <cellStyle name="Separador de milhares 5 19 2" xfId="27753" xr:uid="{00000000-0005-0000-0000-00006B6C0000}"/>
    <cellStyle name="Separador de milhares 5 19 2 2" xfId="27754" xr:uid="{00000000-0005-0000-0000-00006C6C0000}"/>
    <cellStyle name="Separador de milhares 5 19 2 2 2" xfId="58390" xr:uid="{4B5B9859-96E2-4857-A64D-D8CC6089D3DA}"/>
    <cellStyle name="Separador de milhares 5 19 2 3" xfId="58389" xr:uid="{FEA04AD0-3594-4ACE-B403-5BF91C398286}"/>
    <cellStyle name="Separador de milhares 5 19 3" xfId="27755" xr:uid="{00000000-0005-0000-0000-00006D6C0000}"/>
    <cellStyle name="Separador de milhares 5 19 3 2" xfId="27756" xr:uid="{00000000-0005-0000-0000-00006E6C0000}"/>
    <cellStyle name="Separador de milhares 5 19 3 2 2" xfId="58392" xr:uid="{00314DEE-E4C4-4E1F-803E-E56E0242544B}"/>
    <cellStyle name="Separador de milhares 5 19 3 3" xfId="58391" xr:uid="{5C6A4C43-879C-4754-9549-82606638BFA0}"/>
    <cellStyle name="Separador de milhares 5 19 4" xfId="27757" xr:uid="{00000000-0005-0000-0000-00006F6C0000}"/>
    <cellStyle name="Separador de milhares 5 19 4 2" xfId="58393" xr:uid="{EF490DF1-ACC8-4864-A352-73195A7C7B55}"/>
    <cellStyle name="Separador de milhares 5 19 5" xfId="27758" xr:uid="{00000000-0005-0000-0000-0000706C0000}"/>
    <cellStyle name="Separador de milhares 5 19 5 2" xfId="27759" xr:uid="{00000000-0005-0000-0000-0000716C0000}"/>
    <cellStyle name="Separador de milhares 5 19 5 2 2" xfId="58395" xr:uid="{50738359-CE26-4A8C-BEB0-78646C74951C}"/>
    <cellStyle name="Separador de milhares 5 19 5 3" xfId="58394" xr:uid="{CA876F8A-3478-45D2-BC9E-1C61538C86C0}"/>
    <cellStyle name="Separador de milhares 5 19 6" xfId="27760" xr:uid="{00000000-0005-0000-0000-0000726C0000}"/>
    <cellStyle name="Separador de milhares 5 19 6 2" xfId="58396" xr:uid="{EC1A5C6C-2203-4B67-ADA5-0FB32077BC79}"/>
    <cellStyle name="Separador de milhares 5 19 7" xfId="58388" xr:uid="{9BB489B5-7E9B-458F-899E-73CE4F329056}"/>
    <cellStyle name="Separador de milhares 5 2" xfId="27761" xr:uid="{00000000-0005-0000-0000-0000736C0000}"/>
    <cellStyle name="Separador de milhares_x0001_ 5 2" xfId="27762" xr:uid="{00000000-0005-0000-0000-0000746C0000}"/>
    <cellStyle name="Separador de milhares 5 2 10" xfId="58397" xr:uid="{BE33E584-C039-4C8B-8A53-860361214B42}"/>
    <cellStyle name="Separador de milhares_x0001_ 5 2 10" xfId="58398" xr:uid="{8FCCEF31-6FD6-45DF-B2D3-7650CF3B84F9}"/>
    <cellStyle name="Separador de milhares 5 2 2" xfId="27763" xr:uid="{00000000-0005-0000-0000-0000756C0000}"/>
    <cellStyle name="Separador de milhares_x0001_ 5 2 2" xfId="27764" xr:uid="{00000000-0005-0000-0000-0000766C0000}"/>
    <cellStyle name="Separador de milhares 5 2 2 2" xfId="27765" xr:uid="{00000000-0005-0000-0000-0000776C0000}"/>
    <cellStyle name="Separador de milhares_x0001_ 5 2 2 2" xfId="27766" xr:uid="{00000000-0005-0000-0000-0000786C0000}"/>
    <cellStyle name="Separador de milhares 5 2 2 2 2" xfId="58401" xr:uid="{A5122536-9219-4806-B453-D42C0F0A9900}"/>
    <cellStyle name="Separador de milhares_x0001_ 5 2 2 2 2" xfId="58402" xr:uid="{8E91D75C-A71C-417D-838C-9305A60F280A}"/>
    <cellStyle name="Separador de milhares 5 2 2 3" xfId="58399" xr:uid="{0DCC0F02-9287-4228-B334-7594F870F447}"/>
    <cellStyle name="Separador de milhares_x0001_ 5 2 2 3" xfId="58400" xr:uid="{8E761A13-E4AE-4A44-8FFA-54FD25BACD9D}"/>
    <cellStyle name="Separador de milhares 5 2 3" xfId="27767" xr:uid="{00000000-0005-0000-0000-0000796C0000}"/>
    <cellStyle name="Separador de milhares_x0001_ 5 2 3" xfId="27768" xr:uid="{00000000-0005-0000-0000-00007A6C0000}"/>
    <cellStyle name="Separador de milhares 5 2 3 2" xfId="27769" xr:uid="{00000000-0005-0000-0000-00007B6C0000}"/>
    <cellStyle name="Separador de milhares_x0001_ 5 2 3 2" xfId="27770" xr:uid="{00000000-0005-0000-0000-00007C6C0000}"/>
    <cellStyle name="Separador de milhares 5 2 3 2 2" xfId="58405" xr:uid="{FFED74E8-0A2D-4D34-A791-5129EFA160EA}"/>
    <cellStyle name="Separador de milhares_x0001_ 5 2 3 2 2" xfId="58406" xr:uid="{75207DED-4001-4E8F-BD81-2DCC97D90D34}"/>
    <cellStyle name="Separador de milhares 5 2 3 3" xfId="58403" xr:uid="{8DDF4539-ADAC-4DFE-B552-F2F5E7BE15F8}"/>
    <cellStyle name="Separador de milhares_x0001_ 5 2 3 3" xfId="58404" xr:uid="{8545A3B5-B459-4ED2-82B1-212AF277B1F8}"/>
    <cellStyle name="Separador de milhares 5 2 4" xfId="27771" xr:uid="{00000000-0005-0000-0000-00007D6C0000}"/>
    <cellStyle name="Separador de milhares_x0001_ 5 2 4" xfId="27772" xr:uid="{00000000-0005-0000-0000-00007E6C0000}"/>
    <cellStyle name="Separador de milhares 5 2 4 2" xfId="27773" xr:uid="{00000000-0005-0000-0000-00007F6C0000}"/>
    <cellStyle name="Separador de milhares_x0001_ 5 2 4 2" xfId="27774" xr:uid="{00000000-0005-0000-0000-0000806C0000}"/>
    <cellStyle name="Separador de milhares 5 2 4 2 2" xfId="58409" xr:uid="{27CCC6A0-ECDE-4F2F-A940-35D4A2BECF10}"/>
    <cellStyle name="Separador de milhares_x0001_ 5 2 4 2 2" xfId="58410" xr:uid="{B4BE9187-1B76-44D1-B71A-3F48EE20E803}"/>
    <cellStyle name="Separador de milhares 5 2 4 3" xfId="58407" xr:uid="{595C0A1B-0BE5-4CC1-AC3E-3BE44AA15DD6}"/>
    <cellStyle name="Separador de milhares_x0001_ 5 2 4 3" xfId="58408" xr:uid="{318E6967-F524-4E82-BD51-09B806B3EC38}"/>
    <cellStyle name="Separador de milhares 5 2 5" xfId="27775" xr:uid="{00000000-0005-0000-0000-0000816C0000}"/>
    <cellStyle name="Separador de milhares_x0001_ 5 2 5" xfId="27776" xr:uid="{00000000-0005-0000-0000-0000826C0000}"/>
    <cellStyle name="Separador de milhares 5 2 5 2" xfId="27777" xr:uid="{00000000-0005-0000-0000-0000836C0000}"/>
    <cellStyle name="Separador de milhares_x0001_ 5 2 5 2" xfId="27778" xr:uid="{00000000-0005-0000-0000-0000846C0000}"/>
    <cellStyle name="Separador de milhares 5 2 5 2 2" xfId="58413" xr:uid="{59EE1CD4-2427-419E-9FCE-F19956F2366F}"/>
    <cellStyle name="Separador de milhares_x0001_ 5 2 5 2 2" xfId="58414" xr:uid="{5BB52C2A-4EBD-4940-B26A-352AEFCC40CD}"/>
    <cellStyle name="Separador de milhares 5 2 5 3" xfId="58411" xr:uid="{60089490-4CD8-4EBB-828C-0E9B489A74D3}"/>
    <cellStyle name="Separador de milhares_x0001_ 5 2 5 3" xfId="58412" xr:uid="{2C633332-CD95-4240-A8F8-E5635C4D4647}"/>
    <cellStyle name="Separador de milhares 5 2 6" xfId="27779" xr:uid="{00000000-0005-0000-0000-0000856C0000}"/>
    <cellStyle name="Separador de milhares_x0001_ 5 2 6" xfId="27780" xr:uid="{00000000-0005-0000-0000-0000866C0000}"/>
    <cellStyle name="Separador de milhares 5 2 6 2" xfId="58415" xr:uid="{165A82CB-58EA-468E-A824-ED6E729EA476}"/>
    <cellStyle name="Separador de milhares_x0001_ 5 2 6 2" xfId="58416" xr:uid="{2703907D-67C0-415D-9616-CD4EFD926745}"/>
    <cellStyle name="Separador de milhares 5 2 7" xfId="27781" xr:uid="{00000000-0005-0000-0000-0000876C0000}"/>
    <cellStyle name="Separador de milhares_x0001_ 5 2 7" xfId="27782" xr:uid="{00000000-0005-0000-0000-0000886C0000}"/>
    <cellStyle name="Separador de milhares 5 2 7 2" xfId="58417" xr:uid="{068CABFA-3192-481D-B416-A9BEC420A20B}"/>
    <cellStyle name="Separador de milhares_x0001_ 5 2 7 2" xfId="58418" xr:uid="{44AAE849-CEBA-4F66-A785-B146DAE0A4F0}"/>
    <cellStyle name="Separador de milhares 5 2 7 3" xfId="27783" xr:uid="{00000000-0005-0000-0000-0000896C0000}"/>
    <cellStyle name="Separador de milhares 5 2 7 3 2" xfId="58419" xr:uid="{9AA679AF-D4A2-4E83-8778-67DC52C218CE}"/>
    <cellStyle name="Separador de milhares 5 2 8" xfId="27784" xr:uid="{00000000-0005-0000-0000-00008A6C0000}"/>
    <cellStyle name="Separador de milhares_x0001_ 5 2 8" xfId="27785" xr:uid="{00000000-0005-0000-0000-00008B6C0000}"/>
    <cellStyle name="Separador de milhares 5 2 8 2" xfId="58420" xr:uid="{A0AA840D-E80E-4DF2-9A3F-3353B3536AC9}"/>
    <cellStyle name="Separador de milhares_x0001_ 5 2 8 2" xfId="58421" xr:uid="{ADB3EB96-39F5-467D-B059-2538DCB7EAC7}"/>
    <cellStyle name="Separador de milhares 5 2 9" xfId="27786" xr:uid="{00000000-0005-0000-0000-00008C6C0000}"/>
    <cellStyle name="Separador de milhares_x0001_ 5 2 9" xfId="27787" xr:uid="{00000000-0005-0000-0000-00008D6C0000}"/>
    <cellStyle name="Separador de milhares 5 2 9 2" xfId="58422" xr:uid="{312B179E-6432-496E-A762-61383967753D}"/>
    <cellStyle name="Separador de milhares_x0001_ 5 2 9 2" xfId="58423" xr:uid="{83DC34E6-5C98-41E8-A109-FD9C0A1A130D}"/>
    <cellStyle name="Separador de milhares 5 20" xfId="27788" xr:uid="{00000000-0005-0000-0000-00008E6C0000}"/>
    <cellStyle name="Separador de milhares 5 20 2" xfId="27789" xr:uid="{00000000-0005-0000-0000-00008F6C0000}"/>
    <cellStyle name="Separador de milhares 5 20 2 2" xfId="27790" xr:uid="{00000000-0005-0000-0000-0000906C0000}"/>
    <cellStyle name="Separador de milhares 5 20 2 2 2" xfId="58426" xr:uid="{1FE4AD01-5704-4993-9297-62A1285A88F4}"/>
    <cellStyle name="Separador de milhares 5 20 2 3" xfId="58425" xr:uid="{0A81A31C-9427-483C-BC69-AF2CC0FF9AD6}"/>
    <cellStyle name="Separador de milhares 5 20 3" xfId="27791" xr:uid="{00000000-0005-0000-0000-0000916C0000}"/>
    <cellStyle name="Separador de milhares 5 20 3 2" xfId="27792" xr:uid="{00000000-0005-0000-0000-0000926C0000}"/>
    <cellStyle name="Separador de milhares 5 20 3 2 2" xfId="58428" xr:uid="{B5F27E29-A6D0-47AD-B599-3209574F3CC3}"/>
    <cellStyle name="Separador de milhares 5 20 3 3" xfId="58427" xr:uid="{73240A5D-5D9D-4089-BCFC-7D1F2DC7DA56}"/>
    <cellStyle name="Separador de milhares 5 20 4" xfId="27793" xr:uid="{00000000-0005-0000-0000-0000936C0000}"/>
    <cellStyle name="Separador de milhares 5 20 4 2" xfId="58429" xr:uid="{EB00D5B1-CEF3-445A-AD3D-9175AE25F621}"/>
    <cellStyle name="Separador de milhares 5 20 5" xfId="27794" xr:uid="{00000000-0005-0000-0000-0000946C0000}"/>
    <cellStyle name="Separador de milhares 5 20 5 2" xfId="27795" xr:uid="{00000000-0005-0000-0000-0000956C0000}"/>
    <cellStyle name="Separador de milhares 5 20 5 2 2" xfId="58431" xr:uid="{72DF06E0-8F37-47B5-A099-69F33C6B70B8}"/>
    <cellStyle name="Separador de milhares 5 20 5 3" xfId="58430" xr:uid="{BE39F869-36E7-478E-8C92-740CCB121C27}"/>
    <cellStyle name="Separador de milhares 5 20 6" xfId="27796" xr:uid="{00000000-0005-0000-0000-0000966C0000}"/>
    <cellStyle name="Separador de milhares 5 20 6 2" xfId="58432" xr:uid="{45AF4E7A-B617-4B9E-858F-5DB59F0CD4E6}"/>
    <cellStyle name="Separador de milhares 5 20 7" xfId="58424" xr:uid="{48F6A5D2-09E5-4F2B-B17C-D7446F1FFB18}"/>
    <cellStyle name="Separador de milhares 5 21" xfId="27797" xr:uid="{00000000-0005-0000-0000-0000976C0000}"/>
    <cellStyle name="Separador de milhares 5 21 2" xfId="27798" xr:uid="{00000000-0005-0000-0000-0000986C0000}"/>
    <cellStyle name="Separador de milhares 5 21 2 2" xfId="27799" xr:uid="{00000000-0005-0000-0000-0000996C0000}"/>
    <cellStyle name="Separador de milhares 5 21 2 2 2" xfId="58435" xr:uid="{459EFD93-AEBF-4437-BBCD-E1F82A80FF1C}"/>
    <cellStyle name="Separador de milhares 5 21 2 3" xfId="58434" xr:uid="{B70213DB-84C6-4A32-A0C6-CCDB48E4D140}"/>
    <cellStyle name="Separador de milhares 5 21 3" xfId="27800" xr:uid="{00000000-0005-0000-0000-00009A6C0000}"/>
    <cellStyle name="Separador de milhares 5 21 3 2" xfId="27801" xr:uid="{00000000-0005-0000-0000-00009B6C0000}"/>
    <cellStyle name="Separador de milhares 5 21 3 2 2" xfId="58437" xr:uid="{D19E8C21-AC07-4A8D-AD55-2F1A3757F15A}"/>
    <cellStyle name="Separador de milhares 5 21 3 3" xfId="58436" xr:uid="{495E7C33-3949-4906-B193-97B87C4DA91F}"/>
    <cellStyle name="Separador de milhares 5 21 4" xfId="27802" xr:uid="{00000000-0005-0000-0000-00009C6C0000}"/>
    <cellStyle name="Separador de milhares 5 21 4 2" xfId="58438" xr:uid="{537A9E2E-6573-4505-8E18-2B4FD968814F}"/>
    <cellStyle name="Separador de milhares 5 21 5" xfId="27803" xr:uid="{00000000-0005-0000-0000-00009D6C0000}"/>
    <cellStyle name="Separador de milhares 5 21 5 2" xfId="27804" xr:uid="{00000000-0005-0000-0000-00009E6C0000}"/>
    <cellStyle name="Separador de milhares 5 21 5 2 2" xfId="58440" xr:uid="{E4ECE717-444D-4E1A-B12C-ED5E577735B8}"/>
    <cellStyle name="Separador de milhares 5 21 5 3" xfId="58439" xr:uid="{7A1DA206-638E-4351-84D4-43A440507F9E}"/>
    <cellStyle name="Separador de milhares 5 21 6" xfId="27805" xr:uid="{00000000-0005-0000-0000-00009F6C0000}"/>
    <cellStyle name="Separador de milhares 5 21 6 2" xfId="58441" xr:uid="{4F880406-DCA3-41C2-B0E5-F52FD6501729}"/>
    <cellStyle name="Separador de milhares 5 21 7" xfId="58433" xr:uid="{14D233E4-0250-4CD4-9820-0DA77353394E}"/>
    <cellStyle name="Separador de milhares 5 22" xfId="27806" xr:uid="{00000000-0005-0000-0000-0000A06C0000}"/>
    <cellStyle name="Separador de milhares 5 22 2" xfId="27807" xr:uid="{00000000-0005-0000-0000-0000A16C0000}"/>
    <cellStyle name="Separador de milhares 5 22 2 2" xfId="27808" xr:uid="{00000000-0005-0000-0000-0000A26C0000}"/>
    <cellStyle name="Separador de milhares 5 22 2 2 2" xfId="58444" xr:uid="{FB4EECFD-AA37-4F4F-BDC6-D371930EF5D3}"/>
    <cellStyle name="Separador de milhares 5 22 2 3" xfId="58443" xr:uid="{2BE39966-9E35-4CA6-BD2E-E617DA2763B1}"/>
    <cellStyle name="Separador de milhares 5 22 3" xfId="27809" xr:uid="{00000000-0005-0000-0000-0000A36C0000}"/>
    <cellStyle name="Separador de milhares 5 22 3 2" xfId="27810" xr:uid="{00000000-0005-0000-0000-0000A46C0000}"/>
    <cellStyle name="Separador de milhares 5 22 3 2 2" xfId="58446" xr:uid="{56E06234-D95B-43D3-80F5-A7BD0281C29C}"/>
    <cellStyle name="Separador de milhares 5 22 3 3" xfId="58445" xr:uid="{4B9B0CDD-4109-43F5-9550-DC091C04978C}"/>
    <cellStyle name="Separador de milhares 5 22 4" xfId="27811" xr:uid="{00000000-0005-0000-0000-0000A56C0000}"/>
    <cellStyle name="Separador de milhares 5 22 4 2" xfId="58447" xr:uid="{545310E9-CEDA-4D47-B2C8-1300E7233939}"/>
    <cellStyle name="Separador de milhares 5 22 5" xfId="27812" xr:uid="{00000000-0005-0000-0000-0000A66C0000}"/>
    <cellStyle name="Separador de milhares 5 22 5 2" xfId="27813" xr:uid="{00000000-0005-0000-0000-0000A76C0000}"/>
    <cellStyle name="Separador de milhares 5 22 5 2 2" xfId="58449" xr:uid="{E2159474-4BD7-4BAA-A05F-B77D5B234321}"/>
    <cellStyle name="Separador de milhares 5 22 5 3" xfId="58448" xr:uid="{20930CFA-33A8-4361-AB95-FFE6670AFBE7}"/>
    <cellStyle name="Separador de milhares 5 22 6" xfId="27814" xr:uid="{00000000-0005-0000-0000-0000A86C0000}"/>
    <cellStyle name="Separador de milhares 5 22 6 2" xfId="58450" xr:uid="{E7FDB1B1-2071-4AA2-A515-CBD6BE00B8FD}"/>
    <cellStyle name="Separador de milhares 5 22 7" xfId="58442" xr:uid="{48856E7C-9550-437C-84F8-BB40BB8968EE}"/>
    <cellStyle name="Separador de milhares 5 23" xfId="27815" xr:uid="{00000000-0005-0000-0000-0000A96C0000}"/>
    <cellStyle name="Separador de milhares 5 23 2" xfId="27816" xr:uid="{00000000-0005-0000-0000-0000AA6C0000}"/>
    <cellStyle name="Separador de milhares 5 23 2 2" xfId="27817" xr:uid="{00000000-0005-0000-0000-0000AB6C0000}"/>
    <cellStyle name="Separador de milhares 5 23 2 2 2" xfId="58453" xr:uid="{45A28464-8AB6-4E13-A872-4ABED3C570EE}"/>
    <cellStyle name="Separador de milhares 5 23 2 3" xfId="58452" xr:uid="{82E812C7-26B5-4D89-A3E2-1926BB83EB84}"/>
    <cellStyle name="Separador de milhares 5 23 3" xfId="27818" xr:uid="{00000000-0005-0000-0000-0000AC6C0000}"/>
    <cellStyle name="Separador de milhares 5 23 3 2" xfId="27819" xr:uid="{00000000-0005-0000-0000-0000AD6C0000}"/>
    <cellStyle name="Separador de milhares 5 23 3 2 2" xfId="58455" xr:uid="{096C1290-B5C7-4B5A-AC06-3D2CCC67B41E}"/>
    <cellStyle name="Separador de milhares 5 23 3 3" xfId="58454" xr:uid="{1C6A679F-8231-4378-AA8D-797DEBF28413}"/>
    <cellStyle name="Separador de milhares 5 23 4" xfId="27820" xr:uid="{00000000-0005-0000-0000-0000AE6C0000}"/>
    <cellStyle name="Separador de milhares 5 23 4 2" xfId="58456" xr:uid="{111AC72E-2CB3-447A-AF7B-7CAB2D9F22AE}"/>
    <cellStyle name="Separador de milhares 5 23 5" xfId="27821" xr:uid="{00000000-0005-0000-0000-0000AF6C0000}"/>
    <cellStyle name="Separador de milhares 5 23 5 2" xfId="27822" xr:uid="{00000000-0005-0000-0000-0000B06C0000}"/>
    <cellStyle name="Separador de milhares 5 23 5 2 2" xfId="58458" xr:uid="{2D388C06-32A7-4CEE-9E9B-E9C9E21C564B}"/>
    <cellStyle name="Separador de milhares 5 23 5 3" xfId="58457" xr:uid="{8B9FC93D-87A3-4C19-B095-09A6A96092DC}"/>
    <cellStyle name="Separador de milhares 5 23 6" xfId="27823" xr:uid="{00000000-0005-0000-0000-0000B16C0000}"/>
    <cellStyle name="Separador de milhares 5 23 6 2" xfId="58459" xr:uid="{D73D3324-1CB7-45B9-A383-CE9D34D13D44}"/>
    <cellStyle name="Separador de milhares 5 23 7" xfId="58451" xr:uid="{6431FE66-9384-47BA-9AC1-FB47D156FECF}"/>
    <cellStyle name="Separador de milhares 5 24" xfId="27824" xr:uid="{00000000-0005-0000-0000-0000B26C0000}"/>
    <cellStyle name="Separador de milhares 5 24 2" xfId="27825" xr:uid="{00000000-0005-0000-0000-0000B36C0000}"/>
    <cellStyle name="Separador de milhares 5 24 2 2" xfId="27826" xr:uid="{00000000-0005-0000-0000-0000B46C0000}"/>
    <cellStyle name="Separador de milhares 5 24 2 2 2" xfId="58462" xr:uid="{584D3845-A4B2-4840-9246-B0877412E169}"/>
    <cellStyle name="Separador de milhares 5 24 2 3" xfId="58461" xr:uid="{E26F1906-1265-44A2-A405-D68D836DCE9E}"/>
    <cellStyle name="Separador de milhares 5 24 3" xfId="27827" xr:uid="{00000000-0005-0000-0000-0000B56C0000}"/>
    <cellStyle name="Separador de milhares 5 24 3 2" xfId="27828" xr:uid="{00000000-0005-0000-0000-0000B66C0000}"/>
    <cellStyle name="Separador de milhares 5 24 3 2 2" xfId="58464" xr:uid="{2976CF8A-AA4E-4107-ACBC-E26991768A99}"/>
    <cellStyle name="Separador de milhares 5 24 3 3" xfId="58463" xr:uid="{D57F594D-18F2-474A-B5E1-5861921B4A67}"/>
    <cellStyle name="Separador de milhares 5 24 4" xfId="27829" xr:uid="{00000000-0005-0000-0000-0000B76C0000}"/>
    <cellStyle name="Separador de milhares 5 24 4 2" xfId="58465" xr:uid="{3E938A4F-C337-4163-AB47-5DC77D54351C}"/>
    <cellStyle name="Separador de milhares 5 24 5" xfId="27830" xr:uid="{00000000-0005-0000-0000-0000B86C0000}"/>
    <cellStyle name="Separador de milhares 5 24 5 2" xfId="27831" xr:uid="{00000000-0005-0000-0000-0000B96C0000}"/>
    <cellStyle name="Separador de milhares 5 24 5 2 2" xfId="58467" xr:uid="{A08A08A8-C309-4975-838A-F9BADB05CB0B}"/>
    <cellStyle name="Separador de milhares 5 24 5 3" xfId="58466" xr:uid="{E7C494DE-4C76-488D-BEC2-DE33907E4C88}"/>
    <cellStyle name="Separador de milhares 5 24 6" xfId="27832" xr:uid="{00000000-0005-0000-0000-0000BA6C0000}"/>
    <cellStyle name="Separador de milhares 5 24 6 2" xfId="58468" xr:uid="{19C67117-2256-43CC-9AF5-F703F3129D86}"/>
    <cellStyle name="Separador de milhares 5 24 7" xfId="58460" xr:uid="{E987C99B-24EA-4DB2-A512-60B37DB91F0B}"/>
    <cellStyle name="Separador de milhares 5 25" xfId="27833" xr:uid="{00000000-0005-0000-0000-0000BB6C0000}"/>
    <cellStyle name="Separador de milhares 5 25 2" xfId="27834" xr:uid="{00000000-0005-0000-0000-0000BC6C0000}"/>
    <cellStyle name="Separador de milhares 5 25 2 2" xfId="27835" xr:uid="{00000000-0005-0000-0000-0000BD6C0000}"/>
    <cellStyle name="Separador de milhares 5 25 2 2 2" xfId="58471" xr:uid="{7F080D7C-54C7-418D-88D6-8BEB2B580337}"/>
    <cellStyle name="Separador de milhares 5 25 2 3" xfId="58470" xr:uid="{0322997E-CD99-41BB-8F4A-96694C25E0BA}"/>
    <cellStyle name="Separador de milhares 5 25 3" xfId="27836" xr:uid="{00000000-0005-0000-0000-0000BE6C0000}"/>
    <cellStyle name="Separador de milhares 5 25 3 2" xfId="27837" xr:uid="{00000000-0005-0000-0000-0000BF6C0000}"/>
    <cellStyle name="Separador de milhares 5 25 3 2 2" xfId="58473" xr:uid="{9CA2B242-FBF8-43B5-9B0C-21211288895B}"/>
    <cellStyle name="Separador de milhares 5 25 3 3" xfId="58472" xr:uid="{702F5A30-9235-4D0D-B887-4898C4677658}"/>
    <cellStyle name="Separador de milhares 5 25 4" xfId="27838" xr:uid="{00000000-0005-0000-0000-0000C06C0000}"/>
    <cellStyle name="Separador de milhares 5 25 4 2" xfId="58474" xr:uid="{23AE58C5-156F-45F9-B86F-0E2483C1524F}"/>
    <cellStyle name="Separador de milhares 5 25 5" xfId="27839" xr:uid="{00000000-0005-0000-0000-0000C16C0000}"/>
    <cellStyle name="Separador de milhares 5 25 5 2" xfId="27840" xr:uid="{00000000-0005-0000-0000-0000C26C0000}"/>
    <cellStyle name="Separador de milhares 5 25 5 2 2" xfId="58476" xr:uid="{66D267DA-A833-4199-9301-A93A65B4BBCC}"/>
    <cellStyle name="Separador de milhares 5 25 5 3" xfId="58475" xr:uid="{A5A0CFD8-9476-4012-9276-BFA8C1985E82}"/>
    <cellStyle name="Separador de milhares 5 25 6" xfId="27841" xr:uid="{00000000-0005-0000-0000-0000C36C0000}"/>
    <cellStyle name="Separador de milhares 5 25 6 2" xfId="58477" xr:uid="{6D26DD67-811A-4402-BA77-5E7CC646B4F5}"/>
    <cellStyle name="Separador de milhares 5 25 7" xfId="58469" xr:uid="{FE39EE8E-C0D7-4C09-A60A-7F7C1210E498}"/>
    <cellStyle name="Separador de milhares 5 26" xfId="27842" xr:uid="{00000000-0005-0000-0000-0000C46C0000}"/>
    <cellStyle name="Separador de milhares 5 26 2" xfId="27843" xr:uid="{00000000-0005-0000-0000-0000C56C0000}"/>
    <cellStyle name="Separador de milhares 5 26 2 2" xfId="27844" xr:uid="{00000000-0005-0000-0000-0000C66C0000}"/>
    <cellStyle name="Separador de milhares 5 26 2 2 2" xfId="58480" xr:uid="{90D52289-1AD9-4F19-948D-582BDC43E374}"/>
    <cellStyle name="Separador de milhares 5 26 2 3" xfId="58479" xr:uid="{DF055D2C-8610-411E-8014-369D3A24A420}"/>
    <cellStyle name="Separador de milhares 5 26 3" xfId="27845" xr:uid="{00000000-0005-0000-0000-0000C76C0000}"/>
    <cellStyle name="Separador de milhares 5 26 3 2" xfId="27846" xr:uid="{00000000-0005-0000-0000-0000C86C0000}"/>
    <cellStyle name="Separador de milhares 5 26 3 2 2" xfId="58482" xr:uid="{4BEE9E13-8644-45DF-8594-ACAA099EB133}"/>
    <cellStyle name="Separador de milhares 5 26 3 3" xfId="58481" xr:uid="{DF1B26AF-CF06-4F6C-A4ED-DF19AC1F81E8}"/>
    <cellStyle name="Separador de milhares 5 26 4" xfId="27847" xr:uid="{00000000-0005-0000-0000-0000C96C0000}"/>
    <cellStyle name="Separador de milhares 5 26 4 2" xfId="58483" xr:uid="{C9264A0E-07FF-4E1C-B6FF-575CF213DB68}"/>
    <cellStyle name="Separador de milhares 5 26 5" xfId="27848" xr:uid="{00000000-0005-0000-0000-0000CA6C0000}"/>
    <cellStyle name="Separador de milhares 5 26 5 2" xfId="27849" xr:uid="{00000000-0005-0000-0000-0000CB6C0000}"/>
    <cellStyle name="Separador de milhares 5 26 5 2 2" xfId="58485" xr:uid="{0BAE30A5-83E6-43E2-8B5B-57851101598D}"/>
    <cellStyle name="Separador de milhares 5 26 5 3" xfId="58484" xr:uid="{109FE738-84C6-49E3-B4E8-96C9A05BC0D9}"/>
    <cellStyle name="Separador de milhares 5 26 6" xfId="27850" xr:uid="{00000000-0005-0000-0000-0000CC6C0000}"/>
    <cellStyle name="Separador de milhares 5 26 6 2" xfId="58486" xr:uid="{306954C4-7123-43FB-B4F3-3D30456333A4}"/>
    <cellStyle name="Separador de milhares 5 26 7" xfId="58478" xr:uid="{47E93E73-CB8D-4AB6-9084-8948F8A73511}"/>
    <cellStyle name="Separador de milhares 5 27" xfId="27851" xr:uid="{00000000-0005-0000-0000-0000CD6C0000}"/>
    <cellStyle name="Separador de milhares 5 27 2" xfId="27852" xr:uid="{00000000-0005-0000-0000-0000CE6C0000}"/>
    <cellStyle name="Separador de milhares 5 27 2 2" xfId="27853" xr:uid="{00000000-0005-0000-0000-0000CF6C0000}"/>
    <cellStyle name="Separador de milhares 5 27 2 2 2" xfId="58489" xr:uid="{E23E87CC-B5EC-4C21-ADD5-E3834E2D84B5}"/>
    <cellStyle name="Separador de milhares 5 27 2 3" xfId="58488" xr:uid="{D8559E71-4286-4F22-9BFF-C21B38787F58}"/>
    <cellStyle name="Separador de milhares 5 27 3" xfId="27854" xr:uid="{00000000-0005-0000-0000-0000D06C0000}"/>
    <cellStyle name="Separador de milhares 5 27 3 2" xfId="27855" xr:uid="{00000000-0005-0000-0000-0000D16C0000}"/>
    <cellStyle name="Separador de milhares 5 27 3 2 2" xfId="58491" xr:uid="{9FCEBD4E-4F6E-4D52-A83E-8946999CA87F}"/>
    <cellStyle name="Separador de milhares 5 27 3 3" xfId="58490" xr:uid="{2A3BDEBD-3C46-4550-BE26-0740EA1049B0}"/>
    <cellStyle name="Separador de milhares 5 27 4" xfId="27856" xr:uid="{00000000-0005-0000-0000-0000D26C0000}"/>
    <cellStyle name="Separador de milhares 5 27 4 2" xfId="58492" xr:uid="{7B07DDEC-26FD-401F-BE58-51A69A4C6CA5}"/>
    <cellStyle name="Separador de milhares 5 27 5" xfId="27857" xr:uid="{00000000-0005-0000-0000-0000D36C0000}"/>
    <cellStyle name="Separador de milhares 5 27 5 2" xfId="27858" xr:uid="{00000000-0005-0000-0000-0000D46C0000}"/>
    <cellStyle name="Separador de milhares 5 27 5 2 2" xfId="58494" xr:uid="{D52DC282-49CE-4204-BA40-E90AA03BD9E8}"/>
    <cellStyle name="Separador de milhares 5 27 5 3" xfId="58493" xr:uid="{585F23BA-C070-417E-8284-AC55C81C9129}"/>
    <cellStyle name="Separador de milhares 5 27 6" xfId="27859" xr:uid="{00000000-0005-0000-0000-0000D56C0000}"/>
    <cellStyle name="Separador de milhares 5 27 6 2" xfId="58495" xr:uid="{5827422D-FD4D-4E6B-9776-F73DC996082E}"/>
    <cellStyle name="Separador de milhares 5 27 7" xfId="58487" xr:uid="{9048F322-DEC4-4C6A-9EBB-C6694DF0CD75}"/>
    <cellStyle name="Separador de milhares 5 28" xfId="27860" xr:uid="{00000000-0005-0000-0000-0000D66C0000}"/>
    <cellStyle name="Separador de milhares 5 28 2" xfId="27861" xr:uid="{00000000-0005-0000-0000-0000D76C0000}"/>
    <cellStyle name="Separador de milhares 5 28 2 2" xfId="27862" xr:uid="{00000000-0005-0000-0000-0000D86C0000}"/>
    <cellStyle name="Separador de milhares 5 28 2 2 2" xfId="58498" xr:uid="{24AE44C1-79DD-4995-B030-641B238321A9}"/>
    <cellStyle name="Separador de milhares 5 28 2 3" xfId="58497" xr:uid="{2A3CB83C-6021-4E40-B90D-B04609400C35}"/>
    <cellStyle name="Separador de milhares 5 28 3" xfId="27863" xr:uid="{00000000-0005-0000-0000-0000D96C0000}"/>
    <cellStyle name="Separador de milhares 5 28 3 2" xfId="27864" xr:uid="{00000000-0005-0000-0000-0000DA6C0000}"/>
    <cellStyle name="Separador de milhares 5 28 3 2 2" xfId="58500" xr:uid="{C993FB0D-2A2F-4AEA-BA34-21F142F96DB0}"/>
    <cellStyle name="Separador de milhares 5 28 3 3" xfId="58499" xr:uid="{03FBC298-E5D5-4017-8DA9-6799759AE694}"/>
    <cellStyle name="Separador de milhares 5 28 4" xfId="27865" xr:uid="{00000000-0005-0000-0000-0000DB6C0000}"/>
    <cellStyle name="Separador de milhares 5 28 4 2" xfId="58501" xr:uid="{9D099A19-E543-4C7C-A76F-3AEA89A2ED8E}"/>
    <cellStyle name="Separador de milhares 5 28 5" xfId="27866" xr:uid="{00000000-0005-0000-0000-0000DC6C0000}"/>
    <cellStyle name="Separador de milhares 5 28 5 2" xfId="27867" xr:uid="{00000000-0005-0000-0000-0000DD6C0000}"/>
    <cellStyle name="Separador de milhares 5 28 5 2 2" xfId="58503" xr:uid="{E37D619A-E25E-41E1-B344-A1F01A44AA89}"/>
    <cellStyle name="Separador de milhares 5 28 5 3" xfId="58502" xr:uid="{2A4CF3E5-4C1C-4AAE-B73A-A2A6FA8DCBB5}"/>
    <cellStyle name="Separador de milhares 5 28 6" xfId="27868" xr:uid="{00000000-0005-0000-0000-0000DE6C0000}"/>
    <cellStyle name="Separador de milhares 5 28 6 2" xfId="58504" xr:uid="{E3285CD7-166C-4A06-AB3A-3B26BF98F2D3}"/>
    <cellStyle name="Separador de milhares 5 28 7" xfId="58496" xr:uid="{705F0A9A-8DFB-479B-9005-6CFCD841E2D2}"/>
    <cellStyle name="Separador de milhares 5 29" xfId="27869" xr:uid="{00000000-0005-0000-0000-0000DF6C0000}"/>
    <cellStyle name="Separador de milhares 5 29 2" xfId="27870" xr:uid="{00000000-0005-0000-0000-0000E06C0000}"/>
    <cellStyle name="Separador de milhares 5 29 2 2" xfId="27871" xr:uid="{00000000-0005-0000-0000-0000E16C0000}"/>
    <cellStyle name="Separador de milhares 5 29 2 2 2" xfId="58507" xr:uid="{DE49F5B1-B71F-4B20-9C04-7566846FA39B}"/>
    <cellStyle name="Separador de milhares 5 29 2 3" xfId="58506" xr:uid="{C5EFE786-174B-4D87-8453-A0DA6BE408F9}"/>
    <cellStyle name="Separador de milhares 5 29 3" xfId="27872" xr:uid="{00000000-0005-0000-0000-0000E26C0000}"/>
    <cellStyle name="Separador de milhares 5 29 3 2" xfId="27873" xr:uid="{00000000-0005-0000-0000-0000E36C0000}"/>
    <cellStyle name="Separador de milhares 5 29 3 2 2" xfId="58509" xr:uid="{37857C17-AF09-4524-A339-8D23CC6FD63F}"/>
    <cellStyle name="Separador de milhares 5 29 3 3" xfId="58508" xr:uid="{E378386C-A5BD-4A6B-A8AA-B689D4683CA3}"/>
    <cellStyle name="Separador de milhares 5 29 4" xfId="27874" xr:uid="{00000000-0005-0000-0000-0000E46C0000}"/>
    <cellStyle name="Separador de milhares 5 29 4 2" xfId="58510" xr:uid="{108C4C65-0795-4A68-AA74-C2B9B59AF9C7}"/>
    <cellStyle name="Separador de milhares 5 29 5" xfId="27875" xr:uid="{00000000-0005-0000-0000-0000E56C0000}"/>
    <cellStyle name="Separador de milhares 5 29 5 2" xfId="58511" xr:uid="{96C73AD8-DFE2-44FF-9C3A-A1AC7C53B35E}"/>
    <cellStyle name="Separador de milhares 5 29 6" xfId="27876" xr:uid="{00000000-0005-0000-0000-0000E66C0000}"/>
    <cellStyle name="Separador de milhares 5 29 6 2" xfId="58512" xr:uid="{934666B5-03D6-4A69-85E3-B940FEC945F4}"/>
    <cellStyle name="Separador de milhares 5 29 7" xfId="58505" xr:uid="{B545BE1E-4F81-4BB5-8D57-404F7FF5719E}"/>
    <cellStyle name="Separador de milhares 5 3" xfId="27877" xr:uid="{00000000-0005-0000-0000-0000E76C0000}"/>
    <cellStyle name="Separador de milhares_x0001_ 5 3" xfId="27878" xr:uid="{00000000-0005-0000-0000-0000E86C0000}"/>
    <cellStyle name="Separador de milhares 5 3 10" xfId="58513" xr:uid="{C8F60D4C-9A50-47A6-A9A3-BBCA5C4994C4}"/>
    <cellStyle name="Separador de milhares_x0001_ 5 3 10" xfId="58514" xr:uid="{55B10E33-5CC0-4108-AF19-CE475F6C86E7}"/>
    <cellStyle name="Separador de milhares 5 3 2" xfId="27879" xr:uid="{00000000-0005-0000-0000-0000E96C0000}"/>
    <cellStyle name="Separador de milhares_x0001_ 5 3 2" xfId="27880" xr:uid="{00000000-0005-0000-0000-0000EA6C0000}"/>
    <cellStyle name="Separador de milhares 5 3 2 2" xfId="27881" xr:uid="{00000000-0005-0000-0000-0000EB6C0000}"/>
    <cellStyle name="Separador de milhares_x0001_ 5 3 2 2" xfId="27882" xr:uid="{00000000-0005-0000-0000-0000EC6C0000}"/>
    <cellStyle name="Separador de milhares 5 3 2 2 2" xfId="58517" xr:uid="{5D672DDD-7E86-42D5-8047-5D5A39BD7EA5}"/>
    <cellStyle name="Separador de milhares_x0001_ 5 3 2 2 2" xfId="58518" xr:uid="{595626F3-2D70-470C-8A97-63075FD29AFD}"/>
    <cellStyle name="Separador de milhares 5 3 2 3" xfId="58515" xr:uid="{E74A4EE6-B4DF-4000-A56E-870DCEB2F613}"/>
    <cellStyle name="Separador de milhares_x0001_ 5 3 2 3" xfId="58516" xr:uid="{5CADDAEF-32A7-44FE-A4B3-1110BECD8BB3}"/>
    <cellStyle name="Separador de milhares 5 3 3" xfId="27883" xr:uid="{00000000-0005-0000-0000-0000ED6C0000}"/>
    <cellStyle name="Separador de milhares_x0001_ 5 3 3" xfId="27884" xr:uid="{00000000-0005-0000-0000-0000EE6C0000}"/>
    <cellStyle name="Separador de milhares 5 3 3 2" xfId="27885" xr:uid="{00000000-0005-0000-0000-0000EF6C0000}"/>
    <cellStyle name="Separador de milhares_x0001_ 5 3 3 2" xfId="27886" xr:uid="{00000000-0005-0000-0000-0000F06C0000}"/>
    <cellStyle name="Separador de milhares 5 3 3 2 2" xfId="58521" xr:uid="{4CCB99DA-7BE6-43E6-AC21-FC23188C303E}"/>
    <cellStyle name="Separador de milhares_x0001_ 5 3 3 2 2" xfId="58522" xr:uid="{1BD1FF41-B875-494F-8B55-FFD03B4A1A1F}"/>
    <cellStyle name="Separador de milhares 5 3 3 3" xfId="58519" xr:uid="{DCF8C3B5-3D6D-454F-9355-D0FF58B05230}"/>
    <cellStyle name="Separador de milhares_x0001_ 5 3 3 3" xfId="58520" xr:uid="{DA3C2B28-B37D-4F4C-AEC9-AC4F8360A740}"/>
    <cellStyle name="Separador de milhares 5 3 4" xfId="27887" xr:uid="{00000000-0005-0000-0000-0000F16C0000}"/>
    <cellStyle name="Separador de milhares_x0001_ 5 3 4" xfId="27888" xr:uid="{00000000-0005-0000-0000-0000F26C0000}"/>
    <cellStyle name="Separador de milhares 5 3 4 2" xfId="27889" xr:uid="{00000000-0005-0000-0000-0000F36C0000}"/>
    <cellStyle name="Separador de milhares_x0001_ 5 3 4 2" xfId="27890" xr:uid="{00000000-0005-0000-0000-0000F46C0000}"/>
    <cellStyle name="Separador de milhares 5 3 4 2 2" xfId="58525" xr:uid="{8E3303B0-C2EF-4245-A9B9-420C4B83F102}"/>
    <cellStyle name="Separador de milhares_x0001_ 5 3 4 2 2" xfId="58526" xr:uid="{34336755-5530-4C42-B91C-64EC8F8797E7}"/>
    <cellStyle name="Separador de milhares 5 3 4 3" xfId="58523" xr:uid="{98B50E17-9A10-46EE-B7FF-79355FA10625}"/>
    <cellStyle name="Separador de milhares_x0001_ 5 3 4 3" xfId="58524" xr:uid="{AA4A9EAC-4C90-4304-954E-736F90C6B0E9}"/>
    <cellStyle name="Separador de milhares 5 3 5" xfId="27891" xr:uid="{00000000-0005-0000-0000-0000F56C0000}"/>
    <cellStyle name="Separador de milhares_x0001_ 5 3 5" xfId="27892" xr:uid="{00000000-0005-0000-0000-0000F66C0000}"/>
    <cellStyle name="Separador de milhares 5 3 5 2" xfId="27893" xr:uid="{00000000-0005-0000-0000-0000F76C0000}"/>
    <cellStyle name="Separador de milhares_x0001_ 5 3 5 2" xfId="27894" xr:uid="{00000000-0005-0000-0000-0000F86C0000}"/>
    <cellStyle name="Separador de milhares 5 3 5 2 2" xfId="58529" xr:uid="{CF95004C-8DE3-4C4F-88C8-E0EA633B7D2D}"/>
    <cellStyle name="Separador de milhares_x0001_ 5 3 5 2 2" xfId="58530" xr:uid="{303630F1-D1F7-41C6-A35E-A2FC24E50357}"/>
    <cellStyle name="Separador de milhares 5 3 5 3" xfId="58527" xr:uid="{C18055B0-02DB-4680-98AB-E08C90003192}"/>
    <cellStyle name="Separador de milhares_x0001_ 5 3 5 3" xfId="58528" xr:uid="{9EC3D770-4408-4DCD-BF2C-937E68986B74}"/>
    <cellStyle name="Separador de milhares 5 3 6" xfId="27895" xr:uid="{00000000-0005-0000-0000-0000F96C0000}"/>
    <cellStyle name="Separador de milhares_x0001_ 5 3 6" xfId="27896" xr:uid="{00000000-0005-0000-0000-0000FA6C0000}"/>
    <cellStyle name="Separador de milhares 5 3 6 2" xfId="58531" xr:uid="{87A21CA8-BE02-40E3-B097-76ED2563009D}"/>
    <cellStyle name="Separador de milhares_x0001_ 5 3 6 2" xfId="58532" xr:uid="{6CF33A71-CDB3-45B1-94D1-9BC0B8E4C843}"/>
    <cellStyle name="Separador de milhares 5 3 7" xfId="27897" xr:uid="{00000000-0005-0000-0000-0000FB6C0000}"/>
    <cellStyle name="Separador de milhares_x0001_ 5 3 7" xfId="27898" xr:uid="{00000000-0005-0000-0000-0000FC6C0000}"/>
    <cellStyle name="Separador de milhares 5 3 7 2" xfId="58533" xr:uid="{580CCE4B-8D97-43D9-B637-5A88EAA9F770}"/>
    <cellStyle name="Separador de milhares_x0001_ 5 3 7 2" xfId="58534" xr:uid="{91F6F586-8962-4F0A-B631-75F184C63579}"/>
    <cellStyle name="Separador de milhares 5 3 7 3" xfId="27899" xr:uid="{00000000-0005-0000-0000-0000FD6C0000}"/>
    <cellStyle name="Separador de milhares 5 3 7 3 2" xfId="58535" xr:uid="{9702B78B-4D54-47F8-9A84-C3F3D90C497E}"/>
    <cellStyle name="Separador de milhares 5 3 8" xfId="27900" xr:uid="{00000000-0005-0000-0000-0000FE6C0000}"/>
    <cellStyle name="Separador de milhares_x0001_ 5 3 8" xfId="27901" xr:uid="{00000000-0005-0000-0000-0000FF6C0000}"/>
    <cellStyle name="Separador de milhares 5 3 8 2" xfId="58536" xr:uid="{C3A412D9-2C6E-4445-92D6-051C7E3C3114}"/>
    <cellStyle name="Separador de milhares_x0001_ 5 3 8 2" xfId="58537" xr:uid="{B7CC644C-6DDF-431E-9DC8-390053D50318}"/>
    <cellStyle name="Separador de milhares 5 3 9" xfId="27902" xr:uid="{00000000-0005-0000-0000-0000006D0000}"/>
    <cellStyle name="Separador de milhares_x0001_ 5 3 9" xfId="27903" xr:uid="{00000000-0005-0000-0000-0000016D0000}"/>
    <cellStyle name="Separador de milhares 5 3 9 2" xfId="58538" xr:uid="{4441F4AA-F176-45DE-85BE-8A46F285D37E}"/>
    <cellStyle name="Separador de milhares_x0001_ 5 3 9 2" xfId="58539" xr:uid="{8D1B08E4-CCDF-4A8E-AB2A-C885C85BDB51}"/>
    <cellStyle name="Separador de milhares 5 30" xfId="27904" xr:uid="{00000000-0005-0000-0000-0000026D0000}"/>
    <cellStyle name="Separador de milhares 5 30 2" xfId="27905" xr:uid="{00000000-0005-0000-0000-0000036D0000}"/>
    <cellStyle name="Separador de milhares 5 30 2 2" xfId="27906" xr:uid="{00000000-0005-0000-0000-0000046D0000}"/>
    <cellStyle name="Separador de milhares 5 30 2 2 2" xfId="58542" xr:uid="{35F6F7B9-5E8C-4C3A-80BB-7A4EA1B0D6AD}"/>
    <cellStyle name="Separador de milhares 5 30 2 3" xfId="58541" xr:uid="{2086FD83-9B41-442E-BD84-38B6D00DB7AC}"/>
    <cellStyle name="Separador de milhares 5 30 3" xfId="27907" xr:uid="{00000000-0005-0000-0000-0000056D0000}"/>
    <cellStyle name="Separador de milhares 5 30 3 2" xfId="27908" xr:uid="{00000000-0005-0000-0000-0000066D0000}"/>
    <cellStyle name="Separador de milhares 5 30 3 2 2" xfId="58544" xr:uid="{268D90CD-79D1-46AC-93B8-BE1DC997D9F0}"/>
    <cellStyle name="Separador de milhares 5 30 3 3" xfId="58543" xr:uid="{0DC5AB74-0F8B-43B7-8AF4-871E27867BAA}"/>
    <cellStyle name="Separador de milhares 5 30 4" xfId="27909" xr:uid="{00000000-0005-0000-0000-0000076D0000}"/>
    <cellStyle name="Separador de milhares 5 30 4 2" xfId="58545" xr:uid="{048885A6-63D8-461B-9D3F-337E749B4D68}"/>
    <cellStyle name="Separador de milhares 5 30 5" xfId="27910" xr:uid="{00000000-0005-0000-0000-0000086D0000}"/>
    <cellStyle name="Separador de milhares 5 30 5 2" xfId="58546" xr:uid="{6473699C-3868-46AC-A762-17B05F927DA9}"/>
    <cellStyle name="Separador de milhares 5 30 6" xfId="27911" xr:uid="{00000000-0005-0000-0000-0000096D0000}"/>
    <cellStyle name="Separador de milhares 5 30 6 2" xfId="58547" xr:uid="{D36E335E-4195-4D83-9AE0-AB1238341FD8}"/>
    <cellStyle name="Separador de milhares 5 30 7" xfId="58540" xr:uid="{B06CFEF4-679E-4F36-B5E9-860F2C42E99D}"/>
    <cellStyle name="Separador de milhares 5 31" xfId="27912" xr:uid="{00000000-0005-0000-0000-00000A6D0000}"/>
    <cellStyle name="Separador de milhares 5 31 2" xfId="27913" xr:uid="{00000000-0005-0000-0000-00000B6D0000}"/>
    <cellStyle name="Separador de milhares 5 31 2 2" xfId="27914" xr:uid="{00000000-0005-0000-0000-00000C6D0000}"/>
    <cellStyle name="Separador de milhares 5 31 2 2 2" xfId="58550" xr:uid="{B1C45251-DBC1-4E0D-921C-C8BECE587434}"/>
    <cellStyle name="Separador de milhares 5 31 2 3" xfId="58549" xr:uid="{264FC4F5-210E-42C8-B3F6-31E2D251D402}"/>
    <cellStyle name="Separador de milhares 5 31 3" xfId="27915" xr:uid="{00000000-0005-0000-0000-00000D6D0000}"/>
    <cellStyle name="Separador de milhares 5 31 3 2" xfId="27916" xr:uid="{00000000-0005-0000-0000-00000E6D0000}"/>
    <cellStyle name="Separador de milhares 5 31 3 2 2" xfId="58552" xr:uid="{9EBCF4E0-1EA5-45C5-AA92-EB8A22C572FB}"/>
    <cellStyle name="Separador de milhares 5 31 3 3" xfId="58551" xr:uid="{3DF81770-E38D-4517-A942-80DAF0BF440F}"/>
    <cellStyle name="Separador de milhares 5 31 4" xfId="27917" xr:uid="{00000000-0005-0000-0000-00000F6D0000}"/>
    <cellStyle name="Separador de milhares 5 31 4 2" xfId="58553" xr:uid="{C4FBE444-6C10-42F1-A8B8-0451BC253EE1}"/>
    <cellStyle name="Separador de milhares 5 31 5" xfId="27918" xr:uid="{00000000-0005-0000-0000-0000106D0000}"/>
    <cellStyle name="Separador de milhares 5 31 5 2" xfId="58554" xr:uid="{DECA5E0F-EAA7-4AE5-B0B4-39CB91FD0F31}"/>
    <cellStyle name="Separador de milhares 5 31 6" xfId="27919" xr:uid="{00000000-0005-0000-0000-0000116D0000}"/>
    <cellStyle name="Separador de milhares 5 31 6 2" xfId="58555" xr:uid="{0DD89CFF-D243-454E-A09E-444D5D74B409}"/>
    <cellStyle name="Separador de milhares 5 31 7" xfId="58548" xr:uid="{27357502-1E28-4E55-B101-562F333DDEEA}"/>
    <cellStyle name="Separador de milhares 5 32" xfId="27920" xr:uid="{00000000-0005-0000-0000-0000126D0000}"/>
    <cellStyle name="Separador de milhares 5 32 2" xfId="27921" xr:uid="{00000000-0005-0000-0000-0000136D0000}"/>
    <cellStyle name="Separador de milhares 5 32 2 2" xfId="27922" xr:uid="{00000000-0005-0000-0000-0000146D0000}"/>
    <cellStyle name="Separador de milhares 5 32 2 2 2" xfId="58558" xr:uid="{B820B9DA-D938-4BC7-B1DE-3EF34525A3A4}"/>
    <cellStyle name="Separador de milhares 5 32 2 3" xfId="58557" xr:uid="{1B968CA7-BBFF-4D39-9D23-46FE1641CD69}"/>
    <cellStyle name="Separador de milhares 5 32 3" xfId="27923" xr:uid="{00000000-0005-0000-0000-0000156D0000}"/>
    <cellStyle name="Separador de milhares 5 32 3 2" xfId="27924" xr:uid="{00000000-0005-0000-0000-0000166D0000}"/>
    <cellStyle name="Separador de milhares 5 32 3 2 2" xfId="58560" xr:uid="{BC6B12F4-C49D-4A27-A471-B32243FA75E1}"/>
    <cellStyle name="Separador de milhares 5 32 3 3" xfId="58559" xr:uid="{3BB77C65-9AAB-41B6-B55C-21A838DD124E}"/>
    <cellStyle name="Separador de milhares 5 32 4" xfId="27925" xr:uid="{00000000-0005-0000-0000-0000176D0000}"/>
    <cellStyle name="Separador de milhares 5 32 4 2" xfId="58561" xr:uid="{670DDCFE-8139-4148-A339-FF6F5DD74129}"/>
    <cellStyle name="Separador de milhares 5 32 5" xfId="27926" xr:uid="{00000000-0005-0000-0000-0000186D0000}"/>
    <cellStyle name="Separador de milhares 5 32 5 2" xfId="58562" xr:uid="{C97E4C68-65FA-4747-AFA2-4C8423D5F67C}"/>
    <cellStyle name="Separador de milhares 5 32 6" xfId="27927" xr:uid="{00000000-0005-0000-0000-0000196D0000}"/>
    <cellStyle name="Separador de milhares 5 32 6 2" xfId="58563" xr:uid="{8616CA94-F73E-441E-844D-2EF8355FB06B}"/>
    <cellStyle name="Separador de milhares 5 32 7" xfId="58556" xr:uid="{861EEFE8-C6DA-499E-87B4-EBC7A3B41642}"/>
    <cellStyle name="Separador de milhares 5 33" xfId="27928" xr:uid="{00000000-0005-0000-0000-00001A6D0000}"/>
    <cellStyle name="Separador de milhares 5 33 2" xfId="27929" xr:uid="{00000000-0005-0000-0000-00001B6D0000}"/>
    <cellStyle name="Separador de milhares 5 33 2 2" xfId="27930" xr:uid="{00000000-0005-0000-0000-00001C6D0000}"/>
    <cellStyle name="Separador de milhares 5 33 2 2 2" xfId="58566" xr:uid="{9F211AAA-0290-4579-B924-35663918A7E6}"/>
    <cellStyle name="Separador de milhares 5 33 2 3" xfId="58565" xr:uid="{F1B1770C-8AA5-46CC-867C-689675C03E06}"/>
    <cellStyle name="Separador de milhares 5 33 3" xfId="27931" xr:uid="{00000000-0005-0000-0000-00001D6D0000}"/>
    <cellStyle name="Separador de milhares 5 33 3 2" xfId="27932" xr:uid="{00000000-0005-0000-0000-00001E6D0000}"/>
    <cellStyle name="Separador de milhares 5 33 3 2 2" xfId="58568" xr:uid="{A4990E87-2D57-4B0C-A348-72DF7AAB5A5D}"/>
    <cellStyle name="Separador de milhares 5 33 3 3" xfId="58567" xr:uid="{B43EA7E9-44CC-454D-9C4D-84383FC1530B}"/>
    <cellStyle name="Separador de milhares 5 33 4" xfId="27933" xr:uid="{00000000-0005-0000-0000-00001F6D0000}"/>
    <cellStyle name="Separador de milhares 5 33 4 2" xfId="58569" xr:uid="{04DEA30D-43F3-461F-8FE0-BF974D0C26D6}"/>
    <cellStyle name="Separador de milhares 5 33 5" xfId="27934" xr:uid="{00000000-0005-0000-0000-0000206D0000}"/>
    <cellStyle name="Separador de milhares 5 33 5 2" xfId="58570" xr:uid="{47044F3B-AF29-45AB-8351-238A9317EFE3}"/>
    <cellStyle name="Separador de milhares 5 33 6" xfId="27935" xr:uid="{00000000-0005-0000-0000-0000216D0000}"/>
    <cellStyle name="Separador de milhares 5 33 6 2" xfId="58571" xr:uid="{F1CD922E-364E-4591-82F0-E2281F566C2C}"/>
    <cellStyle name="Separador de milhares 5 33 7" xfId="58564" xr:uid="{2D808CE6-F545-4F97-BD45-EEF88BB1419D}"/>
    <cellStyle name="Separador de milhares 5 34" xfId="27936" xr:uid="{00000000-0005-0000-0000-0000226D0000}"/>
    <cellStyle name="Separador de milhares 5 34 2" xfId="27937" xr:uid="{00000000-0005-0000-0000-0000236D0000}"/>
    <cellStyle name="Separador de milhares 5 34 2 2" xfId="27938" xr:uid="{00000000-0005-0000-0000-0000246D0000}"/>
    <cellStyle name="Separador de milhares 5 34 2 2 2" xfId="58574" xr:uid="{3C153C34-5591-4FCF-8F5D-C3A221113708}"/>
    <cellStyle name="Separador de milhares 5 34 2 3" xfId="58573" xr:uid="{69E9FAE4-6AA9-42E6-AC30-4619F3297636}"/>
    <cellStyle name="Separador de milhares 5 34 3" xfId="27939" xr:uid="{00000000-0005-0000-0000-0000256D0000}"/>
    <cellStyle name="Separador de milhares 5 34 3 2" xfId="27940" xr:uid="{00000000-0005-0000-0000-0000266D0000}"/>
    <cellStyle name="Separador de milhares 5 34 3 2 2" xfId="58576" xr:uid="{DE6CDD2B-A3F9-4A16-BBFF-61A350385516}"/>
    <cellStyle name="Separador de milhares 5 34 3 3" xfId="58575" xr:uid="{7D37B525-C5BB-4F08-BE9D-B92A6EE2C286}"/>
    <cellStyle name="Separador de milhares 5 34 4" xfId="27941" xr:uid="{00000000-0005-0000-0000-0000276D0000}"/>
    <cellStyle name="Separador de milhares 5 34 4 2" xfId="58577" xr:uid="{602712A0-8CA9-486E-9AE2-50765F438DA6}"/>
    <cellStyle name="Separador de milhares 5 34 5" xfId="27942" xr:uid="{00000000-0005-0000-0000-0000286D0000}"/>
    <cellStyle name="Separador de milhares 5 34 5 2" xfId="58578" xr:uid="{FFA8BBD1-EAED-48B4-90DF-F079660C6306}"/>
    <cellStyle name="Separador de milhares 5 34 6" xfId="27943" xr:uid="{00000000-0005-0000-0000-0000296D0000}"/>
    <cellStyle name="Separador de milhares 5 34 6 2" xfId="58579" xr:uid="{97C29C4A-5DD5-4C91-A64F-AB92FFB21953}"/>
    <cellStyle name="Separador de milhares 5 34 7" xfId="58572" xr:uid="{137C043A-E621-4641-9F82-C0624901BA23}"/>
    <cellStyle name="Separador de milhares 5 35" xfId="27944" xr:uid="{00000000-0005-0000-0000-00002A6D0000}"/>
    <cellStyle name="Separador de milhares 5 35 2" xfId="27945" xr:uid="{00000000-0005-0000-0000-00002B6D0000}"/>
    <cellStyle name="Separador de milhares 5 35 2 2" xfId="27946" xr:uid="{00000000-0005-0000-0000-00002C6D0000}"/>
    <cellStyle name="Separador de milhares 5 35 2 2 2" xfId="58582" xr:uid="{540D1DE7-5171-4661-82A1-E8118D76BE42}"/>
    <cellStyle name="Separador de milhares 5 35 2 3" xfId="58581" xr:uid="{82F13F5B-52B6-4CFB-AB18-8CDEF33AE76E}"/>
    <cellStyle name="Separador de milhares 5 35 3" xfId="27947" xr:uid="{00000000-0005-0000-0000-00002D6D0000}"/>
    <cellStyle name="Separador de milhares 5 35 3 2" xfId="27948" xr:uid="{00000000-0005-0000-0000-00002E6D0000}"/>
    <cellStyle name="Separador de milhares 5 35 3 2 2" xfId="58584" xr:uid="{1D292A3C-3269-48A7-B3A6-4DA9B4EF80A7}"/>
    <cellStyle name="Separador de milhares 5 35 3 3" xfId="58583" xr:uid="{7C72CA2C-DDD2-4891-83A2-64ACC920DAE2}"/>
    <cellStyle name="Separador de milhares 5 35 4" xfId="27949" xr:uid="{00000000-0005-0000-0000-00002F6D0000}"/>
    <cellStyle name="Separador de milhares 5 35 4 2" xfId="58585" xr:uid="{9526D697-E890-4379-8D72-CF644D280BC0}"/>
    <cellStyle name="Separador de milhares 5 35 5" xfId="27950" xr:uid="{00000000-0005-0000-0000-0000306D0000}"/>
    <cellStyle name="Separador de milhares 5 35 5 2" xfId="58586" xr:uid="{1AE960DF-DE2E-4ADF-B662-18AC01A063D5}"/>
    <cellStyle name="Separador de milhares 5 35 6" xfId="27951" xr:uid="{00000000-0005-0000-0000-0000316D0000}"/>
    <cellStyle name="Separador de milhares 5 35 6 2" xfId="58587" xr:uid="{C65787B8-0A0D-42DB-93D7-73325E72B743}"/>
    <cellStyle name="Separador de milhares 5 35 7" xfId="58580" xr:uid="{2F3E6194-41CF-4617-B95E-CC69FEB6D220}"/>
    <cellStyle name="Separador de milhares 5 36" xfId="27952" xr:uid="{00000000-0005-0000-0000-0000326D0000}"/>
    <cellStyle name="Separador de milhares 5 36 2" xfId="27953" xr:uid="{00000000-0005-0000-0000-0000336D0000}"/>
    <cellStyle name="Separador de milhares 5 36 2 2" xfId="27954" xr:uid="{00000000-0005-0000-0000-0000346D0000}"/>
    <cellStyle name="Separador de milhares 5 36 2 2 2" xfId="58590" xr:uid="{90FA6179-E474-40AD-AFB9-26C360333110}"/>
    <cellStyle name="Separador de milhares 5 36 2 3" xfId="58589" xr:uid="{C29D6536-CB53-486E-8251-4521E9616E68}"/>
    <cellStyle name="Separador de milhares 5 36 3" xfId="27955" xr:uid="{00000000-0005-0000-0000-0000356D0000}"/>
    <cellStyle name="Separador de milhares 5 36 3 2" xfId="27956" xr:uid="{00000000-0005-0000-0000-0000366D0000}"/>
    <cellStyle name="Separador de milhares 5 36 3 2 2" xfId="58592" xr:uid="{D5C1C39C-2423-411E-B8F5-2AD0EB4AF88D}"/>
    <cellStyle name="Separador de milhares 5 36 3 3" xfId="58591" xr:uid="{E3E54355-4EA6-4320-88AB-D394EA25EAE4}"/>
    <cellStyle name="Separador de milhares 5 36 4" xfId="27957" xr:uid="{00000000-0005-0000-0000-0000376D0000}"/>
    <cellStyle name="Separador de milhares 5 36 4 2" xfId="58593" xr:uid="{513E8784-87DF-450E-92ED-CEC29EC55533}"/>
    <cellStyle name="Separador de milhares 5 36 5" xfId="27958" xr:uid="{00000000-0005-0000-0000-0000386D0000}"/>
    <cellStyle name="Separador de milhares 5 36 5 2" xfId="58594" xr:uid="{05703971-005F-4FB7-B7A9-B9C8B88AB333}"/>
    <cellStyle name="Separador de milhares 5 36 6" xfId="27959" xr:uid="{00000000-0005-0000-0000-0000396D0000}"/>
    <cellStyle name="Separador de milhares 5 36 6 2" xfId="58595" xr:uid="{DD949941-05ED-4F14-97C9-9464853CA7CF}"/>
    <cellStyle name="Separador de milhares 5 36 7" xfId="58588" xr:uid="{3CB13A33-1610-4148-9C89-A3A9442DE79F}"/>
    <cellStyle name="Separador de milhares 5 37" xfId="27960" xr:uid="{00000000-0005-0000-0000-00003A6D0000}"/>
    <cellStyle name="Separador de milhares 5 37 2" xfId="27961" xr:uid="{00000000-0005-0000-0000-00003B6D0000}"/>
    <cellStyle name="Separador de milhares 5 37 2 2" xfId="58597" xr:uid="{ED4DEAA7-1C10-48A6-A0AB-64159A498043}"/>
    <cellStyle name="Separador de milhares 5 37 3" xfId="58596" xr:uid="{5BADA228-CA8C-4772-B327-996D2B0F279B}"/>
    <cellStyle name="Separador de milhares 5 38" xfId="27962" xr:uid="{00000000-0005-0000-0000-00003C6D0000}"/>
    <cellStyle name="Separador de milhares 5 38 2" xfId="27963" xr:uid="{00000000-0005-0000-0000-00003D6D0000}"/>
    <cellStyle name="Separador de milhares 5 38 2 2" xfId="58599" xr:uid="{DFFE8C8A-3FF0-4030-87A2-5E9C11734566}"/>
    <cellStyle name="Separador de milhares 5 38 3" xfId="58598" xr:uid="{B9ADAAF8-4E9F-4805-86D6-AE75BE9140D5}"/>
    <cellStyle name="Separador de milhares 5 39" xfId="27964" xr:uid="{00000000-0005-0000-0000-00003E6D0000}"/>
    <cellStyle name="Separador de milhares 5 39 2" xfId="27965" xr:uid="{00000000-0005-0000-0000-00003F6D0000}"/>
    <cellStyle name="Separador de milhares 5 39 2 2" xfId="58601" xr:uid="{BC6F64C5-1500-44F0-AA10-67D58E2FC402}"/>
    <cellStyle name="Separador de milhares 5 39 3" xfId="58600" xr:uid="{D1B81BF3-A7E5-4ACA-98EC-45CCAE115C0D}"/>
    <cellStyle name="Separador de milhares 5 4" xfId="27966" xr:uid="{00000000-0005-0000-0000-0000406D0000}"/>
    <cellStyle name="Separador de milhares_x0001_ 5 4" xfId="27967" xr:uid="{00000000-0005-0000-0000-0000416D0000}"/>
    <cellStyle name="Separador de milhares 5 4 10" xfId="58602" xr:uid="{4A8E487A-C39A-4B65-A43E-32A7157BA4E8}"/>
    <cellStyle name="Separador de milhares_x0001_ 5 4 10" xfId="58603" xr:uid="{C4CBDE97-F0AE-46CD-A026-D687BEB7905C}"/>
    <cellStyle name="Separador de milhares 5 4 2" xfId="27968" xr:uid="{00000000-0005-0000-0000-0000426D0000}"/>
    <cellStyle name="Separador de milhares_x0001_ 5 4 2" xfId="27969" xr:uid="{00000000-0005-0000-0000-0000436D0000}"/>
    <cellStyle name="Separador de milhares 5 4 2 2" xfId="27970" xr:uid="{00000000-0005-0000-0000-0000446D0000}"/>
    <cellStyle name="Separador de milhares_x0001_ 5 4 2 2" xfId="27971" xr:uid="{00000000-0005-0000-0000-0000456D0000}"/>
    <cellStyle name="Separador de milhares 5 4 2 2 2" xfId="58606" xr:uid="{B5F67E59-76B1-49AB-AA8F-F51903D919FE}"/>
    <cellStyle name="Separador de milhares_x0001_ 5 4 2 2 2" xfId="58607" xr:uid="{5B80AB04-1004-44FA-9F2E-FD09BA0D3F80}"/>
    <cellStyle name="Separador de milhares 5 4 2 3" xfId="58604" xr:uid="{BC7FBC62-742F-4851-A04B-EAA849ED94C9}"/>
    <cellStyle name="Separador de milhares_x0001_ 5 4 2 3" xfId="58605" xr:uid="{B1B1FE3C-B5F0-4C53-88B2-84ED65EFEF07}"/>
    <cellStyle name="Separador de milhares 5 4 3" xfId="27972" xr:uid="{00000000-0005-0000-0000-0000466D0000}"/>
    <cellStyle name="Separador de milhares_x0001_ 5 4 3" xfId="27973" xr:uid="{00000000-0005-0000-0000-0000476D0000}"/>
    <cellStyle name="Separador de milhares 5 4 3 2" xfId="27974" xr:uid="{00000000-0005-0000-0000-0000486D0000}"/>
    <cellStyle name="Separador de milhares_x0001_ 5 4 3 2" xfId="27975" xr:uid="{00000000-0005-0000-0000-0000496D0000}"/>
    <cellStyle name="Separador de milhares 5 4 3 2 2" xfId="58610" xr:uid="{932D54DD-B4E9-4CE7-AD0A-B1DA11BD20DB}"/>
    <cellStyle name="Separador de milhares_x0001_ 5 4 3 2 2" xfId="58611" xr:uid="{1CF8D1D1-9CDC-4597-AFEF-8D020B3A155C}"/>
    <cellStyle name="Separador de milhares 5 4 3 3" xfId="58608" xr:uid="{6D9A111C-E687-4EB3-B1DD-9C56382B2E38}"/>
    <cellStyle name="Separador de milhares_x0001_ 5 4 3 3" xfId="58609" xr:uid="{F41D4F7B-78F4-4367-850E-D9BA3AAAB003}"/>
    <cellStyle name="Separador de milhares 5 4 4" xfId="27976" xr:uid="{00000000-0005-0000-0000-00004A6D0000}"/>
    <cellStyle name="Separador de milhares_x0001_ 5 4 4" xfId="27977" xr:uid="{00000000-0005-0000-0000-00004B6D0000}"/>
    <cellStyle name="Separador de milhares 5 4 4 2" xfId="27978" xr:uid="{00000000-0005-0000-0000-00004C6D0000}"/>
    <cellStyle name="Separador de milhares_x0001_ 5 4 4 2" xfId="27979" xr:uid="{00000000-0005-0000-0000-00004D6D0000}"/>
    <cellStyle name="Separador de milhares 5 4 4 2 2" xfId="58614" xr:uid="{86C62554-3D59-4FC9-BE77-98F060DCB292}"/>
    <cellStyle name="Separador de milhares_x0001_ 5 4 4 2 2" xfId="58615" xr:uid="{E01CFC83-6092-4B55-A168-1E4CC4265F6C}"/>
    <cellStyle name="Separador de milhares 5 4 4 3" xfId="58612" xr:uid="{B418475A-385A-4CCA-A834-64A210EA0065}"/>
    <cellStyle name="Separador de milhares_x0001_ 5 4 4 3" xfId="58613" xr:uid="{8247BB31-ADAE-4CEB-A23A-55FCBAA50D7F}"/>
    <cellStyle name="Separador de milhares 5 4 5" xfId="27980" xr:uid="{00000000-0005-0000-0000-00004E6D0000}"/>
    <cellStyle name="Separador de milhares_x0001_ 5 4 5" xfId="27981" xr:uid="{00000000-0005-0000-0000-00004F6D0000}"/>
    <cellStyle name="Separador de milhares 5 4 5 2" xfId="27982" xr:uid="{00000000-0005-0000-0000-0000506D0000}"/>
    <cellStyle name="Separador de milhares_x0001_ 5 4 5 2" xfId="27983" xr:uid="{00000000-0005-0000-0000-0000516D0000}"/>
    <cellStyle name="Separador de milhares 5 4 5 2 2" xfId="58618" xr:uid="{8E43F122-7CB8-43E4-A878-8EB455D7902D}"/>
    <cellStyle name="Separador de milhares_x0001_ 5 4 5 2 2" xfId="58619" xr:uid="{0169EFFC-B314-4985-AD3C-953EB88D2A3C}"/>
    <cellStyle name="Separador de milhares 5 4 5 3" xfId="58616" xr:uid="{22C45BE4-01E2-4304-AE94-6D012A3953AD}"/>
    <cellStyle name="Separador de milhares_x0001_ 5 4 5 3" xfId="58617" xr:uid="{D931A495-C901-42F9-A157-8569E6EE65F6}"/>
    <cellStyle name="Separador de milhares 5 4 6" xfId="27984" xr:uid="{00000000-0005-0000-0000-0000526D0000}"/>
    <cellStyle name="Separador de milhares_x0001_ 5 4 6" xfId="27985" xr:uid="{00000000-0005-0000-0000-0000536D0000}"/>
    <cellStyle name="Separador de milhares 5 4 6 2" xfId="58620" xr:uid="{D361D8DF-F1EF-40E0-9311-4023D150357B}"/>
    <cellStyle name="Separador de milhares_x0001_ 5 4 6 2" xfId="58621" xr:uid="{850CDC5B-862C-4F72-A640-DF0C2DBF8DF1}"/>
    <cellStyle name="Separador de milhares 5 4 7" xfId="27986" xr:uid="{00000000-0005-0000-0000-0000546D0000}"/>
    <cellStyle name="Separador de milhares_x0001_ 5 4 7" xfId="27987" xr:uid="{00000000-0005-0000-0000-0000556D0000}"/>
    <cellStyle name="Separador de milhares 5 4 7 2" xfId="58622" xr:uid="{2651B638-150F-4EF5-8D9D-CA13CB650266}"/>
    <cellStyle name="Separador de milhares_x0001_ 5 4 7 2" xfId="58623" xr:uid="{B0D7C928-F91A-4361-B50B-FAF97BA77454}"/>
    <cellStyle name="Separador de milhares 5 4 7 3" xfId="27988" xr:uid="{00000000-0005-0000-0000-0000566D0000}"/>
    <cellStyle name="Separador de milhares 5 4 7 3 2" xfId="58624" xr:uid="{345B0297-3365-4006-939D-5CBEC9E6C156}"/>
    <cellStyle name="Separador de milhares 5 4 8" xfId="27989" xr:uid="{00000000-0005-0000-0000-0000576D0000}"/>
    <cellStyle name="Separador de milhares_x0001_ 5 4 8" xfId="27990" xr:uid="{00000000-0005-0000-0000-0000586D0000}"/>
    <cellStyle name="Separador de milhares 5 4 8 2" xfId="58625" xr:uid="{0DD6FFB9-388E-4F26-948B-24DFCC0B7E57}"/>
    <cellStyle name="Separador de milhares_x0001_ 5 4 8 2" xfId="58626" xr:uid="{6969D989-2702-433C-9F7B-E0EB32DD23CA}"/>
    <cellStyle name="Separador de milhares 5 4 9" xfId="27991" xr:uid="{00000000-0005-0000-0000-0000596D0000}"/>
    <cellStyle name="Separador de milhares_x0001_ 5 4 9" xfId="27992" xr:uid="{00000000-0005-0000-0000-00005A6D0000}"/>
    <cellStyle name="Separador de milhares 5 4 9 2" xfId="58627" xr:uid="{8474059C-B15D-418E-8896-FDD6028FE645}"/>
    <cellStyle name="Separador de milhares_x0001_ 5 4 9 2" xfId="58628" xr:uid="{00CE2D76-7B08-4ACF-9877-8890E9FE39E4}"/>
    <cellStyle name="Separador de milhares 5 40" xfId="27993" xr:uid="{00000000-0005-0000-0000-00005B6D0000}"/>
    <cellStyle name="Separador de milhares 5 40 2" xfId="27994" xr:uid="{00000000-0005-0000-0000-00005C6D0000}"/>
    <cellStyle name="Separador de milhares 5 40 2 2" xfId="58630" xr:uid="{B5DF6F70-31BA-4A4D-9797-F762077AF782}"/>
    <cellStyle name="Separador de milhares 5 40 3" xfId="58629" xr:uid="{BD22B80A-9C1C-404F-B241-76D0E0C591FD}"/>
    <cellStyle name="Separador de milhares 5 41" xfId="27995" xr:uid="{00000000-0005-0000-0000-00005D6D0000}"/>
    <cellStyle name="Separador de milhares 5 41 2" xfId="58631" xr:uid="{ABC27EB6-A557-4567-87B2-4203A0A1556E}"/>
    <cellStyle name="Separador de milhares 5 42" xfId="27996" xr:uid="{00000000-0005-0000-0000-00005E6D0000}"/>
    <cellStyle name="Separador de milhares 5 42 2" xfId="58632" xr:uid="{10317C43-898D-4359-89CA-A3A0FDF01B0D}"/>
    <cellStyle name="Separador de milhares 5 42 3" xfId="27997" xr:uid="{00000000-0005-0000-0000-00005F6D0000}"/>
    <cellStyle name="Separador de milhares 5 42 3 2" xfId="58633" xr:uid="{9CDCB8A7-057D-4EA9-8028-303D06DE9970}"/>
    <cellStyle name="Separador de milhares 5 43" xfId="27998" xr:uid="{00000000-0005-0000-0000-0000606D0000}"/>
    <cellStyle name="Separador de milhares 5 43 2" xfId="58634" xr:uid="{26131E9A-9F64-4F88-A89E-7E6E363B4080}"/>
    <cellStyle name="Separador de milhares 5 44" xfId="27999" xr:uid="{00000000-0005-0000-0000-0000616D0000}"/>
    <cellStyle name="Separador de milhares 5 44 2" xfId="58635" xr:uid="{F1773C2E-7A45-4704-A674-55CACE34813F}"/>
    <cellStyle name="Separador de milhares 5 45" xfId="58279" xr:uid="{7DEF2B4A-C19D-4CCA-9A5C-CBB307CDE353}"/>
    <cellStyle name="Separador de milhares 5 5" xfId="28000" xr:uid="{00000000-0005-0000-0000-0000626D0000}"/>
    <cellStyle name="Separador de milhares_x0001_ 5 5" xfId="28001" xr:uid="{00000000-0005-0000-0000-0000636D0000}"/>
    <cellStyle name="Separador de milhares 5 5 10" xfId="58636" xr:uid="{1F8AB011-61E5-4CB8-BA97-D7265D4E3E94}"/>
    <cellStyle name="Separador de milhares_x0001_ 5 5 10" xfId="58637" xr:uid="{BACDB491-243C-4EFD-9BAF-A54D4FC027F4}"/>
    <cellStyle name="Separador de milhares 5 5 2" xfId="28002" xr:uid="{00000000-0005-0000-0000-0000646D0000}"/>
    <cellStyle name="Separador de milhares_x0001_ 5 5 2" xfId="28003" xr:uid="{00000000-0005-0000-0000-0000656D0000}"/>
    <cellStyle name="Separador de milhares 5 5 2 2" xfId="28004" xr:uid="{00000000-0005-0000-0000-0000666D0000}"/>
    <cellStyle name="Separador de milhares_x0001_ 5 5 2 2" xfId="28005" xr:uid="{00000000-0005-0000-0000-0000676D0000}"/>
    <cellStyle name="Separador de milhares 5 5 2 2 2" xfId="58640" xr:uid="{281DA0FF-F3F5-4B5B-89C7-8281D91560FE}"/>
    <cellStyle name="Separador de milhares_x0001_ 5 5 2 2 2" xfId="58641" xr:uid="{CC0CFFAD-7F27-42CB-8EC4-E226D27AF819}"/>
    <cellStyle name="Separador de milhares 5 5 2 3" xfId="58638" xr:uid="{332AEBA7-B265-4817-AE6A-D701D1EB2537}"/>
    <cellStyle name="Separador de milhares_x0001_ 5 5 2 3" xfId="58639" xr:uid="{EFFE2BD2-3333-4A99-81B9-7E44A18541C6}"/>
    <cellStyle name="Separador de milhares 5 5 3" xfId="28006" xr:uid="{00000000-0005-0000-0000-0000686D0000}"/>
    <cellStyle name="Separador de milhares_x0001_ 5 5 3" xfId="28007" xr:uid="{00000000-0005-0000-0000-0000696D0000}"/>
    <cellStyle name="Separador de milhares 5 5 3 2" xfId="28008" xr:uid="{00000000-0005-0000-0000-00006A6D0000}"/>
    <cellStyle name="Separador de milhares_x0001_ 5 5 3 2" xfId="28009" xr:uid="{00000000-0005-0000-0000-00006B6D0000}"/>
    <cellStyle name="Separador de milhares 5 5 3 2 2" xfId="58644" xr:uid="{78622D7A-2E27-4D05-910C-DED759FE7B7C}"/>
    <cellStyle name="Separador de milhares_x0001_ 5 5 3 2 2" xfId="58645" xr:uid="{A7252F47-72DB-4DB0-BE90-73AC993680DC}"/>
    <cellStyle name="Separador de milhares 5 5 3 3" xfId="58642" xr:uid="{48281A02-57CD-4E56-AF8A-42A280AEC836}"/>
    <cellStyle name="Separador de milhares_x0001_ 5 5 3 3" xfId="58643" xr:uid="{C4859B9C-A4FE-4491-A318-1F427F45F270}"/>
    <cellStyle name="Separador de milhares 5 5 4" xfId="28010" xr:uid="{00000000-0005-0000-0000-00006C6D0000}"/>
    <cellStyle name="Separador de milhares_x0001_ 5 5 4" xfId="28011" xr:uid="{00000000-0005-0000-0000-00006D6D0000}"/>
    <cellStyle name="Separador de milhares 5 5 4 2" xfId="28012" xr:uid="{00000000-0005-0000-0000-00006E6D0000}"/>
    <cellStyle name="Separador de milhares_x0001_ 5 5 4 2" xfId="28013" xr:uid="{00000000-0005-0000-0000-00006F6D0000}"/>
    <cellStyle name="Separador de milhares 5 5 4 2 2" xfId="58648" xr:uid="{69D8C2B7-EAD1-4F6F-B803-76B85862F651}"/>
    <cellStyle name="Separador de milhares_x0001_ 5 5 4 2 2" xfId="58649" xr:uid="{DC1DDA48-9C20-47FC-8C04-5C1F20FC915D}"/>
    <cellStyle name="Separador de milhares 5 5 4 3" xfId="58646" xr:uid="{212E94C4-4D2A-4D99-91E5-BDAA380457F2}"/>
    <cellStyle name="Separador de milhares_x0001_ 5 5 4 3" xfId="58647" xr:uid="{4A6F00C5-DA4E-48F4-8C03-D4E655A78AD2}"/>
    <cellStyle name="Separador de milhares 5 5 5" xfId="28014" xr:uid="{00000000-0005-0000-0000-0000706D0000}"/>
    <cellStyle name="Separador de milhares_x0001_ 5 5 5" xfId="28015" xr:uid="{00000000-0005-0000-0000-0000716D0000}"/>
    <cellStyle name="Separador de milhares 5 5 5 2" xfId="28016" xr:uid="{00000000-0005-0000-0000-0000726D0000}"/>
    <cellStyle name="Separador de milhares_x0001_ 5 5 5 2" xfId="28017" xr:uid="{00000000-0005-0000-0000-0000736D0000}"/>
    <cellStyle name="Separador de milhares 5 5 5 2 2" xfId="58652" xr:uid="{5281DC45-0862-4122-A117-113207591E68}"/>
    <cellStyle name="Separador de milhares_x0001_ 5 5 5 2 2" xfId="58653" xr:uid="{5A103029-2BCE-407F-9E75-8F762633D7B4}"/>
    <cellStyle name="Separador de milhares 5 5 5 3" xfId="58650" xr:uid="{350C54BD-F0E7-4E30-ABCD-93AC5A5CD524}"/>
    <cellStyle name="Separador de milhares_x0001_ 5 5 5 3" xfId="58651" xr:uid="{5AD712A4-A8B5-4D6C-849A-6BB6687E0FF5}"/>
    <cellStyle name="Separador de milhares 5 5 6" xfId="28018" xr:uid="{00000000-0005-0000-0000-0000746D0000}"/>
    <cellStyle name="Separador de milhares_x0001_ 5 5 6" xfId="28019" xr:uid="{00000000-0005-0000-0000-0000756D0000}"/>
    <cellStyle name="Separador de milhares 5 5 6 2" xfId="58654" xr:uid="{2E785A56-B99D-44F7-B7F1-629D6BC1E943}"/>
    <cellStyle name="Separador de milhares_x0001_ 5 5 6 2" xfId="58655" xr:uid="{9D3D2B87-4032-47E1-9625-092B7FF52AF9}"/>
    <cellStyle name="Separador de milhares 5 5 7" xfId="28020" xr:uid="{00000000-0005-0000-0000-0000766D0000}"/>
    <cellStyle name="Separador de milhares_x0001_ 5 5 7" xfId="28021" xr:uid="{00000000-0005-0000-0000-0000776D0000}"/>
    <cellStyle name="Separador de milhares 5 5 7 2" xfId="58656" xr:uid="{743D3E9A-BDB1-4BA3-8DC7-56885E785678}"/>
    <cellStyle name="Separador de milhares_x0001_ 5 5 7 2" xfId="58657" xr:uid="{014F8234-14B3-4D5A-9C9F-33CB59EB67F0}"/>
    <cellStyle name="Separador de milhares 5 5 7 3" xfId="28022" xr:uid="{00000000-0005-0000-0000-0000786D0000}"/>
    <cellStyle name="Separador de milhares 5 5 7 3 2" xfId="58658" xr:uid="{1AB56C8C-D3A9-4037-9A2A-7D5F8874C647}"/>
    <cellStyle name="Separador de milhares 5 5 8" xfId="28023" xr:uid="{00000000-0005-0000-0000-0000796D0000}"/>
    <cellStyle name="Separador de milhares_x0001_ 5 5 8" xfId="28024" xr:uid="{00000000-0005-0000-0000-00007A6D0000}"/>
    <cellStyle name="Separador de milhares 5 5 8 2" xfId="58659" xr:uid="{BF6836A0-8217-4160-93B7-0A98B3873E45}"/>
    <cellStyle name="Separador de milhares_x0001_ 5 5 8 2" xfId="58660" xr:uid="{33256A88-B97F-4384-ABDD-E6F6EA81D45D}"/>
    <cellStyle name="Separador de milhares 5 5 9" xfId="28025" xr:uid="{00000000-0005-0000-0000-00007B6D0000}"/>
    <cellStyle name="Separador de milhares_x0001_ 5 5 9" xfId="28026" xr:uid="{00000000-0005-0000-0000-00007C6D0000}"/>
    <cellStyle name="Separador de milhares 5 5 9 2" xfId="58661" xr:uid="{2E334480-2CCE-4706-80E4-050FD6BAFEB3}"/>
    <cellStyle name="Separador de milhares_x0001_ 5 5 9 2" xfId="58662" xr:uid="{B4EF2861-6102-4CEF-BA14-19B5D8C4869F}"/>
    <cellStyle name="Separador de milhares 5 6" xfId="28027" xr:uid="{00000000-0005-0000-0000-00007D6D0000}"/>
    <cellStyle name="Separador de milhares_x0001_ 5 6" xfId="28028" xr:uid="{00000000-0005-0000-0000-00007E6D0000}"/>
    <cellStyle name="Separador de milhares 5 6 10" xfId="58663" xr:uid="{E53467D5-41CD-4056-B3C8-83DF7C140DF1}"/>
    <cellStyle name="Separador de milhares_x0001_ 5 6 10" xfId="58664" xr:uid="{CA08F233-F164-4EF8-AE12-A588CAA2F6A5}"/>
    <cellStyle name="Separador de milhares 5 6 2" xfId="28029" xr:uid="{00000000-0005-0000-0000-00007F6D0000}"/>
    <cellStyle name="Separador de milhares_x0001_ 5 6 2" xfId="28030" xr:uid="{00000000-0005-0000-0000-0000806D0000}"/>
    <cellStyle name="Separador de milhares 5 6 2 2" xfId="28031" xr:uid="{00000000-0005-0000-0000-0000816D0000}"/>
    <cellStyle name="Separador de milhares_x0001_ 5 6 2 2" xfId="28032" xr:uid="{00000000-0005-0000-0000-0000826D0000}"/>
    <cellStyle name="Separador de milhares 5 6 2 2 2" xfId="58667" xr:uid="{32CE66AC-7838-423A-A6DD-6D9F4D775418}"/>
    <cellStyle name="Separador de milhares_x0001_ 5 6 2 2 2" xfId="58668" xr:uid="{A1A67D66-B877-4AE1-B483-C52800704022}"/>
    <cellStyle name="Separador de milhares 5 6 2 3" xfId="58665" xr:uid="{2ED896FE-635A-49E1-BC1D-065FFE1F7B05}"/>
    <cellStyle name="Separador de milhares_x0001_ 5 6 2 3" xfId="58666" xr:uid="{2C4B9F93-C07C-4E68-9824-23E018687E46}"/>
    <cellStyle name="Separador de milhares 5 6 3" xfId="28033" xr:uid="{00000000-0005-0000-0000-0000836D0000}"/>
    <cellStyle name="Separador de milhares_x0001_ 5 6 3" xfId="28034" xr:uid="{00000000-0005-0000-0000-0000846D0000}"/>
    <cellStyle name="Separador de milhares 5 6 3 2" xfId="28035" xr:uid="{00000000-0005-0000-0000-0000856D0000}"/>
    <cellStyle name="Separador de milhares_x0001_ 5 6 3 2" xfId="28036" xr:uid="{00000000-0005-0000-0000-0000866D0000}"/>
    <cellStyle name="Separador de milhares 5 6 3 2 2" xfId="58671" xr:uid="{D4A11019-249C-45A2-A0B3-721F580CDBF5}"/>
    <cellStyle name="Separador de milhares_x0001_ 5 6 3 2 2" xfId="58672" xr:uid="{EF87E2D2-8B76-43C8-A690-73B8E315EDB2}"/>
    <cellStyle name="Separador de milhares 5 6 3 3" xfId="58669" xr:uid="{B2426352-CDDF-4CF8-9F0E-FEFAE10D3F93}"/>
    <cellStyle name="Separador de milhares_x0001_ 5 6 3 3" xfId="58670" xr:uid="{742DC25D-AC01-4DB4-AD3F-152AC96CACC8}"/>
    <cellStyle name="Separador de milhares 5 6 4" xfId="28037" xr:uid="{00000000-0005-0000-0000-0000876D0000}"/>
    <cellStyle name="Separador de milhares_x0001_ 5 6 4" xfId="28038" xr:uid="{00000000-0005-0000-0000-0000886D0000}"/>
    <cellStyle name="Separador de milhares 5 6 4 2" xfId="28039" xr:uid="{00000000-0005-0000-0000-0000896D0000}"/>
    <cellStyle name="Separador de milhares_x0001_ 5 6 4 2" xfId="28040" xr:uid="{00000000-0005-0000-0000-00008A6D0000}"/>
    <cellStyle name="Separador de milhares 5 6 4 2 2" xfId="58675" xr:uid="{273DB668-71BA-4DBC-B78C-2489BB79B2D7}"/>
    <cellStyle name="Separador de milhares_x0001_ 5 6 4 2 2" xfId="58676" xr:uid="{05A9CAF3-2D0B-47A9-B318-58C04488B2E9}"/>
    <cellStyle name="Separador de milhares 5 6 4 3" xfId="58673" xr:uid="{0A44D485-B606-4F35-A617-7DEBE1560896}"/>
    <cellStyle name="Separador de milhares_x0001_ 5 6 4 3" xfId="58674" xr:uid="{C4B1E6D8-D8EF-401C-8027-A9F627DF19A4}"/>
    <cellStyle name="Separador de milhares 5 6 5" xfId="28041" xr:uid="{00000000-0005-0000-0000-00008B6D0000}"/>
    <cellStyle name="Separador de milhares_x0001_ 5 6 5" xfId="28042" xr:uid="{00000000-0005-0000-0000-00008C6D0000}"/>
    <cellStyle name="Separador de milhares 5 6 5 2" xfId="28043" xr:uid="{00000000-0005-0000-0000-00008D6D0000}"/>
    <cellStyle name="Separador de milhares_x0001_ 5 6 5 2" xfId="28044" xr:uid="{00000000-0005-0000-0000-00008E6D0000}"/>
    <cellStyle name="Separador de milhares 5 6 5 2 2" xfId="58679" xr:uid="{39E2417D-3B22-4161-87AC-47E1B53D5B1A}"/>
    <cellStyle name="Separador de milhares_x0001_ 5 6 5 2 2" xfId="58680" xr:uid="{CCCC8347-3EA3-4965-962A-56152C5AD378}"/>
    <cellStyle name="Separador de milhares 5 6 5 3" xfId="58677" xr:uid="{053ED5E9-407D-43D5-A696-380EF292AD9A}"/>
    <cellStyle name="Separador de milhares_x0001_ 5 6 5 3" xfId="58678" xr:uid="{EAD68F9B-EA4E-428D-82EE-2156A4F18574}"/>
    <cellStyle name="Separador de milhares 5 6 6" xfId="28045" xr:uid="{00000000-0005-0000-0000-00008F6D0000}"/>
    <cellStyle name="Separador de milhares_x0001_ 5 6 6" xfId="28046" xr:uid="{00000000-0005-0000-0000-0000906D0000}"/>
    <cellStyle name="Separador de milhares 5 6 6 2" xfId="58681" xr:uid="{968EAAFF-02FA-49E3-A306-9DAF20B3E7F0}"/>
    <cellStyle name="Separador de milhares_x0001_ 5 6 6 2" xfId="58682" xr:uid="{483F4654-1307-4B41-AD8C-ABE8BF4D27E7}"/>
    <cellStyle name="Separador de milhares 5 6 7" xfId="28047" xr:uid="{00000000-0005-0000-0000-0000916D0000}"/>
    <cellStyle name="Separador de milhares_x0001_ 5 6 7" xfId="28048" xr:uid="{00000000-0005-0000-0000-0000926D0000}"/>
    <cellStyle name="Separador de milhares 5 6 7 2" xfId="58683" xr:uid="{C24002A0-7F0D-4590-BD56-0658AF8276AB}"/>
    <cellStyle name="Separador de milhares_x0001_ 5 6 7 2" xfId="58684" xr:uid="{052CDF89-3589-489F-8C46-C27EA24CC09A}"/>
    <cellStyle name="Separador de milhares 5 6 7 3" xfId="28049" xr:uid="{00000000-0005-0000-0000-0000936D0000}"/>
    <cellStyle name="Separador de milhares 5 6 7 3 2" xfId="58685" xr:uid="{30178561-3E27-4808-9F63-7310ABE9020B}"/>
    <cellStyle name="Separador de milhares 5 6 8" xfId="28050" xr:uid="{00000000-0005-0000-0000-0000946D0000}"/>
    <cellStyle name="Separador de milhares_x0001_ 5 6 8" xfId="28051" xr:uid="{00000000-0005-0000-0000-0000956D0000}"/>
    <cellStyle name="Separador de milhares 5 6 8 2" xfId="58686" xr:uid="{43D97AEB-A153-49FB-B493-12255B4750DE}"/>
    <cellStyle name="Separador de milhares_x0001_ 5 6 8 2" xfId="58687" xr:uid="{83F5583B-99D1-46C4-AF9E-ED2510436A02}"/>
    <cellStyle name="Separador de milhares 5 6 9" xfId="28052" xr:uid="{00000000-0005-0000-0000-0000966D0000}"/>
    <cellStyle name="Separador de milhares_x0001_ 5 6 9" xfId="28053" xr:uid="{00000000-0005-0000-0000-0000976D0000}"/>
    <cellStyle name="Separador de milhares 5 6 9 2" xfId="58688" xr:uid="{E7506AE5-AD2F-42D9-8CA7-83616DDC172B}"/>
    <cellStyle name="Separador de milhares_x0001_ 5 6 9 2" xfId="58689" xr:uid="{8FEF8B16-F8DC-451F-8951-391CD8A33036}"/>
    <cellStyle name="Separador de milhares 5 7" xfId="28054" xr:uid="{00000000-0005-0000-0000-0000986D0000}"/>
    <cellStyle name="Separador de milhares_x0001_ 5 7" xfId="28055" xr:uid="{00000000-0005-0000-0000-0000996D0000}"/>
    <cellStyle name="Separador de milhares 5 7 10" xfId="58690" xr:uid="{A815610C-E316-4D44-85F7-65B041203FB6}"/>
    <cellStyle name="Separador de milhares_x0001_ 5 7 10" xfId="58691" xr:uid="{B0A0C960-124E-4BB5-BD5C-8261EEF9BAE1}"/>
    <cellStyle name="Separador de milhares 5 7 2" xfId="28056" xr:uid="{00000000-0005-0000-0000-00009A6D0000}"/>
    <cellStyle name="Separador de milhares_x0001_ 5 7 2" xfId="28057" xr:uid="{00000000-0005-0000-0000-00009B6D0000}"/>
    <cellStyle name="Separador de milhares 5 7 2 2" xfId="28058" xr:uid="{00000000-0005-0000-0000-00009C6D0000}"/>
    <cellStyle name="Separador de milhares_x0001_ 5 7 2 2" xfId="28059" xr:uid="{00000000-0005-0000-0000-00009D6D0000}"/>
    <cellStyle name="Separador de milhares 5 7 2 2 2" xfId="58694" xr:uid="{C87B0AE3-ACC8-4703-8C5F-B50949012C6C}"/>
    <cellStyle name="Separador de milhares_x0001_ 5 7 2 2 2" xfId="58695" xr:uid="{5F4C4659-A9E8-49DD-B157-62E1AEB580EF}"/>
    <cellStyle name="Separador de milhares 5 7 2 3" xfId="58692" xr:uid="{8F512CAF-707F-4DDF-BE19-EE7A71B1CC95}"/>
    <cellStyle name="Separador de milhares_x0001_ 5 7 2 3" xfId="58693" xr:uid="{4C1105E8-47B7-436B-9B07-7CF3ED6222F6}"/>
    <cellStyle name="Separador de milhares 5 7 3" xfId="28060" xr:uid="{00000000-0005-0000-0000-00009E6D0000}"/>
    <cellStyle name="Separador de milhares_x0001_ 5 7 3" xfId="28061" xr:uid="{00000000-0005-0000-0000-00009F6D0000}"/>
    <cellStyle name="Separador de milhares 5 7 3 2" xfId="28062" xr:uid="{00000000-0005-0000-0000-0000A06D0000}"/>
    <cellStyle name="Separador de milhares_x0001_ 5 7 3 2" xfId="28063" xr:uid="{00000000-0005-0000-0000-0000A16D0000}"/>
    <cellStyle name="Separador de milhares 5 7 3 2 2" xfId="58698" xr:uid="{600FAB62-4234-45A6-8987-1748C5B23782}"/>
    <cellStyle name="Separador de milhares_x0001_ 5 7 3 2 2" xfId="58699" xr:uid="{DC602C2A-BE8D-4669-94F6-3281835743E9}"/>
    <cellStyle name="Separador de milhares 5 7 3 3" xfId="58696" xr:uid="{F4D9E638-7297-4C05-A414-E9EA10856D98}"/>
    <cellStyle name="Separador de milhares_x0001_ 5 7 3 3" xfId="58697" xr:uid="{127350ED-234B-4B25-A8FF-EC4CBEF7B5D2}"/>
    <cellStyle name="Separador de milhares 5 7 4" xfId="28064" xr:uid="{00000000-0005-0000-0000-0000A26D0000}"/>
    <cellStyle name="Separador de milhares_x0001_ 5 7 4" xfId="28065" xr:uid="{00000000-0005-0000-0000-0000A36D0000}"/>
    <cellStyle name="Separador de milhares 5 7 4 2" xfId="28066" xr:uid="{00000000-0005-0000-0000-0000A46D0000}"/>
    <cellStyle name="Separador de milhares_x0001_ 5 7 4 2" xfId="28067" xr:uid="{00000000-0005-0000-0000-0000A56D0000}"/>
    <cellStyle name="Separador de milhares 5 7 4 2 2" xfId="58702" xr:uid="{CFBF06BE-03D8-4106-AFA8-D8553FB3C7FE}"/>
    <cellStyle name="Separador de milhares_x0001_ 5 7 4 2 2" xfId="58703" xr:uid="{A27D2261-170F-4A25-9B59-CC3DCFF6D239}"/>
    <cellStyle name="Separador de milhares 5 7 4 3" xfId="58700" xr:uid="{049B0C85-13ED-446F-BFAE-DB0D1DBEF046}"/>
    <cellStyle name="Separador de milhares_x0001_ 5 7 4 3" xfId="58701" xr:uid="{5FAD720F-9102-45A6-8692-732F366DFDE0}"/>
    <cellStyle name="Separador de milhares 5 7 5" xfId="28068" xr:uid="{00000000-0005-0000-0000-0000A66D0000}"/>
    <cellStyle name="Separador de milhares_x0001_ 5 7 5" xfId="28069" xr:uid="{00000000-0005-0000-0000-0000A76D0000}"/>
    <cellStyle name="Separador de milhares 5 7 5 2" xfId="28070" xr:uid="{00000000-0005-0000-0000-0000A86D0000}"/>
    <cellStyle name="Separador de milhares_x0001_ 5 7 5 2" xfId="28071" xr:uid="{00000000-0005-0000-0000-0000A96D0000}"/>
    <cellStyle name="Separador de milhares 5 7 5 2 2" xfId="58706" xr:uid="{B4389FD3-2086-4ADC-8961-219172D6DC36}"/>
    <cellStyle name="Separador de milhares_x0001_ 5 7 5 2 2" xfId="58707" xr:uid="{0A7C9C93-AE3D-43B1-84D5-EEED27D32AFE}"/>
    <cellStyle name="Separador de milhares 5 7 5 3" xfId="58704" xr:uid="{A2FD052E-8163-4990-9096-206F81A93E99}"/>
    <cellStyle name="Separador de milhares_x0001_ 5 7 5 3" xfId="58705" xr:uid="{BBE1074B-EA5E-4AB8-B01C-7E79C797150F}"/>
    <cellStyle name="Separador de milhares 5 7 6" xfId="28072" xr:uid="{00000000-0005-0000-0000-0000AA6D0000}"/>
    <cellStyle name="Separador de milhares_x0001_ 5 7 6" xfId="28073" xr:uid="{00000000-0005-0000-0000-0000AB6D0000}"/>
    <cellStyle name="Separador de milhares 5 7 6 2" xfId="58708" xr:uid="{813B1DE3-7F0A-4704-9D23-727012BDEF45}"/>
    <cellStyle name="Separador de milhares_x0001_ 5 7 6 2" xfId="58709" xr:uid="{DEB79157-2C22-452B-9AAC-5B8E728B4F2A}"/>
    <cellStyle name="Separador de milhares 5 7 7" xfId="28074" xr:uid="{00000000-0005-0000-0000-0000AC6D0000}"/>
    <cellStyle name="Separador de milhares_x0001_ 5 7 7" xfId="28075" xr:uid="{00000000-0005-0000-0000-0000AD6D0000}"/>
    <cellStyle name="Separador de milhares 5 7 7 2" xfId="58710" xr:uid="{D973BFF2-B895-493E-AF08-9952EB2D3B4E}"/>
    <cellStyle name="Separador de milhares_x0001_ 5 7 7 2" xfId="58711" xr:uid="{B50DB7CD-CF9E-4622-B35F-98E33FDFB27A}"/>
    <cellStyle name="Separador de milhares 5 7 7 3" xfId="28076" xr:uid="{00000000-0005-0000-0000-0000AE6D0000}"/>
    <cellStyle name="Separador de milhares 5 7 7 3 2" xfId="58712" xr:uid="{43D0C567-2F58-43CD-80E1-4D365CD2425A}"/>
    <cellStyle name="Separador de milhares 5 7 8" xfId="28077" xr:uid="{00000000-0005-0000-0000-0000AF6D0000}"/>
    <cellStyle name="Separador de milhares_x0001_ 5 7 8" xfId="28078" xr:uid="{00000000-0005-0000-0000-0000B06D0000}"/>
    <cellStyle name="Separador de milhares 5 7 8 2" xfId="58713" xr:uid="{CB9C72D0-DCD6-491E-BA1A-9ECDFA45BBB1}"/>
    <cellStyle name="Separador de milhares_x0001_ 5 7 8 2" xfId="58714" xr:uid="{7A68BAF7-C2E4-4CAF-B492-AF09642F16FA}"/>
    <cellStyle name="Separador de milhares 5 7 9" xfId="28079" xr:uid="{00000000-0005-0000-0000-0000B16D0000}"/>
    <cellStyle name="Separador de milhares_x0001_ 5 7 9" xfId="28080" xr:uid="{00000000-0005-0000-0000-0000B26D0000}"/>
    <cellStyle name="Separador de milhares 5 7 9 2" xfId="58715" xr:uid="{8461012E-7295-476E-946A-289E6BE7F21F}"/>
    <cellStyle name="Separador de milhares_x0001_ 5 7 9 2" xfId="58716" xr:uid="{1C0CD379-5D07-4CB8-A5A3-57EBC6944EE5}"/>
    <cellStyle name="Separador de milhares 5 8" xfId="28081" xr:uid="{00000000-0005-0000-0000-0000B36D0000}"/>
    <cellStyle name="Separador de milhares_x0001_ 5 8" xfId="28082" xr:uid="{00000000-0005-0000-0000-0000B46D0000}"/>
    <cellStyle name="Separador de milhares 5 8 10" xfId="58717" xr:uid="{D695394F-CED4-4C17-B2C4-5FE7571AE846}"/>
    <cellStyle name="Separador de milhares_x0001_ 5 8 10" xfId="58718" xr:uid="{623FF1C6-809E-463C-B839-C83FCF0B49D6}"/>
    <cellStyle name="Separador de milhares 5 8 2" xfId="28083" xr:uid="{00000000-0005-0000-0000-0000B56D0000}"/>
    <cellStyle name="Separador de milhares_x0001_ 5 8 2" xfId="28084" xr:uid="{00000000-0005-0000-0000-0000B66D0000}"/>
    <cellStyle name="Separador de milhares 5 8 2 2" xfId="28085" xr:uid="{00000000-0005-0000-0000-0000B76D0000}"/>
    <cellStyle name="Separador de milhares_x0001_ 5 8 2 2" xfId="28086" xr:uid="{00000000-0005-0000-0000-0000B86D0000}"/>
    <cellStyle name="Separador de milhares 5 8 2 2 2" xfId="58721" xr:uid="{B6E0DA7F-82E2-4801-8973-4D5BEEDC57C5}"/>
    <cellStyle name="Separador de milhares_x0001_ 5 8 2 2 2" xfId="58722" xr:uid="{4F4F6895-0515-453F-83C7-F4AE9297EDD1}"/>
    <cellStyle name="Separador de milhares 5 8 2 3" xfId="58719" xr:uid="{5294088C-BA84-4EA0-A455-66F0F8522A8A}"/>
    <cellStyle name="Separador de milhares_x0001_ 5 8 2 3" xfId="58720" xr:uid="{5A6A4C3B-300C-4F2D-89C1-CAE90AC6D5A8}"/>
    <cellStyle name="Separador de milhares 5 8 3" xfId="28087" xr:uid="{00000000-0005-0000-0000-0000B96D0000}"/>
    <cellStyle name="Separador de milhares_x0001_ 5 8 3" xfId="28088" xr:uid="{00000000-0005-0000-0000-0000BA6D0000}"/>
    <cellStyle name="Separador de milhares 5 8 3 2" xfId="28089" xr:uid="{00000000-0005-0000-0000-0000BB6D0000}"/>
    <cellStyle name="Separador de milhares_x0001_ 5 8 3 2" xfId="28090" xr:uid="{00000000-0005-0000-0000-0000BC6D0000}"/>
    <cellStyle name="Separador de milhares 5 8 3 2 2" xfId="58725" xr:uid="{A9E8B19A-81F5-48B8-8460-690F46640829}"/>
    <cellStyle name="Separador de milhares_x0001_ 5 8 3 2 2" xfId="58726" xr:uid="{C1BEB853-CF52-4731-A80B-CACAB60CE371}"/>
    <cellStyle name="Separador de milhares 5 8 3 3" xfId="58723" xr:uid="{5596343A-BF04-47DD-8E35-7056DD2B1628}"/>
    <cellStyle name="Separador de milhares_x0001_ 5 8 3 3" xfId="58724" xr:uid="{4C4D5E80-B0F9-4876-974C-7745E60F3ED0}"/>
    <cellStyle name="Separador de milhares 5 8 4" xfId="28091" xr:uid="{00000000-0005-0000-0000-0000BD6D0000}"/>
    <cellStyle name="Separador de milhares_x0001_ 5 8 4" xfId="28092" xr:uid="{00000000-0005-0000-0000-0000BE6D0000}"/>
    <cellStyle name="Separador de milhares 5 8 4 2" xfId="28093" xr:uid="{00000000-0005-0000-0000-0000BF6D0000}"/>
    <cellStyle name="Separador de milhares_x0001_ 5 8 4 2" xfId="28094" xr:uid="{00000000-0005-0000-0000-0000C06D0000}"/>
    <cellStyle name="Separador de milhares 5 8 4 2 2" xfId="58729" xr:uid="{A41064E7-3B6F-4668-940B-AAF2DC7A84D0}"/>
    <cellStyle name="Separador de milhares_x0001_ 5 8 4 2 2" xfId="58730" xr:uid="{0C2CD53B-258E-4ED2-AFCE-917257982A22}"/>
    <cellStyle name="Separador de milhares 5 8 4 3" xfId="58727" xr:uid="{1D0ECB6F-F94F-4257-BF7B-5095D612C125}"/>
    <cellStyle name="Separador de milhares_x0001_ 5 8 4 3" xfId="58728" xr:uid="{DAE39A5E-2734-43E8-BC8E-0B5E4F87AF0D}"/>
    <cellStyle name="Separador de milhares 5 8 5" xfId="28095" xr:uid="{00000000-0005-0000-0000-0000C16D0000}"/>
    <cellStyle name="Separador de milhares_x0001_ 5 8 5" xfId="28096" xr:uid="{00000000-0005-0000-0000-0000C26D0000}"/>
    <cellStyle name="Separador de milhares 5 8 5 2" xfId="28097" xr:uid="{00000000-0005-0000-0000-0000C36D0000}"/>
    <cellStyle name="Separador de milhares_x0001_ 5 8 5 2" xfId="28098" xr:uid="{00000000-0005-0000-0000-0000C46D0000}"/>
    <cellStyle name="Separador de milhares 5 8 5 2 2" xfId="58733" xr:uid="{E8E10EC7-F777-4D78-830D-24F1A94AC00E}"/>
    <cellStyle name="Separador de milhares_x0001_ 5 8 5 2 2" xfId="58734" xr:uid="{2214FD90-6C79-4DE6-ACBA-123269A6B4FA}"/>
    <cellStyle name="Separador de milhares 5 8 5 3" xfId="58731" xr:uid="{2644A7C6-2DAC-4666-A77D-34E3EB0D17E3}"/>
    <cellStyle name="Separador de milhares_x0001_ 5 8 5 3" xfId="58732" xr:uid="{F5CF9843-89C3-4D43-91F8-8E55F419B16D}"/>
    <cellStyle name="Separador de milhares 5 8 6" xfId="28099" xr:uid="{00000000-0005-0000-0000-0000C56D0000}"/>
    <cellStyle name="Separador de milhares_x0001_ 5 8 6" xfId="28100" xr:uid="{00000000-0005-0000-0000-0000C66D0000}"/>
    <cellStyle name="Separador de milhares 5 8 6 2" xfId="58735" xr:uid="{731CDB9D-D14A-4639-A947-D468BF5F634B}"/>
    <cellStyle name="Separador de milhares_x0001_ 5 8 6 2" xfId="58736" xr:uid="{99F42233-F07C-42A8-86D1-9FA1ED36733B}"/>
    <cellStyle name="Separador de milhares 5 8 7" xfId="28101" xr:uid="{00000000-0005-0000-0000-0000C76D0000}"/>
    <cellStyle name="Separador de milhares_x0001_ 5 8 7" xfId="28102" xr:uid="{00000000-0005-0000-0000-0000C86D0000}"/>
    <cellStyle name="Separador de milhares 5 8 7 2" xfId="58737" xr:uid="{94D4BAC3-9ACC-4B61-9E4D-F35405C2320F}"/>
    <cellStyle name="Separador de milhares_x0001_ 5 8 7 2" xfId="58738" xr:uid="{C3589909-95DE-45E1-ADF7-0303E8CB4284}"/>
    <cellStyle name="Separador de milhares 5 8 7 3" xfId="28103" xr:uid="{00000000-0005-0000-0000-0000C96D0000}"/>
    <cellStyle name="Separador de milhares 5 8 7 3 2" xfId="58739" xr:uid="{3906102C-A54B-438E-8B8D-BC1C51D08190}"/>
    <cellStyle name="Separador de milhares 5 8 8" xfId="28104" xr:uid="{00000000-0005-0000-0000-0000CA6D0000}"/>
    <cellStyle name="Separador de milhares_x0001_ 5 8 8" xfId="28105" xr:uid="{00000000-0005-0000-0000-0000CB6D0000}"/>
    <cellStyle name="Separador de milhares 5 8 8 2" xfId="58740" xr:uid="{7E1E55C3-E15B-47B3-B072-5F4D774F2792}"/>
    <cellStyle name="Separador de milhares_x0001_ 5 8 8 2" xfId="58741" xr:uid="{DD5518AD-566B-4E94-99A6-B77EA12E750A}"/>
    <cellStyle name="Separador de milhares 5 8 9" xfId="28106" xr:uid="{00000000-0005-0000-0000-0000CC6D0000}"/>
    <cellStyle name="Separador de milhares_x0001_ 5 8 9" xfId="28107" xr:uid="{00000000-0005-0000-0000-0000CD6D0000}"/>
    <cellStyle name="Separador de milhares 5 8 9 2" xfId="58742" xr:uid="{55417C70-48E2-4CD7-83C9-1534970BE4B6}"/>
    <cellStyle name="Separador de milhares_x0001_ 5 8 9 2" xfId="58743" xr:uid="{5A2061A4-37D6-4B8F-95F3-5AF8671D2E51}"/>
    <cellStyle name="Separador de milhares 5 9" xfId="28108" xr:uid="{00000000-0005-0000-0000-0000CE6D0000}"/>
    <cellStyle name="Separador de milhares_x0001_ 5 9" xfId="28109" xr:uid="{00000000-0005-0000-0000-0000CF6D0000}"/>
    <cellStyle name="Separador de milhares 5 9 10" xfId="58744" xr:uid="{4F64BFE1-174E-44B4-9D39-D9BDCCB95530}"/>
    <cellStyle name="Separador de milhares_x0001_ 5 9 10" xfId="58745" xr:uid="{E5D69429-4FF0-4692-97B4-6AF70AB992CE}"/>
    <cellStyle name="Separador de milhares 5 9 2" xfId="28110" xr:uid="{00000000-0005-0000-0000-0000D06D0000}"/>
    <cellStyle name="Separador de milhares_x0001_ 5 9 2" xfId="28111" xr:uid="{00000000-0005-0000-0000-0000D16D0000}"/>
    <cellStyle name="Separador de milhares 5 9 2 2" xfId="28112" xr:uid="{00000000-0005-0000-0000-0000D26D0000}"/>
    <cellStyle name="Separador de milhares_x0001_ 5 9 2 2" xfId="28113" xr:uid="{00000000-0005-0000-0000-0000D36D0000}"/>
    <cellStyle name="Separador de milhares 5 9 2 2 2" xfId="58748" xr:uid="{20088A63-BA59-495F-BDCB-AACAD202979D}"/>
    <cellStyle name="Separador de milhares_x0001_ 5 9 2 2 2" xfId="58749" xr:uid="{A00D847A-77A8-42F7-BBA0-DCA3187891DE}"/>
    <cellStyle name="Separador de milhares 5 9 2 3" xfId="58746" xr:uid="{8EE28CA2-6BA8-4805-93D4-E50FAF4C220A}"/>
    <cellStyle name="Separador de milhares_x0001_ 5 9 2 3" xfId="58747" xr:uid="{92AB3055-69EB-4284-A6E4-82ED6896BB6D}"/>
    <cellStyle name="Separador de milhares 5 9 3" xfId="28114" xr:uid="{00000000-0005-0000-0000-0000D46D0000}"/>
    <cellStyle name="Separador de milhares_x0001_ 5 9 3" xfId="28115" xr:uid="{00000000-0005-0000-0000-0000D56D0000}"/>
    <cellStyle name="Separador de milhares 5 9 3 2" xfId="28116" xr:uid="{00000000-0005-0000-0000-0000D66D0000}"/>
    <cellStyle name="Separador de milhares_x0001_ 5 9 3 2" xfId="28117" xr:uid="{00000000-0005-0000-0000-0000D76D0000}"/>
    <cellStyle name="Separador de milhares 5 9 3 2 2" xfId="58752" xr:uid="{6D98BFA8-85AD-4F43-B209-38358D113F5B}"/>
    <cellStyle name="Separador de milhares_x0001_ 5 9 3 2 2" xfId="58753" xr:uid="{539E3BB1-6C0F-4E3E-A3FF-333E967446DE}"/>
    <cellStyle name="Separador de milhares 5 9 3 3" xfId="58750" xr:uid="{10316558-FB19-4F0A-B14F-E3D56473B30E}"/>
    <cellStyle name="Separador de milhares_x0001_ 5 9 3 3" xfId="58751" xr:uid="{93C055FA-9A18-4FCD-A6BE-C277DBCD8038}"/>
    <cellStyle name="Separador de milhares 5 9 4" xfId="28118" xr:uid="{00000000-0005-0000-0000-0000D86D0000}"/>
    <cellStyle name="Separador de milhares_x0001_ 5 9 4" xfId="28119" xr:uid="{00000000-0005-0000-0000-0000D96D0000}"/>
    <cellStyle name="Separador de milhares 5 9 4 2" xfId="28120" xr:uid="{00000000-0005-0000-0000-0000DA6D0000}"/>
    <cellStyle name="Separador de milhares_x0001_ 5 9 4 2" xfId="28121" xr:uid="{00000000-0005-0000-0000-0000DB6D0000}"/>
    <cellStyle name="Separador de milhares 5 9 4 2 2" xfId="58756" xr:uid="{86572E33-E4E0-4022-8320-B48AD3EC6114}"/>
    <cellStyle name="Separador de milhares_x0001_ 5 9 4 2 2" xfId="58757" xr:uid="{3A5D44FA-6009-4747-8C33-B0717AD6F592}"/>
    <cellStyle name="Separador de milhares 5 9 4 3" xfId="58754" xr:uid="{BFC04CC8-8052-461A-8CA1-FAAA978D3B30}"/>
    <cellStyle name="Separador de milhares_x0001_ 5 9 4 3" xfId="58755" xr:uid="{9EC7FCA0-258E-424A-85D4-A3C9DE446B44}"/>
    <cellStyle name="Separador de milhares 5 9 5" xfId="28122" xr:uid="{00000000-0005-0000-0000-0000DC6D0000}"/>
    <cellStyle name="Separador de milhares_x0001_ 5 9 5" xfId="28123" xr:uid="{00000000-0005-0000-0000-0000DD6D0000}"/>
    <cellStyle name="Separador de milhares 5 9 5 2" xfId="28124" xr:uid="{00000000-0005-0000-0000-0000DE6D0000}"/>
    <cellStyle name="Separador de milhares_x0001_ 5 9 5 2" xfId="28125" xr:uid="{00000000-0005-0000-0000-0000DF6D0000}"/>
    <cellStyle name="Separador de milhares 5 9 5 2 2" xfId="58760" xr:uid="{486EFBF3-3164-4019-A294-A7181B445816}"/>
    <cellStyle name="Separador de milhares_x0001_ 5 9 5 2 2" xfId="58761" xr:uid="{BDD3F05B-5C7D-4CE5-A2CD-8BAAB3AFD1DA}"/>
    <cellStyle name="Separador de milhares 5 9 5 3" xfId="58758" xr:uid="{44971452-8AB2-4DE9-87FD-BA80082E53B7}"/>
    <cellStyle name="Separador de milhares_x0001_ 5 9 5 3" xfId="58759" xr:uid="{F2665DE2-7BCF-4044-BE9C-BDDEDA1B88B7}"/>
    <cellStyle name="Separador de milhares 5 9 6" xfId="28126" xr:uid="{00000000-0005-0000-0000-0000E06D0000}"/>
    <cellStyle name="Separador de milhares_x0001_ 5 9 6" xfId="28127" xr:uid="{00000000-0005-0000-0000-0000E16D0000}"/>
    <cellStyle name="Separador de milhares 5 9 6 2" xfId="58762" xr:uid="{26BE82C2-1B5F-4A72-8CD1-9CDBCCA3521C}"/>
    <cellStyle name="Separador de milhares_x0001_ 5 9 6 2" xfId="58763" xr:uid="{9681B870-B5A8-42B9-AE28-022714942982}"/>
    <cellStyle name="Separador de milhares 5 9 7" xfId="28128" xr:uid="{00000000-0005-0000-0000-0000E26D0000}"/>
    <cellStyle name="Separador de milhares_x0001_ 5 9 7" xfId="28129" xr:uid="{00000000-0005-0000-0000-0000E36D0000}"/>
    <cellStyle name="Separador de milhares 5 9 7 2" xfId="58764" xr:uid="{13325DBA-CCF7-4AA0-8536-290FBAA45DBA}"/>
    <cellStyle name="Separador de milhares_x0001_ 5 9 7 2" xfId="58765" xr:uid="{8B8712A4-EF7B-4613-98EE-8C76742C4DBB}"/>
    <cellStyle name="Separador de milhares 5 9 7 3" xfId="28130" xr:uid="{00000000-0005-0000-0000-0000E46D0000}"/>
    <cellStyle name="Separador de milhares 5 9 7 3 2" xfId="58766" xr:uid="{708F61B0-5B48-4A07-AD0A-B04B556CA012}"/>
    <cellStyle name="Separador de milhares 5 9 8" xfId="28131" xr:uid="{00000000-0005-0000-0000-0000E56D0000}"/>
    <cellStyle name="Separador de milhares_x0001_ 5 9 8" xfId="28132" xr:uid="{00000000-0005-0000-0000-0000E66D0000}"/>
    <cellStyle name="Separador de milhares 5 9 8 2" xfId="58767" xr:uid="{4DBE89E8-EB13-40A6-95BD-99A6A23E6872}"/>
    <cellStyle name="Separador de milhares_x0001_ 5 9 8 2" xfId="58768" xr:uid="{5DB82290-4596-4CD6-9437-5C3F56B09726}"/>
    <cellStyle name="Separador de milhares 5 9 9" xfId="28133" xr:uid="{00000000-0005-0000-0000-0000E76D0000}"/>
    <cellStyle name="Separador de milhares_x0001_ 5 9 9" xfId="28134" xr:uid="{00000000-0005-0000-0000-0000E86D0000}"/>
    <cellStyle name="Separador de milhares 5 9 9 2" xfId="58769" xr:uid="{97FD9B19-1401-4CFB-9405-7FE5F7A7DC0B}"/>
    <cellStyle name="Separador de milhares_x0001_ 5 9 9 2" xfId="58770" xr:uid="{15A7F1CB-F836-4767-B71F-137B97DA5809}"/>
    <cellStyle name="Separador de milhares 50" xfId="28135" xr:uid="{00000000-0005-0000-0000-0000E96D0000}"/>
    <cellStyle name="Separador de milhares 50 2" xfId="28136" xr:uid="{00000000-0005-0000-0000-0000EA6D0000}"/>
    <cellStyle name="Separador de milhares 50 2 2" xfId="28137" xr:uid="{00000000-0005-0000-0000-0000EB6D0000}"/>
    <cellStyle name="Separador de milhares 50 2 2 2" xfId="28138" xr:uid="{00000000-0005-0000-0000-0000EC6D0000}"/>
    <cellStyle name="Separador de milhares 50 2 2 2 2" xfId="58774" xr:uid="{C47695D5-8A8B-46C6-885B-E38671249738}"/>
    <cellStyle name="Separador de milhares 50 2 2 3" xfId="58773" xr:uid="{3ED2D6A8-A977-47E2-95EB-DCC9AA672C38}"/>
    <cellStyle name="Separador de milhares 50 2 3" xfId="28139" xr:uid="{00000000-0005-0000-0000-0000ED6D0000}"/>
    <cellStyle name="Separador de milhares 50 2 3 2" xfId="28140" xr:uid="{00000000-0005-0000-0000-0000EE6D0000}"/>
    <cellStyle name="Separador de milhares 50 2 3 2 2" xfId="58776" xr:uid="{319B721C-F3FD-46D2-B174-2B9DF00F2E1A}"/>
    <cellStyle name="Separador de milhares 50 2 3 3" xfId="58775" xr:uid="{332087B2-3DE8-44E7-A4AC-D9D099755097}"/>
    <cellStyle name="Separador de milhares 50 2 4" xfId="28141" xr:uid="{00000000-0005-0000-0000-0000EF6D0000}"/>
    <cellStyle name="Separador de milhares 50 2 4 2" xfId="58777" xr:uid="{09DBC36D-0355-44F2-8F9B-2DE0C7D52053}"/>
    <cellStyle name="Separador de milhares 50 2 5" xfId="28142" xr:uid="{00000000-0005-0000-0000-0000F06D0000}"/>
    <cellStyle name="Separador de milhares 50 2 5 2" xfId="58778" xr:uid="{9367471F-6F02-4392-972D-1C3B65921141}"/>
    <cellStyle name="Separador de milhares 50 2 6" xfId="28143" xr:uid="{00000000-0005-0000-0000-0000F16D0000}"/>
    <cellStyle name="Separador de milhares 50 2 6 2" xfId="58779" xr:uid="{CA0BC1DF-1215-4C71-AB44-17FFEB8CCCC8}"/>
    <cellStyle name="Separador de milhares 50 2 7" xfId="58772" xr:uid="{A9ACA4C0-96C2-47CD-89F1-9BE79428CD69}"/>
    <cellStyle name="Separador de milhares 50 3" xfId="28144" xr:uid="{00000000-0005-0000-0000-0000F26D0000}"/>
    <cellStyle name="Separador de milhares 50 3 2" xfId="28145" xr:uid="{00000000-0005-0000-0000-0000F36D0000}"/>
    <cellStyle name="Separador de milhares 50 3 2 2" xfId="58781" xr:uid="{CD66E334-62A3-44B4-BD4C-CCD82AC08119}"/>
    <cellStyle name="Separador de milhares 50 3 3" xfId="58780" xr:uid="{C53A8D2A-CC1F-4CA6-9302-248D3E935547}"/>
    <cellStyle name="Separador de milhares 50 4" xfId="28146" xr:uid="{00000000-0005-0000-0000-0000F46D0000}"/>
    <cellStyle name="Separador de milhares 50 4 2" xfId="28147" xr:uid="{00000000-0005-0000-0000-0000F56D0000}"/>
    <cellStyle name="Separador de milhares 50 4 2 2" xfId="58783" xr:uid="{BA3CA9A5-E76D-45FF-9866-D3D432DF3703}"/>
    <cellStyle name="Separador de milhares 50 4 3" xfId="58782" xr:uid="{26224AA0-409B-409E-B453-6400C06EF336}"/>
    <cellStyle name="Separador de milhares 50 5" xfId="28148" xr:uid="{00000000-0005-0000-0000-0000F66D0000}"/>
    <cellStyle name="Separador de milhares 50 5 2" xfId="58784" xr:uid="{84A12C98-4059-464C-A4D8-ED9B9BD0A847}"/>
    <cellStyle name="Separador de milhares 50 6" xfId="28149" xr:uid="{00000000-0005-0000-0000-0000F76D0000}"/>
    <cellStyle name="Separador de milhares 50 6 2" xfId="28150" xr:uid="{00000000-0005-0000-0000-0000F86D0000}"/>
    <cellStyle name="Separador de milhares 50 6 2 2" xfId="58786" xr:uid="{4CCAAF3F-6AAE-4BB2-9C69-8F2A082F4EC8}"/>
    <cellStyle name="Separador de milhares 50 6 3" xfId="58785" xr:uid="{C148409A-31E0-4F42-9873-D2DCD7488EB9}"/>
    <cellStyle name="Separador de milhares 50 7" xfId="28151" xr:uid="{00000000-0005-0000-0000-0000F96D0000}"/>
    <cellStyle name="Separador de milhares 50 7 2" xfId="58787" xr:uid="{C0D75BF3-2215-413A-BBDF-9BB38619F59C}"/>
    <cellStyle name="Separador de milhares 50 8" xfId="58771" xr:uid="{7720D033-377B-4DA6-AE36-5EDD57944A86}"/>
    <cellStyle name="Separador de milhares 51" xfId="28152" xr:uid="{00000000-0005-0000-0000-0000FA6D0000}"/>
    <cellStyle name="Separador de milhares 51 2" xfId="28153" xr:uid="{00000000-0005-0000-0000-0000FB6D0000}"/>
    <cellStyle name="Separador de milhares 51 2 2" xfId="28154" xr:uid="{00000000-0005-0000-0000-0000FC6D0000}"/>
    <cellStyle name="Separador de milhares 51 2 2 2" xfId="28155" xr:uid="{00000000-0005-0000-0000-0000FD6D0000}"/>
    <cellStyle name="Separador de milhares 51 2 2 2 2" xfId="58791" xr:uid="{54031585-7DE7-4917-9AAE-9977A6EF80CF}"/>
    <cellStyle name="Separador de milhares 51 2 2 3" xfId="58790" xr:uid="{9439D190-0148-455A-8C73-E65F9E861D68}"/>
    <cellStyle name="Separador de milhares 51 2 3" xfId="28156" xr:uid="{00000000-0005-0000-0000-0000FE6D0000}"/>
    <cellStyle name="Separador de milhares 51 2 3 2" xfId="28157" xr:uid="{00000000-0005-0000-0000-0000FF6D0000}"/>
    <cellStyle name="Separador de milhares 51 2 3 2 2" xfId="58793" xr:uid="{7320C7F2-C58D-451D-ABDE-B5153C68CC16}"/>
    <cellStyle name="Separador de milhares 51 2 3 3" xfId="58792" xr:uid="{C1DFF5C0-6645-4569-BE3E-7F93EF4BA03F}"/>
    <cellStyle name="Separador de milhares 51 2 4" xfId="28158" xr:uid="{00000000-0005-0000-0000-0000006E0000}"/>
    <cellStyle name="Separador de milhares 51 2 4 2" xfId="58794" xr:uid="{37C34AAB-5CA4-4A44-8B6C-37A188629342}"/>
    <cellStyle name="Separador de milhares 51 2 5" xfId="28159" xr:uid="{00000000-0005-0000-0000-0000016E0000}"/>
    <cellStyle name="Separador de milhares 51 2 5 2" xfId="58795" xr:uid="{EF0BD592-E035-4DB0-8ED3-923B185C26E1}"/>
    <cellStyle name="Separador de milhares 51 2 6" xfId="28160" xr:uid="{00000000-0005-0000-0000-0000026E0000}"/>
    <cellStyle name="Separador de milhares 51 2 6 2" xfId="58796" xr:uid="{BAB4820E-2FE3-485F-BDD9-681F9EE9C9FF}"/>
    <cellStyle name="Separador de milhares 51 2 7" xfId="58789" xr:uid="{1ED3FC80-05E9-41AF-8C5E-ED11172335BE}"/>
    <cellStyle name="Separador de milhares 51 3" xfId="28161" xr:uid="{00000000-0005-0000-0000-0000036E0000}"/>
    <cellStyle name="Separador de milhares 51 3 2" xfId="28162" xr:uid="{00000000-0005-0000-0000-0000046E0000}"/>
    <cellStyle name="Separador de milhares 51 3 2 2" xfId="58798" xr:uid="{465E5AE0-A2CB-4B7F-A4F4-3167895A2B69}"/>
    <cellStyle name="Separador de milhares 51 3 3" xfId="58797" xr:uid="{B3EBF400-34C7-40D7-88A9-7423268BCCD6}"/>
    <cellStyle name="Separador de milhares 51 4" xfId="28163" xr:uid="{00000000-0005-0000-0000-0000056E0000}"/>
    <cellStyle name="Separador de milhares 51 4 2" xfId="28164" xr:uid="{00000000-0005-0000-0000-0000066E0000}"/>
    <cellStyle name="Separador de milhares 51 4 2 2" xfId="58800" xr:uid="{345447F9-3C13-400E-B078-0E25C1E2218D}"/>
    <cellStyle name="Separador de milhares 51 4 3" xfId="58799" xr:uid="{3A96B422-DDF4-4666-98E8-FD0B294F4039}"/>
    <cellStyle name="Separador de milhares 51 5" xfId="28165" xr:uid="{00000000-0005-0000-0000-0000076E0000}"/>
    <cellStyle name="Separador de milhares 51 5 2" xfId="58801" xr:uid="{E74C7FCF-B0A3-4DBD-B646-6C0BAFF98C5E}"/>
    <cellStyle name="Separador de milhares 51 6" xfId="28166" xr:uid="{00000000-0005-0000-0000-0000086E0000}"/>
    <cellStyle name="Separador de milhares 51 6 2" xfId="28167" xr:uid="{00000000-0005-0000-0000-0000096E0000}"/>
    <cellStyle name="Separador de milhares 51 6 2 2" xfId="58803" xr:uid="{913FD8D0-F033-4FB6-81EB-46923044B20D}"/>
    <cellStyle name="Separador de milhares 51 6 3" xfId="58802" xr:uid="{2B2508A2-6DE4-432A-B666-8CB3FA6D9CC3}"/>
    <cellStyle name="Separador de milhares 51 7" xfId="28168" xr:uid="{00000000-0005-0000-0000-00000A6E0000}"/>
    <cellStyle name="Separador de milhares 51 7 2" xfId="58804" xr:uid="{43BD54BD-E916-4205-B95A-1FF4F3C85853}"/>
    <cellStyle name="Separador de milhares 51 8" xfId="58788" xr:uid="{1E45F6CF-2CED-479E-B6BB-6640AC48CBD1}"/>
    <cellStyle name="Separador de milhares 52" xfId="28169" xr:uid="{00000000-0005-0000-0000-00000B6E0000}"/>
    <cellStyle name="Separador de milhares 52 2" xfId="28170" xr:uid="{00000000-0005-0000-0000-00000C6E0000}"/>
    <cellStyle name="Separador de milhares 52 2 2" xfId="28171" xr:uid="{00000000-0005-0000-0000-00000D6E0000}"/>
    <cellStyle name="Separador de milhares 52 2 2 2" xfId="28172" xr:uid="{00000000-0005-0000-0000-00000E6E0000}"/>
    <cellStyle name="Separador de milhares 52 2 2 2 2" xfId="58808" xr:uid="{60848E73-15DD-41C9-BD7E-4A61B94A9FBF}"/>
    <cellStyle name="Separador de milhares 52 2 2 3" xfId="58807" xr:uid="{F89F9B10-0E62-41CF-AFDE-33E138C4967C}"/>
    <cellStyle name="Separador de milhares 52 2 3" xfId="28173" xr:uid="{00000000-0005-0000-0000-00000F6E0000}"/>
    <cellStyle name="Separador de milhares 52 2 3 2" xfId="28174" xr:uid="{00000000-0005-0000-0000-0000106E0000}"/>
    <cellStyle name="Separador de milhares 52 2 3 2 2" xfId="58810" xr:uid="{78D0FA08-A977-4666-BC27-01468D6034DF}"/>
    <cellStyle name="Separador de milhares 52 2 3 3" xfId="58809" xr:uid="{E51B49E1-DB25-4B42-8015-1450C6789EFC}"/>
    <cellStyle name="Separador de milhares 52 2 4" xfId="28175" xr:uid="{00000000-0005-0000-0000-0000116E0000}"/>
    <cellStyle name="Separador de milhares 52 2 4 2" xfId="58811" xr:uid="{3EFC6CCD-B672-40B4-B0C8-DEE27726D569}"/>
    <cellStyle name="Separador de milhares 52 2 5" xfId="28176" xr:uid="{00000000-0005-0000-0000-0000126E0000}"/>
    <cellStyle name="Separador de milhares 52 2 5 2" xfId="58812" xr:uid="{204B78CA-7340-4A82-9DDD-99097606F674}"/>
    <cellStyle name="Separador de milhares 52 2 6" xfId="28177" xr:uid="{00000000-0005-0000-0000-0000136E0000}"/>
    <cellStyle name="Separador de milhares 52 2 6 2" xfId="58813" xr:uid="{346F57E8-4D12-4C32-A266-C4FB544F3823}"/>
    <cellStyle name="Separador de milhares 52 2 7" xfId="58806" xr:uid="{95EB9860-8C3B-4D62-927B-DC37EAA0BA93}"/>
    <cellStyle name="Separador de milhares 52 3" xfId="28178" xr:uid="{00000000-0005-0000-0000-0000146E0000}"/>
    <cellStyle name="Separador de milhares 52 3 2" xfId="28179" xr:uid="{00000000-0005-0000-0000-0000156E0000}"/>
    <cellStyle name="Separador de milhares 52 3 2 2" xfId="58815" xr:uid="{7AEB80B9-3096-4F4A-8244-476CDAB35212}"/>
    <cellStyle name="Separador de milhares 52 3 3" xfId="58814" xr:uid="{111674CF-F867-4308-811C-E6C0286CABA4}"/>
    <cellStyle name="Separador de milhares 52 4" xfId="28180" xr:uid="{00000000-0005-0000-0000-0000166E0000}"/>
    <cellStyle name="Separador de milhares 52 4 2" xfId="28181" xr:uid="{00000000-0005-0000-0000-0000176E0000}"/>
    <cellStyle name="Separador de milhares 52 4 2 2" xfId="58817" xr:uid="{1CEE3C26-6E2A-4ED7-A6E4-B90292B633C3}"/>
    <cellStyle name="Separador de milhares 52 4 3" xfId="58816" xr:uid="{B8C04A3F-9E55-40C5-938E-11525AB62B1A}"/>
    <cellStyle name="Separador de milhares 52 5" xfId="28182" xr:uid="{00000000-0005-0000-0000-0000186E0000}"/>
    <cellStyle name="Separador de milhares 52 5 2" xfId="58818" xr:uid="{39BAE54E-B1B9-4E9D-85D7-EA40FA544D7D}"/>
    <cellStyle name="Separador de milhares 52 6" xfId="28183" xr:uid="{00000000-0005-0000-0000-0000196E0000}"/>
    <cellStyle name="Separador de milhares 52 6 2" xfId="28184" xr:uid="{00000000-0005-0000-0000-00001A6E0000}"/>
    <cellStyle name="Separador de milhares 52 6 2 2" xfId="58820" xr:uid="{411AAFD4-34B1-41CE-8A4B-7EB612387C49}"/>
    <cellStyle name="Separador de milhares 52 6 3" xfId="58819" xr:uid="{E4276DB9-3145-40FF-B6C9-655FC8085C56}"/>
    <cellStyle name="Separador de milhares 52 7" xfId="28185" xr:uid="{00000000-0005-0000-0000-00001B6E0000}"/>
    <cellStyle name="Separador de milhares 52 7 2" xfId="58821" xr:uid="{E629E617-585E-4CA0-9039-8F2DCD31DEA5}"/>
    <cellStyle name="Separador de milhares 52 8" xfId="58805" xr:uid="{8AB83B5C-BBA1-4B0D-938F-CBC69C88BDDA}"/>
    <cellStyle name="Separador de milhares 53" xfId="28186" xr:uid="{00000000-0005-0000-0000-00001C6E0000}"/>
    <cellStyle name="Separador de milhares 53 2" xfId="28187" xr:uid="{00000000-0005-0000-0000-00001D6E0000}"/>
    <cellStyle name="Separador de milhares 53 2 2" xfId="28188" xr:uid="{00000000-0005-0000-0000-00001E6E0000}"/>
    <cellStyle name="Separador de milhares 53 2 2 2" xfId="28189" xr:uid="{00000000-0005-0000-0000-00001F6E0000}"/>
    <cellStyle name="Separador de milhares 53 2 2 2 2" xfId="58825" xr:uid="{2CFC9EA0-03C6-4196-8C6E-5AE6297DF94A}"/>
    <cellStyle name="Separador de milhares 53 2 2 3" xfId="58824" xr:uid="{DF84FCF9-2068-40F2-832E-1475EC944862}"/>
    <cellStyle name="Separador de milhares 53 2 3" xfId="28190" xr:uid="{00000000-0005-0000-0000-0000206E0000}"/>
    <cellStyle name="Separador de milhares 53 2 3 2" xfId="28191" xr:uid="{00000000-0005-0000-0000-0000216E0000}"/>
    <cellStyle name="Separador de milhares 53 2 3 2 2" xfId="58827" xr:uid="{76ABADE8-A7A8-475E-88F9-4962BE01BE45}"/>
    <cellStyle name="Separador de milhares 53 2 3 3" xfId="58826" xr:uid="{3BC705D7-C7B3-46BC-8A55-6A7A03EFA435}"/>
    <cellStyle name="Separador de milhares 53 2 4" xfId="28192" xr:uid="{00000000-0005-0000-0000-0000226E0000}"/>
    <cellStyle name="Separador de milhares 53 2 4 2" xfId="58828" xr:uid="{71C7C2C4-F3E8-405E-96CC-5DF362A0F915}"/>
    <cellStyle name="Separador de milhares 53 2 5" xfId="28193" xr:uid="{00000000-0005-0000-0000-0000236E0000}"/>
    <cellStyle name="Separador de milhares 53 2 5 2" xfId="58829" xr:uid="{6345DCCA-7708-43B4-BE71-5169A201D9AB}"/>
    <cellStyle name="Separador de milhares 53 2 6" xfId="28194" xr:uid="{00000000-0005-0000-0000-0000246E0000}"/>
    <cellStyle name="Separador de milhares 53 2 6 2" xfId="58830" xr:uid="{F94BC923-ECA3-487C-A4D2-0220F7FC0AA6}"/>
    <cellStyle name="Separador de milhares 53 2 7" xfId="58823" xr:uid="{5D3722DC-6DB1-4BCE-BFA7-CFE621CE73C7}"/>
    <cellStyle name="Separador de milhares 53 3" xfId="28195" xr:uid="{00000000-0005-0000-0000-0000256E0000}"/>
    <cellStyle name="Separador de milhares 53 3 2" xfId="28196" xr:uid="{00000000-0005-0000-0000-0000266E0000}"/>
    <cellStyle name="Separador de milhares 53 3 2 2" xfId="58832" xr:uid="{25EF8FC6-0B8E-4E34-9F1D-54B20AD050E6}"/>
    <cellStyle name="Separador de milhares 53 3 3" xfId="58831" xr:uid="{1205D289-F375-460B-907E-01B6E0BFCD53}"/>
    <cellStyle name="Separador de milhares 53 4" xfId="28197" xr:uid="{00000000-0005-0000-0000-0000276E0000}"/>
    <cellStyle name="Separador de milhares 53 4 2" xfId="28198" xr:uid="{00000000-0005-0000-0000-0000286E0000}"/>
    <cellStyle name="Separador de milhares 53 4 2 2" xfId="58834" xr:uid="{291450F1-DF7E-44DE-B976-CEE053AC2CDE}"/>
    <cellStyle name="Separador de milhares 53 4 3" xfId="58833" xr:uid="{C371C218-8AEA-4BB5-AF3B-F6F0C857F8F2}"/>
    <cellStyle name="Separador de milhares 53 5" xfId="28199" xr:uid="{00000000-0005-0000-0000-0000296E0000}"/>
    <cellStyle name="Separador de milhares 53 5 2" xfId="58835" xr:uid="{D230A33D-E395-4996-B869-E8E89535D4AE}"/>
    <cellStyle name="Separador de milhares 53 6" xfId="28200" xr:uid="{00000000-0005-0000-0000-00002A6E0000}"/>
    <cellStyle name="Separador de milhares 53 6 2" xfId="28201" xr:uid="{00000000-0005-0000-0000-00002B6E0000}"/>
    <cellStyle name="Separador de milhares 53 6 2 2" xfId="58837" xr:uid="{8D8453E3-721C-4C6A-8AE2-33C6A1599989}"/>
    <cellStyle name="Separador de milhares 53 6 3" xfId="58836" xr:uid="{8E01767A-D8AF-4B39-A493-62C0B9D14645}"/>
    <cellStyle name="Separador de milhares 53 7" xfId="28202" xr:uid="{00000000-0005-0000-0000-00002C6E0000}"/>
    <cellStyle name="Separador de milhares 53 7 2" xfId="58838" xr:uid="{E79A1E54-C020-4BDD-B34A-01911DD8AC90}"/>
    <cellStyle name="Separador de milhares 53 8" xfId="58822" xr:uid="{C9AA85B7-21E0-4716-8F70-C15A06ABFF47}"/>
    <cellStyle name="Separador de milhares 54" xfId="28203" xr:uid="{00000000-0005-0000-0000-00002D6E0000}"/>
    <cellStyle name="Separador de milhares 54 2" xfId="28204" xr:uid="{00000000-0005-0000-0000-00002E6E0000}"/>
    <cellStyle name="Separador de milhares 54 2 2" xfId="28205" xr:uid="{00000000-0005-0000-0000-00002F6E0000}"/>
    <cellStyle name="Separador de milhares 54 2 2 2" xfId="28206" xr:uid="{00000000-0005-0000-0000-0000306E0000}"/>
    <cellStyle name="Separador de milhares 54 2 2 2 2" xfId="58842" xr:uid="{2B0BA852-2BEC-4E4D-A7A4-BE31003410F6}"/>
    <cellStyle name="Separador de milhares 54 2 2 3" xfId="58841" xr:uid="{B0618CF9-839F-4BC5-8E55-297EB8726A3E}"/>
    <cellStyle name="Separador de milhares 54 2 3" xfId="28207" xr:uid="{00000000-0005-0000-0000-0000316E0000}"/>
    <cellStyle name="Separador de milhares 54 2 3 2" xfId="28208" xr:uid="{00000000-0005-0000-0000-0000326E0000}"/>
    <cellStyle name="Separador de milhares 54 2 3 2 2" xfId="58844" xr:uid="{8CF1E242-4EE3-4EA5-BCEA-8F6FB7DFBEA7}"/>
    <cellStyle name="Separador de milhares 54 2 3 3" xfId="58843" xr:uid="{F7E71B8F-043A-4E60-A0FF-203071E0CEF1}"/>
    <cellStyle name="Separador de milhares 54 2 4" xfId="28209" xr:uid="{00000000-0005-0000-0000-0000336E0000}"/>
    <cellStyle name="Separador de milhares 54 2 4 2" xfId="58845" xr:uid="{5C07A6F6-C431-4F13-8066-CFDF70CD5C4E}"/>
    <cellStyle name="Separador de milhares 54 2 5" xfId="28210" xr:uid="{00000000-0005-0000-0000-0000346E0000}"/>
    <cellStyle name="Separador de milhares 54 2 5 2" xfId="58846" xr:uid="{0923820E-361A-4B32-9DE2-1075524A4464}"/>
    <cellStyle name="Separador de milhares 54 2 6" xfId="28211" xr:uid="{00000000-0005-0000-0000-0000356E0000}"/>
    <cellStyle name="Separador de milhares 54 2 6 2" xfId="58847" xr:uid="{992F1DD7-0E17-4747-8E55-9A4ABC6E3A40}"/>
    <cellStyle name="Separador de milhares 54 2 7" xfId="58840" xr:uid="{48168FD8-D066-422F-B459-47936AE36539}"/>
    <cellStyle name="Separador de milhares 54 3" xfId="28212" xr:uid="{00000000-0005-0000-0000-0000366E0000}"/>
    <cellStyle name="Separador de milhares 54 3 2" xfId="28213" xr:uid="{00000000-0005-0000-0000-0000376E0000}"/>
    <cellStyle name="Separador de milhares 54 3 2 2" xfId="58849" xr:uid="{4487713D-A6DF-4F3E-A8EA-323DB2CB4E26}"/>
    <cellStyle name="Separador de milhares 54 3 3" xfId="58848" xr:uid="{9E4E737B-68AF-4569-BF9F-ED06DB2F1A19}"/>
    <cellStyle name="Separador de milhares 54 4" xfId="28214" xr:uid="{00000000-0005-0000-0000-0000386E0000}"/>
    <cellStyle name="Separador de milhares 54 4 2" xfId="28215" xr:uid="{00000000-0005-0000-0000-0000396E0000}"/>
    <cellStyle name="Separador de milhares 54 4 2 2" xfId="58851" xr:uid="{E28389DA-92AD-40D4-8C75-24693F28BD85}"/>
    <cellStyle name="Separador de milhares 54 4 3" xfId="58850" xr:uid="{4304423A-095A-4296-B94A-FDFA9E3653E7}"/>
    <cellStyle name="Separador de milhares 54 5" xfId="28216" xr:uid="{00000000-0005-0000-0000-00003A6E0000}"/>
    <cellStyle name="Separador de milhares 54 5 2" xfId="58852" xr:uid="{564E45B9-4ADC-4EAE-A0C8-61B99AF0F908}"/>
    <cellStyle name="Separador de milhares 54 6" xfId="28217" xr:uid="{00000000-0005-0000-0000-00003B6E0000}"/>
    <cellStyle name="Separador de milhares 54 6 2" xfId="28218" xr:uid="{00000000-0005-0000-0000-00003C6E0000}"/>
    <cellStyle name="Separador de milhares 54 6 2 2" xfId="58854" xr:uid="{7A978F35-0AC7-4294-B501-F098ABDDAC4D}"/>
    <cellStyle name="Separador de milhares 54 6 3" xfId="58853" xr:uid="{65117B17-6670-48A3-9211-C86CCBB32AFB}"/>
    <cellStyle name="Separador de milhares 54 7" xfId="28219" xr:uid="{00000000-0005-0000-0000-00003D6E0000}"/>
    <cellStyle name="Separador de milhares 54 7 2" xfId="58855" xr:uid="{F58CDDE6-405C-4715-B24D-D91B1576EBE7}"/>
    <cellStyle name="Separador de milhares 54 8" xfId="58839" xr:uid="{9AC34C84-EA0A-48B4-9620-DC916657C9B4}"/>
    <cellStyle name="Separador de milhares 55" xfId="28220" xr:uid="{00000000-0005-0000-0000-00003E6E0000}"/>
    <cellStyle name="Separador de milhares 55 2" xfId="28221" xr:uid="{00000000-0005-0000-0000-00003F6E0000}"/>
    <cellStyle name="Separador de milhares 55 2 2" xfId="28222" xr:uid="{00000000-0005-0000-0000-0000406E0000}"/>
    <cellStyle name="Separador de milhares 55 2 2 2" xfId="28223" xr:uid="{00000000-0005-0000-0000-0000416E0000}"/>
    <cellStyle name="Separador de milhares 55 2 2 2 2" xfId="58859" xr:uid="{DF3D8B0F-11AF-4FB2-B2BF-24F9C64DD501}"/>
    <cellStyle name="Separador de milhares 55 2 2 3" xfId="58858" xr:uid="{3E772D6B-1078-485D-9982-DDC027E2882C}"/>
    <cellStyle name="Separador de milhares 55 2 3" xfId="28224" xr:uid="{00000000-0005-0000-0000-0000426E0000}"/>
    <cellStyle name="Separador de milhares 55 2 3 2" xfId="28225" xr:uid="{00000000-0005-0000-0000-0000436E0000}"/>
    <cellStyle name="Separador de milhares 55 2 3 2 2" xfId="58861" xr:uid="{C9AE6335-3215-4AD6-BE3B-EFBCEFEEA83F}"/>
    <cellStyle name="Separador de milhares 55 2 3 3" xfId="58860" xr:uid="{C70430A6-1FF0-41C4-B347-2490172C6AB8}"/>
    <cellStyle name="Separador de milhares 55 2 4" xfId="28226" xr:uid="{00000000-0005-0000-0000-0000446E0000}"/>
    <cellStyle name="Separador de milhares 55 2 4 2" xfId="58862" xr:uid="{9F1FAB45-DC83-4B34-94D8-B5B2E661CBDD}"/>
    <cellStyle name="Separador de milhares 55 2 5" xfId="28227" xr:uid="{00000000-0005-0000-0000-0000456E0000}"/>
    <cellStyle name="Separador de milhares 55 2 5 2" xfId="58863" xr:uid="{902A76F8-01D5-4CFF-9467-9F61F15636C5}"/>
    <cellStyle name="Separador de milhares 55 2 6" xfId="28228" xr:uid="{00000000-0005-0000-0000-0000466E0000}"/>
    <cellStyle name="Separador de milhares 55 2 6 2" xfId="58864" xr:uid="{92D8AC75-0424-4346-A08A-3851A3A838F5}"/>
    <cellStyle name="Separador de milhares 55 2 7" xfId="58857" xr:uid="{56811ADA-595E-4071-B4A8-730E130AAE34}"/>
    <cellStyle name="Separador de milhares 55 3" xfId="28229" xr:uid="{00000000-0005-0000-0000-0000476E0000}"/>
    <cellStyle name="Separador de milhares 55 3 2" xfId="28230" xr:uid="{00000000-0005-0000-0000-0000486E0000}"/>
    <cellStyle name="Separador de milhares 55 3 2 2" xfId="58866" xr:uid="{35129EEC-7EDE-4EA5-A2E1-C6BA926C543E}"/>
    <cellStyle name="Separador de milhares 55 3 3" xfId="58865" xr:uid="{0EBB468E-63DF-49F8-AA8D-1450FBF0A84C}"/>
    <cellStyle name="Separador de milhares 55 4" xfId="28231" xr:uid="{00000000-0005-0000-0000-0000496E0000}"/>
    <cellStyle name="Separador de milhares 55 4 2" xfId="28232" xr:uid="{00000000-0005-0000-0000-00004A6E0000}"/>
    <cellStyle name="Separador de milhares 55 4 2 2" xfId="58868" xr:uid="{6A1DA047-FCD7-49DC-AAF4-1FA696266E78}"/>
    <cellStyle name="Separador de milhares 55 4 3" xfId="58867" xr:uid="{DEFB782C-7BBD-4227-882D-8C73E013E9DA}"/>
    <cellStyle name="Separador de milhares 55 5" xfId="28233" xr:uid="{00000000-0005-0000-0000-00004B6E0000}"/>
    <cellStyle name="Separador de milhares 55 5 2" xfId="58869" xr:uid="{264AA5BF-B902-43A4-A810-9244DAC580B0}"/>
    <cellStyle name="Separador de milhares 55 6" xfId="28234" xr:uid="{00000000-0005-0000-0000-00004C6E0000}"/>
    <cellStyle name="Separador de milhares 55 6 2" xfId="28235" xr:uid="{00000000-0005-0000-0000-00004D6E0000}"/>
    <cellStyle name="Separador de milhares 55 6 2 2" xfId="58871" xr:uid="{B4DF6CA2-92E1-4624-B65D-5416E656A38A}"/>
    <cellStyle name="Separador de milhares 55 6 3" xfId="58870" xr:uid="{DB20B3CC-F767-48B5-A344-B20583029866}"/>
    <cellStyle name="Separador de milhares 55 7" xfId="28236" xr:uid="{00000000-0005-0000-0000-00004E6E0000}"/>
    <cellStyle name="Separador de milhares 55 7 2" xfId="58872" xr:uid="{C744FB62-F854-42E2-81E5-4BC449E9727B}"/>
    <cellStyle name="Separador de milhares 55 8" xfId="58856" xr:uid="{DFEBB84C-064B-48FF-885F-1F1435F5D6B0}"/>
    <cellStyle name="Separador de milhares 56" xfId="28237" xr:uid="{00000000-0005-0000-0000-00004F6E0000}"/>
    <cellStyle name="Separador de milhares 56 2" xfId="28238" xr:uid="{00000000-0005-0000-0000-0000506E0000}"/>
    <cellStyle name="Separador de milhares 56 2 2" xfId="28239" xr:uid="{00000000-0005-0000-0000-0000516E0000}"/>
    <cellStyle name="Separador de milhares 56 2 2 2" xfId="28240" xr:uid="{00000000-0005-0000-0000-0000526E0000}"/>
    <cellStyle name="Separador de milhares 56 2 2 2 2" xfId="58876" xr:uid="{44729FD4-C949-434F-B3A2-58E1ABF345F5}"/>
    <cellStyle name="Separador de milhares 56 2 2 3" xfId="58875" xr:uid="{11E67FBB-9C53-42D4-9044-24064447D307}"/>
    <cellStyle name="Separador de milhares 56 2 3" xfId="28241" xr:uid="{00000000-0005-0000-0000-0000536E0000}"/>
    <cellStyle name="Separador de milhares 56 2 3 2" xfId="28242" xr:uid="{00000000-0005-0000-0000-0000546E0000}"/>
    <cellStyle name="Separador de milhares 56 2 3 2 2" xfId="58878" xr:uid="{AE53FBA8-D256-420C-9AB4-BFAA8D7D748F}"/>
    <cellStyle name="Separador de milhares 56 2 3 3" xfId="58877" xr:uid="{2959D239-6548-410F-A99B-78B6850D61D2}"/>
    <cellStyle name="Separador de milhares 56 2 4" xfId="28243" xr:uid="{00000000-0005-0000-0000-0000556E0000}"/>
    <cellStyle name="Separador de milhares 56 2 4 2" xfId="58879" xr:uid="{8AE338D7-B819-49AF-B075-D778257F2728}"/>
    <cellStyle name="Separador de milhares 56 2 5" xfId="28244" xr:uid="{00000000-0005-0000-0000-0000566E0000}"/>
    <cellStyle name="Separador de milhares 56 2 5 2" xfId="58880" xr:uid="{48EF0005-10D5-422C-ABBC-26695E18B23B}"/>
    <cellStyle name="Separador de milhares 56 2 6" xfId="28245" xr:uid="{00000000-0005-0000-0000-0000576E0000}"/>
    <cellStyle name="Separador de milhares 56 2 6 2" xfId="58881" xr:uid="{E8E3ED25-1D10-4080-BB9F-C3B814A3715E}"/>
    <cellStyle name="Separador de milhares 56 2 7" xfId="58874" xr:uid="{DB33005E-A680-42BE-949C-45E8A5D185B6}"/>
    <cellStyle name="Separador de milhares 56 3" xfId="28246" xr:uid="{00000000-0005-0000-0000-0000586E0000}"/>
    <cellStyle name="Separador de milhares 56 3 2" xfId="28247" xr:uid="{00000000-0005-0000-0000-0000596E0000}"/>
    <cellStyle name="Separador de milhares 56 3 2 2" xfId="58883" xr:uid="{3EADB58C-3CCE-4D37-AA65-1A5094BB20E8}"/>
    <cellStyle name="Separador de milhares 56 3 3" xfId="58882" xr:uid="{F6AA4D3E-BAA4-4629-A0B7-0E94F0AAD991}"/>
    <cellStyle name="Separador de milhares 56 4" xfId="28248" xr:uid="{00000000-0005-0000-0000-00005A6E0000}"/>
    <cellStyle name="Separador de milhares 56 4 2" xfId="28249" xr:uid="{00000000-0005-0000-0000-00005B6E0000}"/>
    <cellStyle name="Separador de milhares 56 4 2 2" xfId="58885" xr:uid="{BF91841B-83A8-46DA-95B2-3FCCF9F76BA5}"/>
    <cellStyle name="Separador de milhares 56 4 3" xfId="58884" xr:uid="{8EC705F3-516D-4916-BE30-CA9B1FCF2015}"/>
    <cellStyle name="Separador de milhares 56 5" xfId="28250" xr:uid="{00000000-0005-0000-0000-00005C6E0000}"/>
    <cellStyle name="Separador de milhares 56 5 2" xfId="58886" xr:uid="{B9121E08-A82C-4942-A57F-BFE322D6F07E}"/>
    <cellStyle name="Separador de milhares 56 6" xfId="28251" xr:uid="{00000000-0005-0000-0000-00005D6E0000}"/>
    <cellStyle name="Separador de milhares 56 6 2" xfId="28252" xr:uid="{00000000-0005-0000-0000-00005E6E0000}"/>
    <cellStyle name="Separador de milhares 56 6 2 2" xfId="58888" xr:uid="{BE2EB767-2744-4422-BBF7-61BC19981E39}"/>
    <cellStyle name="Separador de milhares 56 6 3" xfId="58887" xr:uid="{129F0D51-D728-4B58-8495-9BF977D9EA14}"/>
    <cellStyle name="Separador de milhares 56 7" xfId="28253" xr:uid="{00000000-0005-0000-0000-00005F6E0000}"/>
    <cellStyle name="Separador de milhares 56 7 2" xfId="58889" xr:uid="{3BB2548F-27C0-4EB1-AF8C-04ED10D3C923}"/>
    <cellStyle name="Separador de milhares 56 8" xfId="58873" xr:uid="{160FFAB0-7FEB-4BFE-A31D-A9D780352426}"/>
    <cellStyle name="Separador de milhares 57" xfId="28254" xr:uid="{00000000-0005-0000-0000-0000606E0000}"/>
    <cellStyle name="Separador de milhares 57 2" xfId="28255" xr:uid="{00000000-0005-0000-0000-0000616E0000}"/>
    <cellStyle name="Separador de milhares 57 2 2" xfId="28256" xr:uid="{00000000-0005-0000-0000-0000626E0000}"/>
    <cellStyle name="Separador de milhares 57 2 2 2" xfId="28257" xr:uid="{00000000-0005-0000-0000-0000636E0000}"/>
    <cellStyle name="Separador de milhares 57 2 2 2 2" xfId="58893" xr:uid="{2738DE2B-6A4F-4ACA-A3B8-D00262DAEA3A}"/>
    <cellStyle name="Separador de milhares 57 2 2 3" xfId="58892" xr:uid="{C71EDF3D-2ADF-4FDD-85F5-399034C760EA}"/>
    <cellStyle name="Separador de milhares 57 2 3" xfId="28258" xr:uid="{00000000-0005-0000-0000-0000646E0000}"/>
    <cellStyle name="Separador de milhares 57 2 3 2" xfId="28259" xr:uid="{00000000-0005-0000-0000-0000656E0000}"/>
    <cellStyle name="Separador de milhares 57 2 3 2 2" xfId="58895" xr:uid="{91CD2817-1A6F-4F64-878A-E5C322994AE4}"/>
    <cellStyle name="Separador de milhares 57 2 3 3" xfId="58894" xr:uid="{60F81422-D97C-4A89-AE2E-66C5A1472A68}"/>
    <cellStyle name="Separador de milhares 57 2 4" xfId="28260" xr:uid="{00000000-0005-0000-0000-0000666E0000}"/>
    <cellStyle name="Separador de milhares 57 2 4 2" xfId="58896" xr:uid="{AB47978B-C57E-4259-8F40-9305E1C14200}"/>
    <cellStyle name="Separador de milhares 57 2 5" xfId="28261" xr:uid="{00000000-0005-0000-0000-0000676E0000}"/>
    <cellStyle name="Separador de milhares 57 2 5 2" xfId="58897" xr:uid="{72B19407-79BE-4D8C-BF4C-C218F6B3CC88}"/>
    <cellStyle name="Separador de milhares 57 2 6" xfId="28262" xr:uid="{00000000-0005-0000-0000-0000686E0000}"/>
    <cellStyle name="Separador de milhares 57 2 6 2" xfId="58898" xr:uid="{7263BE32-FD3D-4E5D-9B89-A3038AF27585}"/>
    <cellStyle name="Separador de milhares 57 2 7" xfId="58891" xr:uid="{98B3D991-66A5-44CB-BC92-D9B8DB1ABF05}"/>
    <cellStyle name="Separador de milhares 57 3" xfId="28263" xr:uid="{00000000-0005-0000-0000-0000696E0000}"/>
    <cellStyle name="Separador de milhares 57 3 2" xfId="28264" xr:uid="{00000000-0005-0000-0000-00006A6E0000}"/>
    <cellStyle name="Separador de milhares 57 3 2 2" xfId="58900" xr:uid="{73BA2D1A-EDD1-4DDA-A113-FCEB40D4BE34}"/>
    <cellStyle name="Separador de milhares 57 3 3" xfId="58899" xr:uid="{6374A50F-AD02-4632-91E6-5E1EA59EF17F}"/>
    <cellStyle name="Separador de milhares 57 4" xfId="28265" xr:uid="{00000000-0005-0000-0000-00006B6E0000}"/>
    <cellStyle name="Separador de milhares 57 4 2" xfId="28266" xr:uid="{00000000-0005-0000-0000-00006C6E0000}"/>
    <cellStyle name="Separador de milhares 57 4 2 2" xfId="58902" xr:uid="{3A168CFE-A2A4-45AD-BE02-84E4213412C6}"/>
    <cellStyle name="Separador de milhares 57 4 3" xfId="58901" xr:uid="{5EB33DDA-0D39-42BA-BBBA-07EF849498A0}"/>
    <cellStyle name="Separador de milhares 57 5" xfId="28267" xr:uid="{00000000-0005-0000-0000-00006D6E0000}"/>
    <cellStyle name="Separador de milhares 57 5 2" xfId="58903" xr:uid="{6CA64507-5EEB-489F-BCDE-BCDFA81BB59F}"/>
    <cellStyle name="Separador de milhares 57 6" xfId="28268" xr:uid="{00000000-0005-0000-0000-00006E6E0000}"/>
    <cellStyle name="Separador de milhares 57 6 2" xfId="28269" xr:uid="{00000000-0005-0000-0000-00006F6E0000}"/>
    <cellStyle name="Separador de milhares 57 6 2 2" xfId="58905" xr:uid="{97BE9902-239E-4B91-8458-60D368E44AF2}"/>
    <cellStyle name="Separador de milhares 57 6 3" xfId="58904" xr:uid="{28849669-D853-4BAE-A392-352C6BB60877}"/>
    <cellStyle name="Separador de milhares 57 7" xfId="28270" xr:uid="{00000000-0005-0000-0000-0000706E0000}"/>
    <cellStyle name="Separador de milhares 57 7 2" xfId="58906" xr:uid="{E9163D3E-767A-45BD-9236-FC31B01BAAE7}"/>
    <cellStyle name="Separador de milhares 57 8" xfId="58890" xr:uid="{F794C7E4-4664-49AF-8057-E486A7681A29}"/>
    <cellStyle name="Separador de milhares 58" xfId="28271" xr:uid="{00000000-0005-0000-0000-0000716E0000}"/>
    <cellStyle name="Separador de milhares 58 2" xfId="28272" xr:uid="{00000000-0005-0000-0000-0000726E0000}"/>
    <cellStyle name="Separador de milhares 58 2 2" xfId="28273" xr:uid="{00000000-0005-0000-0000-0000736E0000}"/>
    <cellStyle name="Separador de milhares 58 2 2 2" xfId="28274" xr:uid="{00000000-0005-0000-0000-0000746E0000}"/>
    <cellStyle name="Separador de milhares 58 2 2 2 2" xfId="58910" xr:uid="{089EC469-FD05-4352-AAB1-0930C185DF31}"/>
    <cellStyle name="Separador de milhares 58 2 2 3" xfId="58909" xr:uid="{5D9C83A8-8A06-471E-B92B-C092C98B5E73}"/>
    <cellStyle name="Separador de milhares 58 2 3" xfId="28275" xr:uid="{00000000-0005-0000-0000-0000756E0000}"/>
    <cellStyle name="Separador de milhares 58 2 3 2" xfId="28276" xr:uid="{00000000-0005-0000-0000-0000766E0000}"/>
    <cellStyle name="Separador de milhares 58 2 3 2 2" xfId="58912" xr:uid="{F6BE2E29-B751-4BF1-9A17-D1E447A9D914}"/>
    <cellStyle name="Separador de milhares 58 2 3 3" xfId="58911" xr:uid="{03FB1E13-E06F-4139-8C3E-58FB6C9C185F}"/>
    <cellStyle name="Separador de milhares 58 2 4" xfId="28277" xr:uid="{00000000-0005-0000-0000-0000776E0000}"/>
    <cellStyle name="Separador de milhares 58 2 4 2" xfId="58913" xr:uid="{67B79300-3E90-4FDE-A6B7-E1795F7E0541}"/>
    <cellStyle name="Separador de milhares 58 2 5" xfId="28278" xr:uid="{00000000-0005-0000-0000-0000786E0000}"/>
    <cellStyle name="Separador de milhares 58 2 5 2" xfId="58914" xr:uid="{AB48B44B-30FF-4CA1-BE58-47EE258170E9}"/>
    <cellStyle name="Separador de milhares 58 2 6" xfId="28279" xr:uid="{00000000-0005-0000-0000-0000796E0000}"/>
    <cellStyle name="Separador de milhares 58 2 6 2" xfId="58915" xr:uid="{F5B64ECD-367E-4327-AC51-9256E7C4BC10}"/>
    <cellStyle name="Separador de milhares 58 2 7" xfId="58908" xr:uid="{A1B5B836-0A32-4F0B-A0E8-A80EC0CA1C46}"/>
    <cellStyle name="Separador de milhares 58 3" xfId="28280" xr:uid="{00000000-0005-0000-0000-00007A6E0000}"/>
    <cellStyle name="Separador de milhares 58 3 2" xfId="28281" xr:uid="{00000000-0005-0000-0000-00007B6E0000}"/>
    <cellStyle name="Separador de milhares 58 3 2 2" xfId="58917" xr:uid="{50D7BFDA-F376-4AA5-9FF6-CC92C8888682}"/>
    <cellStyle name="Separador de milhares 58 3 3" xfId="58916" xr:uid="{C69B9D3F-1F2C-443D-8FA9-6C4C34B78823}"/>
    <cellStyle name="Separador de milhares 58 4" xfId="28282" xr:uid="{00000000-0005-0000-0000-00007C6E0000}"/>
    <cellStyle name="Separador de milhares 58 4 2" xfId="28283" xr:uid="{00000000-0005-0000-0000-00007D6E0000}"/>
    <cellStyle name="Separador de milhares 58 4 2 2" xfId="58919" xr:uid="{B3AC005C-680A-4C0E-AE34-0D66BAB65314}"/>
    <cellStyle name="Separador de milhares 58 4 3" xfId="58918" xr:uid="{43B6808F-E877-4FB2-9FC8-7B365FD5FBCB}"/>
    <cellStyle name="Separador de milhares 58 5" xfId="28284" xr:uid="{00000000-0005-0000-0000-00007E6E0000}"/>
    <cellStyle name="Separador de milhares 58 5 2" xfId="58920" xr:uid="{B4F2E7BD-DC05-4E55-B50B-2506FFF1B7C0}"/>
    <cellStyle name="Separador de milhares 58 6" xfId="28285" xr:uid="{00000000-0005-0000-0000-00007F6E0000}"/>
    <cellStyle name="Separador de milhares 58 6 2" xfId="28286" xr:uid="{00000000-0005-0000-0000-0000806E0000}"/>
    <cellStyle name="Separador de milhares 58 6 2 2" xfId="58922" xr:uid="{D4B54E2B-1FEF-4B92-A1AE-BC3E822021B4}"/>
    <cellStyle name="Separador de milhares 58 6 3" xfId="58921" xr:uid="{27B27BC9-4932-4284-8065-2FBD3467E6D7}"/>
    <cellStyle name="Separador de milhares 58 7" xfId="28287" xr:uid="{00000000-0005-0000-0000-0000816E0000}"/>
    <cellStyle name="Separador de milhares 58 7 2" xfId="58923" xr:uid="{8FA04B8E-4C5B-40C7-84C8-B4E15C062BC2}"/>
    <cellStyle name="Separador de milhares 58 8" xfId="58907" xr:uid="{627EB300-6FB5-49D3-940A-C50219D5708A}"/>
    <cellStyle name="Separador de milhares 59" xfId="28288" xr:uid="{00000000-0005-0000-0000-0000826E0000}"/>
    <cellStyle name="Separador de milhares 59 2" xfId="28289" xr:uid="{00000000-0005-0000-0000-0000836E0000}"/>
    <cellStyle name="Separador de milhares 59 2 2" xfId="28290" xr:uid="{00000000-0005-0000-0000-0000846E0000}"/>
    <cellStyle name="Separador de milhares 59 2 2 2" xfId="28291" xr:uid="{00000000-0005-0000-0000-0000856E0000}"/>
    <cellStyle name="Separador de milhares 59 2 2 2 2" xfId="58927" xr:uid="{8F5C1A45-3AA2-482D-B5DF-164AF8BD76DB}"/>
    <cellStyle name="Separador de milhares 59 2 2 3" xfId="58926" xr:uid="{8F1C2BBF-A019-4A23-8A6D-084B87539AF6}"/>
    <cellStyle name="Separador de milhares 59 2 3" xfId="28292" xr:uid="{00000000-0005-0000-0000-0000866E0000}"/>
    <cellStyle name="Separador de milhares 59 2 3 2" xfId="28293" xr:uid="{00000000-0005-0000-0000-0000876E0000}"/>
    <cellStyle name="Separador de milhares 59 2 3 2 2" xfId="58929" xr:uid="{B7585F59-766F-4C09-9E7C-581E9A67B640}"/>
    <cellStyle name="Separador de milhares 59 2 3 3" xfId="58928" xr:uid="{C5954D00-0B63-4F43-A46A-47329574C411}"/>
    <cellStyle name="Separador de milhares 59 2 4" xfId="28294" xr:uid="{00000000-0005-0000-0000-0000886E0000}"/>
    <cellStyle name="Separador de milhares 59 2 4 2" xfId="58930" xr:uid="{8F919063-0BBE-4493-BCAC-FF0F692C0BC7}"/>
    <cellStyle name="Separador de milhares 59 2 5" xfId="28295" xr:uid="{00000000-0005-0000-0000-0000896E0000}"/>
    <cellStyle name="Separador de milhares 59 2 5 2" xfId="58931" xr:uid="{386AB2A1-6FFE-4C68-9172-243FA7368663}"/>
    <cellStyle name="Separador de milhares 59 2 6" xfId="28296" xr:uid="{00000000-0005-0000-0000-00008A6E0000}"/>
    <cellStyle name="Separador de milhares 59 2 6 2" xfId="58932" xr:uid="{C0EC548F-C86B-4A44-8719-A24EDBE69C87}"/>
    <cellStyle name="Separador de milhares 59 2 7" xfId="58925" xr:uid="{AD9EC9DD-F771-4B46-A002-0D4158605480}"/>
    <cellStyle name="Separador de milhares 59 3" xfId="28297" xr:uid="{00000000-0005-0000-0000-00008B6E0000}"/>
    <cellStyle name="Separador de milhares 59 3 2" xfId="28298" xr:uid="{00000000-0005-0000-0000-00008C6E0000}"/>
    <cellStyle name="Separador de milhares 59 3 2 2" xfId="58934" xr:uid="{5DE001D5-7D1D-47D9-91F1-D849934CE93C}"/>
    <cellStyle name="Separador de milhares 59 3 3" xfId="58933" xr:uid="{A21EFC99-5783-45E7-916B-37483C0BA866}"/>
    <cellStyle name="Separador de milhares 59 4" xfId="28299" xr:uid="{00000000-0005-0000-0000-00008D6E0000}"/>
    <cellStyle name="Separador de milhares 59 4 2" xfId="28300" xr:uid="{00000000-0005-0000-0000-00008E6E0000}"/>
    <cellStyle name="Separador de milhares 59 4 2 2" xfId="58936" xr:uid="{6ED694C2-AC30-4ED2-A342-1E69037D61A9}"/>
    <cellStyle name="Separador de milhares 59 4 3" xfId="58935" xr:uid="{A58B4534-BBD4-4CFE-85E5-6FD025BD8DFF}"/>
    <cellStyle name="Separador de milhares 59 5" xfId="28301" xr:uid="{00000000-0005-0000-0000-00008F6E0000}"/>
    <cellStyle name="Separador de milhares 59 5 2" xfId="58937" xr:uid="{6ED4E018-4F54-4BC1-9BA0-4136AF5FEBEF}"/>
    <cellStyle name="Separador de milhares 59 6" xfId="28302" xr:uid="{00000000-0005-0000-0000-0000906E0000}"/>
    <cellStyle name="Separador de milhares 59 6 2" xfId="28303" xr:uid="{00000000-0005-0000-0000-0000916E0000}"/>
    <cellStyle name="Separador de milhares 59 6 2 2" xfId="58939" xr:uid="{671B61C4-0B26-4B7F-86E4-C3941B71E2D0}"/>
    <cellStyle name="Separador de milhares 59 6 3" xfId="58938" xr:uid="{85621A6E-E2B6-433E-A85E-57117519B018}"/>
    <cellStyle name="Separador de milhares 59 7" xfId="28304" xr:uid="{00000000-0005-0000-0000-0000926E0000}"/>
    <cellStyle name="Separador de milhares 59 7 2" xfId="58940" xr:uid="{5B268FC5-317C-41FD-AF6E-DFDD83D93D79}"/>
    <cellStyle name="Separador de milhares 59 8" xfId="58924" xr:uid="{E2E8BF88-CFEF-450F-8D95-53C003C9DFC3}"/>
    <cellStyle name="Separador de milhares 6" xfId="28305" xr:uid="{00000000-0005-0000-0000-0000936E0000}"/>
    <cellStyle name="Separador de milhares_x0001_ 6" xfId="28306" xr:uid="{00000000-0005-0000-0000-0000946E0000}"/>
    <cellStyle name="Separador de milhares 6 10" xfId="28307" xr:uid="{00000000-0005-0000-0000-0000956E0000}"/>
    <cellStyle name="Separador de milhares_x0001_ 6 10" xfId="28308" xr:uid="{00000000-0005-0000-0000-0000966E0000}"/>
    <cellStyle name="Separador de milhares 6 10 10" xfId="58943" xr:uid="{8934B2F5-3864-424A-8385-72BA112220A1}"/>
    <cellStyle name="Separador de milhares 6 10 2" xfId="28309" xr:uid="{00000000-0005-0000-0000-0000976E0000}"/>
    <cellStyle name="Separador de milhares_x0001_ 6 10 2" xfId="28310" xr:uid="{00000000-0005-0000-0000-0000986E0000}"/>
    <cellStyle name="Separador de milhares 6 10 2 2" xfId="28311" xr:uid="{00000000-0005-0000-0000-0000996E0000}"/>
    <cellStyle name="Separador de milhares_x0001_ 6 10 2 2" xfId="58946" xr:uid="{7C88D5B0-BA00-4DAD-B4B6-9463571C784F}"/>
    <cellStyle name="Separador de milhares 6 10 2 2 2" xfId="58947" xr:uid="{CFFA5970-06C7-44FF-960F-C9E052DED08D}"/>
    <cellStyle name="Separador de milhares 6 10 2 3" xfId="58945" xr:uid="{E56D5520-7CAE-4067-A290-398BD8EBAD11}"/>
    <cellStyle name="Separador de milhares 6 10 3" xfId="28312" xr:uid="{00000000-0005-0000-0000-00009A6E0000}"/>
    <cellStyle name="Separador de milhares_x0001_ 6 10 3" xfId="58944" xr:uid="{79E32C92-F61A-4C18-B8E8-79A73556AE6D}"/>
    <cellStyle name="Separador de milhares 6 10 3 2" xfId="28313" xr:uid="{00000000-0005-0000-0000-00009B6E0000}"/>
    <cellStyle name="Separador de milhares 6 10 3 2 2" xfId="58949" xr:uid="{9F16241B-4FA6-4056-8FD2-0A09CCD0325F}"/>
    <cellStyle name="Separador de milhares 6 10 3 3" xfId="58948" xr:uid="{3FE81C3F-62A5-4D7F-9A8F-9831300CDD2F}"/>
    <cellStyle name="Separador de milhares 6 10 4" xfId="28314" xr:uid="{00000000-0005-0000-0000-00009C6E0000}"/>
    <cellStyle name="Separador de milhares 6 10 4 2" xfId="28315" xr:uid="{00000000-0005-0000-0000-00009D6E0000}"/>
    <cellStyle name="Separador de milhares 6 10 4 2 2" xfId="58951" xr:uid="{D1E18E19-4BDC-4EFB-B248-3A73D9A5410D}"/>
    <cellStyle name="Separador de milhares 6 10 4 3" xfId="58950" xr:uid="{66252A6A-E2C2-46A5-9AB8-8272BD484EE5}"/>
    <cellStyle name="Separador de milhares 6 10 5" xfId="28316" xr:uid="{00000000-0005-0000-0000-00009E6E0000}"/>
    <cellStyle name="Separador de milhares 6 10 5 2" xfId="28317" xr:uid="{00000000-0005-0000-0000-00009F6E0000}"/>
    <cellStyle name="Separador de milhares 6 10 5 2 2" xfId="58953" xr:uid="{EA7E8B58-6FC9-4EEB-BC28-CE7B48BD735F}"/>
    <cellStyle name="Separador de milhares 6 10 5 3" xfId="58952" xr:uid="{0A39E02F-2A7E-4FC0-86B5-16EE782A3AE7}"/>
    <cellStyle name="Separador de milhares 6 10 6" xfId="28318" xr:uid="{00000000-0005-0000-0000-0000A06E0000}"/>
    <cellStyle name="Separador de milhares 6 10 6 2" xfId="58954" xr:uid="{E411C23B-DACE-4377-8D12-873A2D949502}"/>
    <cellStyle name="Separador de milhares 6 10 7" xfId="28319" xr:uid="{00000000-0005-0000-0000-0000A16E0000}"/>
    <cellStyle name="Separador de milhares 6 10 7 2" xfId="58955" xr:uid="{89BFC12F-6614-4900-A0EB-2C25298A869D}"/>
    <cellStyle name="Separador de milhares 6 10 7 3" xfId="28320" xr:uid="{00000000-0005-0000-0000-0000A26E0000}"/>
    <cellStyle name="Separador de milhares 6 10 7 3 2" xfId="58956" xr:uid="{336ABFA3-1399-4490-B575-FF89A0DC803E}"/>
    <cellStyle name="Separador de milhares 6 10 8" xfId="28321" xr:uid="{00000000-0005-0000-0000-0000A36E0000}"/>
    <cellStyle name="Separador de milhares 6 10 8 2" xfId="58957" xr:uid="{C217BC9E-4406-4885-B806-BFFEE94BFA3E}"/>
    <cellStyle name="Separador de milhares 6 10 9" xfId="28322" xr:uid="{00000000-0005-0000-0000-0000A46E0000}"/>
    <cellStyle name="Separador de milhares 6 10 9 2" xfId="58958" xr:uid="{D9395F71-0C17-46BC-B68D-1C153554073A}"/>
    <cellStyle name="Separador de milhares 6 11" xfId="28323" xr:uid="{00000000-0005-0000-0000-0000A56E0000}"/>
    <cellStyle name="Separador de milhares_x0001_ 6 11" xfId="28324" xr:uid="{00000000-0005-0000-0000-0000A66E0000}"/>
    <cellStyle name="Separador de milhares 6 11 2" xfId="28325" xr:uid="{00000000-0005-0000-0000-0000A76E0000}"/>
    <cellStyle name="Separador de milhares_x0001_ 6 11 2" xfId="28326" xr:uid="{00000000-0005-0000-0000-0000A86E0000}"/>
    <cellStyle name="Separador de milhares 6 11 2 2" xfId="28327" xr:uid="{00000000-0005-0000-0000-0000A96E0000}"/>
    <cellStyle name="Separador de milhares_x0001_ 6 11 2 2" xfId="58962" xr:uid="{43E192FF-0397-4068-8D54-99F812BC2237}"/>
    <cellStyle name="Separador de milhares 6 11 2 2 2" xfId="58963" xr:uid="{5B979AD4-D52E-462F-9EBA-661B2C7501A8}"/>
    <cellStyle name="Separador de milhares 6 11 2 3" xfId="58961" xr:uid="{10C9E35D-EA84-4A54-84D7-63B207408C93}"/>
    <cellStyle name="Separador de milhares 6 11 3" xfId="28328" xr:uid="{00000000-0005-0000-0000-0000AA6E0000}"/>
    <cellStyle name="Separador de milhares_x0001_ 6 11 3" xfId="58960" xr:uid="{9409562C-35F6-466A-AC41-AB69C2A2D6CC}"/>
    <cellStyle name="Separador de milhares 6 11 3 2" xfId="28329" xr:uid="{00000000-0005-0000-0000-0000AB6E0000}"/>
    <cellStyle name="Separador de milhares 6 11 3 2 2" xfId="58965" xr:uid="{BBE7342D-2393-4465-B6A8-A7BCDE05A1A0}"/>
    <cellStyle name="Separador de milhares 6 11 3 3" xfId="58964" xr:uid="{AB757373-59C2-43D9-B6D4-257227312278}"/>
    <cellStyle name="Separador de milhares 6 11 4" xfId="28330" xr:uid="{00000000-0005-0000-0000-0000AC6E0000}"/>
    <cellStyle name="Separador de milhares 6 11 4 2" xfId="28331" xr:uid="{00000000-0005-0000-0000-0000AD6E0000}"/>
    <cellStyle name="Separador de milhares 6 11 4 2 2" xfId="58967" xr:uid="{CD740E00-4A72-4019-8506-8DBA58DB407F}"/>
    <cellStyle name="Separador de milhares 6 11 4 3" xfId="58966" xr:uid="{559C5582-1E40-4E5B-86D3-533290CDE6A6}"/>
    <cellStyle name="Separador de milhares 6 11 5" xfId="28332" xr:uid="{00000000-0005-0000-0000-0000AE6E0000}"/>
    <cellStyle name="Separador de milhares 6 11 5 2" xfId="58968" xr:uid="{E7597B60-EA50-459E-9998-1E394759972E}"/>
    <cellStyle name="Separador de milhares 6 11 6" xfId="28333" xr:uid="{00000000-0005-0000-0000-0000AF6E0000}"/>
    <cellStyle name="Separador de milhares 6 11 6 2" xfId="58969" xr:uid="{6B33B41C-C4D8-448F-AE6B-12AA03DD5AF6}"/>
    <cellStyle name="Separador de milhares 6 11 6 3" xfId="28334" xr:uid="{00000000-0005-0000-0000-0000B06E0000}"/>
    <cellStyle name="Separador de milhares 6 11 6 3 2" xfId="58970" xr:uid="{76B06F3B-DE3C-4E9D-AA22-2651AD2188C1}"/>
    <cellStyle name="Separador de milhares 6 11 7" xfId="28335" xr:uid="{00000000-0005-0000-0000-0000B16E0000}"/>
    <cellStyle name="Separador de milhares 6 11 7 2" xfId="58971" xr:uid="{F60FE75B-74E4-48BC-AAC3-E11A211EF5BE}"/>
    <cellStyle name="Separador de milhares 6 11 8" xfId="28336" xr:uid="{00000000-0005-0000-0000-0000B26E0000}"/>
    <cellStyle name="Separador de milhares 6 11 8 2" xfId="58972" xr:uid="{22053373-41DA-462A-ACDA-37BD32F4D315}"/>
    <cellStyle name="Separador de milhares 6 11 9" xfId="58959" xr:uid="{8F0C88D1-6362-4396-9BD4-AE97ECF140D8}"/>
    <cellStyle name="Separador de milhares 6 12" xfId="28337" xr:uid="{00000000-0005-0000-0000-0000B36E0000}"/>
    <cellStyle name="Separador de milhares_x0001_ 6 12" xfId="28338" xr:uid="{00000000-0005-0000-0000-0000B46E0000}"/>
    <cellStyle name="Separador de milhares 6 12 2" xfId="28339" xr:uid="{00000000-0005-0000-0000-0000B56E0000}"/>
    <cellStyle name="Separador de milhares_x0001_ 6 12 2" xfId="28340" xr:uid="{00000000-0005-0000-0000-0000B66E0000}"/>
    <cellStyle name="Separador de milhares 6 12 2 2" xfId="28341" xr:uid="{00000000-0005-0000-0000-0000B76E0000}"/>
    <cellStyle name="Separador de milhares_x0001_ 6 12 2 2" xfId="58976" xr:uid="{E04AB5DE-AB3E-4CB7-A25F-2592022E5E69}"/>
    <cellStyle name="Separador de milhares 6 12 2 2 2" xfId="58977" xr:uid="{D6BE8537-3C7A-44CF-889A-C3EC79286D40}"/>
    <cellStyle name="Separador de milhares 6 12 2 3" xfId="58975" xr:uid="{41DFA9F6-476C-43E6-9652-B79BE27E94FB}"/>
    <cellStyle name="Separador de milhares 6 12 3" xfId="28342" xr:uid="{00000000-0005-0000-0000-0000B86E0000}"/>
    <cellStyle name="Separador de milhares_x0001_ 6 12 3" xfId="58974" xr:uid="{BEB1BFF3-32D8-416B-A4FA-9622C05579D0}"/>
    <cellStyle name="Separador de milhares 6 12 3 2" xfId="28343" xr:uid="{00000000-0005-0000-0000-0000B96E0000}"/>
    <cellStyle name="Separador de milhares 6 12 3 2 2" xfId="58979" xr:uid="{ECBFB74E-995D-4F45-890E-E44554DF8278}"/>
    <cellStyle name="Separador de milhares 6 12 3 3" xfId="58978" xr:uid="{30E75A7E-08E3-492D-AE4B-0CAE643F084F}"/>
    <cellStyle name="Separador de milhares 6 12 4" xfId="28344" xr:uid="{00000000-0005-0000-0000-0000BA6E0000}"/>
    <cellStyle name="Separador de milhares 6 12 4 2" xfId="28345" xr:uid="{00000000-0005-0000-0000-0000BB6E0000}"/>
    <cellStyle name="Separador de milhares 6 12 4 2 2" xfId="58981" xr:uid="{CF159684-57B6-4A9A-971B-E4703D25C46A}"/>
    <cellStyle name="Separador de milhares 6 12 4 3" xfId="58980" xr:uid="{7203C2B6-62D9-4182-B8E8-45BB83CE8914}"/>
    <cellStyle name="Separador de milhares 6 12 5" xfId="28346" xr:uid="{00000000-0005-0000-0000-0000BC6E0000}"/>
    <cellStyle name="Separador de milhares 6 12 5 2" xfId="58982" xr:uid="{6C59276E-782D-4123-A9CE-1F9E9A3FFC11}"/>
    <cellStyle name="Separador de milhares 6 12 6" xfId="28347" xr:uid="{00000000-0005-0000-0000-0000BD6E0000}"/>
    <cellStyle name="Separador de milhares 6 12 6 2" xfId="58983" xr:uid="{C0C56EC3-B10C-4BB1-B94B-1660E8BC25CC}"/>
    <cellStyle name="Separador de milhares 6 12 6 3" xfId="28348" xr:uid="{00000000-0005-0000-0000-0000BE6E0000}"/>
    <cellStyle name="Separador de milhares 6 12 6 3 2" xfId="58984" xr:uid="{2537E06F-90E9-419C-A558-0172CE9C4CBE}"/>
    <cellStyle name="Separador de milhares 6 12 7" xfId="28349" xr:uid="{00000000-0005-0000-0000-0000BF6E0000}"/>
    <cellStyle name="Separador de milhares 6 12 7 2" xfId="58985" xr:uid="{E17EBFC7-3204-4027-B59F-38CD65F0E900}"/>
    <cellStyle name="Separador de milhares 6 12 8" xfId="28350" xr:uid="{00000000-0005-0000-0000-0000C06E0000}"/>
    <cellStyle name="Separador de milhares 6 12 8 2" xfId="58986" xr:uid="{D0174838-6C6C-49E2-90A9-AB1F52B540A9}"/>
    <cellStyle name="Separador de milhares 6 12 9" xfId="58973" xr:uid="{800B3A08-69B7-4BAB-8B4F-654156C49535}"/>
    <cellStyle name="Separador de milhares 6 13" xfId="28351" xr:uid="{00000000-0005-0000-0000-0000C16E0000}"/>
    <cellStyle name="Separador de milhares_x0001_ 6 13" xfId="28352" xr:uid="{00000000-0005-0000-0000-0000C26E0000}"/>
    <cellStyle name="Separador de milhares 6 13 2" xfId="28353" xr:uid="{00000000-0005-0000-0000-0000C36E0000}"/>
    <cellStyle name="Separador de milhares_x0001_ 6 13 2" xfId="28354" xr:uid="{00000000-0005-0000-0000-0000C46E0000}"/>
    <cellStyle name="Separador de milhares 6 13 2 2" xfId="28355" xr:uid="{00000000-0005-0000-0000-0000C56E0000}"/>
    <cellStyle name="Separador de milhares_x0001_ 6 13 2 2" xfId="58990" xr:uid="{458C7363-5B34-4ABB-BC67-B69CE8A4D5B6}"/>
    <cellStyle name="Separador de milhares 6 13 2 2 2" xfId="58991" xr:uid="{0B0A6633-C001-430B-8E79-3B8CD8F2BE4C}"/>
    <cellStyle name="Separador de milhares 6 13 2 3" xfId="58989" xr:uid="{E21C2BAF-FE2D-49BF-A6D4-88999F2074D8}"/>
    <cellStyle name="Separador de milhares 6 13 3" xfId="28356" xr:uid="{00000000-0005-0000-0000-0000C66E0000}"/>
    <cellStyle name="Separador de milhares_x0001_ 6 13 3" xfId="58988" xr:uid="{B930CC22-11A7-4BED-8A0D-57D3E2670207}"/>
    <cellStyle name="Separador de milhares 6 13 3 2" xfId="28357" xr:uid="{00000000-0005-0000-0000-0000C76E0000}"/>
    <cellStyle name="Separador de milhares 6 13 3 2 2" xfId="58993" xr:uid="{F1A197B0-A6B1-48ED-839E-748896B2F566}"/>
    <cellStyle name="Separador de milhares 6 13 3 3" xfId="58992" xr:uid="{1BD40CD2-5363-47F2-AE63-D031EB588AF6}"/>
    <cellStyle name="Separador de milhares 6 13 4" xfId="28358" xr:uid="{00000000-0005-0000-0000-0000C86E0000}"/>
    <cellStyle name="Separador de milhares 6 13 4 2" xfId="58994" xr:uid="{DF2ED284-9363-4D68-8C67-1EB37228C9D8}"/>
    <cellStyle name="Separador de milhares 6 13 5" xfId="28359" xr:uid="{00000000-0005-0000-0000-0000C96E0000}"/>
    <cellStyle name="Separador de milhares 6 13 5 2" xfId="58995" xr:uid="{402A3865-D423-4564-9BE8-190E14E62A67}"/>
    <cellStyle name="Separador de milhares 6 13 5 3" xfId="28360" xr:uid="{00000000-0005-0000-0000-0000CA6E0000}"/>
    <cellStyle name="Separador de milhares 6 13 5 3 2" xfId="58996" xr:uid="{4AD9BD9C-C6EB-4CD4-9313-19FB18E97314}"/>
    <cellStyle name="Separador de milhares 6 13 6" xfId="28361" xr:uid="{00000000-0005-0000-0000-0000CB6E0000}"/>
    <cellStyle name="Separador de milhares 6 13 6 2" xfId="58997" xr:uid="{39295B7D-4D76-491B-8DC5-FE97638A0A0D}"/>
    <cellStyle name="Separador de milhares 6 13 7" xfId="28362" xr:uid="{00000000-0005-0000-0000-0000CC6E0000}"/>
    <cellStyle name="Separador de milhares 6 13 7 2" xfId="58998" xr:uid="{E12FCEE6-0AAC-4F60-8F23-437A45EC9963}"/>
    <cellStyle name="Separador de milhares 6 13 8" xfId="58987" xr:uid="{C2C56FA4-EC34-43E8-AC14-6979FB30B190}"/>
    <cellStyle name="Separador de milhares 6 14" xfId="28363" xr:uid="{00000000-0005-0000-0000-0000CD6E0000}"/>
    <cellStyle name="Separador de milhares_x0001_ 6 14" xfId="28364" xr:uid="{00000000-0005-0000-0000-0000CE6E0000}"/>
    <cellStyle name="Separador de milhares 6 14 2" xfId="28365" xr:uid="{00000000-0005-0000-0000-0000CF6E0000}"/>
    <cellStyle name="Separador de milhares_x0001_ 6 14 2" xfId="59000" xr:uid="{A252F25F-1512-4C39-A4CC-4ADA5DD6DE07}"/>
    <cellStyle name="Separador de milhares 6 14 2 2" xfId="28366" xr:uid="{00000000-0005-0000-0000-0000D06E0000}"/>
    <cellStyle name="Separador de milhares 6 14 2 2 2" xfId="59002" xr:uid="{BA169D30-30E9-4C74-8439-39AAF0AD7DED}"/>
    <cellStyle name="Separador de milhares 6 14 2 3" xfId="59001" xr:uid="{2A3276E2-E5A6-4F30-AB32-69CBD06E4A6C}"/>
    <cellStyle name="Separador de milhares 6 14 3" xfId="28367" xr:uid="{00000000-0005-0000-0000-0000D16E0000}"/>
    <cellStyle name="Separador de milhares 6 14 3 2" xfId="28368" xr:uid="{00000000-0005-0000-0000-0000D26E0000}"/>
    <cellStyle name="Separador de milhares 6 14 3 2 2" xfId="59004" xr:uid="{CA33B083-ADC1-4A4F-87A7-F469004E377A}"/>
    <cellStyle name="Separador de milhares 6 14 3 3" xfId="59003" xr:uid="{5253A9E9-A49F-4BBF-98DB-0990B84DEBAC}"/>
    <cellStyle name="Separador de milhares 6 14 4" xfId="28369" xr:uid="{00000000-0005-0000-0000-0000D36E0000}"/>
    <cellStyle name="Separador de milhares 6 14 4 2" xfId="59005" xr:uid="{2C15ED2B-AC0B-4079-96ED-4567C7616459}"/>
    <cellStyle name="Separador de milhares 6 14 5" xfId="28370" xr:uid="{00000000-0005-0000-0000-0000D46E0000}"/>
    <cellStyle name="Separador de milhares 6 14 5 2" xfId="59006" xr:uid="{A0A2EDEB-D909-4D81-B795-3F9FEA4A1DE0}"/>
    <cellStyle name="Separador de milhares 6 14 5 3" xfId="28371" xr:uid="{00000000-0005-0000-0000-0000D56E0000}"/>
    <cellStyle name="Separador de milhares 6 14 5 3 2" xfId="59007" xr:uid="{98DF468A-84C1-4085-B34A-CC836962A034}"/>
    <cellStyle name="Separador de milhares 6 14 6" xfId="28372" xr:uid="{00000000-0005-0000-0000-0000D66E0000}"/>
    <cellStyle name="Separador de milhares 6 14 6 2" xfId="59008" xr:uid="{A85CC64C-9AC9-4BFB-8C9B-AE4155770876}"/>
    <cellStyle name="Separador de milhares 6 14 7" xfId="28373" xr:uid="{00000000-0005-0000-0000-0000D76E0000}"/>
    <cellStyle name="Separador de milhares 6 14 7 2" xfId="59009" xr:uid="{EFCC30B8-E7DB-4FCC-B884-327359A358D5}"/>
    <cellStyle name="Separador de milhares 6 14 8" xfId="58999" xr:uid="{2D03C6CC-1E9B-4F83-8DE5-54D3D9E77910}"/>
    <cellStyle name="Separador de milhares 6 15" xfId="28374" xr:uid="{00000000-0005-0000-0000-0000D86E0000}"/>
    <cellStyle name="Separador de milhares_x0001_ 6 15" xfId="28375" xr:uid="{00000000-0005-0000-0000-0000D96E0000}"/>
    <cellStyle name="Separador de milhares 6 15 2" xfId="28376" xr:uid="{00000000-0005-0000-0000-0000DA6E0000}"/>
    <cellStyle name="Separador de milhares_x0001_ 6 15 2" xfId="59011" xr:uid="{85F66754-A610-4F9B-87B7-0F26B56BEF39}"/>
    <cellStyle name="Separador de milhares 6 15 2 2" xfId="28377" xr:uid="{00000000-0005-0000-0000-0000DB6E0000}"/>
    <cellStyle name="Separador de milhares 6 15 2 2 2" xfId="59013" xr:uid="{C2779431-36A0-41BE-ADA7-34F450E2863D}"/>
    <cellStyle name="Separador de milhares 6 15 2 3" xfId="59012" xr:uid="{854EBDEC-C8E3-4FCF-B36E-BA6ACB8B114C}"/>
    <cellStyle name="Separador de milhares 6 15 3" xfId="28378" xr:uid="{00000000-0005-0000-0000-0000DC6E0000}"/>
    <cellStyle name="Separador de milhares_x0001_ 6 15 3" xfId="28379" xr:uid="{00000000-0005-0000-0000-0000DD6E0000}"/>
    <cellStyle name="Separador de milhares 6 15 3 2" xfId="28380" xr:uid="{00000000-0005-0000-0000-0000DE6E0000}"/>
    <cellStyle name="Separador de milhares_x0001_ 6 15 3 2" xfId="59015" xr:uid="{8144D52B-E032-4AD8-8029-BFE36E3F16ED}"/>
    <cellStyle name="Separador de milhares 6 15 3 2 2" xfId="59016" xr:uid="{1FCD7F6A-578B-42E8-8206-748CE88F1CBB}"/>
    <cellStyle name="Separador de milhares 6 15 3 3" xfId="59014" xr:uid="{841EBA12-7ECD-4FD2-9414-510B2BEB90B1}"/>
    <cellStyle name="Separador de milhares 6 15 4" xfId="28381" xr:uid="{00000000-0005-0000-0000-0000DF6E0000}"/>
    <cellStyle name="Separador de milhares 6 15 4 2" xfId="59017" xr:uid="{84AF2FBB-6A0D-4ECA-8D19-DD18CE95F9BB}"/>
    <cellStyle name="Separador de milhares 6 15 5" xfId="28382" xr:uid="{00000000-0005-0000-0000-0000E06E0000}"/>
    <cellStyle name="Separador de milhares 6 15 5 2" xfId="28383" xr:uid="{00000000-0005-0000-0000-0000E16E0000}"/>
    <cellStyle name="Separador de milhares 6 15 5 2 2" xfId="59019" xr:uid="{337228AE-B63E-48B4-B6EB-F2D65F414D59}"/>
    <cellStyle name="Separador de milhares 6 15 5 3" xfId="59018" xr:uid="{ED8EEE76-019F-4D89-8876-F31AA70D6303}"/>
    <cellStyle name="Separador de milhares 6 15 6" xfId="28384" xr:uid="{00000000-0005-0000-0000-0000E26E0000}"/>
    <cellStyle name="Separador de milhares 6 15 6 2" xfId="59020" xr:uid="{5C8FC9AA-21DD-4401-A75E-89DDF53D4A11}"/>
    <cellStyle name="Separador de milhares 6 15 7" xfId="59010" xr:uid="{65F1F75F-435C-42C1-9E53-808B8C588348}"/>
    <cellStyle name="Separador de milhares 6 16" xfId="28385" xr:uid="{00000000-0005-0000-0000-0000E36E0000}"/>
    <cellStyle name="Separador de milhares_x0001_ 6 16" xfId="28386" xr:uid="{00000000-0005-0000-0000-0000E46E0000}"/>
    <cellStyle name="Separador de milhares 6 16 2" xfId="28387" xr:uid="{00000000-0005-0000-0000-0000E56E0000}"/>
    <cellStyle name="Separador de milhares_x0001_ 6 16 2" xfId="59022" xr:uid="{4742453B-5085-4FF5-9945-B56B5481FF99}"/>
    <cellStyle name="Separador de milhares 6 16 2 2" xfId="28388" xr:uid="{00000000-0005-0000-0000-0000E66E0000}"/>
    <cellStyle name="Separador de milhares 6 16 2 2 2" xfId="59024" xr:uid="{2131DC22-62DC-4DA7-BC52-37138D66C9CD}"/>
    <cellStyle name="Separador de milhares 6 16 2 3" xfId="59023" xr:uid="{9C597EF1-7091-4C7E-875D-203164FF5FEF}"/>
    <cellStyle name="Separador de milhares 6 16 3" xfId="28389" xr:uid="{00000000-0005-0000-0000-0000E76E0000}"/>
    <cellStyle name="Separador de milhares 6 16 3 2" xfId="28390" xr:uid="{00000000-0005-0000-0000-0000E86E0000}"/>
    <cellStyle name="Separador de milhares 6 16 3 2 2" xfId="59026" xr:uid="{52F26843-0F0D-4560-9238-6C670F764A8B}"/>
    <cellStyle name="Separador de milhares 6 16 3 3" xfId="59025" xr:uid="{9A507280-31AF-4ADE-BB55-952DF8239CFB}"/>
    <cellStyle name="Separador de milhares 6 16 4" xfId="28391" xr:uid="{00000000-0005-0000-0000-0000E96E0000}"/>
    <cellStyle name="Separador de milhares 6 16 4 2" xfId="59027" xr:uid="{71E6476C-5064-435C-B4D2-4B4A85EA5290}"/>
    <cellStyle name="Separador de milhares 6 16 5" xfId="28392" xr:uid="{00000000-0005-0000-0000-0000EA6E0000}"/>
    <cellStyle name="Separador de milhares 6 16 5 2" xfId="28393" xr:uid="{00000000-0005-0000-0000-0000EB6E0000}"/>
    <cellStyle name="Separador de milhares 6 16 5 2 2" xfId="59029" xr:uid="{BEDDB4D7-98FE-4552-8334-67D2666AFC75}"/>
    <cellStyle name="Separador de milhares 6 16 5 3" xfId="59028" xr:uid="{6D5D549F-29D2-4D48-B3D1-C32B7EA68C31}"/>
    <cellStyle name="Separador de milhares 6 16 6" xfId="28394" xr:uid="{00000000-0005-0000-0000-0000EC6E0000}"/>
    <cellStyle name="Separador de milhares 6 16 6 2" xfId="59030" xr:uid="{A61D9EEE-8A9E-48E1-8C40-D12B3284BD82}"/>
    <cellStyle name="Separador de milhares 6 16 7" xfId="59021" xr:uid="{0123A7A5-D5A1-464C-B6CF-C6C00729BDD8}"/>
    <cellStyle name="Separador de milhares 6 17" xfId="28395" xr:uid="{00000000-0005-0000-0000-0000ED6E0000}"/>
    <cellStyle name="Separador de milhares_x0001_ 6 17" xfId="28396" xr:uid="{00000000-0005-0000-0000-0000EE6E0000}"/>
    <cellStyle name="Separador de milhares 6 17 2" xfId="28397" xr:uid="{00000000-0005-0000-0000-0000EF6E0000}"/>
    <cellStyle name="Separador de milhares_x0001_ 6 17 2" xfId="59032" xr:uid="{645AE1A6-6D6B-4DEC-BB69-988ECC8F7210}"/>
    <cellStyle name="Separador de milhares 6 17 2 2" xfId="28398" xr:uid="{00000000-0005-0000-0000-0000F06E0000}"/>
    <cellStyle name="Separador de milhares 6 17 2 2 2" xfId="59034" xr:uid="{0D6C3080-A214-445E-9634-2FA41146666B}"/>
    <cellStyle name="Separador de milhares 6 17 2 3" xfId="59033" xr:uid="{B3710437-45B0-41CB-9E50-C3DC68483BE1}"/>
    <cellStyle name="Separador de milhares 6 17 3" xfId="28399" xr:uid="{00000000-0005-0000-0000-0000F16E0000}"/>
    <cellStyle name="Separador de milhares 6 17 3 2" xfId="28400" xr:uid="{00000000-0005-0000-0000-0000F26E0000}"/>
    <cellStyle name="Separador de milhares 6 17 3 2 2" xfId="59036" xr:uid="{2E8B45B2-12FF-47EB-893D-BB949A21C162}"/>
    <cellStyle name="Separador de milhares 6 17 3 3" xfId="59035" xr:uid="{4E0C544D-294F-441D-BEA7-4846F9A4EE92}"/>
    <cellStyle name="Separador de milhares 6 17 4" xfId="28401" xr:uid="{00000000-0005-0000-0000-0000F36E0000}"/>
    <cellStyle name="Separador de milhares 6 17 4 2" xfId="59037" xr:uid="{2E646CC3-1560-4F11-ADF2-DD5663D1C16D}"/>
    <cellStyle name="Separador de milhares 6 17 5" xfId="28402" xr:uid="{00000000-0005-0000-0000-0000F46E0000}"/>
    <cellStyle name="Separador de milhares 6 17 5 2" xfId="28403" xr:uid="{00000000-0005-0000-0000-0000F56E0000}"/>
    <cellStyle name="Separador de milhares 6 17 5 2 2" xfId="59039" xr:uid="{0616A171-4F6D-46A8-BE99-913B3CD52695}"/>
    <cellStyle name="Separador de milhares 6 17 5 3" xfId="59038" xr:uid="{51CED33B-70B2-4594-BF69-41EEC44D6251}"/>
    <cellStyle name="Separador de milhares 6 17 6" xfId="28404" xr:uid="{00000000-0005-0000-0000-0000F66E0000}"/>
    <cellStyle name="Separador de milhares 6 17 6 2" xfId="59040" xr:uid="{5F7017C4-4E63-4AAB-A16E-1F1642717BC3}"/>
    <cellStyle name="Separador de milhares 6 17 7" xfId="59031" xr:uid="{FB5DD240-519E-4D08-A3F2-1350924C6860}"/>
    <cellStyle name="Separador de milhares 6 18" xfId="28405" xr:uid="{00000000-0005-0000-0000-0000F76E0000}"/>
    <cellStyle name="Separador de milhares_x0001_ 6 18" xfId="58942" xr:uid="{6FFA6240-D4B5-4BF5-97CC-ACAE99D9C42A}"/>
    <cellStyle name="Separador de milhares 6 18 2" xfId="28406" xr:uid="{00000000-0005-0000-0000-0000F86E0000}"/>
    <cellStyle name="Separador de milhares 6 18 2 2" xfId="28407" xr:uid="{00000000-0005-0000-0000-0000F96E0000}"/>
    <cellStyle name="Separador de milhares 6 18 2 2 2" xfId="59043" xr:uid="{861CFEFC-7DF9-4864-9BC5-4486158C007A}"/>
    <cellStyle name="Separador de milhares 6 18 2 3" xfId="59042" xr:uid="{52854078-6899-4227-BA71-988AFE8748E2}"/>
    <cellStyle name="Separador de milhares 6 18 3" xfId="28408" xr:uid="{00000000-0005-0000-0000-0000FA6E0000}"/>
    <cellStyle name="Separador de milhares 6 18 3 2" xfId="28409" xr:uid="{00000000-0005-0000-0000-0000FB6E0000}"/>
    <cellStyle name="Separador de milhares 6 18 3 2 2" xfId="59045" xr:uid="{F373739A-65D3-452D-B7E3-A7C19388C8BA}"/>
    <cellStyle name="Separador de milhares 6 18 3 3" xfId="59044" xr:uid="{5EB7866B-D373-4D38-8703-C6AF545FFB87}"/>
    <cellStyle name="Separador de milhares 6 18 4" xfId="28410" xr:uid="{00000000-0005-0000-0000-0000FC6E0000}"/>
    <cellStyle name="Separador de milhares 6 18 4 2" xfId="59046" xr:uid="{27CCFF53-35ED-4BFA-9B26-2860AE0B2E73}"/>
    <cellStyle name="Separador de milhares 6 18 5" xfId="28411" xr:uid="{00000000-0005-0000-0000-0000FD6E0000}"/>
    <cellStyle name="Separador de milhares 6 18 5 2" xfId="28412" xr:uid="{00000000-0005-0000-0000-0000FE6E0000}"/>
    <cellStyle name="Separador de milhares 6 18 5 2 2" xfId="59048" xr:uid="{263B24FF-C6BA-424C-8D4C-3147547361F1}"/>
    <cellStyle name="Separador de milhares 6 18 5 3" xfId="59047" xr:uid="{2179473C-9E7E-4D05-A03E-F31ED6FD2030}"/>
    <cellStyle name="Separador de milhares 6 18 6" xfId="28413" xr:uid="{00000000-0005-0000-0000-0000FF6E0000}"/>
    <cellStyle name="Separador de milhares 6 18 6 2" xfId="59049" xr:uid="{FA175BBA-EBC1-415A-9EFF-9268982390C7}"/>
    <cellStyle name="Separador de milhares 6 18 7" xfId="59041" xr:uid="{0AEF47E4-DF88-4B58-B1F5-C72B60BD840E}"/>
    <cellStyle name="Separador de milhares 6 19" xfId="28414" xr:uid="{00000000-0005-0000-0000-0000006F0000}"/>
    <cellStyle name="Separador de milhares 6 19 2" xfId="28415" xr:uid="{00000000-0005-0000-0000-0000016F0000}"/>
    <cellStyle name="Separador de milhares 6 19 2 2" xfId="28416" xr:uid="{00000000-0005-0000-0000-0000026F0000}"/>
    <cellStyle name="Separador de milhares 6 19 2 2 2" xfId="59052" xr:uid="{322FBBAC-859E-4EB9-8155-82AA8EB1D07A}"/>
    <cellStyle name="Separador de milhares 6 19 2 3" xfId="59051" xr:uid="{8A86AD31-E7F6-49B4-87ED-4F7C08BB8256}"/>
    <cellStyle name="Separador de milhares 6 19 3" xfId="28417" xr:uid="{00000000-0005-0000-0000-0000036F0000}"/>
    <cellStyle name="Separador de milhares 6 19 3 2" xfId="28418" xr:uid="{00000000-0005-0000-0000-0000046F0000}"/>
    <cellStyle name="Separador de milhares 6 19 3 2 2" xfId="59054" xr:uid="{56E495BC-53FF-427F-B72F-3C1D86AF24F4}"/>
    <cellStyle name="Separador de milhares 6 19 3 3" xfId="59053" xr:uid="{1C054B6D-08CC-4446-8456-F3EFFD447F9E}"/>
    <cellStyle name="Separador de milhares 6 19 4" xfId="28419" xr:uid="{00000000-0005-0000-0000-0000056F0000}"/>
    <cellStyle name="Separador de milhares 6 19 4 2" xfId="59055" xr:uid="{BD87EA30-2608-49B6-B246-A2F97F96F76C}"/>
    <cellStyle name="Separador de milhares 6 19 5" xfId="28420" xr:uid="{00000000-0005-0000-0000-0000066F0000}"/>
    <cellStyle name="Separador de milhares 6 19 5 2" xfId="28421" xr:uid="{00000000-0005-0000-0000-0000076F0000}"/>
    <cellStyle name="Separador de milhares 6 19 5 2 2" xfId="59057" xr:uid="{94071D26-181F-4EF1-99E9-7163F8BE4B8A}"/>
    <cellStyle name="Separador de milhares 6 19 5 3" xfId="59056" xr:uid="{2CE255E1-7078-40CA-8BE9-94B973AB51AA}"/>
    <cellStyle name="Separador de milhares 6 19 6" xfId="28422" xr:uid="{00000000-0005-0000-0000-0000086F0000}"/>
    <cellStyle name="Separador de milhares 6 19 6 2" xfId="59058" xr:uid="{C5FB0E91-68F8-47BB-858C-779490EDE766}"/>
    <cellStyle name="Separador de milhares 6 19 7" xfId="59050" xr:uid="{B319FE92-D411-48B6-A10C-393392FC1FF7}"/>
    <cellStyle name="Separador de milhares 6 2" xfId="28423" xr:uid="{00000000-0005-0000-0000-0000096F0000}"/>
    <cellStyle name="Separador de milhares_x0001_ 6 2" xfId="28424" xr:uid="{00000000-0005-0000-0000-00000A6F0000}"/>
    <cellStyle name="Separador de milhares 6 2 10" xfId="59059" xr:uid="{EF665700-78FC-4D58-BE2D-49FDD34037AA}"/>
    <cellStyle name="Separador de milhares_x0001_ 6 2 10" xfId="59060" xr:uid="{1752B82D-FCEB-4B41-AF13-894C4EB1955E}"/>
    <cellStyle name="Separador de milhares 6 2 2" xfId="28425" xr:uid="{00000000-0005-0000-0000-00000B6F0000}"/>
    <cellStyle name="Separador de milhares_x0001_ 6 2 2" xfId="28426" xr:uid="{00000000-0005-0000-0000-00000C6F0000}"/>
    <cellStyle name="Separador de milhares 6 2 2 2" xfId="28427" xr:uid="{00000000-0005-0000-0000-00000D6F0000}"/>
    <cellStyle name="Separador de milhares_x0001_ 6 2 2 2" xfId="28428" xr:uid="{00000000-0005-0000-0000-00000E6F0000}"/>
    <cellStyle name="Separador de milhares 6 2 2 2 2" xfId="59063" xr:uid="{34D1279B-9E44-4180-AB20-E811C833FC5D}"/>
    <cellStyle name="Separador de milhares_x0001_ 6 2 2 2 2" xfId="59064" xr:uid="{4D5BB5DC-8685-46FF-8B83-62AF041F8607}"/>
    <cellStyle name="Separador de milhares 6 2 2 3" xfId="59061" xr:uid="{ECD15B4C-EA0C-4E96-9043-7CA6A2D3C20E}"/>
    <cellStyle name="Separador de milhares_x0001_ 6 2 2 3" xfId="59062" xr:uid="{9B6BEAC6-E5B1-4404-8CEF-54298606F638}"/>
    <cellStyle name="Separador de milhares 6 2 3" xfId="28429" xr:uid="{00000000-0005-0000-0000-00000F6F0000}"/>
    <cellStyle name="Separador de milhares_x0001_ 6 2 3" xfId="28430" xr:uid="{00000000-0005-0000-0000-0000106F0000}"/>
    <cellStyle name="Separador de milhares 6 2 3 2" xfId="28431" xr:uid="{00000000-0005-0000-0000-0000116F0000}"/>
    <cellStyle name="Separador de milhares_x0001_ 6 2 3 2" xfId="28432" xr:uid="{00000000-0005-0000-0000-0000126F0000}"/>
    <cellStyle name="Separador de milhares 6 2 3 2 2" xfId="59067" xr:uid="{E957564E-4773-4249-88F6-D17E8B595707}"/>
    <cellStyle name="Separador de milhares_x0001_ 6 2 3 2 2" xfId="59068" xr:uid="{776C37DE-18AD-46D6-B9BB-1C29AD76EEE5}"/>
    <cellStyle name="Separador de milhares 6 2 3 3" xfId="59065" xr:uid="{4EAEA6E4-72A3-4CB6-B7A4-99619CBD3BF8}"/>
    <cellStyle name="Separador de milhares_x0001_ 6 2 3 3" xfId="59066" xr:uid="{CF0215BC-FA83-4A06-A61B-5D956707D7FA}"/>
    <cellStyle name="Separador de milhares 6 2 4" xfId="28433" xr:uid="{00000000-0005-0000-0000-0000136F0000}"/>
    <cellStyle name="Separador de milhares_x0001_ 6 2 4" xfId="28434" xr:uid="{00000000-0005-0000-0000-0000146F0000}"/>
    <cellStyle name="Separador de milhares 6 2 4 2" xfId="28435" xr:uid="{00000000-0005-0000-0000-0000156F0000}"/>
    <cellStyle name="Separador de milhares_x0001_ 6 2 4 2" xfId="28436" xr:uid="{00000000-0005-0000-0000-0000166F0000}"/>
    <cellStyle name="Separador de milhares 6 2 4 2 2" xfId="59071" xr:uid="{3C24D5AD-05A1-4100-9083-544A3149C0FE}"/>
    <cellStyle name="Separador de milhares_x0001_ 6 2 4 2 2" xfId="59072" xr:uid="{A345024C-3975-4060-B8D6-D296132F76B4}"/>
    <cellStyle name="Separador de milhares 6 2 4 3" xfId="59069" xr:uid="{F5D46543-D4E5-4872-9F0F-1B19A862C2E7}"/>
    <cellStyle name="Separador de milhares_x0001_ 6 2 4 3" xfId="59070" xr:uid="{6C04369A-D98F-4004-8995-180029992536}"/>
    <cellStyle name="Separador de milhares 6 2 5" xfId="28437" xr:uid="{00000000-0005-0000-0000-0000176F0000}"/>
    <cellStyle name="Separador de milhares_x0001_ 6 2 5" xfId="28438" xr:uid="{00000000-0005-0000-0000-0000186F0000}"/>
    <cellStyle name="Separador de milhares 6 2 5 2" xfId="28439" xr:uid="{00000000-0005-0000-0000-0000196F0000}"/>
    <cellStyle name="Separador de milhares_x0001_ 6 2 5 2" xfId="28440" xr:uid="{00000000-0005-0000-0000-00001A6F0000}"/>
    <cellStyle name="Separador de milhares 6 2 5 2 2" xfId="59075" xr:uid="{12FA6D86-C48A-49CC-B2B8-9EF2EAAE13A9}"/>
    <cellStyle name="Separador de milhares_x0001_ 6 2 5 2 2" xfId="59076" xr:uid="{689A8E34-5C26-4B3D-B0B1-2E04A9790C76}"/>
    <cellStyle name="Separador de milhares 6 2 5 3" xfId="59073" xr:uid="{F6B838DE-1B3B-49BA-BC5A-C0B301983F15}"/>
    <cellStyle name="Separador de milhares_x0001_ 6 2 5 3" xfId="59074" xr:uid="{4FB6DB41-6817-4F07-A15D-6F94E9BAF5A0}"/>
    <cellStyle name="Separador de milhares 6 2 6" xfId="28441" xr:uid="{00000000-0005-0000-0000-00001B6F0000}"/>
    <cellStyle name="Separador de milhares_x0001_ 6 2 6" xfId="28442" xr:uid="{00000000-0005-0000-0000-00001C6F0000}"/>
    <cellStyle name="Separador de milhares 6 2 6 2" xfId="59077" xr:uid="{C5B7D7F0-832A-4CF8-83AF-6A972905282A}"/>
    <cellStyle name="Separador de milhares_x0001_ 6 2 6 2" xfId="59078" xr:uid="{48F6D01C-7583-4000-9E84-E41D026FE470}"/>
    <cellStyle name="Separador de milhares 6 2 7" xfId="28443" xr:uid="{00000000-0005-0000-0000-00001D6F0000}"/>
    <cellStyle name="Separador de milhares_x0001_ 6 2 7" xfId="28444" xr:uid="{00000000-0005-0000-0000-00001E6F0000}"/>
    <cellStyle name="Separador de milhares 6 2 7 2" xfId="59079" xr:uid="{D4D831A6-E2AD-4DCC-8443-E9B29C6CEDF3}"/>
    <cellStyle name="Separador de milhares_x0001_ 6 2 7 2" xfId="59080" xr:uid="{C7083D39-D8AA-43D6-9550-A5900964B2C8}"/>
    <cellStyle name="Separador de milhares 6 2 7 3" xfId="28445" xr:uid="{00000000-0005-0000-0000-00001F6F0000}"/>
    <cellStyle name="Separador de milhares 6 2 7 3 2" xfId="59081" xr:uid="{A2A44026-E0FD-4A66-AC8E-34BCBE4BB56D}"/>
    <cellStyle name="Separador de milhares 6 2 8" xfId="28446" xr:uid="{00000000-0005-0000-0000-0000206F0000}"/>
    <cellStyle name="Separador de milhares_x0001_ 6 2 8" xfId="28447" xr:uid="{00000000-0005-0000-0000-0000216F0000}"/>
    <cellStyle name="Separador de milhares 6 2 8 2" xfId="59082" xr:uid="{207FF2E0-059E-4636-A283-7CBFB442B2A8}"/>
    <cellStyle name="Separador de milhares_x0001_ 6 2 8 2" xfId="59083" xr:uid="{0EAAE691-CBA9-46CD-BCF4-02FA29CA0FA5}"/>
    <cellStyle name="Separador de milhares 6 2 9" xfId="28448" xr:uid="{00000000-0005-0000-0000-0000226F0000}"/>
    <cellStyle name="Separador de milhares_x0001_ 6 2 9" xfId="28449" xr:uid="{00000000-0005-0000-0000-0000236F0000}"/>
    <cellStyle name="Separador de milhares 6 2 9 2" xfId="59084" xr:uid="{F7C68B50-F0EF-40BC-9232-E84856A826A8}"/>
    <cellStyle name="Separador de milhares_x0001_ 6 2 9 2" xfId="59085" xr:uid="{41045B7E-9E61-4AD6-90CB-6A3681B2373C}"/>
    <cellStyle name="Separador de milhares 6 20" xfId="28450" xr:uid="{00000000-0005-0000-0000-0000246F0000}"/>
    <cellStyle name="Separador de milhares 6 20 2" xfId="28451" xr:uid="{00000000-0005-0000-0000-0000256F0000}"/>
    <cellStyle name="Separador de milhares 6 20 2 2" xfId="28452" xr:uid="{00000000-0005-0000-0000-0000266F0000}"/>
    <cellStyle name="Separador de milhares 6 20 2 2 2" xfId="59088" xr:uid="{E92EA851-590F-415C-97A8-88A95E33D900}"/>
    <cellStyle name="Separador de milhares 6 20 2 3" xfId="59087" xr:uid="{A44D4499-68B8-46ED-860E-B541EDB9E8AC}"/>
    <cellStyle name="Separador de milhares 6 20 3" xfId="28453" xr:uid="{00000000-0005-0000-0000-0000276F0000}"/>
    <cellStyle name="Separador de milhares 6 20 3 2" xfId="28454" xr:uid="{00000000-0005-0000-0000-0000286F0000}"/>
    <cellStyle name="Separador de milhares 6 20 3 2 2" xfId="59090" xr:uid="{1575DE82-C40C-4AA7-9440-68696419C643}"/>
    <cellStyle name="Separador de milhares 6 20 3 3" xfId="59089" xr:uid="{7253414C-9B49-4F8E-B259-138B065CA572}"/>
    <cellStyle name="Separador de milhares 6 20 4" xfId="28455" xr:uid="{00000000-0005-0000-0000-0000296F0000}"/>
    <cellStyle name="Separador de milhares 6 20 4 2" xfId="59091" xr:uid="{713C71F4-C4EB-4DB7-9930-89B21AFB5CAC}"/>
    <cellStyle name="Separador de milhares 6 20 5" xfId="28456" xr:uid="{00000000-0005-0000-0000-00002A6F0000}"/>
    <cellStyle name="Separador de milhares 6 20 5 2" xfId="28457" xr:uid="{00000000-0005-0000-0000-00002B6F0000}"/>
    <cellStyle name="Separador de milhares 6 20 5 2 2" xfId="59093" xr:uid="{A412A667-EACD-4056-94C0-6F19070AC508}"/>
    <cellStyle name="Separador de milhares 6 20 5 3" xfId="59092" xr:uid="{D88D4D21-DF42-4709-8C70-3CED558AA593}"/>
    <cellStyle name="Separador de milhares 6 20 6" xfId="28458" xr:uid="{00000000-0005-0000-0000-00002C6F0000}"/>
    <cellStyle name="Separador de milhares 6 20 6 2" xfId="59094" xr:uid="{83E61A02-B8A0-47CC-897D-9E215CEB532F}"/>
    <cellStyle name="Separador de milhares 6 20 7" xfId="59086" xr:uid="{BCB781E6-54DC-487F-A37E-F133196705E5}"/>
    <cellStyle name="Separador de milhares 6 21" xfId="28459" xr:uid="{00000000-0005-0000-0000-00002D6F0000}"/>
    <cellStyle name="Separador de milhares 6 21 2" xfId="28460" xr:uid="{00000000-0005-0000-0000-00002E6F0000}"/>
    <cellStyle name="Separador de milhares 6 21 2 2" xfId="28461" xr:uid="{00000000-0005-0000-0000-00002F6F0000}"/>
    <cellStyle name="Separador de milhares 6 21 2 2 2" xfId="59097" xr:uid="{AEA5459A-A4E5-4492-A4F7-A2FC8944831E}"/>
    <cellStyle name="Separador de milhares 6 21 2 3" xfId="59096" xr:uid="{7785E709-415E-4DA3-AD5C-0F87889F1BF3}"/>
    <cellStyle name="Separador de milhares 6 21 3" xfId="28462" xr:uid="{00000000-0005-0000-0000-0000306F0000}"/>
    <cellStyle name="Separador de milhares 6 21 3 2" xfId="28463" xr:uid="{00000000-0005-0000-0000-0000316F0000}"/>
    <cellStyle name="Separador de milhares 6 21 3 2 2" xfId="59099" xr:uid="{DF0DFFE3-6D5A-475F-B6D4-BDA16BE60EE0}"/>
    <cellStyle name="Separador de milhares 6 21 3 3" xfId="59098" xr:uid="{3749050C-6566-4F9A-AB0D-EEC153804768}"/>
    <cellStyle name="Separador de milhares 6 21 4" xfId="28464" xr:uid="{00000000-0005-0000-0000-0000326F0000}"/>
    <cellStyle name="Separador de milhares 6 21 4 2" xfId="59100" xr:uid="{4EE5445E-4197-49F3-B2D8-F8BB04AADC0B}"/>
    <cellStyle name="Separador de milhares 6 21 5" xfId="28465" xr:uid="{00000000-0005-0000-0000-0000336F0000}"/>
    <cellStyle name="Separador de milhares 6 21 5 2" xfId="28466" xr:uid="{00000000-0005-0000-0000-0000346F0000}"/>
    <cellStyle name="Separador de milhares 6 21 5 2 2" xfId="59102" xr:uid="{8E18EC5B-093A-4F84-9D82-3569626AF6D0}"/>
    <cellStyle name="Separador de milhares 6 21 5 3" xfId="59101" xr:uid="{1B4C0BFD-18CF-4D51-B66F-5ED91BB144C8}"/>
    <cellStyle name="Separador de milhares 6 21 6" xfId="28467" xr:uid="{00000000-0005-0000-0000-0000356F0000}"/>
    <cellStyle name="Separador de milhares 6 21 6 2" xfId="59103" xr:uid="{AA707790-9975-4286-B529-3A930F0A4A6F}"/>
    <cellStyle name="Separador de milhares 6 21 7" xfId="59095" xr:uid="{AA2730D0-136D-4DD7-9620-2C7F6B4510C6}"/>
    <cellStyle name="Separador de milhares 6 22" xfId="28468" xr:uid="{00000000-0005-0000-0000-0000366F0000}"/>
    <cellStyle name="Separador de milhares 6 22 2" xfId="28469" xr:uid="{00000000-0005-0000-0000-0000376F0000}"/>
    <cellStyle name="Separador de milhares 6 22 2 2" xfId="28470" xr:uid="{00000000-0005-0000-0000-0000386F0000}"/>
    <cellStyle name="Separador de milhares 6 22 2 2 2" xfId="59106" xr:uid="{FA027A28-D7AB-486B-B08B-F2431CB6F336}"/>
    <cellStyle name="Separador de milhares 6 22 2 3" xfId="59105" xr:uid="{46E0FF88-FC13-4DE1-BC22-7BE893814AEF}"/>
    <cellStyle name="Separador de milhares 6 22 3" xfId="28471" xr:uid="{00000000-0005-0000-0000-0000396F0000}"/>
    <cellStyle name="Separador de milhares 6 22 3 2" xfId="28472" xr:uid="{00000000-0005-0000-0000-00003A6F0000}"/>
    <cellStyle name="Separador de milhares 6 22 3 2 2" xfId="59108" xr:uid="{89717839-F276-47E7-8D08-EF3DB2CE3050}"/>
    <cellStyle name="Separador de milhares 6 22 3 3" xfId="59107" xr:uid="{03FF5307-BE67-4A0A-873C-8CED28824EB5}"/>
    <cellStyle name="Separador de milhares 6 22 4" xfId="28473" xr:uid="{00000000-0005-0000-0000-00003B6F0000}"/>
    <cellStyle name="Separador de milhares 6 22 4 2" xfId="59109" xr:uid="{20EE9DCC-E14B-484D-8C91-2D010823F4D3}"/>
    <cellStyle name="Separador de milhares 6 22 5" xfId="28474" xr:uid="{00000000-0005-0000-0000-00003C6F0000}"/>
    <cellStyle name="Separador de milhares 6 22 5 2" xfId="28475" xr:uid="{00000000-0005-0000-0000-00003D6F0000}"/>
    <cellStyle name="Separador de milhares 6 22 5 2 2" xfId="59111" xr:uid="{5A739E0D-B6F3-4BBB-A6B4-3AF5DB85810D}"/>
    <cellStyle name="Separador de milhares 6 22 5 3" xfId="59110" xr:uid="{FDF38A23-D9D7-4E1E-8331-5227626D3E37}"/>
    <cellStyle name="Separador de milhares 6 22 6" xfId="28476" xr:uid="{00000000-0005-0000-0000-00003E6F0000}"/>
    <cellStyle name="Separador de milhares 6 22 6 2" xfId="59112" xr:uid="{CA063FB1-1D96-4CDC-9159-A40F91F96FD0}"/>
    <cellStyle name="Separador de milhares 6 22 7" xfId="59104" xr:uid="{DF95D360-3096-4B7E-A2C8-9CF0E1A7209F}"/>
    <cellStyle name="Separador de milhares 6 23" xfId="28477" xr:uid="{00000000-0005-0000-0000-00003F6F0000}"/>
    <cellStyle name="Separador de milhares 6 23 2" xfId="28478" xr:uid="{00000000-0005-0000-0000-0000406F0000}"/>
    <cellStyle name="Separador de milhares 6 23 2 2" xfId="28479" xr:uid="{00000000-0005-0000-0000-0000416F0000}"/>
    <cellStyle name="Separador de milhares 6 23 2 2 2" xfId="59115" xr:uid="{43E8A57B-9342-493A-AF01-F811531F9227}"/>
    <cellStyle name="Separador de milhares 6 23 2 3" xfId="59114" xr:uid="{D9B97A21-199D-4D8A-863D-77AB2082FAC8}"/>
    <cellStyle name="Separador de milhares 6 23 3" xfId="28480" xr:uid="{00000000-0005-0000-0000-0000426F0000}"/>
    <cellStyle name="Separador de milhares 6 23 3 2" xfId="28481" xr:uid="{00000000-0005-0000-0000-0000436F0000}"/>
    <cellStyle name="Separador de milhares 6 23 3 2 2" xfId="59117" xr:uid="{95F52FCD-C3B3-4158-B3C8-9A33A13439D2}"/>
    <cellStyle name="Separador de milhares 6 23 3 3" xfId="59116" xr:uid="{776C344A-F8A1-4982-BD85-06498A8E260C}"/>
    <cellStyle name="Separador de milhares 6 23 4" xfId="28482" xr:uid="{00000000-0005-0000-0000-0000446F0000}"/>
    <cellStyle name="Separador de milhares 6 23 4 2" xfId="59118" xr:uid="{DCF1844C-938A-4D22-AE21-3136E4332195}"/>
    <cellStyle name="Separador de milhares 6 23 5" xfId="28483" xr:uid="{00000000-0005-0000-0000-0000456F0000}"/>
    <cellStyle name="Separador de milhares 6 23 5 2" xfId="28484" xr:uid="{00000000-0005-0000-0000-0000466F0000}"/>
    <cellStyle name="Separador de milhares 6 23 5 2 2" xfId="59120" xr:uid="{FD1BF13F-D1DD-4E62-89A9-84A1CBA3402C}"/>
    <cellStyle name="Separador de milhares 6 23 5 3" xfId="59119" xr:uid="{D1CA65D2-FB36-4F35-9B34-4CADE320F683}"/>
    <cellStyle name="Separador de milhares 6 23 6" xfId="28485" xr:uid="{00000000-0005-0000-0000-0000476F0000}"/>
    <cellStyle name="Separador de milhares 6 23 6 2" xfId="59121" xr:uid="{D7733EB2-E9AB-4B5C-B7A7-29D9B95813E1}"/>
    <cellStyle name="Separador de milhares 6 23 7" xfId="59113" xr:uid="{8267A1DD-F18C-4FD8-879A-858A7153E803}"/>
    <cellStyle name="Separador de milhares 6 24" xfId="28486" xr:uid="{00000000-0005-0000-0000-0000486F0000}"/>
    <cellStyle name="Separador de milhares 6 24 2" xfId="28487" xr:uid="{00000000-0005-0000-0000-0000496F0000}"/>
    <cellStyle name="Separador de milhares 6 24 2 2" xfId="28488" xr:uid="{00000000-0005-0000-0000-00004A6F0000}"/>
    <cellStyle name="Separador de milhares 6 24 2 2 2" xfId="59124" xr:uid="{FB238524-889B-4714-978A-7D511BE240FA}"/>
    <cellStyle name="Separador de milhares 6 24 2 3" xfId="59123" xr:uid="{4B4288E7-BA60-4311-B8C0-D537C7A68602}"/>
    <cellStyle name="Separador de milhares 6 24 3" xfId="28489" xr:uid="{00000000-0005-0000-0000-00004B6F0000}"/>
    <cellStyle name="Separador de milhares 6 24 3 2" xfId="28490" xr:uid="{00000000-0005-0000-0000-00004C6F0000}"/>
    <cellStyle name="Separador de milhares 6 24 3 2 2" xfId="59126" xr:uid="{1374344D-790E-4F24-AE41-ABBA75BE3E3B}"/>
    <cellStyle name="Separador de milhares 6 24 3 3" xfId="59125" xr:uid="{8DDD37CD-8514-4DF7-8EA5-7D20E38FFD40}"/>
    <cellStyle name="Separador de milhares 6 24 4" xfId="28491" xr:uid="{00000000-0005-0000-0000-00004D6F0000}"/>
    <cellStyle name="Separador de milhares 6 24 4 2" xfId="59127" xr:uid="{6E3A0AEE-031B-4669-A798-24DBE65DCBAA}"/>
    <cellStyle name="Separador de milhares 6 24 5" xfId="28492" xr:uid="{00000000-0005-0000-0000-00004E6F0000}"/>
    <cellStyle name="Separador de milhares 6 24 5 2" xfId="28493" xr:uid="{00000000-0005-0000-0000-00004F6F0000}"/>
    <cellStyle name="Separador de milhares 6 24 5 2 2" xfId="59129" xr:uid="{37E91944-7857-46BD-8CF6-E62D94F22812}"/>
    <cellStyle name="Separador de milhares 6 24 5 3" xfId="59128" xr:uid="{F651688A-40A5-45D3-AB32-E4C628791B76}"/>
    <cellStyle name="Separador de milhares 6 24 6" xfId="28494" xr:uid="{00000000-0005-0000-0000-0000506F0000}"/>
    <cellStyle name="Separador de milhares 6 24 6 2" xfId="59130" xr:uid="{21B66D41-0EFB-47C9-9B1E-4680D6EC32BA}"/>
    <cellStyle name="Separador de milhares 6 24 7" xfId="59122" xr:uid="{57724D15-687C-4B03-ACE1-EBD23AD1C03F}"/>
    <cellStyle name="Separador de milhares 6 25" xfId="28495" xr:uid="{00000000-0005-0000-0000-0000516F0000}"/>
    <cellStyle name="Separador de milhares 6 25 2" xfId="28496" xr:uid="{00000000-0005-0000-0000-0000526F0000}"/>
    <cellStyle name="Separador de milhares 6 25 2 2" xfId="28497" xr:uid="{00000000-0005-0000-0000-0000536F0000}"/>
    <cellStyle name="Separador de milhares 6 25 2 2 2" xfId="59133" xr:uid="{1879F155-984E-4BFC-8EFE-6D93F593F399}"/>
    <cellStyle name="Separador de milhares 6 25 2 3" xfId="59132" xr:uid="{8BDEAACC-4069-43FB-A7BC-09EC61E1C0E8}"/>
    <cellStyle name="Separador de milhares 6 25 3" xfId="28498" xr:uid="{00000000-0005-0000-0000-0000546F0000}"/>
    <cellStyle name="Separador de milhares 6 25 3 2" xfId="28499" xr:uid="{00000000-0005-0000-0000-0000556F0000}"/>
    <cellStyle name="Separador de milhares 6 25 3 2 2" xfId="59135" xr:uid="{7B1F9512-F689-465C-9673-CE6338C274CD}"/>
    <cellStyle name="Separador de milhares 6 25 3 3" xfId="59134" xr:uid="{FDA55416-4230-42A3-BA38-1075EDE01F89}"/>
    <cellStyle name="Separador de milhares 6 25 4" xfId="28500" xr:uid="{00000000-0005-0000-0000-0000566F0000}"/>
    <cellStyle name="Separador de milhares 6 25 4 2" xfId="59136" xr:uid="{3109B60F-34B1-432D-AF4E-D231ADE6CA9A}"/>
    <cellStyle name="Separador de milhares 6 25 5" xfId="28501" xr:uid="{00000000-0005-0000-0000-0000576F0000}"/>
    <cellStyle name="Separador de milhares 6 25 5 2" xfId="28502" xr:uid="{00000000-0005-0000-0000-0000586F0000}"/>
    <cellStyle name="Separador de milhares 6 25 5 2 2" xfId="59138" xr:uid="{6339925B-273B-4048-B21A-94A6792E21A8}"/>
    <cellStyle name="Separador de milhares 6 25 5 3" xfId="59137" xr:uid="{584D0040-494A-43CD-AD15-C7D2CB0F80CA}"/>
    <cellStyle name="Separador de milhares 6 25 6" xfId="28503" xr:uid="{00000000-0005-0000-0000-0000596F0000}"/>
    <cellStyle name="Separador de milhares 6 25 6 2" xfId="59139" xr:uid="{21386778-4D82-4F42-9D95-C28845BD9465}"/>
    <cellStyle name="Separador de milhares 6 25 7" xfId="59131" xr:uid="{2511DF42-1A8A-41C2-9E1F-8EA7DB087D23}"/>
    <cellStyle name="Separador de milhares 6 26" xfId="28504" xr:uid="{00000000-0005-0000-0000-00005A6F0000}"/>
    <cellStyle name="Separador de milhares 6 26 2" xfId="28505" xr:uid="{00000000-0005-0000-0000-00005B6F0000}"/>
    <cellStyle name="Separador de milhares 6 26 2 2" xfId="28506" xr:uid="{00000000-0005-0000-0000-00005C6F0000}"/>
    <cellStyle name="Separador de milhares 6 26 2 2 2" xfId="59142" xr:uid="{808CC731-E2F5-4782-AF79-C7E6AB9F2209}"/>
    <cellStyle name="Separador de milhares 6 26 2 3" xfId="59141" xr:uid="{C3A8F24C-9359-409E-95BB-FEE97C8DFCD3}"/>
    <cellStyle name="Separador de milhares 6 26 3" xfId="28507" xr:uid="{00000000-0005-0000-0000-00005D6F0000}"/>
    <cellStyle name="Separador de milhares 6 26 3 2" xfId="28508" xr:uid="{00000000-0005-0000-0000-00005E6F0000}"/>
    <cellStyle name="Separador de milhares 6 26 3 2 2" xfId="59144" xr:uid="{C438FF72-78DD-4203-AF96-C450FA8D6FD5}"/>
    <cellStyle name="Separador de milhares 6 26 3 3" xfId="59143" xr:uid="{BEBA69F4-CB23-463D-B1C1-48B36430D7F5}"/>
    <cellStyle name="Separador de milhares 6 26 4" xfId="28509" xr:uid="{00000000-0005-0000-0000-00005F6F0000}"/>
    <cellStyle name="Separador de milhares 6 26 4 2" xfId="59145" xr:uid="{0E3AA1E5-E75C-44A8-84CC-969648EE4193}"/>
    <cellStyle name="Separador de milhares 6 26 5" xfId="28510" xr:uid="{00000000-0005-0000-0000-0000606F0000}"/>
    <cellStyle name="Separador de milhares 6 26 5 2" xfId="28511" xr:uid="{00000000-0005-0000-0000-0000616F0000}"/>
    <cellStyle name="Separador de milhares 6 26 5 2 2" xfId="59147" xr:uid="{188D0FEA-E6EA-45CF-8DA9-F34545FFDC74}"/>
    <cellStyle name="Separador de milhares 6 26 5 3" xfId="59146" xr:uid="{967D7146-233C-4352-82CD-B702842AAF0B}"/>
    <cellStyle name="Separador de milhares 6 26 6" xfId="28512" xr:uid="{00000000-0005-0000-0000-0000626F0000}"/>
    <cellStyle name="Separador de milhares 6 26 6 2" xfId="59148" xr:uid="{A8EA3576-FC9D-412D-9C9E-4E2CE10F25EA}"/>
    <cellStyle name="Separador de milhares 6 26 7" xfId="59140" xr:uid="{0A5267C4-3EFC-446A-8F3A-6BBEEFB88A38}"/>
    <cellStyle name="Separador de milhares 6 27" xfId="28513" xr:uid="{00000000-0005-0000-0000-0000636F0000}"/>
    <cellStyle name="Separador de milhares 6 27 2" xfId="28514" xr:uid="{00000000-0005-0000-0000-0000646F0000}"/>
    <cellStyle name="Separador de milhares 6 27 2 2" xfId="28515" xr:uid="{00000000-0005-0000-0000-0000656F0000}"/>
    <cellStyle name="Separador de milhares 6 27 2 2 2" xfId="59151" xr:uid="{D2F9F6CC-5873-4D6F-B640-CBFBDF9784E9}"/>
    <cellStyle name="Separador de milhares 6 27 2 3" xfId="59150" xr:uid="{832B8BDD-72A0-4509-A0DA-2A67073975BA}"/>
    <cellStyle name="Separador de milhares 6 27 3" xfId="28516" xr:uid="{00000000-0005-0000-0000-0000666F0000}"/>
    <cellStyle name="Separador de milhares 6 27 3 2" xfId="28517" xr:uid="{00000000-0005-0000-0000-0000676F0000}"/>
    <cellStyle name="Separador de milhares 6 27 3 2 2" xfId="59153" xr:uid="{122EE6AC-F0DF-427A-B0F7-0059BB91B70B}"/>
    <cellStyle name="Separador de milhares 6 27 3 3" xfId="59152" xr:uid="{7ACBD073-FE98-4589-8F8C-AA0D22C25AB0}"/>
    <cellStyle name="Separador de milhares 6 27 4" xfId="28518" xr:uid="{00000000-0005-0000-0000-0000686F0000}"/>
    <cellStyle name="Separador de milhares 6 27 4 2" xfId="59154" xr:uid="{4A3D301B-8CC8-4D23-B8D6-F9092BC0C74D}"/>
    <cellStyle name="Separador de milhares 6 27 5" xfId="28519" xr:uid="{00000000-0005-0000-0000-0000696F0000}"/>
    <cellStyle name="Separador de milhares 6 27 5 2" xfId="28520" xr:uid="{00000000-0005-0000-0000-00006A6F0000}"/>
    <cellStyle name="Separador de milhares 6 27 5 2 2" xfId="59156" xr:uid="{AD99D62A-D16A-49EB-9454-951387CE6C71}"/>
    <cellStyle name="Separador de milhares 6 27 5 3" xfId="59155" xr:uid="{A712804B-833D-45DF-AB7F-ACD7E4B15BBD}"/>
    <cellStyle name="Separador de milhares 6 27 6" xfId="28521" xr:uid="{00000000-0005-0000-0000-00006B6F0000}"/>
    <cellStyle name="Separador de milhares 6 27 6 2" xfId="59157" xr:uid="{D2559938-D904-4302-BC60-E3B5ACD125EE}"/>
    <cellStyle name="Separador de milhares 6 27 7" xfId="59149" xr:uid="{4E99469C-8186-46F0-85B5-E505504EDF38}"/>
    <cellStyle name="Separador de milhares 6 28" xfId="28522" xr:uid="{00000000-0005-0000-0000-00006C6F0000}"/>
    <cellStyle name="Separador de milhares 6 28 2" xfId="28523" xr:uid="{00000000-0005-0000-0000-00006D6F0000}"/>
    <cellStyle name="Separador de milhares 6 28 2 2" xfId="28524" xr:uid="{00000000-0005-0000-0000-00006E6F0000}"/>
    <cellStyle name="Separador de milhares 6 28 2 2 2" xfId="59160" xr:uid="{79E8F02F-83B2-4C27-80A8-E5BCBAAC3DA8}"/>
    <cellStyle name="Separador de milhares 6 28 2 3" xfId="59159" xr:uid="{DC0D020B-B2AA-471D-A813-8602F92B8A2E}"/>
    <cellStyle name="Separador de milhares 6 28 3" xfId="28525" xr:uid="{00000000-0005-0000-0000-00006F6F0000}"/>
    <cellStyle name="Separador de milhares 6 28 3 2" xfId="28526" xr:uid="{00000000-0005-0000-0000-0000706F0000}"/>
    <cellStyle name="Separador de milhares 6 28 3 2 2" xfId="59162" xr:uid="{C0CEDABD-5264-4FFA-8FA6-3DF93C622C4A}"/>
    <cellStyle name="Separador de milhares 6 28 3 3" xfId="59161" xr:uid="{5AA1D0B5-A800-4833-B1FD-9B61E1D7301C}"/>
    <cellStyle name="Separador de milhares 6 28 4" xfId="28527" xr:uid="{00000000-0005-0000-0000-0000716F0000}"/>
    <cellStyle name="Separador de milhares 6 28 4 2" xfId="59163" xr:uid="{0E530619-8AC5-4013-9CCF-F52BF8998D5F}"/>
    <cellStyle name="Separador de milhares 6 28 5" xfId="28528" xr:uid="{00000000-0005-0000-0000-0000726F0000}"/>
    <cellStyle name="Separador de milhares 6 28 5 2" xfId="28529" xr:uid="{00000000-0005-0000-0000-0000736F0000}"/>
    <cellStyle name="Separador de milhares 6 28 5 2 2" xfId="59165" xr:uid="{D3CE076C-6F4B-4035-A0E9-6542BAFD0294}"/>
    <cellStyle name="Separador de milhares 6 28 5 3" xfId="59164" xr:uid="{00547AB9-11D5-4620-9703-AF2E4420E9A9}"/>
    <cellStyle name="Separador de milhares 6 28 6" xfId="28530" xr:uid="{00000000-0005-0000-0000-0000746F0000}"/>
    <cellStyle name="Separador de milhares 6 28 6 2" xfId="59166" xr:uid="{AF16770C-9AB2-4AFE-AD4F-585B0FAE880B}"/>
    <cellStyle name="Separador de milhares 6 28 7" xfId="59158" xr:uid="{8C184EEC-5431-4623-B6DA-8AACD1B7D9F3}"/>
    <cellStyle name="Separador de milhares 6 29" xfId="28531" xr:uid="{00000000-0005-0000-0000-0000756F0000}"/>
    <cellStyle name="Separador de milhares 6 29 2" xfId="28532" xr:uid="{00000000-0005-0000-0000-0000766F0000}"/>
    <cellStyle name="Separador de milhares 6 29 2 2" xfId="28533" xr:uid="{00000000-0005-0000-0000-0000776F0000}"/>
    <cellStyle name="Separador de milhares 6 29 2 2 2" xfId="59169" xr:uid="{56B102AA-29D9-4D63-A796-DE218F2BB402}"/>
    <cellStyle name="Separador de milhares 6 29 2 3" xfId="59168" xr:uid="{E747AAC4-1494-4BEA-BB26-0A41F1D76565}"/>
    <cellStyle name="Separador de milhares 6 29 3" xfId="28534" xr:uid="{00000000-0005-0000-0000-0000786F0000}"/>
    <cellStyle name="Separador de milhares 6 29 3 2" xfId="28535" xr:uid="{00000000-0005-0000-0000-0000796F0000}"/>
    <cellStyle name="Separador de milhares 6 29 3 2 2" xfId="59171" xr:uid="{E86BC20F-B5C6-44E4-A602-56893109964B}"/>
    <cellStyle name="Separador de milhares 6 29 3 3" xfId="59170" xr:uid="{6F1E739D-DF2C-4A47-BF4F-155CF3061B9B}"/>
    <cellStyle name="Separador de milhares 6 29 4" xfId="28536" xr:uid="{00000000-0005-0000-0000-00007A6F0000}"/>
    <cellStyle name="Separador de milhares 6 29 4 2" xfId="59172" xr:uid="{C3D549C2-F457-48D7-BDCF-0954945D27CC}"/>
    <cellStyle name="Separador de milhares 6 29 5" xfId="28537" xr:uid="{00000000-0005-0000-0000-00007B6F0000}"/>
    <cellStyle name="Separador de milhares 6 29 5 2" xfId="59173" xr:uid="{938BEE87-8500-4AC8-8B2B-3758BC6B910A}"/>
    <cellStyle name="Separador de milhares 6 29 6" xfId="28538" xr:uid="{00000000-0005-0000-0000-00007C6F0000}"/>
    <cellStyle name="Separador de milhares 6 29 6 2" xfId="59174" xr:uid="{B0C2E9F8-EF1E-431A-BDE7-750814D9B83B}"/>
    <cellStyle name="Separador de milhares 6 29 7" xfId="59167" xr:uid="{080CB28B-D956-4D9A-B8A5-20B68C88AA09}"/>
    <cellStyle name="Separador de milhares 6 3" xfId="28539" xr:uid="{00000000-0005-0000-0000-00007D6F0000}"/>
    <cellStyle name="Separador de milhares_x0001_ 6 3" xfId="28540" xr:uid="{00000000-0005-0000-0000-00007E6F0000}"/>
    <cellStyle name="Separador de milhares 6 3 10" xfId="59175" xr:uid="{ADEE9ED0-3BE5-4528-891C-E61F5343AB3F}"/>
    <cellStyle name="Separador de milhares_x0001_ 6 3 10" xfId="59176" xr:uid="{EEC47C28-F998-4389-B63A-D39D0E922A45}"/>
    <cellStyle name="Separador de milhares 6 3 2" xfId="28541" xr:uid="{00000000-0005-0000-0000-00007F6F0000}"/>
    <cellStyle name="Separador de milhares_x0001_ 6 3 2" xfId="28542" xr:uid="{00000000-0005-0000-0000-0000806F0000}"/>
    <cellStyle name="Separador de milhares 6 3 2 2" xfId="28543" xr:uid="{00000000-0005-0000-0000-0000816F0000}"/>
    <cellStyle name="Separador de milhares_x0001_ 6 3 2 2" xfId="28544" xr:uid="{00000000-0005-0000-0000-0000826F0000}"/>
    <cellStyle name="Separador de milhares 6 3 2 2 2" xfId="59179" xr:uid="{C13A9C00-B34C-4DAC-A7ED-05A36E7B1563}"/>
    <cellStyle name="Separador de milhares_x0001_ 6 3 2 2 2" xfId="59180" xr:uid="{134C9A35-AAF0-4CC4-B6DB-B8A988F03368}"/>
    <cellStyle name="Separador de milhares 6 3 2 3" xfId="59177" xr:uid="{96F0B7DE-DE1F-476F-8020-E02BF3E068F8}"/>
    <cellStyle name="Separador de milhares_x0001_ 6 3 2 3" xfId="59178" xr:uid="{060776AD-72AB-415D-B326-3D5A6396C484}"/>
    <cellStyle name="Separador de milhares 6 3 3" xfId="28545" xr:uid="{00000000-0005-0000-0000-0000836F0000}"/>
    <cellStyle name="Separador de milhares_x0001_ 6 3 3" xfId="28546" xr:uid="{00000000-0005-0000-0000-0000846F0000}"/>
    <cellStyle name="Separador de milhares 6 3 3 2" xfId="28547" xr:uid="{00000000-0005-0000-0000-0000856F0000}"/>
    <cellStyle name="Separador de milhares_x0001_ 6 3 3 2" xfId="28548" xr:uid="{00000000-0005-0000-0000-0000866F0000}"/>
    <cellStyle name="Separador de milhares 6 3 3 2 2" xfId="59183" xr:uid="{B7617875-D9DF-472B-BD7F-D9F5ABFFE50F}"/>
    <cellStyle name="Separador de milhares_x0001_ 6 3 3 2 2" xfId="59184" xr:uid="{A10FE2EB-CC8D-4D09-9168-74E7222B45F2}"/>
    <cellStyle name="Separador de milhares 6 3 3 3" xfId="59181" xr:uid="{FE30B7B6-1F34-475B-8DB2-553CD4B4B766}"/>
    <cellStyle name="Separador de milhares_x0001_ 6 3 3 3" xfId="59182" xr:uid="{77C197A9-FF0C-4170-8C76-A0465EDCD7EA}"/>
    <cellStyle name="Separador de milhares 6 3 4" xfId="28549" xr:uid="{00000000-0005-0000-0000-0000876F0000}"/>
    <cellStyle name="Separador de milhares_x0001_ 6 3 4" xfId="28550" xr:uid="{00000000-0005-0000-0000-0000886F0000}"/>
    <cellStyle name="Separador de milhares 6 3 4 2" xfId="28551" xr:uid="{00000000-0005-0000-0000-0000896F0000}"/>
    <cellStyle name="Separador de milhares_x0001_ 6 3 4 2" xfId="28552" xr:uid="{00000000-0005-0000-0000-00008A6F0000}"/>
    <cellStyle name="Separador de milhares 6 3 4 2 2" xfId="59187" xr:uid="{0798B5CD-CDF4-41EB-9F66-5DEA2E99B8DF}"/>
    <cellStyle name="Separador de milhares_x0001_ 6 3 4 2 2" xfId="59188" xr:uid="{0C4E2E75-1970-4A24-A5B8-9E6EA017B217}"/>
    <cellStyle name="Separador de milhares 6 3 4 3" xfId="59185" xr:uid="{CDB2746C-D172-4BDE-A8A8-63527D585F07}"/>
    <cellStyle name="Separador de milhares_x0001_ 6 3 4 3" xfId="59186" xr:uid="{D00EBFCB-2E3A-4D57-9B5F-DC58389A8ED7}"/>
    <cellStyle name="Separador de milhares 6 3 5" xfId="28553" xr:uid="{00000000-0005-0000-0000-00008B6F0000}"/>
    <cellStyle name="Separador de milhares_x0001_ 6 3 5" xfId="28554" xr:uid="{00000000-0005-0000-0000-00008C6F0000}"/>
    <cellStyle name="Separador de milhares 6 3 5 2" xfId="28555" xr:uid="{00000000-0005-0000-0000-00008D6F0000}"/>
    <cellStyle name="Separador de milhares_x0001_ 6 3 5 2" xfId="28556" xr:uid="{00000000-0005-0000-0000-00008E6F0000}"/>
    <cellStyle name="Separador de milhares 6 3 5 2 2" xfId="59191" xr:uid="{52E1B093-56CC-4628-98F8-78F69B01A2AE}"/>
    <cellStyle name="Separador de milhares_x0001_ 6 3 5 2 2" xfId="59192" xr:uid="{C2079225-0A5A-4CDA-9E29-9897F5BA4D4C}"/>
    <cellStyle name="Separador de milhares 6 3 5 3" xfId="59189" xr:uid="{2EE9A937-7324-4992-856F-1DED66184926}"/>
    <cellStyle name="Separador de milhares_x0001_ 6 3 5 3" xfId="59190" xr:uid="{8E599AAE-EAEC-41AB-ACC9-FBE3ADA7B119}"/>
    <cellStyle name="Separador de milhares 6 3 6" xfId="28557" xr:uid="{00000000-0005-0000-0000-00008F6F0000}"/>
    <cellStyle name="Separador de milhares_x0001_ 6 3 6" xfId="28558" xr:uid="{00000000-0005-0000-0000-0000906F0000}"/>
    <cellStyle name="Separador de milhares 6 3 6 2" xfId="59193" xr:uid="{BCAF9A6D-1611-482C-B3EE-B6A787365932}"/>
    <cellStyle name="Separador de milhares_x0001_ 6 3 6 2" xfId="59194" xr:uid="{E922D0EA-EA15-4324-9FEF-64271CDAEF4F}"/>
    <cellStyle name="Separador de milhares 6 3 7" xfId="28559" xr:uid="{00000000-0005-0000-0000-0000916F0000}"/>
    <cellStyle name="Separador de milhares_x0001_ 6 3 7" xfId="28560" xr:uid="{00000000-0005-0000-0000-0000926F0000}"/>
    <cellStyle name="Separador de milhares 6 3 7 2" xfId="59195" xr:uid="{52CF00E7-FA1F-4141-9A8B-CF5BD98D207D}"/>
    <cellStyle name="Separador de milhares_x0001_ 6 3 7 2" xfId="59196" xr:uid="{4117EB93-87F8-4D68-88C3-128FF0C1A97C}"/>
    <cellStyle name="Separador de milhares 6 3 7 3" xfId="28561" xr:uid="{00000000-0005-0000-0000-0000936F0000}"/>
    <cellStyle name="Separador de milhares 6 3 7 3 2" xfId="59197" xr:uid="{16C56E9E-D328-411E-AF64-DF6C71B66F0F}"/>
    <cellStyle name="Separador de milhares 6 3 8" xfId="28562" xr:uid="{00000000-0005-0000-0000-0000946F0000}"/>
    <cellStyle name="Separador de milhares_x0001_ 6 3 8" xfId="28563" xr:uid="{00000000-0005-0000-0000-0000956F0000}"/>
    <cellStyle name="Separador de milhares 6 3 8 2" xfId="59198" xr:uid="{35F4F438-4EBA-401F-905B-6588583E1FA3}"/>
    <cellStyle name="Separador de milhares_x0001_ 6 3 8 2" xfId="59199" xr:uid="{490D82CA-B228-40B7-8CC5-6610A6345B5D}"/>
    <cellStyle name="Separador de milhares 6 3 9" xfId="28564" xr:uid="{00000000-0005-0000-0000-0000966F0000}"/>
    <cellStyle name="Separador de milhares_x0001_ 6 3 9" xfId="28565" xr:uid="{00000000-0005-0000-0000-0000976F0000}"/>
    <cellStyle name="Separador de milhares 6 3 9 2" xfId="59200" xr:uid="{5896C221-0069-41D8-B7EC-7D0F38B9256B}"/>
    <cellStyle name="Separador de milhares_x0001_ 6 3 9 2" xfId="59201" xr:uid="{6D937653-5643-436B-A7EF-55B312741273}"/>
    <cellStyle name="Separador de milhares 6 30" xfId="28566" xr:uid="{00000000-0005-0000-0000-0000986F0000}"/>
    <cellStyle name="Separador de milhares 6 30 2" xfId="28567" xr:uid="{00000000-0005-0000-0000-0000996F0000}"/>
    <cellStyle name="Separador de milhares 6 30 2 2" xfId="28568" xr:uid="{00000000-0005-0000-0000-00009A6F0000}"/>
    <cellStyle name="Separador de milhares 6 30 2 2 2" xfId="59204" xr:uid="{093E7FB6-CDC4-477D-9021-491A9333B468}"/>
    <cellStyle name="Separador de milhares 6 30 2 3" xfId="59203" xr:uid="{847DFCA5-CA3E-487B-86BD-00CD1A90E6E6}"/>
    <cellStyle name="Separador de milhares 6 30 3" xfId="28569" xr:uid="{00000000-0005-0000-0000-00009B6F0000}"/>
    <cellStyle name="Separador de milhares 6 30 3 2" xfId="28570" xr:uid="{00000000-0005-0000-0000-00009C6F0000}"/>
    <cellStyle name="Separador de milhares 6 30 3 2 2" xfId="59206" xr:uid="{1A92B2D4-D412-455E-BE41-01367B118ABF}"/>
    <cellStyle name="Separador de milhares 6 30 3 3" xfId="59205" xr:uid="{0D67CDB3-57FC-48E3-B6B5-45BB835AC41D}"/>
    <cellStyle name="Separador de milhares 6 30 4" xfId="28571" xr:uid="{00000000-0005-0000-0000-00009D6F0000}"/>
    <cellStyle name="Separador de milhares 6 30 4 2" xfId="59207" xr:uid="{DCB5726C-6B66-438A-91D0-45B54945113E}"/>
    <cellStyle name="Separador de milhares 6 30 5" xfId="28572" xr:uid="{00000000-0005-0000-0000-00009E6F0000}"/>
    <cellStyle name="Separador de milhares 6 30 5 2" xfId="59208" xr:uid="{55CB9E91-90B1-425C-A153-A93E28167244}"/>
    <cellStyle name="Separador de milhares 6 30 6" xfId="28573" xr:uid="{00000000-0005-0000-0000-00009F6F0000}"/>
    <cellStyle name="Separador de milhares 6 30 6 2" xfId="59209" xr:uid="{B5A51A1D-1D61-4F0A-A4F2-EC9DF5B1C891}"/>
    <cellStyle name="Separador de milhares 6 30 7" xfId="59202" xr:uid="{EE714342-312E-423C-8648-A1656F677A69}"/>
    <cellStyle name="Separador de milhares 6 31" xfId="28574" xr:uid="{00000000-0005-0000-0000-0000A06F0000}"/>
    <cellStyle name="Separador de milhares 6 31 2" xfId="28575" xr:uid="{00000000-0005-0000-0000-0000A16F0000}"/>
    <cellStyle name="Separador de milhares 6 31 2 2" xfId="28576" xr:uid="{00000000-0005-0000-0000-0000A26F0000}"/>
    <cellStyle name="Separador de milhares 6 31 2 2 2" xfId="59212" xr:uid="{7F2EA2A1-109F-43B2-B123-247351B8851E}"/>
    <cellStyle name="Separador de milhares 6 31 2 3" xfId="59211" xr:uid="{348E2161-6E64-4727-9EA6-8159F57263C8}"/>
    <cellStyle name="Separador de milhares 6 31 3" xfId="28577" xr:uid="{00000000-0005-0000-0000-0000A36F0000}"/>
    <cellStyle name="Separador de milhares 6 31 3 2" xfId="28578" xr:uid="{00000000-0005-0000-0000-0000A46F0000}"/>
    <cellStyle name="Separador de milhares 6 31 3 2 2" xfId="59214" xr:uid="{8196D9EB-D2B3-42BB-A865-373893EBA01C}"/>
    <cellStyle name="Separador de milhares 6 31 3 3" xfId="59213" xr:uid="{34BB6B32-A259-48A4-ABD6-235B33B3ED43}"/>
    <cellStyle name="Separador de milhares 6 31 4" xfId="28579" xr:uid="{00000000-0005-0000-0000-0000A56F0000}"/>
    <cellStyle name="Separador de milhares 6 31 4 2" xfId="59215" xr:uid="{790C7852-A7A9-4632-B827-031A594D499A}"/>
    <cellStyle name="Separador de milhares 6 31 5" xfId="28580" xr:uid="{00000000-0005-0000-0000-0000A66F0000}"/>
    <cellStyle name="Separador de milhares 6 31 5 2" xfId="59216" xr:uid="{206789CC-E817-4806-AD54-870C600B0A02}"/>
    <cellStyle name="Separador de milhares 6 31 6" xfId="28581" xr:uid="{00000000-0005-0000-0000-0000A76F0000}"/>
    <cellStyle name="Separador de milhares 6 31 6 2" xfId="59217" xr:uid="{8E9E09AE-E364-430F-BF10-CA83F9556C4E}"/>
    <cellStyle name="Separador de milhares 6 31 7" xfId="59210" xr:uid="{27A5543A-5703-41E4-A6A2-511A3ACD0C42}"/>
    <cellStyle name="Separador de milhares 6 32" xfId="28582" xr:uid="{00000000-0005-0000-0000-0000A86F0000}"/>
    <cellStyle name="Separador de milhares 6 32 2" xfId="28583" xr:uid="{00000000-0005-0000-0000-0000A96F0000}"/>
    <cellStyle name="Separador de milhares 6 32 2 2" xfId="28584" xr:uid="{00000000-0005-0000-0000-0000AA6F0000}"/>
    <cellStyle name="Separador de milhares 6 32 2 2 2" xfId="59220" xr:uid="{D9FE9F7F-8DD5-4CB9-B3FB-0E7859C986D5}"/>
    <cellStyle name="Separador de milhares 6 32 2 3" xfId="59219" xr:uid="{38D65BB8-EC60-4EA3-850D-FAE36A7FB6A8}"/>
    <cellStyle name="Separador de milhares 6 32 3" xfId="28585" xr:uid="{00000000-0005-0000-0000-0000AB6F0000}"/>
    <cellStyle name="Separador de milhares 6 32 3 2" xfId="28586" xr:uid="{00000000-0005-0000-0000-0000AC6F0000}"/>
    <cellStyle name="Separador de milhares 6 32 3 2 2" xfId="59222" xr:uid="{F2FADE79-9C6C-4BA9-9274-3A18CA56AA13}"/>
    <cellStyle name="Separador de milhares 6 32 3 3" xfId="59221" xr:uid="{FB24E82C-BD96-4F9F-ADFA-4A7EEA2CDAA7}"/>
    <cellStyle name="Separador de milhares 6 32 4" xfId="28587" xr:uid="{00000000-0005-0000-0000-0000AD6F0000}"/>
    <cellStyle name="Separador de milhares 6 32 4 2" xfId="59223" xr:uid="{538151E7-AA28-4D4B-A82C-3922A2A96E17}"/>
    <cellStyle name="Separador de milhares 6 32 5" xfId="28588" xr:uid="{00000000-0005-0000-0000-0000AE6F0000}"/>
    <cellStyle name="Separador de milhares 6 32 5 2" xfId="59224" xr:uid="{47AD2751-FE60-4B49-9381-0CF53FD57277}"/>
    <cellStyle name="Separador de milhares 6 32 6" xfId="28589" xr:uid="{00000000-0005-0000-0000-0000AF6F0000}"/>
    <cellStyle name="Separador de milhares 6 32 6 2" xfId="59225" xr:uid="{5DD39E4F-809C-462D-893C-F84B291ABE5D}"/>
    <cellStyle name="Separador de milhares 6 32 7" xfId="59218" xr:uid="{8304E71B-071F-4251-A86E-34106A6686F1}"/>
    <cellStyle name="Separador de milhares 6 33" xfId="28590" xr:uid="{00000000-0005-0000-0000-0000B06F0000}"/>
    <cellStyle name="Separador de milhares 6 33 2" xfId="28591" xr:uid="{00000000-0005-0000-0000-0000B16F0000}"/>
    <cellStyle name="Separador de milhares 6 33 2 2" xfId="28592" xr:uid="{00000000-0005-0000-0000-0000B26F0000}"/>
    <cellStyle name="Separador de milhares 6 33 2 2 2" xfId="59228" xr:uid="{4B9D0B0E-1BE8-4A0E-971D-D47AD6E053B9}"/>
    <cellStyle name="Separador de milhares 6 33 2 3" xfId="59227" xr:uid="{05CE715B-5B07-4F10-80A8-0EDD79708FA8}"/>
    <cellStyle name="Separador de milhares 6 33 3" xfId="28593" xr:uid="{00000000-0005-0000-0000-0000B36F0000}"/>
    <cellStyle name="Separador de milhares 6 33 3 2" xfId="28594" xr:uid="{00000000-0005-0000-0000-0000B46F0000}"/>
    <cellStyle name="Separador de milhares 6 33 3 2 2" xfId="59230" xr:uid="{B4A6F3B8-E141-41CA-8852-77A34705FB26}"/>
    <cellStyle name="Separador de milhares 6 33 3 3" xfId="59229" xr:uid="{99DAC18F-80DA-4578-A641-29AF0E62526B}"/>
    <cellStyle name="Separador de milhares 6 33 4" xfId="28595" xr:uid="{00000000-0005-0000-0000-0000B56F0000}"/>
    <cellStyle name="Separador de milhares 6 33 4 2" xfId="59231" xr:uid="{152527F8-24C4-4585-972F-8E390F8DBD74}"/>
    <cellStyle name="Separador de milhares 6 33 5" xfId="28596" xr:uid="{00000000-0005-0000-0000-0000B66F0000}"/>
    <cellStyle name="Separador de milhares 6 33 5 2" xfId="59232" xr:uid="{5B484FEC-63D3-4A45-B0C7-0CC30FBDF805}"/>
    <cellStyle name="Separador de milhares 6 33 6" xfId="28597" xr:uid="{00000000-0005-0000-0000-0000B76F0000}"/>
    <cellStyle name="Separador de milhares 6 33 6 2" xfId="59233" xr:uid="{AB5F0776-BA70-494D-AC3D-FACEB84C56E1}"/>
    <cellStyle name="Separador de milhares 6 33 7" xfId="59226" xr:uid="{12666FFD-7AE2-4DDD-9F1F-45FE9A2EF150}"/>
    <cellStyle name="Separador de milhares 6 34" xfId="28598" xr:uid="{00000000-0005-0000-0000-0000B86F0000}"/>
    <cellStyle name="Separador de milhares 6 34 2" xfId="28599" xr:uid="{00000000-0005-0000-0000-0000B96F0000}"/>
    <cellStyle name="Separador de milhares 6 34 2 2" xfId="28600" xr:uid="{00000000-0005-0000-0000-0000BA6F0000}"/>
    <cellStyle name="Separador de milhares 6 34 2 2 2" xfId="59236" xr:uid="{B87E805C-3115-45CB-A378-70249FD7B364}"/>
    <cellStyle name="Separador de milhares 6 34 2 3" xfId="59235" xr:uid="{CB9ACCB2-3A36-43A2-A718-4508FA9C9531}"/>
    <cellStyle name="Separador de milhares 6 34 3" xfId="28601" xr:uid="{00000000-0005-0000-0000-0000BB6F0000}"/>
    <cellStyle name="Separador de milhares 6 34 3 2" xfId="28602" xr:uid="{00000000-0005-0000-0000-0000BC6F0000}"/>
    <cellStyle name="Separador de milhares 6 34 3 2 2" xfId="59238" xr:uid="{B3DBBB22-8D5E-4711-8FF9-CAD9544EEC43}"/>
    <cellStyle name="Separador de milhares 6 34 3 3" xfId="59237" xr:uid="{B557DD60-76B7-4D32-A117-BC8A1F4F385B}"/>
    <cellStyle name="Separador de milhares 6 34 4" xfId="28603" xr:uid="{00000000-0005-0000-0000-0000BD6F0000}"/>
    <cellStyle name="Separador de milhares 6 34 4 2" xfId="59239" xr:uid="{3359BA08-1A8A-43B7-BA44-8712FEEC5466}"/>
    <cellStyle name="Separador de milhares 6 34 5" xfId="28604" xr:uid="{00000000-0005-0000-0000-0000BE6F0000}"/>
    <cellStyle name="Separador de milhares 6 34 5 2" xfId="59240" xr:uid="{1651323F-176F-4C73-A53B-CFBAA19C4C91}"/>
    <cellStyle name="Separador de milhares 6 34 6" xfId="28605" xr:uid="{00000000-0005-0000-0000-0000BF6F0000}"/>
    <cellStyle name="Separador de milhares 6 34 6 2" xfId="59241" xr:uid="{CADF57EF-0AF2-461F-BE57-68BEBE99BE13}"/>
    <cellStyle name="Separador de milhares 6 34 7" xfId="59234" xr:uid="{0D666F48-7B85-4E1B-B57E-B8CFF90A3799}"/>
    <cellStyle name="Separador de milhares 6 35" xfId="28606" xr:uid="{00000000-0005-0000-0000-0000C06F0000}"/>
    <cellStyle name="Separador de milhares 6 35 2" xfId="28607" xr:uid="{00000000-0005-0000-0000-0000C16F0000}"/>
    <cellStyle name="Separador de milhares 6 35 2 2" xfId="28608" xr:uid="{00000000-0005-0000-0000-0000C26F0000}"/>
    <cellStyle name="Separador de milhares 6 35 2 2 2" xfId="59244" xr:uid="{20644AD5-BB26-4B7E-BBC0-14D72B684A42}"/>
    <cellStyle name="Separador de milhares 6 35 2 3" xfId="59243" xr:uid="{64BC6C14-E6A5-47D1-B88B-CFB059AC5357}"/>
    <cellStyle name="Separador de milhares 6 35 3" xfId="28609" xr:uid="{00000000-0005-0000-0000-0000C36F0000}"/>
    <cellStyle name="Separador de milhares 6 35 3 2" xfId="28610" xr:uid="{00000000-0005-0000-0000-0000C46F0000}"/>
    <cellStyle name="Separador de milhares 6 35 3 2 2" xfId="59246" xr:uid="{FF8DAA03-0338-4009-BBB5-C6CE0DE1698B}"/>
    <cellStyle name="Separador de milhares 6 35 3 3" xfId="59245" xr:uid="{17AC3EAA-03BD-40BC-B45C-6A86ADDD98D9}"/>
    <cellStyle name="Separador de milhares 6 35 4" xfId="28611" xr:uid="{00000000-0005-0000-0000-0000C56F0000}"/>
    <cellStyle name="Separador de milhares 6 35 4 2" xfId="59247" xr:uid="{0DED582D-C2A4-452E-8AEC-D01F93FA5160}"/>
    <cellStyle name="Separador de milhares 6 35 5" xfId="28612" xr:uid="{00000000-0005-0000-0000-0000C66F0000}"/>
    <cellStyle name="Separador de milhares 6 35 5 2" xfId="59248" xr:uid="{BC154999-D6B1-4C7C-A4F1-ECD827F82F33}"/>
    <cellStyle name="Separador de milhares 6 35 6" xfId="28613" xr:uid="{00000000-0005-0000-0000-0000C76F0000}"/>
    <cellStyle name="Separador de milhares 6 35 6 2" xfId="59249" xr:uid="{3603BD8E-BFD1-401D-A0FD-47DAB47B0996}"/>
    <cellStyle name="Separador de milhares 6 35 7" xfId="59242" xr:uid="{EA5DF750-DE98-4381-B0D6-8B74C8BD0603}"/>
    <cellStyle name="Separador de milhares 6 36" xfId="28614" xr:uid="{00000000-0005-0000-0000-0000C86F0000}"/>
    <cellStyle name="Separador de milhares 6 36 2" xfId="28615" xr:uid="{00000000-0005-0000-0000-0000C96F0000}"/>
    <cellStyle name="Separador de milhares 6 36 2 2" xfId="28616" xr:uid="{00000000-0005-0000-0000-0000CA6F0000}"/>
    <cellStyle name="Separador de milhares 6 36 2 2 2" xfId="59252" xr:uid="{604FE7AD-234C-4F68-8A98-B2EDEEFC4C6C}"/>
    <cellStyle name="Separador de milhares 6 36 2 3" xfId="59251" xr:uid="{219302E2-CCF9-4006-BBDF-746D3C507388}"/>
    <cellStyle name="Separador de milhares 6 36 3" xfId="28617" xr:uid="{00000000-0005-0000-0000-0000CB6F0000}"/>
    <cellStyle name="Separador de milhares 6 36 3 2" xfId="28618" xr:uid="{00000000-0005-0000-0000-0000CC6F0000}"/>
    <cellStyle name="Separador de milhares 6 36 3 2 2" xfId="59254" xr:uid="{FB6DF434-9062-440F-8B39-49AD176F8402}"/>
    <cellStyle name="Separador de milhares 6 36 3 3" xfId="59253" xr:uid="{B9B427E0-CED9-4430-AE3D-4DEBE5C12A51}"/>
    <cellStyle name="Separador de milhares 6 36 4" xfId="28619" xr:uid="{00000000-0005-0000-0000-0000CD6F0000}"/>
    <cellStyle name="Separador de milhares 6 36 4 2" xfId="59255" xr:uid="{CC7A8A8B-78B3-47A3-A613-12F28AF9A13A}"/>
    <cellStyle name="Separador de milhares 6 36 5" xfId="28620" xr:uid="{00000000-0005-0000-0000-0000CE6F0000}"/>
    <cellStyle name="Separador de milhares 6 36 5 2" xfId="59256" xr:uid="{53F0BFE5-3B2C-46A0-B77B-7BB81F409DE6}"/>
    <cellStyle name="Separador de milhares 6 36 6" xfId="28621" xr:uid="{00000000-0005-0000-0000-0000CF6F0000}"/>
    <cellStyle name="Separador de milhares 6 36 6 2" xfId="59257" xr:uid="{5FC6C5D4-70F4-404A-BA48-C64F7DC3E980}"/>
    <cellStyle name="Separador de milhares 6 36 7" xfId="59250" xr:uid="{03647D7A-9591-42F6-BF3C-A6D4655E6E1B}"/>
    <cellStyle name="Separador de milhares 6 37" xfId="28622" xr:uid="{00000000-0005-0000-0000-0000D06F0000}"/>
    <cellStyle name="Separador de milhares 6 37 2" xfId="28623" xr:uid="{00000000-0005-0000-0000-0000D16F0000}"/>
    <cellStyle name="Separador de milhares 6 37 2 2" xfId="59259" xr:uid="{B167642C-BC60-4494-8199-7DD047034BBB}"/>
    <cellStyle name="Separador de milhares 6 37 3" xfId="59258" xr:uid="{127CE93F-25C2-492E-82EE-84F9FACC5702}"/>
    <cellStyle name="Separador de milhares 6 38" xfId="28624" xr:uid="{00000000-0005-0000-0000-0000D26F0000}"/>
    <cellStyle name="Separador de milhares 6 38 2" xfId="28625" xr:uid="{00000000-0005-0000-0000-0000D36F0000}"/>
    <cellStyle name="Separador de milhares 6 38 2 2" xfId="59261" xr:uid="{AEC792A1-6F7F-40BF-84AD-33FEB3887A8B}"/>
    <cellStyle name="Separador de milhares 6 38 3" xfId="59260" xr:uid="{42FD312F-1D3F-414D-A039-27B01906DC8C}"/>
    <cellStyle name="Separador de milhares 6 39" xfId="28626" xr:uid="{00000000-0005-0000-0000-0000D46F0000}"/>
    <cellStyle name="Separador de milhares 6 39 2" xfId="28627" xr:uid="{00000000-0005-0000-0000-0000D56F0000}"/>
    <cellStyle name="Separador de milhares 6 39 2 2" xfId="59263" xr:uid="{1B9970F7-0583-4AE8-A09E-184A7A1C4BC4}"/>
    <cellStyle name="Separador de milhares 6 39 3" xfId="59262" xr:uid="{E1CB5A54-F46D-4BFE-BD87-87C8BD21BB49}"/>
    <cellStyle name="Separador de milhares 6 4" xfId="28628" xr:uid="{00000000-0005-0000-0000-0000D66F0000}"/>
    <cellStyle name="Separador de milhares_x0001_ 6 4" xfId="28629" xr:uid="{00000000-0005-0000-0000-0000D76F0000}"/>
    <cellStyle name="Separador de milhares 6 4 10" xfId="59264" xr:uid="{5721975E-1B62-4278-A0B8-225975EB6D62}"/>
    <cellStyle name="Separador de milhares_x0001_ 6 4 10" xfId="59265" xr:uid="{5BBD86D5-15BF-479E-B859-E74416B8A50E}"/>
    <cellStyle name="Separador de milhares 6 4 2" xfId="28630" xr:uid="{00000000-0005-0000-0000-0000D86F0000}"/>
    <cellStyle name="Separador de milhares_x0001_ 6 4 2" xfId="28631" xr:uid="{00000000-0005-0000-0000-0000D96F0000}"/>
    <cellStyle name="Separador de milhares 6 4 2 2" xfId="28632" xr:uid="{00000000-0005-0000-0000-0000DA6F0000}"/>
    <cellStyle name="Separador de milhares_x0001_ 6 4 2 2" xfId="28633" xr:uid="{00000000-0005-0000-0000-0000DB6F0000}"/>
    <cellStyle name="Separador de milhares 6 4 2 2 2" xfId="59268" xr:uid="{57CBB520-42CC-4E95-AAE5-4AADFA062996}"/>
    <cellStyle name="Separador de milhares_x0001_ 6 4 2 2 2" xfId="59269" xr:uid="{4B44AD01-0E9A-4E8D-A389-F3E775ECC0FA}"/>
    <cellStyle name="Separador de milhares 6 4 2 3" xfId="59266" xr:uid="{7C18F6AB-0E2B-425A-978C-79EDF3E965D2}"/>
    <cellStyle name="Separador de milhares_x0001_ 6 4 2 3" xfId="59267" xr:uid="{819945D3-B585-43D0-A9BD-5D05616281DD}"/>
    <cellStyle name="Separador de milhares 6 4 3" xfId="28634" xr:uid="{00000000-0005-0000-0000-0000DC6F0000}"/>
    <cellStyle name="Separador de milhares_x0001_ 6 4 3" xfId="28635" xr:uid="{00000000-0005-0000-0000-0000DD6F0000}"/>
    <cellStyle name="Separador de milhares 6 4 3 2" xfId="28636" xr:uid="{00000000-0005-0000-0000-0000DE6F0000}"/>
    <cellStyle name="Separador de milhares_x0001_ 6 4 3 2" xfId="28637" xr:uid="{00000000-0005-0000-0000-0000DF6F0000}"/>
    <cellStyle name="Separador de milhares 6 4 3 2 2" xfId="59272" xr:uid="{A10BA294-F3FD-4893-B878-73FE341017D5}"/>
    <cellStyle name="Separador de milhares_x0001_ 6 4 3 2 2" xfId="59273" xr:uid="{939EBB86-74ED-4E6D-9C30-DE811380206C}"/>
    <cellStyle name="Separador de milhares 6 4 3 3" xfId="59270" xr:uid="{33F3E81F-9597-45DC-B881-1AB5608CC16D}"/>
    <cellStyle name="Separador de milhares_x0001_ 6 4 3 3" xfId="59271" xr:uid="{FCE61508-3F70-4A36-B698-256497A76C98}"/>
    <cellStyle name="Separador de milhares 6 4 4" xfId="28638" xr:uid="{00000000-0005-0000-0000-0000E06F0000}"/>
    <cellStyle name="Separador de milhares_x0001_ 6 4 4" xfId="28639" xr:uid="{00000000-0005-0000-0000-0000E16F0000}"/>
    <cellStyle name="Separador de milhares 6 4 4 2" xfId="28640" xr:uid="{00000000-0005-0000-0000-0000E26F0000}"/>
    <cellStyle name="Separador de milhares_x0001_ 6 4 4 2" xfId="28641" xr:uid="{00000000-0005-0000-0000-0000E36F0000}"/>
    <cellStyle name="Separador de milhares 6 4 4 2 2" xfId="59276" xr:uid="{75EA86CE-C143-42CA-B2C1-DACB2C44E788}"/>
    <cellStyle name="Separador de milhares_x0001_ 6 4 4 2 2" xfId="59277" xr:uid="{8ACDA8A4-1F0E-4308-893B-D497AF63AE1D}"/>
    <cellStyle name="Separador de milhares 6 4 4 3" xfId="59274" xr:uid="{D2A37824-8480-4B7E-BC32-A3487B082297}"/>
    <cellStyle name="Separador de milhares_x0001_ 6 4 4 3" xfId="59275" xr:uid="{33B4FFF8-0505-4336-84D3-B956563234A3}"/>
    <cellStyle name="Separador de milhares 6 4 5" xfId="28642" xr:uid="{00000000-0005-0000-0000-0000E46F0000}"/>
    <cellStyle name="Separador de milhares_x0001_ 6 4 5" xfId="28643" xr:uid="{00000000-0005-0000-0000-0000E56F0000}"/>
    <cellStyle name="Separador de milhares 6 4 5 2" xfId="28644" xr:uid="{00000000-0005-0000-0000-0000E66F0000}"/>
    <cellStyle name="Separador de milhares_x0001_ 6 4 5 2" xfId="28645" xr:uid="{00000000-0005-0000-0000-0000E76F0000}"/>
    <cellStyle name="Separador de milhares 6 4 5 2 2" xfId="59280" xr:uid="{F3475104-B89F-4C92-BA98-04423FE999E2}"/>
    <cellStyle name="Separador de milhares_x0001_ 6 4 5 2 2" xfId="59281" xr:uid="{B68A2771-11FC-4A13-BD7F-19E8351B15AB}"/>
    <cellStyle name="Separador de milhares 6 4 5 3" xfId="59278" xr:uid="{0A8E6F87-5EF3-4E85-919A-D44959172C9E}"/>
    <cellStyle name="Separador de milhares_x0001_ 6 4 5 3" xfId="59279" xr:uid="{39E6ED45-E221-4577-B4F3-4500C05AC7A0}"/>
    <cellStyle name="Separador de milhares 6 4 6" xfId="28646" xr:uid="{00000000-0005-0000-0000-0000E86F0000}"/>
    <cellStyle name="Separador de milhares_x0001_ 6 4 6" xfId="28647" xr:uid="{00000000-0005-0000-0000-0000E96F0000}"/>
    <cellStyle name="Separador de milhares 6 4 6 2" xfId="59282" xr:uid="{5706FB34-E58C-492F-8453-256EEEF18ADD}"/>
    <cellStyle name="Separador de milhares_x0001_ 6 4 6 2" xfId="59283" xr:uid="{4B2E1CA5-0541-4526-A8E0-2E50ED66506A}"/>
    <cellStyle name="Separador de milhares 6 4 7" xfId="28648" xr:uid="{00000000-0005-0000-0000-0000EA6F0000}"/>
    <cellStyle name="Separador de milhares_x0001_ 6 4 7" xfId="28649" xr:uid="{00000000-0005-0000-0000-0000EB6F0000}"/>
    <cellStyle name="Separador de milhares 6 4 7 2" xfId="59284" xr:uid="{5A67F70D-ECA4-4BB8-94A9-A0B69CB405E7}"/>
    <cellStyle name="Separador de milhares_x0001_ 6 4 7 2" xfId="59285" xr:uid="{ABF75169-72A5-4C19-A5FD-B81C8D24A68F}"/>
    <cellStyle name="Separador de milhares 6 4 7 3" xfId="28650" xr:uid="{00000000-0005-0000-0000-0000EC6F0000}"/>
    <cellStyle name="Separador de milhares 6 4 7 3 2" xfId="59286" xr:uid="{520514BD-388D-489A-8685-BACEB7578DC2}"/>
    <cellStyle name="Separador de milhares 6 4 8" xfId="28651" xr:uid="{00000000-0005-0000-0000-0000ED6F0000}"/>
    <cellStyle name="Separador de milhares_x0001_ 6 4 8" xfId="28652" xr:uid="{00000000-0005-0000-0000-0000EE6F0000}"/>
    <cellStyle name="Separador de milhares 6 4 8 2" xfId="59287" xr:uid="{BB7C8820-552B-435E-8FD6-15374F2DAF78}"/>
    <cellStyle name="Separador de milhares_x0001_ 6 4 8 2" xfId="59288" xr:uid="{387F01E1-F5CE-41F1-A6F9-48D12437ABEB}"/>
    <cellStyle name="Separador de milhares 6 4 9" xfId="28653" xr:uid="{00000000-0005-0000-0000-0000EF6F0000}"/>
    <cellStyle name="Separador de milhares_x0001_ 6 4 9" xfId="28654" xr:uid="{00000000-0005-0000-0000-0000F06F0000}"/>
    <cellStyle name="Separador de milhares 6 4 9 2" xfId="59289" xr:uid="{B85B76B9-5445-4C5E-ADCB-35369D0246D8}"/>
    <cellStyle name="Separador de milhares_x0001_ 6 4 9 2" xfId="59290" xr:uid="{129E6A03-BE06-4872-AE85-A91C427970D0}"/>
    <cellStyle name="Separador de milhares 6 40" xfId="28655" xr:uid="{00000000-0005-0000-0000-0000F16F0000}"/>
    <cellStyle name="Separador de milhares 6 40 2" xfId="28656" xr:uid="{00000000-0005-0000-0000-0000F26F0000}"/>
    <cellStyle name="Separador de milhares 6 40 2 2" xfId="59292" xr:uid="{F6E93343-2660-40F9-AD84-A35D0592B9E3}"/>
    <cellStyle name="Separador de milhares 6 40 3" xfId="59291" xr:uid="{2BEFB705-EFA7-40AA-8C59-60F38E54A3E7}"/>
    <cellStyle name="Separador de milhares 6 41" xfId="28657" xr:uid="{00000000-0005-0000-0000-0000F36F0000}"/>
    <cellStyle name="Separador de milhares 6 41 2" xfId="59293" xr:uid="{63A272E5-BBCE-43A6-BE9A-20D2FADF50AB}"/>
    <cellStyle name="Separador de milhares 6 42" xfId="28658" xr:uid="{00000000-0005-0000-0000-0000F46F0000}"/>
    <cellStyle name="Separador de milhares 6 42 2" xfId="59294" xr:uid="{EAC53F66-2950-4AFE-9C12-BE22D983B93F}"/>
    <cellStyle name="Separador de milhares 6 42 3" xfId="28659" xr:uid="{00000000-0005-0000-0000-0000F56F0000}"/>
    <cellStyle name="Separador de milhares 6 42 3 2" xfId="59295" xr:uid="{B5A0F9E2-1A68-4EBE-92E4-A2C12C72B271}"/>
    <cellStyle name="Separador de milhares 6 43" xfId="28660" xr:uid="{00000000-0005-0000-0000-0000F66F0000}"/>
    <cellStyle name="Separador de milhares 6 43 2" xfId="59296" xr:uid="{CC4B05FF-AB7B-4792-8A85-F2BD498E0DA8}"/>
    <cellStyle name="Separador de milhares 6 44" xfId="28661" xr:uid="{00000000-0005-0000-0000-0000F76F0000}"/>
    <cellStyle name="Separador de milhares 6 44 2" xfId="59297" xr:uid="{1E81B280-E674-402E-A807-800C1AD7F8E3}"/>
    <cellStyle name="Separador de milhares 6 45" xfId="58941" xr:uid="{6C92BEE7-0710-4F53-B1CF-9533D716099F}"/>
    <cellStyle name="Separador de milhares 6 5" xfId="28662" xr:uid="{00000000-0005-0000-0000-0000F86F0000}"/>
    <cellStyle name="Separador de milhares_x0001_ 6 5" xfId="28663" xr:uid="{00000000-0005-0000-0000-0000F96F0000}"/>
    <cellStyle name="Separador de milhares 6 5 10" xfId="59298" xr:uid="{D99B3CF6-99D6-4F2F-BC27-422AA28633E5}"/>
    <cellStyle name="Separador de milhares_x0001_ 6 5 10" xfId="59299" xr:uid="{14A55EF8-F665-48CC-8DE1-C81796B3157D}"/>
    <cellStyle name="Separador de milhares 6 5 2" xfId="28664" xr:uid="{00000000-0005-0000-0000-0000FA6F0000}"/>
    <cellStyle name="Separador de milhares_x0001_ 6 5 2" xfId="28665" xr:uid="{00000000-0005-0000-0000-0000FB6F0000}"/>
    <cellStyle name="Separador de milhares 6 5 2 2" xfId="28666" xr:uid="{00000000-0005-0000-0000-0000FC6F0000}"/>
    <cellStyle name="Separador de milhares_x0001_ 6 5 2 2" xfId="28667" xr:uid="{00000000-0005-0000-0000-0000FD6F0000}"/>
    <cellStyle name="Separador de milhares 6 5 2 2 2" xfId="59302" xr:uid="{8AB294CF-E1AD-43CD-96E6-3FFE05978D1F}"/>
    <cellStyle name="Separador de milhares_x0001_ 6 5 2 2 2" xfId="59303" xr:uid="{98B8CC6C-BD00-4203-80E3-3B25097234C5}"/>
    <cellStyle name="Separador de milhares 6 5 2 3" xfId="59300" xr:uid="{CA088D75-5467-4EA7-A3F2-22633C09DD75}"/>
    <cellStyle name="Separador de milhares_x0001_ 6 5 2 3" xfId="59301" xr:uid="{7A4DFE7D-1C17-4E62-8CA2-0E799F28AC3E}"/>
    <cellStyle name="Separador de milhares 6 5 3" xfId="28668" xr:uid="{00000000-0005-0000-0000-0000FE6F0000}"/>
    <cellStyle name="Separador de milhares_x0001_ 6 5 3" xfId="28669" xr:uid="{00000000-0005-0000-0000-0000FF6F0000}"/>
    <cellStyle name="Separador de milhares 6 5 3 2" xfId="28670" xr:uid="{00000000-0005-0000-0000-000000700000}"/>
    <cellStyle name="Separador de milhares_x0001_ 6 5 3 2" xfId="28671" xr:uid="{00000000-0005-0000-0000-000001700000}"/>
    <cellStyle name="Separador de milhares 6 5 3 2 2" xfId="59306" xr:uid="{0955D287-EB29-4938-9CEE-2018D15E4E0E}"/>
    <cellStyle name="Separador de milhares_x0001_ 6 5 3 2 2" xfId="59307" xr:uid="{B3A94732-E862-43C5-A183-FFF3F517A395}"/>
    <cellStyle name="Separador de milhares 6 5 3 3" xfId="59304" xr:uid="{EF9051A4-E46A-4D6E-8DC3-201CE93D16DF}"/>
    <cellStyle name="Separador de milhares_x0001_ 6 5 3 3" xfId="59305" xr:uid="{40314B57-97C3-43D3-AE1C-7727C1A10F7E}"/>
    <cellStyle name="Separador de milhares 6 5 4" xfId="28672" xr:uid="{00000000-0005-0000-0000-000002700000}"/>
    <cellStyle name="Separador de milhares_x0001_ 6 5 4" xfId="28673" xr:uid="{00000000-0005-0000-0000-000003700000}"/>
    <cellStyle name="Separador de milhares 6 5 4 2" xfId="28674" xr:uid="{00000000-0005-0000-0000-000004700000}"/>
    <cellStyle name="Separador de milhares_x0001_ 6 5 4 2" xfId="28675" xr:uid="{00000000-0005-0000-0000-000005700000}"/>
    <cellStyle name="Separador de milhares 6 5 4 2 2" xfId="59310" xr:uid="{DD21431F-0827-45C6-BA9F-38725E5AFB98}"/>
    <cellStyle name="Separador de milhares_x0001_ 6 5 4 2 2" xfId="59311" xr:uid="{3668BF9E-E226-4524-B348-8607EAF94F55}"/>
    <cellStyle name="Separador de milhares 6 5 4 3" xfId="59308" xr:uid="{7389AB74-2C58-4167-9FD8-B1182CEA4828}"/>
    <cellStyle name="Separador de milhares_x0001_ 6 5 4 3" xfId="59309" xr:uid="{1AE45BE9-BC5B-4202-A079-FC3C0A1DAF87}"/>
    <cellStyle name="Separador de milhares 6 5 5" xfId="28676" xr:uid="{00000000-0005-0000-0000-000006700000}"/>
    <cellStyle name="Separador de milhares_x0001_ 6 5 5" xfId="28677" xr:uid="{00000000-0005-0000-0000-000007700000}"/>
    <cellStyle name="Separador de milhares 6 5 5 2" xfId="28678" xr:uid="{00000000-0005-0000-0000-000008700000}"/>
    <cellStyle name="Separador de milhares_x0001_ 6 5 5 2" xfId="28679" xr:uid="{00000000-0005-0000-0000-000009700000}"/>
    <cellStyle name="Separador de milhares 6 5 5 2 2" xfId="59314" xr:uid="{E3D531D5-00D9-4D39-BF81-290E789A7A27}"/>
    <cellStyle name="Separador de milhares_x0001_ 6 5 5 2 2" xfId="59315" xr:uid="{D1CA19E3-2274-4966-ABCA-39A2D647D5FA}"/>
    <cellStyle name="Separador de milhares 6 5 5 3" xfId="59312" xr:uid="{0964C882-327A-4660-9DCD-95F90A69DD5B}"/>
    <cellStyle name="Separador de milhares_x0001_ 6 5 5 3" xfId="59313" xr:uid="{0FEC9E04-C143-4382-962B-6D77E712DCEB}"/>
    <cellStyle name="Separador de milhares 6 5 6" xfId="28680" xr:uid="{00000000-0005-0000-0000-00000A700000}"/>
    <cellStyle name="Separador de milhares_x0001_ 6 5 6" xfId="28681" xr:uid="{00000000-0005-0000-0000-00000B700000}"/>
    <cellStyle name="Separador de milhares 6 5 6 2" xfId="59316" xr:uid="{0EBE00D8-B7B7-4626-9DD9-F46BA6C85E01}"/>
    <cellStyle name="Separador de milhares_x0001_ 6 5 6 2" xfId="59317" xr:uid="{775F9C58-3D46-41D3-8F9E-09435B67A25B}"/>
    <cellStyle name="Separador de milhares 6 5 7" xfId="28682" xr:uid="{00000000-0005-0000-0000-00000C700000}"/>
    <cellStyle name="Separador de milhares_x0001_ 6 5 7" xfId="28683" xr:uid="{00000000-0005-0000-0000-00000D700000}"/>
    <cellStyle name="Separador de milhares 6 5 7 2" xfId="59318" xr:uid="{FEB0D233-7BFA-4D07-A642-DA3C49DB1F7E}"/>
    <cellStyle name="Separador de milhares_x0001_ 6 5 7 2" xfId="59319" xr:uid="{C3DA6BA8-33B7-4465-9235-BF75116ED64A}"/>
    <cellStyle name="Separador de milhares 6 5 7 3" xfId="28684" xr:uid="{00000000-0005-0000-0000-00000E700000}"/>
    <cellStyle name="Separador de milhares 6 5 7 3 2" xfId="59320" xr:uid="{085686AE-DB16-4A19-8B1F-985B1B1EDA44}"/>
    <cellStyle name="Separador de milhares 6 5 8" xfId="28685" xr:uid="{00000000-0005-0000-0000-00000F700000}"/>
    <cellStyle name="Separador de milhares_x0001_ 6 5 8" xfId="28686" xr:uid="{00000000-0005-0000-0000-000010700000}"/>
    <cellStyle name="Separador de milhares 6 5 8 2" xfId="59321" xr:uid="{2E12935F-5FEF-4E11-97D0-EBFA0E265DC3}"/>
    <cellStyle name="Separador de milhares_x0001_ 6 5 8 2" xfId="59322" xr:uid="{59EF6233-EF3E-4722-B73E-7C011B51EB96}"/>
    <cellStyle name="Separador de milhares 6 5 9" xfId="28687" xr:uid="{00000000-0005-0000-0000-000011700000}"/>
    <cellStyle name="Separador de milhares_x0001_ 6 5 9" xfId="28688" xr:uid="{00000000-0005-0000-0000-000012700000}"/>
    <cellStyle name="Separador de milhares 6 5 9 2" xfId="59323" xr:uid="{E10FA470-8BF1-4F29-B890-D6FADA9C59FC}"/>
    <cellStyle name="Separador de milhares_x0001_ 6 5 9 2" xfId="59324" xr:uid="{3C9D598B-4EE0-447C-ACAA-5E4163CA1F60}"/>
    <cellStyle name="Separador de milhares 6 6" xfId="28689" xr:uid="{00000000-0005-0000-0000-000013700000}"/>
    <cellStyle name="Separador de milhares_x0001_ 6 6" xfId="28690" xr:uid="{00000000-0005-0000-0000-000014700000}"/>
    <cellStyle name="Separador de milhares 6 6 10" xfId="59325" xr:uid="{937FBB3B-AA51-43B4-BE76-6F8F4CA53751}"/>
    <cellStyle name="Separador de milhares_x0001_ 6 6 10" xfId="59326" xr:uid="{B23903A3-7A44-461B-826B-55379EC94A4E}"/>
    <cellStyle name="Separador de milhares 6 6 2" xfId="28691" xr:uid="{00000000-0005-0000-0000-000015700000}"/>
    <cellStyle name="Separador de milhares_x0001_ 6 6 2" xfId="28692" xr:uid="{00000000-0005-0000-0000-000016700000}"/>
    <cellStyle name="Separador de milhares 6 6 2 2" xfId="28693" xr:uid="{00000000-0005-0000-0000-000017700000}"/>
    <cellStyle name="Separador de milhares_x0001_ 6 6 2 2" xfId="28694" xr:uid="{00000000-0005-0000-0000-000018700000}"/>
    <cellStyle name="Separador de milhares 6 6 2 2 2" xfId="59329" xr:uid="{A49F6A83-13CA-4F59-82AD-95F9AC13A0E4}"/>
    <cellStyle name="Separador de milhares_x0001_ 6 6 2 2 2" xfId="59330" xr:uid="{04E31746-22CD-48ED-B290-416F06BE79D4}"/>
    <cellStyle name="Separador de milhares 6 6 2 3" xfId="59327" xr:uid="{AA29CB59-5A05-43B6-8F1C-917AB2C3CE72}"/>
    <cellStyle name="Separador de milhares_x0001_ 6 6 2 3" xfId="59328" xr:uid="{C315B906-C53B-4AD8-93D9-AFBA41630FB9}"/>
    <cellStyle name="Separador de milhares 6 6 3" xfId="28695" xr:uid="{00000000-0005-0000-0000-000019700000}"/>
    <cellStyle name="Separador de milhares_x0001_ 6 6 3" xfId="28696" xr:uid="{00000000-0005-0000-0000-00001A700000}"/>
    <cellStyle name="Separador de milhares 6 6 3 2" xfId="28697" xr:uid="{00000000-0005-0000-0000-00001B700000}"/>
    <cellStyle name="Separador de milhares_x0001_ 6 6 3 2" xfId="28698" xr:uid="{00000000-0005-0000-0000-00001C700000}"/>
    <cellStyle name="Separador de milhares 6 6 3 2 2" xfId="59333" xr:uid="{3F42DE0B-F965-4656-A23F-D416B9CA7C24}"/>
    <cellStyle name="Separador de milhares_x0001_ 6 6 3 2 2" xfId="59334" xr:uid="{A03F9BF7-3C6B-4BA0-A620-EBD8CE752233}"/>
    <cellStyle name="Separador de milhares 6 6 3 3" xfId="59331" xr:uid="{8799CB38-0E4D-4040-ADF5-E6EE7C98092E}"/>
    <cellStyle name="Separador de milhares_x0001_ 6 6 3 3" xfId="59332" xr:uid="{9C993548-EB6D-4B86-B9DC-67088A3A0121}"/>
    <cellStyle name="Separador de milhares 6 6 4" xfId="28699" xr:uid="{00000000-0005-0000-0000-00001D700000}"/>
    <cellStyle name="Separador de milhares_x0001_ 6 6 4" xfId="28700" xr:uid="{00000000-0005-0000-0000-00001E700000}"/>
    <cellStyle name="Separador de milhares 6 6 4 2" xfId="28701" xr:uid="{00000000-0005-0000-0000-00001F700000}"/>
    <cellStyle name="Separador de milhares_x0001_ 6 6 4 2" xfId="28702" xr:uid="{00000000-0005-0000-0000-000020700000}"/>
    <cellStyle name="Separador de milhares 6 6 4 2 2" xfId="59337" xr:uid="{F2E18DB0-0E03-4599-842B-D4153D3ABAFF}"/>
    <cellStyle name="Separador de milhares_x0001_ 6 6 4 2 2" xfId="59338" xr:uid="{765CB7F2-E435-49F8-ABB7-8BD67E209E2B}"/>
    <cellStyle name="Separador de milhares 6 6 4 3" xfId="59335" xr:uid="{AB5A007F-F515-4324-8C6D-689EC6E64C01}"/>
    <cellStyle name="Separador de milhares_x0001_ 6 6 4 3" xfId="59336" xr:uid="{10FEF484-F343-4AA7-A241-E1BD989D6813}"/>
    <cellStyle name="Separador de milhares 6 6 5" xfId="28703" xr:uid="{00000000-0005-0000-0000-000021700000}"/>
    <cellStyle name="Separador de milhares_x0001_ 6 6 5" xfId="28704" xr:uid="{00000000-0005-0000-0000-000022700000}"/>
    <cellStyle name="Separador de milhares 6 6 5 2" xfId="28705" xr:uid="{00000000-0005-0000-0000-000023700000}"/>
    <cellStyle name="Separador de milhares_x0001_ 6 6 5 2" xfId="28706" xr:uid="{00000000-0005-0000-0000-000024700000}"/>
    <cellStyle name="Separador de milhares 6 6 5 2 2" xfId="59341" xr:uid="{6C71D0B1-DCC3-4120-9193-BBFE5A9A8277}"/>
    <cellStyle name="Separador de milhares_x0001_ 6 6 5 2 2" xfId="59342" xr:uid="{44B75101-5059-45AD-BE40-EBDCFACA64C5}"/>
    <cellStyle name="Separador de milhares 6 6 5 3" xfId="59339" xr:uid="{649B7B81-BEDA-4BD9-B014-1F0E8D37939B}"/>
    <cellStyle name="Separador de milhares_x0001_ 6 6 5 3" xfId="59340" xr:uid="{6D804F76-63FC-4521-80D5-33B4E612FD34}"/>
    <cellStyle name="Separador de milhares 6 6 6" xfId="28707" xr:uid="{00000000-0005-0000-0000-000025700000}"/>
    <cellStyle name="Separador de milhares_x0001_ 6 6 6" xfId="28708" xr:uid="{00000000-0005-0000-0000-000026700000}"/>
    <cellStyle name="Separador de milhares 6 6 6 2" xfId="59343" xr:uid="{D501286F-B725-4CA3-8D13-924A79EEFB87}"/>
    <cellStyle name="Separador de milhares_x0001_ 6 6 6 2" xfId="59344" xr:uid="{61B2F953-C37B-4116-A736-D984845D883E}"/>
    <cellStyle name="Separador de milhares 6 6 7" xfId="28709" xr:uid="{00000000-0005-0000-0000-000027700000}"/>
    <cellStyle name="Separador de milhares_x0001_ 6 6 7" xfId="28710" xr:uid="{00000000-0005-0000-0000-000028700000}"/>
    <cellStyle name="Separador de milhares 6 6 7 2" xfId="59345" xr:uid="{64A0CFFC-435C-404B-9E09-0AD9D5F86AF0}"/>
    <cellStyle name="Separador de milhares_x0001_ 6 6 7 2" xfId="59346" xr:uid="{EFA5A995-F391-4859-920B-F66D78980B2A}"/>
    <cellStyle name="Separador de milhares 6 6 7 3" xfId="28711" xr:uid="{00000000-0005-0000-0000-000029700000}"/>
    <cellStyle name="Separador de milhares 6 6 7 3 2" xfId="59347" xr:uid="{95DA29F0-FC01-4649-98C7-3C8BBAAC0F11}"/>
    <cellStyle name="Separador de milhares 6 6 8" xfId="28712" xr:uid="{00000000-0005-0000-0000-00002A700000}"/>
    <cellStyle name="Separador de milhares_x0001_ 6 6 8" xfId="28713" xr:uid="{00000000-0005-0000-0000-00002B700000}"/>
    <cellStyle name="Separador de milhares 6 6 8 2" xfId="59348" xr:uid="{35DF407A-8190-46F9-9020-AAFFB4A83F9E}"/>
    <cellStyle name="Separador de milhares_x0001_ 6 6 8 2" xfId="59349" xr:uid="{E7C3779F-811D-4834-98F1-704D89458316}"/>
    <cellStyle name="Separador de milhares 6 6 9" xfId="28714" xr:uid="{00000000-0005-0000-0000-00002C700000}"/>
    <cellStyle name="Separador de milhares_x0001_ 6 6 9" xfId="28715" xr:uid="{00000000-0005-0000-0000-00002D700000}"/>
    <cellStyle name="Separador de milhares 6 6 9 2" xfId="59350" xr:uid="{D81721EB-F7F3-4CAC-8FF8-23E87DA150A1}"/>
    <cellStyle name="Separador de milhares_x0001_ 6 6 9 2" xfId="59351" xr:uid="{777F9237-D7B2-43E7-84F7-753223FDEC3C}"/>
    <cellStyle name="Separador de milhares 6 7" xfId="28716" xr:uid="{00000000-0005-0000-0000-00002E700000}"/>
    <cellStyle name="Separador de milhares_x0001_ 6 7" xfId="28717" xr:uid="{00000000-0005-0000-0000-00002F700000}"/>
    <cellStyle name="Separador de milhares 6 7 10" xfId="59352" xr:uid="{7B214091-ED84-49F1-BB52-E1A11D9BE126}"/>
    <cellStyle name="Separador de milhares_x0001_ 6 7 10" xfId="59353" xr:uid="{48DD15F3-AA2D-4968-8717-DCCF21798A2C}"/>
    <cellStyle name="Separador de milhares 6 7 2" xfId="28718" xr:uid="{00000000-0005-0000-0000-000030700000}"/>
    <cellStyle name="Separador de milhares_x0001_ 6 7 2" xfId="28719" xr:uid="{00000000-0005-0000-0000-000031700000}"/>
    <cellStyle name="Separador de milhares 6 7 2 2" xfId="28720" xr:uid="{00000000-0005-0000-0000-000032700000}"/>
    <cellStyle name="Separador de milhares_x0001_ 6 7 2 2" xfId="28721" xr:uid="{00000000-0005-0000-0000-000033700000}"/>
    <cellStyle name="Separador de milhares 6 7 2 2 2" xfId="59356" xr:uid="{7B1FBC00-691A-4068-BDC2-A4DE695B9A20}"/>
    <cellStyle name="Separador de milhares_x0001_ 6 7 2 2 2" xfId="59357" xr:uid="{5CA009BB-1515-4AEF-BCEF-1D19E126BEE8}"/>
    <cellStyle name="Separador de milhares 6 7 2 3" xfId="59354" xr:uid="{4A0A52EA-CD68-44FE-821D-71860617C6E7}"/>
    <cellStyle name="Separador de milhares_x0001_ 6 7 2 3" xfId="59355" xr:uid="{9CB90985-9376-42AE-8052-FF315F6CC1DF}"/>
    <cellStyle name="Separador de milhares 6 7 3" xfId="28722" xr:uid="{00000000-0005-0000-0000-000034700000}"/>
    <cellStyle name="Separador de milhares_x0001_ 6 7 3" xfId="28723" xr:uid="{00000000-0005-0000-0000-000035700000}"/>
    <cellStyle name="Separador de milhares 6 7 3 2" xfId="28724" xr:uid="{00000000-0005-0000-0000-000036700000}"/>
    <cellStyle name="Separador de milhares_x0001_ 6 7 3 2" xfId="28725" xr:uid="{00000000-0005-0000-0000-000037700000}"/>
    <cellStyle name="Separador de milhares 6 7 3 2 2" xfId="59360" xr:uid="{A89DD46C-DFFD-434E-8CB0-F200864961D9}"/>
    <cellStyle name="Separador de milhares_x0001_ 6 7 3 2 2" xfId="59361" xr:uid="{1E14BB17-6485-415B-8123-E24C67707793}"/>
    <cellStyle name="Separador de milhares 6 7 3 3" xfId="59358" xr:uid="{A128FDF1-DFF7-45BE-AA09-07CF2C1BBD54}"/>
    <cellStyle name="Separador de milhares_x0001_ 6 7 3 3" xfId="59359" xr:uid="{0BF45E7F-92D1-4784-9292-63B61E84A30C}"/>
    <cellStyle name="Separador de milhares 6 7 4" xfId="28726" xr:uid="{00000000-0005-0000-0000-000038700000}"/>
    <cellStyle name="Separador de milhares_x0001_ 6 7 4" xfId="28727" xr:uid="{00000000-0005-0000-0000-000039700000}"/>
    <cellStyle name="Separador de milhares 6 7 4 2" xfId="28728" xr:uid="{00000000-0005-0000-0000-00003A700000}"/>
    <cellStyle name="Separador de milhares_x0001_ 6 7 4 2" xfId="28729" xr:uid="{00000000-0005-0000-0000-00003B700000}"/>
    <cellStyle name="Separador de milhares 6 7 4 2 2" xfId="59364" xr:uid="{1A2989E3-1624-4D4F-AF25-8D1A115549BD}"/>
    <cellStyle name="Separador de milhares_x0001_ 6 7 4 2 2" xfId="59365" xr:uid="{D992AC26-341E-488B-A341-1161746ABE7A}"/>
    <cellStyle name="Separador de milhares 6 7 4 3" xfId="59362" xr:uid="{4AAD076C-3FCE-4E84-9C7A-A9B652C494D8}"/>
    <cellStyle name="Separador de milhares_x0001_ 6 7 4 3" xfId="59363" xr:uid="{2B8E7751-CF9F-4DAD-88AE-699E3E8170DE}"/>
    <cellStyle name="Separador de milhares 6 7 5" xfId="28730" xr:uid="{00000000-0005-0000-0000-00003C700000}"/>
    <cellStyle name="Separador de milhares_x0001_ 6 7 5" xfId="28731" xr:uid="{00000000-0005-0000-0000-00003D700000}"/>
    <cellStyle name="Separador de milhares 6 7 5 2" xfId="28732" xr:uid="{00000000-0005-0000-0000-00003E700000}"/>
    <cellStyle name="Separador de milhares_x0001_ 6 7 5 2" xfId="28733" xr:uid="{00000000-0005-0000-0000-00003F700000}"/>
    <cellStyle name="Separador de milhares 6 7 5 2 2" xfId="59368" xr:uid="{752FE4AF-28F0-4D34-BCD4-C57633748E49}"/>
    <cellStyle name="Separador de milhares_x0001_ 6 7 5 2 2" xfId="59369" xr:uid="{ADECEA30-2839-44C5-A135-ADB9B3AADC1D}"/>
    <cellStyle name="Separador de milhares 6 7 5 3" xfId="59366" xr:uid="{CAA31C38-0EF3-4D41-AD16-65DFC603BED5}"/>
    <cellStyle name="Separador de milhares_x0001_ 6 7 5 3" xfId="59367" xr:uid="{5563BFDF-6F25-4F9B-AD09-69C58B8050A2}"/>
    <cellStyle name="Separador de milhares 6 7 6" xfId="28734" xr:uid="{00000000-0005-0000-0000-000040700000}"/>
    <cellStyle name="Separador de milhares_x0001_ 6 7 6" xfId="28735" xr:uid="{00000000-0005-0000-0000-000041700000}"/>
    <cellStyle name="Separador de milhares 6 7 6 2" xfId="59370" xr:uid="{F893D4C1-FD59-402E-B996-CC6826159110}"/>
    <cellStyle name="Separador de milhares_x0001_ 6 7 6 2" xfId="59371" xr:uid="{561A93E2-B507-4EDC-8FC7-85FFC3916881}"/>
    <cellStyle name="Separador de milhares 6 7 7" xfId="28736" xr:uid="{00000000-0005-0000-0000-000042700000}"/>
    <cellStyle name="Separador de milhares_x0001_ 6 7 7" xfId="28737" xr:uid="{00000000-0005-0000-0000-000043700000}"/>
    <cellStyle name="Separador de milhares 6 7 7 2" xfId="59372" xr:uid="{1C0E99BF-0497-49C8-BA15-38D6175C57AC}"/>
    <cellStyle name="Separador de milhares_x0001_ 6 7 7 2" xfId="59373" xr:uid="{F7A55895-8E35-40CE-AC9A-09D1EB06FF95}"/>
    <cellStyle name="Separador de milhares 6 7 7 3" xfId="28738" xr:uid="{00000000-0005-0000-0000-000044700000}"/>
    <cellStyle name="Separador de milhares 6 7 7 3 2" xfId="59374" xr:uid="{C89A02AA-075A-4709-A980-177698732BA3}"/>
    <cellStyle name="Separador de milhares 6 7 8" xfId="28739" xr:uid="{00000000-0005-0000-0000-000045700000}"/>
    <cellStyle name="Separador de milhares_x0001_ 6 7 8" xfId="28740" xr:uid="{00000000-0005-0000-0000-000046700000}"/>
    <cellStyle name="Separador de milhares 6 7 8 2" xfId="59375" xr:uid="{7A32FE98-43DA-47B9-8240-494FF4A46694}"/>
    <cellStyle name="Separador de milhares_x0001_ 6 7 8 2" xfId="59376" xr:uid="{849A932D-0272-41C4-82D8-19199B38DFB7}"/>
    <cellStyle name="Separador de milhares 6 7 9" xfId="28741" xr:uid="{00000000-0005-0000-0000-000047700000}"/>
    <cellStyle name="Separador de milhares_x0001_ 6 7 9" xfId="28742" xr:uid="{00000000-0005-0000-0000-000048700000}"/>
    <cellStyle name="Separador de milhares 6 7 9 2" xfId="59377" xr:uid="{1DB354B7-B5DF-4C76-91A2-080F96F90364}"/>
    <cellStyle name="Separador de milhares_x0001_ 6 7 9 2" xfId="59378" xr:uid="{C5525361-393E-43FF-8968-C3099CE87B56}"/>
    <cellStyle name="Separador de milhares 6 8" xfId="28743" xr:uid="{00000000-0005-0000-0000-000049700000}"/>
    <cellStyle name="Separador de milhares_x0001_ 6 8" xfId="28744" xr:uid="{00000000-0005-0000-0000-00004A700000}"/>
    <cellStyle name="Separador de milhares 6 8 10" xfId="59379" xr:uid="{F35D459E-49B9-486B-86EB-5B782B5CBC58}"/>
    <cellStyle name="Separador de milhares_x0001_ 6 8 10" xfId="59380" xr:uid="{705A6CB9-E638-4FF3-A7EB-F562FCB5E80A}"/>
    <cellStyle name="Separador de milhares 6 8 2" xfId="28745" xr:uid="{00000000-0005-0000-0000-00004B700000}"/>
    <cellStyle name="Separador de milhares_x0001_ 6 8 2" xfId="28746" xr:uid="{00000000-0005-0000-0000-00004C700000}"/>
    <cellStyle name="Separador de milhares 6 8 2 2" xfId="28747" xr:uid="{00000000-0005-0000-0000-00004D700000}"/>
    <cellStyle name="Separador de milhares_x0001_ 6 8 2 2" xfId="28748" xr:uid="{00000000-0005-0000-0000-00004E700000}"/>
    <cellStyle name="Separador de milhares 6 8 2 2 2" xfId="59383" xr:uid="{73B1B9EE-5F85-43C1-8075-0285B0DDC2C5}"/>
    <cellStyle name="Separador de milhares_x0001_ 6 8 2 2 2" xfId="59384" xr:uid="{4F1A1907-B418-4490-ACC7-64635F853CF8}"/>
    <cellStyle name="Separador de milhares 6 8 2 3" xfId="59381" xr:uid="{159097F2-A0C6-4150-A204-15414A35A29D}"/>
    <cellStyle name="Separador de milhares_x0001_ 6 8 2 3" xfId="59382" xr:uid="{2D39666B-FE44-48B1-8828-4612B21CAB22}"/>
    <cellStyle name="Separador de milhares 6 8 3" xfId="28749" xr:uid="{00000000-0005-0000-0000-00004F700000}"/>
    <cellStyle name="Separador de milhares_x0001_ 6 8 3" xfId="28750" xr:uid="{00000000-0005-0000-0000-000050700000}"/>
    <cellStyle name="Separador de milhares 6 8 3 2" xfId="28751" xr:uid="{00000000-0005-0000-0000-000051700000}"/>
    <cellStyle name="Separador de milhares_x0001_ 6 8 3 2" xfId="28752" xr:uid="{00000000-0005-0000-0000-000052700000}"/>
    <cellStyle name="Separador de milhares 6 8 3 2 2" xfId="59387" xr:uid="{8B71967D-E906-4052-9471-87DEA1987E4F}"/>
    <cellStyle name="Separador de milhares_x0001_ 6 8 3 2 2" xfId="59388" xr:uid="{E4F7646B-BC1C-4A46-B6E1-F56B82AD9ACE}"/>
    <cellStyle name="Separador de milhares 6 8 3 3" xfId="59385" xr:uid="{90B1EAAE-4B09-422C-B522-AE263F717720}"/>
    <cellStyle name="Separador de milhares_x0001_ 6 8 3 3" xfId="59386" xr:uid="{244BF886-CFF0-476A-86B8-3E673BD49B45}"/>
    <cellStyle name="Separador de milhares 6 8 4" xfId="28753" xr:uid="{00000000-0005-0000-0000-000053700000}"/>
    <cellStyle name="Separador de milhares_x0001_ 6 8 4" xfId="28754" xr:uid="{00000000-0005-0000-0000-000054700000}"/>
    <cellStyle name="Separador de milhares 6 8 4 2" xfId="28755" xr:uid="{00000000-0005-0000-0000-000055700000}"/>
    <cellStyle name="Separador de milhares_x0001_ 6 8 4 2" xfId="28756" xr:uid="{00000000-0005-0000-0000-000056700000}"/>
    <cellStyle name="Separador de milhares 6 8 4 2 2" xfId="59391" xr:uid="{215805CF-C572-4B69-AC04-73E3425C6C86}"/>
    <cellStyle name="Separador de milhares_x0001_ 6 8 4 2 2" xfId="59392" xr:uid="{C79FF21B-CAFA-4A6B-A083-AED92B19A146}"/>
    <cellStyle name="Separador de milhares 6 8 4 3" xfId="59389" xr:uid="{0BD798F3-ED95-470C-8A55-461F49BB3805}"/>
    <cellStyle name="Separador de milhares_x0001_ 6 8 4 3" xfId="59390" xr:uid="{D384FBF1-B5E9-4098-925E-CDF064CD7AE2}"/>
    <cellStyle name="Separador de milhares 6 8 5" xfId="28757" xr:uid="{00000000-0005-0000-0000-000057700000}"/>
    <cellStyle name="Separador de milhares_x0001_ 6 8 5" xfId="28758" xr:uid="{00000000-0005-0000-0000-000058700000}"/>
    <cellStyle name="Separador de milhares 6 8 5 2" xfId="28759" xr:uid="{00000000-0005-0000-0000-000059700000}"/>
    <cellStyle name="Separador de milhares_x0001_ 6 8 5 2" xfId="28760" xr:uid="{00000000-0005-0000-0000-00005A700000}"/>
    <cellStyle name="Separador de milhares 6 8 5 2 2" xfId="59395" xr:uid="{11570EF3-218B-464F-9F2C-F2B6AB382C0C}"/>
    <cellStyle name="Separador de milhares_x0001_ 6 8 5 2 2" xfId="59396" xr:uid="{99C6354F-C75C-4702-AEFE-F978AFBFEDEC}"/>
    <cellStyle name="Separador de milhares 6 8 5 3" xfId="59393" xr:uid="{968B57CC-C289-4A27-9D2B-01166A138D57}"/>
    <cellStyle name="Separador de milhares_x0001_ 6 8 5 3" xfId="59394" xr:uid="{6FF22216-99ED-4D8B-8B91-6A43C2DD62B6}"/>
    <cellStyle name="Separador de milhares 6 8 6" xfId="28761" xr:uid="{00000000-0005-0000-0000-00005B700000}"/>
    <cellStyle name="Separador de milhares_x0001_ 6 8 6" xfId="28762" xr:uid="{00000000-0005-0000-0000-00005C700000}"/>
    <cellStyle name="Separador de milhares 6 8 6 2" xfId="59397" xr:uid="{DC874119-330B-4BA4-9421-D12A8260C492}"/>
    <cellStyle name="Separador de milhares_x0001_ 6 8 6 2" xfId="59398" xr:uid="{212EA094-E452-4295-ADED-BB683AE131B2}"/>
    <cellStyle name="Separador de milhares 6 8 7" xfId="28763" xr:uid="{00000000-0005-0000-0000-00005D700000}"/>
    <cellStyle name="Separador de milhares_x0001_ 6 8 7" xfId="28764" xr:uid="{00000000-0005-0000-0000-00005E700000}"/>
    <cellStyle name="Separador de milhares 6 8 7 2" xfId="59399" xr:uid="{E9E71B1E-AF86-4133-B57F-ABAC53FDB1A8}"/>
    <cellStyle name="Separador de milhares_x0001_ 6 8 7 2" xfId="59400" xr:uid="{4BFB26D4-75C8-432B-9409-20ED3BB92090}"/>
    <cellStyle name="Separador de milhares 6 8 7 3" xfId="28765" xr:uid="{00000000-0005-0000-0000-00005F700000}"/>
    <cellStyle name="Separador de milhares 6 8 7 3 2" xfId="59401" xr:uid="{168CCAA2-B0EF-46B8-81FB-854D89FFA343}"/>
    <cellStyle name="Separador de milhares 6 8 8" xfId="28766" xr:uid="{00000000-0005-0000-0000-000060700000}"/>
    <cellStyle name="Separador de milhares_x0001_ 6 8 8" xfId="28767" xr:uid="{00000000-0005-0000-0000-000061700000}"/>
    <cellStyle name="Separador de milhares 6 8 8 2" xfId="59402" xr:uid="{6A9E1911-D737-49BC-800B-3F9CC4B82B37}"/>
    <cellStyle name="Separador de milhares_x0001_ 6 8 8 2" xfId="59403" xr:uid="{0F90226B-D310-4A9D-8CB9-F564E6A27DA8}"/>
    <cellStyle name="Separador de milhares 6 8 9" xfId="28768" xr:uid="{00000000-0005-0000-0000-000062700000}"/>
    <cellStyle name="Separador de milhares_x0001_ 6 8 9" xfId="28769" xr:uid="{00000000-0005-0000-0000-000063700000}"/>
    <cellStyle name="Separador de milhares 6 8 9 2" xfId="59404" xr:uid="{8FC4BBD6-9C40-4C9C-8D9D-324F230E7A8F}"/>
    <cellStyle name="Separador de milhares_x0001_ 6 8 9 2" xfId="59405" xr:uid="{9E34954C-2801-49EB-AC5E-72A6709ADF51}"/>
    <cellStyle name="Separador de milhares 6 9" xfId="28770" xr:uid="{00000000-0005-0000-0000-000064700000}"/>
    <cellStyle name="Separador de milhares_x0001_ 6 9" xfId="28771" xr:uid="{00000000-0005-0000-0000-000065700000}"/>
    <cellStyle name="Separador de milhares 6 9 10" xfId="59406" xr:uid="{DD3AEF6D-AEF7-458E-9F03-D16EE1CD272C}"/>
    <cellStyle name="Separador de milhares_x0001_ 6 9 10" xfId="59407" xr:uid="{0BF54DE9-D321-4533-8FCC-D76E850005E2}"/>
    <cellStyle name="Separador de milhares 6 9 2" xfId="28772" xr:uid="{00000000-0005-0000-0000-000066700000}"/>
    <cellStyle name="Separador de milhares_x0001_ 6 9 2" xfId="28773" xr:uid="{00000000-0005-0000-0000-000067700000}"/>
    <cellStyle name="Separador de milhares 6 9 2 2" xfId="28774" xr:uid="{00000000-0005-0000-0000-000068700000}"/>
    <cellStyle name="Separador de milhares_x0001_ 6 9 2 2" xfId="28775" xr:uid="{00000000-0005-0000-0000-000069700000}"/>
    <cellStyle name="Separador de milhares 6 9 2 2 2" xfId="59410" xr:uid="{9A6DDEF5-D977-4FBC-BBC2-1B47CBC7196F}"/>
    <cellStyle name="Separador de milhares_x0001_ 6 9 2 2 2" xfId="59411" xr:uid="{DCCAE3C2-2AF9-4599-A68D-B897091344A1}"/>
    <cellStyle name="Separador de milhares 6 9 2 3" xfId="59408" xr:uid="{77BAC450-54DE-4725-ADE6-7FC95C083B37}"/>
    <cellStyle name="Separador de milhares_x0001_ 6 9 2 3" xfId="59409" xr:uid="{0A387BDB-DD64-4096-8745-CC2851263BCF}"/>
    <cellStyle name="Separador de milhares 6 9 3" xfId="28776" xr:uid="{00000000-0005-0000-0000-00006A700000}"/>
    <cellStyle name="Separador de milhares_x0001_ 6 9 3" xfId="28777" xr:uid="{00000000-0005-0000-0000-00006B700000}"/>
    <cellStyle name="Separador de milhares 6 9 3 2" xfId="28778" xr:uid="{00000000-0005-0000-0000-00006C700000}"/>
    <cellStyle name="Separador de milhares_x0001_ 6 9 3 2" xfId="28779" xr:uid="{00000000-0005-0000-0000-00006D700000}"/>
    <cellStyle name="Separador de milhares 6 9 3 2 2" xfId="59414" xr:uid="{41B98F86-367E-4B1C-A5BE-EF11D35BB884}"/>
    <cellStyle name="Separador de milhares_x0001_ 6 9 3 2 2" xfId="59415" xr:uid="{B0610400-3EA2-48D2-8654-3D11C016BA15}"/>
    <cellStyle name="Separador de milhares 6 9 3 3" xfId="59412" xr:uid="{338F3CAD-453C-4FA4-8409-C1740403A9DE}"/>
    <cellStyle name="Separador de milhares_x0001_ 6 9 3 3" xfId="59413" xr:uid="{6A2D94CA-B49B-4F41-9C14-661F7EE472D4}"/>
    <cellStyle name="Separador de milhares 6 9 4" xfId="28780" xr:uid="{00000000-0005-0000-0000-00006E700000}"/>
    <cellStyle name="Separador de milhares_x0001_ 6 9 4" xfId="28781" xr:uid="{00000000-0005-0000-0000-00006F700000}"/>
    <cellStyle name="Separador de milhares 6 9 4 2" xfId="28782" xr:uid="{00000000-0005-0000-0000-000070700000}"/>
    <cellStyle name="Separador de milhares_x0001_ 6 9 4 2" xfId="28783" xr:uid="{00000000-0005-0000-0000-000071700000}"/>
    <cellStyle name="Separador de milhares 6 9 4 2 2" xfId="59418" xr:uid="{8D84AB74-D8AB-4FCB-8D7B-FD41FC2BC6B5}"/>
    <cellStyle name="Separador de milhares_x0001_ 6 9 4 2 2" xfId="59419" xr:uid="{4664AC62-E4D7-4676-A7C8-C34038FA9900}"/>
    <cellStyle name="Separador de milhares 6 9 4 3" xfId="59416" xr:uid="{DE0E1598-D0BE-4206-B059-BD47E778F347}"/>
    <cellStyle name="Separador de milhares_x0001_ 6 9 4 3" xfId="59417" xr:uid="{3F86AFE7-3462-4D52-B541-F4E81CE638FE}"/>
    <cellStyle name="Separador de milhares 6 9 5" xfId="28784" xr:uid="{00000000-0005-0000-0000-000072700000}"/>
    <cellStyle name="Separador de milhares_x0001_ 6 9 5" xfId="28785" xr:uid="{00000000-0005-0000-0000-000073700000}"/>
    <cellStyle name="Separador de milhares 6 9 5 2" xfId="28786" xr:uid="{00000000-0005-0000-0000-000074700000}"/>
    <cellStyle name="Separador de milhares_x0001_ 6 9 5 2" xfId="28787" xr:uid="{00000000-0005-0000-0000-000075700000}"/>
    <cellStyle name="Separador de milhares 6 9 5 2 2" xfId="59422" xr:uid="{C7817693-54F7-4D64-B840-27002DCC25E8}"/>
    <cellStyle name="Separador de milhares_x0001_ 6 9 5 2 2" xfId="59423" xr:uid="{4C4EDAEE-E7A4-4967-86AF-6EF76D56A701}"/>
    <cellStyle name="Separador de milhares 6 9 5 3" xfId="59420" xr:uid="{3D55050E-5D23-4372-8942-A0B5639BB1EE}"/>
    <cellStyle name="Separador de milhares_x0001_ 6 9 5 3" xfId="59421" xr:uid="{99E08355-3822-47CF-BDC3-EF12561E6B5F}"/>
    <cellStyle name="Separador de milhares 6 9 6" xfId="28788" xr:uid="{00000000-0005-0000-0000-000076700000}"/>
    <cellStyle name="Separador de milhares_x0001_ 6 9 6" xfId="28789" xr:uid="{00000000-0005-0000-0000-000077700000}"/>
    <cellStyle name="Separador de milhares 6 9 6 2" xfId="59424" xr:uid="{FAA7C227-73C6-4201-8C0F-2C35887B3967}"/>
    <cellStyle name="Separador de milhares_x0001_ 6 9 6 2" xfId="59425" xr:uid="{05FA0F19-186D-478D-84EF-4DD2D8A0703D}"/>
    <cellStyle name="Separador de milhares 6 9 7" xfId="28790" xr:uid="{00000000-0005-0000-0000-000078700000}"/>
    <cellStyle name="Separador de milhares_x0001_ 6 9 7" xfId="28791" xr:uid="{00000000-0005-0000-0000-000079700000}"/>
    <cellStyle name="Separador de milhares 6 9 7 2" xfId="59426" xr:uid="{AEC0A108-DE63-4984-B384-AD419A752C86}"/>
    <cellStyle name="Separador de milhares_x0001_ 6 9 7 2" xfId="59427" xr:uid="{9B7C0628-0CAF-4472-99CD-24A5BB7209BC}"/>
    <cellStyle name="Separador de milhares 6 9 7 3" xfId="28792" xr:uid="{00000000-0005-0000-0000-00007A700000}"/>
    <cellStyle name="Separador de milhares 6 9 7 3 2" xfId="59428" xr:uid="{AFA2E122-B329-42E1-9707-55350C976207}"/>
    <cellStyle name="Separador de milhares 6 9 8" xfId="28793" xr:uid="{00000000-0005-0000-0000-00007B700000}"/>
    <cellStyle name="Separador de milhares_x0001_ 6 9 8" xfId="28794" xr:uid="{00000000-0005-0000-0000-00007C700000}"/>
    <cellStyle name="Separador de milhares 6 9 8 2" xfId="59429" xr:uid="{BE97C984-B430-4EAF-AFC9-3D8695A70D06}"/>
    <cellStyle name="Separador de milhares_x0001_ 6 9 8 2" xfId="59430" xr:uid="{0CA094B2-A3DC-47F2-9F2D-F2DDA0A95A1E}"/>
    <cellStyle name="Separador de milhares 6 9 9" xfId="28795" xr:uid="{00000000-0005-0000-0000-00007D700000}"/>
    <cellStyle name="Separador de milhares_x0001_ 6 9 9" xfId="28796" xr:uid="{00000000-0005-0000-0000-00007E700000}"/>
    <cellStyle name="Separador de milhares 6 9 9 2" xfId="59431" xr:uid="{86234397-A083-4EA2-8428-80DC7150E6A9}"/>
    <cellStyle name="Separador de milhares_x0001_ 6 9 9 2" xfId="59432" xr:uid="{DA16B7FA-C6BE-4B8A-9861-2CB3266B9ACC}"/>
    <cellStyle name="Separador de milhares 60" xfId="28797" xr:uid="{00000000-0005-0000-0000-00007F700000}"/>
    <cellStyle name="Separador de milhares 60 2" xfId="28798" xr:uid="{00000000-0005-0000-0000-000080700000}"/>
    <cellStyle name="Separador de milhares 60 2 2" xfId="28799" xr:uid="{00000000-0005-0000-0000-000081700000}"/>
    <cellStyle name="Separador de milhares 60 2 2 2" xfId="28800" xr:uid="{00000000-0005-0000-0000-000082700000}"/>
    <cellStyle name="Separador de milhares 60 2 2 2 2" xfId="59436" xr:uid="{EFAFD0F4-D9F1-42AC-915F-56C98A825D32}"/>
    <cellStyle name="Separador de milhares 60 2 2 3" xfId="59435" xr:uid="{E7D85A25-9A63-47CA-84A4-C9ED4E16357D}"/>
    <cellStyle name="Separador de milhares 60 2 3" xfId="28801" xr:uid="{00000000-0005-0000-0000-000083700000}"/>
    <cellStyle name="Separador de milhares 60 2 3 2" xfId="28802" xr:uid="{00000000-0005-0000-0000-000084700000}"/>
    <cellStyle name="Separador de milhares 60 2 3 2 2" xfId="59438" xr:uid="{304022F4-2B9D-4FBC-B156-D33D32ED017C}"/>
    <cellStyle name="Separador de milhares 60 2 3 3" xfId="59437" xr:uid="{7C1025BF-DABF-43C6-AF66-27BBCC5A6CB3}"/>
    <cellStyle name="Separador de milhares 60 2 4" xfId="28803" xr:uid="{00000000-0005-0000-0000-000085700000}"/>
    <cellStyle name="Separador de milhares 60 2 4 2" xfId="59439" xr:uid="{F148B464-7B91-47D8-B3FF-9AFBBC640798}"/>
    <cellStyle name="Separador de milhares 60 2 5" xfId="28804" xr:uid="{00000000-0005-0000-0000-000086700000}"/>
    <cellStyle name="Separador de milhares 60 2 5 2" xfId="59440" xr:uid="{C23E053C-2633-4B25-AB15-B6F705E7C5CB}"/>
    <cellStyle name="Separador de milhares 60 2 6" xfId="28805" xr:uid="{00000000-0005-0000-0000-000087700000}"/>
    <cellStyle name="Separador de milhares 60 2 6 2" xfId="59441" xr:uid="{5BFF7B3C-3235-408B-B5D2-FB54CEAE7EEC}"/>
    <cellStyle name="Separador de milhares 60 2 7" xfId="59434" xr:uid="{C5872101-BD59-46BD-93D9-4256443AB97E}"/>
    <cellStyle name="Separador de milhares 60 3" xfId="28806" xr:uid="{00000000-0005-0000-0000-000088700000}"/>
    <cellStyle name="Separador de milhares 60 3 2" xfId="28807" xr:uid="{00000000-0005-0000-0000-000089700000}"/>
    <cellStyle name="Separador de milhares 60 3 2 2" xfId="59443" xr:uid="{3E089D14-5D6F-4B5F-A2F0-E736E7423ACE}"/>
    <cellStyle name="Separador de milhares 60 3 3" xfId="59442" xr:uid="{54F145DA-96D8-43C0-AD83-8110F732861D}"/>
    <cellStyle name="Separador de milhares 60 4" xfId="28808" xr:uid="{00000000-0005-0000-0000-00008A700000}"/>
    <cellStyle name="Separador de milhares 60 4 2" xfId="28809" xr:uid="{00000000-0005-0000-0000-00008B700000}"/>
    <cellStyle name="Separador de milhares 60 4 2 2" xfId="59445" xr:uid="{2B96D5CF-330D-423B-96C4-2C4D699C6FDE}"/>
    <cellStyle name="Separador de milhares 60 4 3" xfId="59444" xr:uid="{CC152D9F-C402-4DA6-8B94-5D45A74A2C80}"/>
    <cellStyle name="Separador de milhares 60 5" xfId="28810" xr:uid="{00000000-0005-0000-0000-00008C700000}"/>
    <cellStyle name="Separador de milhares 60 5 2" xfId="59446" xr:uid="{FE329FCF-1B1E-4F77-B938-A5C4127869AE}"/>
    <cellStyle name="Separador de milhares 60 6" xfId="28811" xr:uid="{00000000-0005-0000-0000-00008D700000}"/>
    <cellStyle name="Separador de milhares 60 6 2" xfId="28812" xr:uid="{00000000-0005-0000-0000-00008E700000}"/>
    <cellStyle name="Separador de milhares 60 6 2 2" xfId="59448" xr:uid="{9AD7F2C0-6A11-456C-85F8-54E456DF0F9E}"/>
    <cellStyle name="Separador de milhares 60 6 3" xfId="59447" xr:uid="{A5A9FE1C-2C53-44DA-9DD8-A0C966E30C84}"/>
    <cellStyle name="Separador de milhares 60 7" xfId="28813" xr:uid="{00000000-0005-0000-0000-00008F700000}"/>
    <cellStyle name="Separador de milhares 60 7 2" xfId="59449" xr:uid="{19AF8A31-51FF-4A84-916F-3CF8F00CC523}"/>
    <cellStyle name="Separador de milhares 60 8" xfId="59433" xr:uid="{EF880A00-C125-4707-8CFC-8AA0A38E10D4}"/>
    <cellStyle name="Separador de milhares 61" xfId="28814" xr:uid="{00000000-0005-0000-0000-000090700000}"/>
    <cellStyle name="Separador de milhares 61 2" xfId="28815" xr:uid="{00000000-0005-0000-0000-000091700000}"/>
    <cellStyle name="Separador de milhares 61 2 2" xfId="28816" xr:uid="{00000000-0005-0000-0000-000092700000}"/>
    <cellStyle name="Separador de milhares 61 2 2 2" xfId="28817" xr:uid="{00000000-0005-0000-0000-000093700000}"/>
    <cellStyle name="Separador de milhares 61 2 2 2 2" xfId="59453" xr:uid="{F68651C9-3B95-4DA6-816A-15604EA97E00}"/>
    <cellStyle name="Separador de milhares 61 2 2 3" xfId="59452" xr:uid="{F04074B0-ECA8-48A0-8589-124DE2713E2A}"/>
    <cellStyle name="Separador de milhares 61 2 3" xfId="28818" xr:uid="{00000000-0005-0000-0000-000094700000}"/>
    <cellStyle name="Separador de milhares 61 2 3 2" xfId="28819" xr:uid="{00000000-0005-0000-0000-000095700000}"/>
    <cellStyle name="Separador de milhares 61 2 3 2 2" xfId="59455" xr:uid="{63F423DE-57C7-46F7-A342-5B8A70F2CBE7}"/>
    <cellStyle name="Separador de milhares 61 2 3 3" xfId="59454" xr:uid="{238FAFE4-5AC0-4E78-8F4A-901571ED1DE6}"/>
    <cellStyle name="Separador de milhares 61 2 4" xfId="28820" xr:uid="{00000000-0005-0000-0000-000096700000}"/>
    <cellStyle name="Separador de milhares 61 2 4 2" xfId="59456" xr:uid="{306BD2E9-3B58-4F81-BD46-CA6ADE2EBDF1}"/>
    <cellStyle name="Separador de milhares 61 2 5" xfId="28821" xr:uid="{00000000-0005-0000-0000-000097700000}"/>
    <cellStyle name="Separador de milhares 61 2 5 2" xfId="59457" xr:uid="{7ED5E8F1-EFB7-4312-8B24-284FEAC47EB1}"/>
    <cellStyle name="Separador de milhares 61 2 6" xfId="28822" xr:uid="{00000000-0005-0000-0000-000098700000}"/>
    <cellStyle name="Separador de milhares 61 2 6 2" xfId="59458" xr:uid="{DFBA393D-E7F3-4175-BAFF-72A3F0AF0434}"/>
    <cellStyle name="Separador de milhares 61 2 7" xfId="59451" xr:uid="{35FAE4EF-1D6F-46DD-9818-34CAC1CD89B9}"/>
    <cellStyle name="Separador de milhares 61 3" xfId="28823" xr:uid="{00000000-0005-0000-0000-000099700000}"/>
    <cellStyle name="Separador de milhares 61 3 2" xfId="28824" xr:uid="{00000000-0005-0000-0000-00009A700000}"/>
    <cellStyle name="Separador de milhares 61 3 2 2" xfId="59460" xr:uid="{A7927626-B5CC-40E8-BF1B-327DD100B49E}"/>
    <cellStyle name="Separador de milhares 61 3 3" xfId="59459" xr:uid="{5A01477B-6505-4431-A493-F6B22C973625}"/>
    <cellStyle name="Separador de milhares 61 4" xfId="28825" xr:uid="{00000000-0005-0000-0000-00009B700000}"/>
    <cellStyle name="Separador de milhares 61 4 2" xfId="28826" xr:uid="{00000000-0005-0000-0000-00009C700000}"/>
    <cellStyle name="Separador de milhares 61 4 2 2" xfId="59462" xr:uid="{183AE56B-B438-4515-ABA6-B8F1E78CF00F}"/>
    <cellStyle name="Separador de milhares 61 4 3" xfId="59461" xr:uid="{0C8BF85D-1B5E-4037-B04B-62EE65140118}"/>
    <cellStyle name="Separador de milhares 61 5" xfId="28827" xr:uid="{00000000-0005-0000-0000-00009D700000}"/>
    <cellStyle name="Separador de milhares 61 5 2" xfId="59463" xr:uid="{78B66640-8B11-4428-B6C6-AAADF158FA7D}"/>
    <cellStyle name="Separador de milhares 61 6" xfId="28828" xr:uid="{00000000-0005-0000-0000-00009E700000}"/>
    <cellStyle name="Separador de milhares 61 6 2" xfId="28829" xr:uid="{00000000-0005-0000-0000-00009F700000}"/>
    <cellStyle name="Separador de milhares 61 6 2 2" xfId="59465" xr:uid="{D251C9E0-7C1C-43D7-AFBC-BBB616F94802}"/>
    <cellStyle name="Separador de milhares 61 6 3" xfId="59464" xr:uid="{6223EF17-BFEF-4A12-B77D-86E8C8E71C4D}"/>
    <cellStyle name="Separador de milhares 61 7" xfId="28830" xr:uid="{00000000-0005-0000-0000-0000A0700000}"/>
    <cellStyle name="Separador de milhares 61 7 2" xfId="59466" xr:uid="{FBBB1ABB-A79A-4D8F-AA46-74D8D2A3E38B}"/>
    <cellStyle name="Separador de milhares 61 8" xfId="59450" xr:uid="{BAAECCE8-8836-4CEF-BC2D-0050F21E0E12}"/>
    <cellStyle name="Separador de milhares 62" xfId="28831" xr:uid="{00000000-0005-0000-0000-0000A1700000}"/>
    <cellStyle name="Separador de milhares 62 2" xfId="28832" xr:uid="{00000000-0005-0000-0000-0000A2700000}"/>
    <cellStyle name="Separador de milhares 62 2 2" xfId="28833" xr:uid="{00000000-0005-0000-0000-0000A3700000}"/>
    <cellStyle name="Separador de milhares 62 2 2 2" xfId="28834" xr:uid="{00000000-0005-0000-0000-0000A4700000}"/>
    <cellStyle name="Separador de milhares 62 2 2 2 2" xfId="59470" xr:uid="{F3933A96-0253-4109-8E10-153EEBA1D2E1}"/>
    <cellStyle name="Separador de milhares 62 2 2 3" xfId="59469" xr:uid="{F7A3F64E-875B-4FDA-B3C3-E26D873B8782}"/>
    <cellStyle name="Separador de milhares 62 2 3" xfId="28835" xr:uid="{00000000-0005-0000-0000-0000A5700000}"/>
    <cellStyle name="Separador de milhares 62 2 3 2" xfId="28836" xr:uid="{00000000-0005-0000-0000-0000A6700000}"/>
    <cellStyle name="Separador de milhares 62 2 3 2 2" xfId="59472" xr:uid="{CC62ED23-38E4-42B6-8DD1-EE2226CFB999}"/>
    <cellStyle name="Separador de milhares 62 2 3 3" xfId="59471" xr:uid="{D23568D1-54BD-4B5A-B2C3-1E08F8C9BDCE}"/>
    <cellStyle name="Separador de milhares 62 2 4" xfId="28837" xr:uid="{00000000-0005-0000-0000-0000A7700000}"/>
    <cellStyle name="Separador de milhares 62 2 4 2" xfId="59473" xr:uid="{631644ED-A513-4B1F-92DC-366F6F8CA04C}"/>
    <cellStyle name="Separador de milhares 62 2 5" xfId="28838" xr:uid="{00000000-0005-0000-0000-0000A8700000}"/>
    <cellStyle name="Separador de milhares 62 2 5 2" xfId="59474" xr:uid="{78138C3E-CFE9-470E-B4E5-57248E522D71}"/>
    <cellStyle name="Separador de milhares 62 2 6" xfId="28839" xr:uid="{00000000-0005-0000-0000-0000A9700000}"/>
    <cellStyle name="Separador de milhares 62 2 6 2" xfId="59475" xr:uid="{FE6EA458-0C5F-4F1C-8CD1-B2FB8C1D2020}"/>
    <cellStyle name="Separador de milhares 62 2 7" xfId="59468" xr:uid="{711A68D3-5953-4ED5-9A77-B69BECCAA8A4}"/>
    <cellStyle name="Separador de milhares 62 3" xfId="28840" xr:uid="{00000000-0005-0000-0000-0000AA700000}"/>
    <cellStyle name="Separador de milhares 62 3 2" xfId="28841" xr:uid="{00000000-0005-0000-0000-0000AB700000}"/>
    <cellStyle name="Separador de milhares 62 3 2 2" xfId="59477" xr:uid="{DB9EE672-5331-4C10-9C00-3CE3E8D9D97A}"/>
    <cellStyle name="Separador de milhares 62 3 3" xfId="59476" xr:uid="{1152A777-5979-473C-B09A-C397D5506F26}"/>
    <cellStyle name="Separador de milhares 62 4" xfId="28842" xr:uid="{00000000-0005-0000-0000-0000AC700000}"/>
    <cellStyle name="Separador de milhares 62 4 2" xfId="28843" xr:uid="{00000000-0005-0000-0000-0000AD700000}"/>
    <cellStyle name="Separador de milhares 62 4 2 2" xfId="59479" xr:uid="{D52929C3-520E-4174-88FD-9E376BA347F5}"/>
    <cellStyle name="Separador de milhares 62 4 3" xfId="59478" xr:uid="{17B782DF-05ED-4666-B481-AEEE34F8B8B7}"/>
    <cellStyle name="Separador de milhares 62 5" xfId="28844" xr:uid="{00000000-0005-0000-0000-0000AE700000}"/>
    <cellStyle name="Separador de milhares 62 5 2" xfId="59480" xr:uid="{AB147246-5A84-4DBB-B153-8805F2A98FFF}"/>
    <cellStyle name="Separador de milhares 62 6" xfId="28845" xr:uid="{00000000-0005-0000-0000-0000AF700000}"/>
    <cellStyle name="Separador de milhares 62 6 2" xfId="28846" xr:uid="{00000000-0005-0000-0000-0000B0700000}"/>
    <cellStyle name="Separador de milhares 62 6 2 2" xfId="59482" xr:uid="{6267CCC7-27D2-4572-8F9F-17A3C51D6DE0}"/>
    <cellStyle name="Separador de milhares 62 6 3" xfId="59481" xr:uid="{58179C11-2C50-438B-91FA-96314BFD1C2E}"/>
    <cellStyle name="Separador de milhares 62 7" xfId="28847" xr:uid="{00000000-0005-0000-0000-0000B1700000}"/>
    <cellStyle name="Separador de milhares 62 7 2" xfId="59483" xr:uid="{37D03DE6-C3BC-490B-BAB9-AE7FF7D4BF5F}"/>
    <cellStyle name="Separador de milhares 62 8" xfId="59467" xr:uid="{78299A84-E5EE-44F4-AC87-A935459DB52D}"/>
    <cellStyle name="Separador de milhares 63" xfId="28848" xr:uid="{00000000-0005-0000-0000-0000B2700000}"/>
    <cellStyle name="Separador de milhares 63 2" xfId="28849" xr:uid="{00000000-0005-0000-0000-0000B3700000}"/>
    <cellStyle name="Separador de milhares 63 2 2" xfId="28850" xr:uid="{00000000-0005-0000-0000-0000B4700000}"/>
    <cellStyle name="Separador de milhares 63 2 2 2" xfId="28851" xr:uid="{00000000-0005-0000-0000-0000B5700000}"/>
    <cellStyle name="Separador de milhares 63 2 2 2 2" xfId="59487" xr:uid="{5F16C32E-19C5-426B-A926-1815105C6A91}"/>
    <cellStyle name="Separador de milhares 63 2 2 3" xfId="59486" xr:uid="{DDD54C96-1D2B-43B6-A8BC-C3882333E516}"/>
    <cellStyle name="Separador de milhares 63 2 3" xfId="28852" xr:uid="{00000000-0005-0000-0000-0000B6700000}"/>
    <cellStyle name="Separador de milhares 63 2 3 2" xfId="28853" xr:uid="{00000000-0005-0000-0000-0000B7700000}"/>
    <cellStyle name="Separador de milhares 63 2 3 2 2" xfId="59489" xr:uid="{236BACBC-6CC3-4C40-B5B6-FC98D6E3E707}"/>
    <cellStyle name="Separador de milhares 63 2 3 3" xfId="59488" xr:uid="{761AD32B-6C52-4BC7-8B88-AAF8B4E7326E}"/>
    <cellStyle name="Separador de milhares 63 2 4" xfId="28854" xr:uid="{00000000-0005-0000-0000-0000B8700000}"/>
    <cellStyle name="Separador de milhares 63 2 4 2" xfId="59490" xr:uid="{3BE0E812-392F-46F1-9D2D-A1907B7958F9}"/>
    <cellStyle name="Separador de milhares 63 2 5" xfId="28855" xr:uid="{00000000-0005-0000-0000-0000B9700000}"/>
    <cellStyle name="Separador de milhares 63 2 5 2" xfId="59491" xr:uid="{D4BC7574-027B-4C81-8E4D-27686A4AD020}"/>
    <cellStyle name="Separador de milhares 63 2 6" xfId="28856" xr:uid="{00000000-0005-0000-0000-0000BA700000}"/>
    <cellStyle name="Separador de milhares 63 2 6 2" xfId="59492" xr:uid="{7ECC73C4-6EA5-4FDB-A092-46FB2A5ABAEC}"/>
    <cellStyle name="Separador de milhares 63 2 7" xfId="59485" xr:uid="{F3A6009F-515E-4002-998D-A749057FE710}"/>
    <cellStyle name="Separador de milhares 63 3" xfId="28857" xr:uid="{00000000-0005-0000-0000-0000BB700000}"/>
    <cellStyle name="Separador de milhares 63 3 2" xfId="28858" xr:uid="{00000000-0005-0000-0000-0000BC700000}"/>
    <cellStyle name="Separador de milhares 63 3 2 2" xfId="59494" xr:uid="{4D175AB5-2B9B-4677-A29B-0D85A539361C}"/>
    <cellStyle name="Separador de milhares 63 3 3" xfId="59493" xr:uid="{D843917C-8B60-4BB5-A498-91AE24DA847C}"/>
    <cellStyle name="Separador de milhares 63 4" xfId="28859" xr:uid="{00000000-0005-0000-0000-0000BD700000}"/>
    <cellStyle name="Separador de milhares 63 4 2" xfId="28860" xr:uid="{00000000-0005-0000-0000-0000BE700000}"/>
    <cellStyle name="Separador de milhares 63 4 2 2" xfId="59496" xr:uid="{0364EF23-5280-4C88-A6D5-E1DF21EA316A}"/>
    <cellStyle name="Separador de milhares 63 4 3" xfId="59495" xr:uid="{BB60F401-BB55-4743-8CE7-245FDBC0DC5D}"/>
    <cellStyle name="Separador de milhares 63 5" xfId="28861" xr:uid="{00000000-0005-0000-0000-0000BF700000}"/>
    <cellStyle name="Separador de milhares 63 5 2" xfId="59497" xr:uid="{217E1ADF-7D72-49D1-8683-92FC7A2B19CC}"/>
    <cellStyle name="Separador de milhares 63 6" xfId="28862" xr:uid="{00000000-0005-0000-0000-0000C0700000}"/>
    <cellStyle name="Separador de milhares 63 6 2" xfId="28863" xr:uid="{00000000-0005-0000-0000-0000C1700000}"/>
    <cellStyle name="Separador de milhares 63 6 2 2" xfId="59499" xr:uid="{6382AFD1-C7E8-4F07-8AA1-4A0180155FB7}"/>
    <cellStyle name="Separador de milhares 63 6 3" xfId="59498" xr:uid="{F14AB2F6-5611-46E3-A588-CC512BB617CD}"/>
    <cellStyle name="Separador de milhares 63 7" xfId="28864" xr:uid="{00000000-0005-0000-0000-0000C2700000}"/>
    <cellStyle name="Separador de milhares 63 7 2" xfId="59500" xr:uid="{99FD41E4-6485-4813-A60E-B69BCB5586BF}"/>
    <cellStyle name="Separador de milhares 63 8" xfId="59484" xr:uid="{9E89EC61-0333-48AF-925A-B339470D13D0}"/>
    <cellStyle name="Separador de milhares 64" xfId="28865" xr:uid="{00000000-0005-0000-0000-0000C3700000}"/>
    <cellStyle name="Separador de milhares 64 2" xfId="28866" xr:uid="{00000000-0005-0000-0000-0000C4700000}"/>
    <cellStyle name="Separador de milhares 64 2 2" xfId="28867" xr:uid="{00000000-0005-0000-0000-0000C5700000}"/>
    <cellStyle name="Separador de milhares 64 2 2 2" xfId="28868" xr:uid="{00000000-0005-0000-0000-0000C6700000}"/>
    <cellStyle name="Separador de milhares 64 2 2 2 2" xfId="59504" xr:uid="{EC292BC9-BEF7-4666-9145-8AB70DB89F87}"/>
    <cellStyle name="Separador de milhares 64 2 2 3" xfId="59503" xr:uid="{6E0FBF2B-D33D-4529-B339-22F4694C1CEC}"/>
    <cellStyle name="Separador de milhares 64 2 3" xfId="28869" xr:uid="{00000000-0005-0000-0000-0000C7700000}"/>
    <cellStyle name="Separador de milhares 64 2 3 2" xfId="28870" xr:uid="{00000000-0005-0000-0000-0000C8700000}"/>
    <cellStyle name="Separador de milhares 64 2 3 2 2" xfId="59506" xr:uid="{36D84295-A7C3-4D80-B702-1075C4C6144F}"/>
    <cellStyle name="Separador de milhares 64 2 3 3" xfId="59505" xr:uid="{A69B67F8-1ECF-4F66-B869-C06DF5292DA3}"/>
    <cellStyle name="Separador de milhares 64 2 4" xfId="28871" xr:uid="{00000000-0005-0000-0000-0000C9700000}"/>
    <cellStyle name="Separador de milhares 64 2 4 2" xfId="59507" xr:uid="{4C621BC7-D341-46D0-9E26-9876B1C21724}"/>
    <cellStyle name="Separador de milhares 64 2 5" xfId="28872" xr:uid="{00000000-0005-0000-0000-0000CA700000}"/>
    <cellStyle name="Separador de milhares 64 2 5 2" xfId="59508" xr:uid="{3B97E206-F89A-4656-904B-887CEC7AEF09}"/>
    <cellStyle name="Separador de milhares 64 2 6" xfId="28873" xr:uid="{00000000-0005-0000-0000-0000CB700000}"/>
    <cellStyle name="Separador de milhares 64 2 6 2" xfId="59509" xr:uid="{88FDC0A6-50DC-4C50-867C-E0FCADE8798F}"/>
    <cellStyle name="Separador de milhares 64 2 7" xfId="59502" xr:uid="{6FABFD65-550C-41C9-8BEF-2E9730C83D5F}"/>
    <cellStyle name="Separador de milhares 64 3" xfId="28874" xr:uid="{00000000-0005-0000-0000-0000CC700000}"/>
    <cellStyle name="Separador de milhares 64 3 2" xfId="28875" xr:uid="{00000000-0005-0000-0000-0000CD700000}"/>
    <cellStyle name="Separador de milhares 64 3 2 2" xfId="59511" xr:uid="{0EC45BE9-E4C8-4953-9401-3522247E241E}"/>
    <cellStyle name="Separador de milhares 64 3 3" xfId="59510" xr:uid="{6D7A2592-A5F3-4C5F-A3B8-74F04DBD737B}"/>
    <cellStyle name="Separador de milhares 64 4" xfId="28876" xr:uid="{00000000-0005-0000-0000-0000CE700000}"/>
    <cellStyle name="Separador de milhares 64 4 2" xfId="28877" xr:uid="{00000000-0005-0000-0000-0000CF700000}"/>
    <cellStyle name="Separador de milhares 64 4 2 2" xfId="59513" xr:uid="{F77A34F6-8A31-4C1F-97F4-10DDF0DE49EB}"/>
    <cellStyle name="Separador de milhares 64 4 3" xfId="59512" xr:uid="{F83508B5-69B6-44BB-933D-02F5A2FB7F8A}"/>
    <cellStyle name="Separador de milhares 64 5" xfId="28878" xr:uid="{00000000-0005-0000-0000-0000D0700000}"/>
    <cellStyle name="Separador de milhares 64 5 2" xfId="59514" xr:uid="{F35DD6C0-0FF6-4B04-A28F-B14298C2FBA5}"/>
    <cellStyle name="Separador de milhares 64 6" xfId="28879" xr:uid="{00000000-0005-0000-0000-0000D1700000}"/>
    <cellStyle name="Separador de milhares 64 6 2" xfId="28880" xr:uid="{00000000-0005-0000-0000-0000D2700000}"/>
    <cellStyle name="Separador de milhares 64 6 2 2" xfId="59516" xr:uid="{FBB68BF1-1401-40FD-91E6-53D841CDEF67}"/>
    <cellStyle name="Separador de milhares 64 6 3" xfId="59515" xr:uid="{158F7E86-4C6D-4500-98CC-D33116B1E0E0}"/>
    <cellStyle name="Separador de milhares 64 7" xfId="28881" xr:uid="{00000000-0005-0000-0000-0000D3700000}"/>
    <cellStyle name="Separador de milhares 64 7 2" xfId="59517" xr:uid="{F35DCA44-690F-49DA-97B6-3F7439D12D6A}"/>
    <cellStyle name="Separador de milhares 64 8" xfId="59501" xr:uid="{B15FBF1D-71F7-4EBD-8536-40B2E2AE9E2A}"/>
    <cellStyle name="Separador de milhares 65" xfId="28882" xr:uid="{00000000-0005-0000-0000-0000D4700000}"/>
    <cellStyle name="Separador de milhares 65 2" xfId="28883" xr:uid="{00000000-0005-0000-0000-0000D5700000}"/>
    <cellStyle name="Separador de milhares 65 2 2" xfId="28884" xr:uid="{00000000-0005-0000-0000-0000D6700000}"/>
    <cellStyle name="Separador de milhares 65 2 2 2" xfId="28885" xr:uid="{00000000-0005-0000-0000-0000D7700000}"/>
    <cellStyle name="Separador de milhares 65 2 2 2 2" xfId="59521" xr:uid="{9EF1D336-4F72-4FCC-9EB0-11F966BBA972}"/>
    <cellStyle name="Separador de milhares 65 2 2 3" xfId="59520" xr:uid="{E3CE7CF1-872B-4306-8E38-3FD7C415BEB9}"/>
    <cellStyle name="Separador de milhares 65 2 3" xfId="28886" xr:uid="{00000000-0005-0000-0000-0000D8700000}"/>
    <cellStyle name="Separador de milhares 65 2 3 2" xfId="28887" xr:uid="{00000000-0005-0000-0000-0000D9700000}"/>
    <cellStyle name="Separador de milhares 65 2 3 2 2" xfId="59523" xr:uid="{1C7D6A99-9B7E-4EB5-895C-329F5A92C627}"/>
    <cellStyle name="Separador de milhares 65 2 3 3" xfId="59522" xr:uid="{BE5A3B43-72B1-4EBD-9165-708D3263D0F7}"/>
    <cellStyle name="Separador de milhares 65 2 4" xfId="28888" xr:uid="{00000000-0005-0000-0000-0000DA700000}"/>
    <cellStyle name="Separador de milhares 65 2 4 2" xfId="59524" xr:uid="{A166CF1E-959F-4EA5-9DCB-5E4C32455C57}"/>
    <cellStyle name="Separador de milhares 65 2 5" xfId="28889" xr:uid="{00000000-0005-0000-0000-0000DB700000}"/>
    <cellStyle name="Separador de milhares 65 2 5 2" xfId="59525" xr:uid="{98776BB2-482F-4F38-8BA2-A9705493D3A8}"/>
    <cellStyle name="Separador de milhares 65 2 6" xfId="28890" xr:uid="{00000000-0005-0000-0000-0000DC700000}"/>
    <cellStyle name="Separador de milhares 65 2 6 2" xfId="59526" xr:uid="{21A5B514-336B-493D-B054-150F6AC103A8}"/>
    <cellStyle name="Separador de milhares 65 2 7" xfId="59519" xr:uid="{FCE5E4A1-2663-4691-9BA9-B591FF23B8D0}"/>
    <cellStyle name="Separador de milhares 65 3" xfId="28891" xr:uid="{00000000-0005-0000-0000-0000DD700000}"/>
    <cellStyle name="Separador de milhares 65 3 2" xfId="28892" xr:uid="{00000000-0005-0000-0000-0000DE700000}"/>
    <cellStyle name="Separador de milhares 65 3 2 2" xfId="59528" xr:uid="{C6BA4113-AE61-4213-88E5-912191929901}"/>
    <cellStyle name="Separador de milhares 65 3 3" xfId="59527" xr:uid="{C89AE1FA-8DFB-402F-868F-967CE2A1E70E}"/>
    <cellStyle name="Separador de milhares 65 4" xfId="28893" xr:uid="{00000000-0005-0000-0000-0000DF700000}"/>
    <cellStyle name="Separador de milhares 65 4 2" xfId="28894" xr:uid="{00000000-0005-0000-0000-0000E0700000}"/>
    <cellStyle name="Separador de milhares 65 4 2 2" xfId="59530" xr:uid="{68487B02-D196-4A49-B8AB-ED07B4B7A720}"/>
    <cellStyle name="Separador de milhares 65 4 3" xfId="59529" xr:uid="{9EFF4301-4966-4263-8C84-3254C4BB769B}"/>
    <cellStyle name="Separador de milhares 65 5" xfId="28895" xr:uid="{00000000-0005-0000-0000-0000E1700000}"/>
    <cellStyle name="Separador de milhares 65 5 2" xfId="59531" xr:uid="{893BDC4F-ABFD-49FA-911D-E326638F8C01}"/>
    <cellStyle name="Separador de milhares 65 6" xfId="28896" xr:uid="{00000000-0005-0000-0000-0000E2700000}"/>
    <cellStyle name="Separador de milhares 65 6 2" xfId="28897" xr:uid="{00000000-0005-0000-0000-0000E3700000}"/>
    <cellStyle name="Separador de milhares 65 6 2 2" xfId="59533" xr:uid="{A9FF65F5-A1C8-4F7B-A10D-3A04325AAF0F}"/>
    <cellStyle name="Separador de milhares 65 6 3" xfId="59532" xr:uid="{15AAC9E5-238F-4B27-932A-34498C97A0D5}"/>
    <cellStyle name="Separador de milhares 65 7" xfId="28898" xr:uid="{00000000-0005-0000-0000-0000E4700000}"/>
    <cellStyle name="Separador de milhares 65 7 2" xfId="59534" xr:uid="{6F9ED1DA-36AE-48ED-A0F3-F0D585737DC7}"/>
    <cellStyle name="Separador de milhares 65 8" xfId="59518" xr:uid="{BC1BEB01-72C6-40FF-B7E5-402F26A7C3C6}"/>
    <cellStyle name="Separador de milhares 66" xfId="28899" xr:uid="{00000000-0005-0000-0000-0000E5700000}"/>
    <cellStyle name="Separador de milhares 66 2" xfId="28900" xr:uid="{00000000-0005-0000-0000-0000E6700000}"/>
    <cellStyle name="Separador de milhares 66 2 2" xfId="28901" xr:uid="{00000000-0005-0000-0000-0000E7700000}"/>
    <cellStyle name="Separador de milhares 66 2 2 2" xfId="28902" xr:uid="{00000000-0005-0000-0000-0000E8700000}"/>
    <cellStyle name="Separador de milhares 66 2 2 2 2" xfId="59538" xr:uid="{1B233757-E28A-4362-9611-5F0616C09B31}"/>
    <cellStyle name="Separador de milhares 66 2 2 3" xfId="59537" xr:uid="{430BED44-0FD6-4A61-A7A1-CCDC3340F492}"/>
    <cellStyle name="Separador de milhares 66 2 3" xfId="28903" xr:uid="{00000000-0005-0000-0000-0000E9700000}"/>
    <cellStyle name="Separador de milhares 66 2 3 2" xfId="28904" xr:uid="{00000000-0005-0000-0000-0000EA700000}"/>
    <cellStyle name="Separador de milhares 66 2 3 2 2" xfId="59540" xr:uid="{F3ED57D1-C67B-4BA5-B8D8-52B7368F5133}"/>
    <cellStyle name="Separador de milhares 66 2 3 3" xfId="59539" xr:uid="{25358BC4-A75D-49C4-ADEF-DD800D9CA229}"/>
    <cellStyle name="Separador de milhares 66 2 4" xfId="28905" xr:uid="{00000000-0005-0000-0000-0000EB700000}"/>
    <cellStyle name="Separador de milhares 66 2 4 2" xfId="59541" xr:uid="{DC6216BE-38EA-4B4A-85D5-EBAA21095E03}"/>
    <cellStyle name="Separador de milhares 66 2 5" xfId="28906" xr:uid="{00000000-0005-0000-0000-0000EC700000}"/>
    <cellStyle name="Separador de milhares 66 2 5 2" xfId="59542" xr:uid="{6B765D85-5DE1-4A76-BAC9-EF87DC4E40C4}"/>
    <cellStyle name="Separador de milhares 66 2 6" xfId="28907" xr:uid="{00000000-0005-0000-0000-0000ED700000}"/>
    <cellStyle name="Separador de milhares 66 2 6 2" xfId="59543" xr:uid="{CF43D630-2978-428A-8690-14F32BF0FA78}"/>
    <cellStyle name="Separador de milhares 66 2 7" xfId="59536" xr:uid="{0DFE2C8A-7AAA-4938-BE24-689CC3AA5AC0}"/>
    <cellStyle name="Separador de milhares 66 3" xfId="28908" xr:uid="{00000000-0005-0000-0000-0000EE700000}"/>
    <cellStyle name="Separador de milhares 66 3 2" xfId="28909" xr:uid="{00000000-0005-0000-0000-0000EF700000}"/>
    <cellStyle name="Separador de milhares 66 3 2 2" xfId="59545" xr:uid="{2140A546-047A-4B50-A888-E07EA113F990}"/>
    <cellStyle name="Separador de milhares 66 3 3" xfId="59544" xr:uid="{23826B88-5F0C-434B-A13B-A748B09B8CF2}"/>
    <cellStyle name="Separador de milhares 66 4" xfId="28910" xr:uid="{00000000-0005-0000-0000-0000F0700000}"/>
    <cellStyle name="Separador de milhares 66 4 2" xfId="28911" xr:uid="{00000000-0005-0000-0000-0000F1700000}"/>
    <cellStyle name="Separador de milhares 66 4 2 2" xfId="59547" xr:uid="{62CC6416-6072-457E-973C-BA12D00BC5AC}"/>
    <cellStyle name="Separador de milhares 66 4 3" xfId="59546" xr:uid="{8EFCE210-BAD4-43F3-84E6-07471B479016}"/>
    <cellStyle name="Separador de milhares 66 5" xfId="28912" xr:uid="{00000000-0005-0000-0000-0000F2700000}"/>
    <cellStyle name="Separador de milhares 66 5 2" xfId="59548" xr:uid="{B9337296-9667-4BE5-BFE5-4A842D310EA1}"/>
    <cellStyle name="Separador de milhares 66 6" xfId="28913" xr:uid="{00000000-0005-0000-0000-0000F3700000}"/>
    <cellStyle name="Separador de milhares 66 6 2" xfId="28914" xr:uid="{00000000-0005-0000-0000-0000F4700000}"/>
    <cellStyle name="Separador de milhares 66 6 2 2" xfId="59550" xr:uid="{07D22020-B84D-4035-B1C4-303AA20D198E}"/>
    <cellStyle name="Separador de milhares 66 6 3" xfId="59549" xr:uid="{522EBCD4-C220-49AD-86F7-B7CFD620AFDC}"/>
    <cellStyle name="Separador de milhares 66 7" xfId="28915" xr:uid="{00000000-0005-0000-0000-0000F5700000}"/>
    <cellStyle name="Separador de milhares 66 7 2" xfId="59551" xr:uid="{38E8EB3B-654F-46D5-AEC3-197AB278DEA8}"/>
    <cellStyle name="Separador de milhares 66 8" xfId="59535" xr:uid="{8D4EFA23-AFA2-4660-963B-25B5D4E3F222}"/>
    <cellStyle name="Separador de milhares 67" xfId="28916" xr:uid="{00000000-0005-0000-0000-0000F6700000}"/>
    <cellStyle name="Separador de milhares 67 2" xfId="28917" xr:uid="{00000000-0005-0000-0000-0000F7700000}"/>
    <cellStyle name="Separador de milhares 67 2 2" xfId="28918" xr:uid="{00000000-0005-0000-0000-0000F8700000}"/>
    <cellStyle name="Separador de milhares 67 2 2 2" xfId="28919" xr:uid="{00000000-0005-0000-0000-0000F9700000}"/>
    <cellStyle name="Separador de milhares 67 2 2 2 2" xfId="59555" xr:uid="{7ACAD09E-E51A-46B6-AC69-DFDB744074D7}"/>
    <cellStyle name="Separador de milhares 67 2 2 3" xfId="59554" xr:uid="{0A43C245-E529-4F90-A4E4-4B61D57ED408}"/>
    <cellStyle name="Separador de milhares 67 2 3" xfId="28920" xr:uid="{00000000-0005-0000-0000-0000FA700000}"/>
    <cellStyle name="Separador de milhares 67 2 3 2" xfId="28921" xr:uid="{00000000-0005-0000-0000-0000FB700000}"/>
    <cellStyle name="Separador de milhares 67 2 3 2 2" xfId="59557" xr:uid="{5144977A-D159-4DE6-A3FA-6F91328BF051}"/>
    <cellStyle name="Separador de milhares 67 2 3 3" xfId="59556" xr:uid="{403ED2FE-F378-4E96-A75C-279DA8B163ED}"/>
    <cellStyle name="Separador de milhares 67 2 4" xfId="28922" xr:uid="{00000000-0005-0000-0000-0000FC700000}"/>
    <cellStyle name="Separador de milhares 67 2 4 2" xfId="59558" xr:uid="{5D7117E6-F157-40CF-AA4E-7AD8D7A68CCF}"/>
    <cellStyle name="Separador de milhares 67 2 5" xfId="28923" xr:uid="{00000000-0005-0000-0000-0000FD700000}"/>
    <cellStyle name="Separador de milhares 67 2 5 2" xfId="59559" xr:uid="{2095927D-E216-4C23-8643-67F9D3CC0AD3}"/>
    <cellStyle name="Separador de milhares 67 2 6" xfId="28924" xr:uid="{00000000-0005-0000-0000-0000FE700000}"/>
    <cellStyle name="Separador de milhares 67 2 6 2" xfId="59560" xr:uid="{E51C27B3-E797-4317-B19D-6277AFD440BA}"/>
    <cellStyle name="Separador de milhares 67 2 7" xfId="59553" xr:uid="{4EC7D6F8-661F-42AD-A84E-6A8409F2CF8B}"/>
    <cellStyle name="Separador de milhares 67 3" xfId="28925" xr:uid="{00000000-0005-0000-0000-0000FF700000}"/>
    <cellStyle name="Separador de milhares 67 3 2" xfId="28926" xr:uid="{00000000-0005-0000-0000-000000710000}"/>
    <cellStyle name="Separador de milhares 67 3 2 2" xfId="59562" xr:uid="{2A42680D-D4F6-42E6-B2FA-1731C330D9D3}"/>
    <cellStyle name="Separador de milhares 67 3 3" xfId="59561" xr:uid="{E4117F8E-2C81-4B7D-B29B-45EA74B83DF1}"/>
    <cellStyle name="Separador de milhares 67 4" xfId="28927" xr:uid="{00000000-0005-0000-0000-000001710000}"/>
    <cellStyle name="Separador de milhares 67 4 2" xfId="28928" xr:uid="{00000000-0005-0000-0000-000002710000}"/>
    <cellStyle name="Separador de milhares 67 4 2 2" xfId="59564" xr:uid="{52228C89-4ED4-4C73-9CC4-5C07258F8EC8}"/>
    <cellStyle name="Separador de milhares 67 4 3" xfId="59563" xr:uid="{FF6F9204-ABD9-4863-9CF7-0AC8E587BAEB}"/>
    <cellStyle name="Separador de milhares 67 5" xfId="28929" xr:uid="{00000000-0005-0000-0000-000003710000}"/>
    <cellStyle name="Separador de milhares 67 5 2" xfId="59565" xr:uid="{9687AAB4-3E67-4CC4-BF20-5ADF23FB40AD}"/>
    <cellStyle name="Separador de milhares 67 6" xfId="28930" xr:uid="{00000000-0005-0000-0000-000004710000}"/>
    <cellStyle name="Separador de milhares 67 6 2" xfId="28931" xr:uid="{00000000-0005-0000-0000-000005710000}"/>
    <cellStyle name="Separador de milhares 67 6 2 2" xfId="59567" xr:uid="{8DFED2D9-701E-46D0-A4DF-0944074BAA7D}"/>
    <cellStyle name="Separador de milhares 67 6 3" xfId="59566" xr:uid="{3B43C079-CBD0-46C3-AD15-265D6B56DE2F}"/>
    <cellStyle name="Separador de milhares 67 7" xfId="28932" xr:uid="{00000000-0005-0000-0000-000006710000}"/>
    <cellStyle name="Separador de milhares 67 7 2" xfId="59568" xr:uid="{7F04D4D3-3DB5-4B40-8121-1D2A8FB2518E}"/>
    <cellStyle name="Separador de milhares 67 8" xfId="59552" xr:uid="{FBBD3940-FC7F-4C87-89CA-6CAEF27B658D}"/>
    <cellStyle name="Separador de milhares 68" xfId="28933" xr:uid="{00000000-0005-0000-0000-000007710000}"/>
    <cellStyle name="Separador de milhares 68 2" xfId="28934" xr:uid="{00000000-0005-0000-0000-000008710000}"/>
    <cellStyle name="Separador de milhares 68 2 2" xfId="28935" xr:uid="{00000000-0005-0000-0000-000009710000}"/>
    <cellStyle name="Separador de milhares 68 2 2 2" xfId="28936" xr:uid="{00000000-0005-0000-0000-00000A710000}"/>
    <cellStyle name="Separador de milhares 68 2 2 2 2" xfId="59572" xr:uid="{02F0EC76-056C-48CB-8EB7-9A75B2D62AD1}"/>
    <cellStyle name="Separador de milhares 68 2 2 3" xfId="59571" xr:uid="{861617E5-6603-4CD9-A68A-7CB6F67F5B65}"/>
    <cellStyle name="Separador de milhares 68 2 3" xfId="28937" xr:uid="{00000000-0005-0000-0000-00000B710000}"/>
    <cellStyle name="Separador de milhares 68 2 3 2" xfId="28938" xr:uid="{00000000-0005-0000-0000-00000C710000}"/>
    <cellStyle name="Separador de milhares 68 2 3 2 2" xfId="59574" xr:uid="{FA09506F-4D7A-4B37-B947-798231F277FC}"/>
    <cellStyle name="Separador de milhares 68 2 3 3" xfId="59573" xr:uid="{F4AC5A74-2FCC-4821-B20F-480BD5CA913A}"/>
    <cellStyle name="Separador de milhares 68 2 4" xfId="28939" xr:uid="{00000000-0005-0000-0000-00000D710000}"/>
    <cellStyle name="Separador de milhares 68 2 4 2" xfId="59575" xr:uid="{C29F03BB-507A-49F7-B573-1D3258A519B8}"/>
    <cellStyle name="Separador de milhares 68 2 5" xfId="28940" xr:uid="{00000000-0005-0000-0000-00000E710000}"/>
    <cellStyle name="Separador de milhares 68 2 5 2" xfId="59576" xr:uid="{AA7F1EE6-472D-405B-825C-3B801EA4CC71}"/>
    <cellStyle name="Separador de milhares 68 2 6" xfId="28941" xr:uid="{00000000-0005-0000-0000-00000F710000}"/>
    <cellStyle name="Separador de milhares 68 2 6 2" xfId="59577" xr:uid="{4F610FED-B19A-4A45-BB01-A6EBEB5CB8DC}"/>
    <cellStyle name="Separador de milhares 68 2 7" xfId="59570" xr:uid="{810AF32E-1E24-4942-BB1E-96C4B35E7A84}"/>
    <cellStyle name="Separador de milhares 68 3" xfId="28942" xr:uid="{00000000-0005-0000-0000-000010710000}"/>
    <cellStyle name="Separador de milhares 68 3 2" xfId="28943" xr:uid="{00000000-0005-0000-0000-000011710000}"/>
    <cellStyle name="Separador de milhares 68 3 2 2" xfId="59579" xr:uid="{FA18ECBB-1849-424A-8686-E50687700A8E}"/>
    <cellStyle name="Separador de milhares 68 3 3" xfId="59578" xr:uid="{A60DECCE-31C3-4D9F-A2C5-EE690210D8A5}"/>
    <cellStyle name="Separador de milhares 68 4" xfId="28944" xr:uid="{00000000-0005-0000-0000-000012710000}"/>
    <cellStyle name="Separador de milhares 68 4 2" xfId="28945" xr:uid="{00000000-0005-0000-0000-000013710000}"/>
    <cellStyle name="Separador de milhares 68 4 2 2" xfId="59581" xr:uid="{CE1788E3-B252-4480-9EEF-E614F7568DF6}"/>
    <cellStyle name="Separador de milhares 68 4 3" xfId="59580" xr:uid="{F84031A0-6145-4A2E-BFE0-6BFA6B52FF6F}"/>
    <cellStyle name="Separador de milhares 68 5" xfId="28946" xr:uid="{00000000-0005-0000-0000-000014710000}"/>
    <cellStyle name="Separador de milhares 68 5 2" xfId="59582" xr:uid="{1BD15888-FA54-4A8C-B57E-0D1A7D6F6827}"/>
    <cellStyle name="Separador de milhares 68 6" xfId="28947" xr:uid="{00000000-0005-0000-0000-000015710000}"/>
    <cellStyle name="Separador de milhares 68 6 2" xfId="28948" xr:uid="{00000000-0005-0000-0000-000016710000}"/>
    <cellStyle name="Separador de milhares 68 6 2 2" xfId="59584" xr:uid="{2537C87B-8836-4DFE-B9F9-C812C9C81424}"/>
    <cellStyle name="Separador de milhares 68 6 3" xfId="59583" xr:uid="{79A8DED2-FE71-45F2-91A8-FC11B4447868}"/>
    <cellStyle name="Separador de milhares 68 7" xfId="28949" xr:uid="{00000000-0005-0000-0000-000017710000}"/>
    <cellStyle name="Separador de milhares 68 7 2" xfId="59585" xr:uid="{B57D1C32-4041-41E1-86F1-2BE33FC1CABF}"/>
    <cellStyle name="Separador de milhares 68 8" xfId="59569" xr:uid="{B4A1E804-8A9D-44E2-8D6B-F3021C7EF926}"/>
    <cellStyle name="Separador de milhares 69" xfId="28950" xr:uid="{00000000-0005-0000-0000-000018710000}"/>
    <cellStyle name="Separador de milhares 69 2" xfId="28951" xr:uid="{00000000-0005-0000-0000-000019710000}"/>
    <cellStyle name="Separador de milhares 69 2 2" xfId="28952" xr:uid="{00000000-0005-0000-0000-00001A710000}"/>
    <cellStyle name="Separador de milhares 69 2 2 2" xfId="28953" xr:uid="{00000000-0005-0000-0000-00001B710000}"/>
    <cellStyle name="Separador de milhares 69 2 2 2 2" xfId="59589" xr:uid="{BF8FAF5F-7CC0-4838-A4C9-31F266C7992C}"/>
    <cellStyle name="Separador de milhares 69 2 2 3" xfId="59588" xr:uid="{673C3639-6A4E-4B0F-BEC7-E9B272BD65EE}"/>
    <cellStyle name="Separador de milhares 69 2 3" xfId="28954" xr:uid="{00000000-0005-0000-0000-00001C710000}"/>
    <cellStyle name="Separador de milhares 69 2 3 2" xfId="28955" xr:uid="{00000000-0005-0000-0000-00001D710000}"/>
    <cellStyle name="Separador de milhares 69 2 3 2 2" xfId="59591" xr:uid="{2308C644-BF4D-4910-86B7-905B47B482B4}"/>
    <cellStyle name="Separador de milhares 69 2 3 3" xfId="59590" xr:uid="{8D0C204A-1938-4B3C-A3E7-333D122619C5}"/>
    <cellStyle name="Separador de milhares 69 2 4" xfId="28956" xr:uid="{00000000-0005-0000-0000-00001E710000}"/>
    <cellStyle name="Separador de milhares 69 2 4 2" xfId="59592" xr:uid="{D6F8F3DE-7E65-4D86-9D19-C3124686C641}"/>
    <cellStyle name="Separador de milhares 69 2 5" xfId="28957" xr:uid="{00000000-0005-0000-0000-00001F710000}"/>
    <cellStyle name="Separador de milhares 69 2 5 2" xfId="59593" xr:uid="{E4FF33A1-4A66-4262-B6D5-C2CC6E69A086}"/>
    <cellStyle name="Separador de milhares 69 2 6" xfId="28958" xr:uid="{00000000-0005-0000-0000-000020710000}"/>
    <cellStyle name="Separador de milhares 69 2 6 2" xfId="59594" xr:uid="{FA6737E7-5F61-4C29-B619-2C946014DC39}"/>
    <cellStyle name="Separador de milhares 69 2 7" xfId="59587" xr:uid="{7DCA946D-3574-4A11-A4D0-DC4D5F4B99EB}"/>
    <cellStyle name="Separador de milhares 69 3" xfId="28959" xr:uid="{00000000-0005-0000-0000-000021710000}"/>
    <cellStyle name="Separador de milhares 69 3 2" xfId="28960" xr:uid="{00000000-0005-0000-0000-000022710000}"/>
    <cellStyle name="Separador de milhares 69 3 2 2" xfId="59596" xr:uid="{2F7CD85F-2339-4D20-B4A5-9B3A25081E02}"/>
    <cellStyle name="Separador de milhares 69 3 3" xfId="59595" xr:uid="{AF4B1DEE-3F75-4317-88FC-A519AED462A6}"/>
    <cellStyle name="Separador de milhares 69 4" xfId="28961" xr:uid="{00000000-0005-0000-0000-000023710000}"/>
    <cellStyle name="Separador de milhares 69 4 2" xfId="28962" xr:uid="{00000000-0005-0000-0000-000024710000}"/>
    <cellStyle name="Separador de milhares 69 4 2 2" xfId="59598" xr:uid="{5B5615F6-E7EC-4823-ABAA-3271C45C9701}"/>
    <cellStyle name="Separador de milhares 69 4 3" xfId="59597" xr:uid="{7FD799BF-688F-4C7E-B716-9FEF2B9D925E}"/>
    <cellStyle name="Separador de milhares 69 5" xfId="28963" xr:uid="{00000000-0005-0000-0000-000025710000}"/>
    <cellStyle name="Separador de milhares 69 5 2" xfId="59599" xr:uid="{B7ADAA05-1ECE-44F4-ACD3-29FAE3888825}"/>
    <cellStyle name="Separador de milhares 69 6" xfId="28964" xr:uid="{00000000-0005-0000-0000-000026710000}"/>
    <cellStyle name="Separador de milhares 69 6 2" xfId="28965" xr:uid="{00000000-0005-0000-0000-000027710000}"/>
    <cellStyle name="Separador de milhares 69 6 2 2" xfId="59601" xr:uid="{D4BA87C8-8A56-4617-BCF8-41CCF2943754}"/>
    <cellStyle name="Separador de milhares 69 6 3" xfId="59600" xr:uid="{2E9DAE3A-FC40-45C9-8407-C62C6836ACE7}"/>
    <cellStyle name="Separador de milhares 69 7" xfId="28966" xr:uid="{00000000-0005-0000-0000-000028710000}"/>
    <cellStyle name="Separador de milhares 69 7 2" xfId="59602" xr:uid="{5670B282-DA1A-4352-9567-56AF856B971D}"/>
    <cellStyle name="Separador de milhares 69 8" xfId="59586" xr:uid="{460E8728-E0E7-40BD-9FAB-BACACC3282C2}"/>
    <cellStyle name="Separador de milhares 7" xfId="28967" xr:uid="{00000000-0005-0000-0000-000029710000}"/>
    <cellStyle name="Separador de milhares_x0001_ 7" xfId="28968" xr:uid="{00000000-0005-0000-0000-00002A710000}"/>
    <cellStyle name="Separador de milhares 7 10" xfId="28969" xr:uid="{00000000-0005-0000-0000-00002B710000}"/>
    <cellStyle name="Separador de milhares_x0001_ 7 10" xfId="28970" xr:uid="{00000000-0005-0000-0000-00002C710000}"/>
    <cellStyle name="Separador de milhares 7 10 10" xfId="59605" xr:uid="{32C0F46A-C383-4A53-AD4D-6BF8375CFBF1}"/>
    <cellStyle name="Separador de milhares 7 10 2" xfId="28971" xr:uid="{00000000-0005-0000-0000-00002D710000}"/>
    <cellStyle name="Separador de milhares_x0001_ 7 10 2" xfId="28972" xr:uid="{00000000-0005-0000-0000-00002E710000}"/>
    <cellStyle name="Separador de milhares 7 10 2 2" xfId="28973" xr:uid="{00000000-0005-0000-0000-00002F710000}"/>
    <cellStyle name="Separador de milhares_x0001_ 7 10 2 2" xfId="59608" xr:uid="{624937E9-7592-4904-9F92-2C31A7FFB4C4}"/>
    <cellStyle name="Separador de milhares 7 10 2 2 2" xfId="59609" xr:uid="{51FA478C-303F-4EDB-8426-67523F77DCEC}"/>
    <cellStyle name="Separador de milhares 7 10 2 3" xfId="59607" xr:uid="{0B53D95A-6135-4532-BDF0-7FA1B6610C3D}"/>
    <cellStyle name="Separador de milhares 7 10 3" xfId="28974" xr:uid="{00000000-0005-0000-0000-000030710000}"/>
    <cellStyle name="Separador de milhares_x0001_ 7 10 3" xfId="59606" xr:uid="{7629B4A0-7EE5-47B9-9501-C2C53725B0F7}"/>
    <cellStyle name="Separador de milhares 7 10 3 2" xfId="28975" xr:uid="{00000000-0005-0000-0000-000031710000}"/>
    <cellStyle name="Separador de milhares 7 10 3 2 2" xfId="59611" xr:uid="{11C0982A-A9B9-4FC9-96F4-B2FF7B105AE1}"/>
    <cellStyle name="Separador de milhares 7 10 3 3" xfId="59610" xr:uid="{E5586D63-A48A-4825-BFA0-CD6BD30ECF12}"/>
    <cellStyle name="Separador de milhares 7 10 4" xfId="28976" xr:uid="{00000000-0005-0000-0000-000032710000}"/>
    <cellStyle name="Separador de milhares 7 10 4 2" xfId="28977" xr:uid="{00000000-0005-0000-0000-000033710000}"/>
    <cellStyle name="Separador de milhares 7 10 4 2 2" xfId="59613" xr:uid="{9D6563C7-3F38-4844-A21B-89C95DE1DA55}"/>
    <cellStyle name="Separador de milhares 7 10 4 3" xfId="59612" xr:uid="{7006AEFA-0DA2-4ACD-8370-3BB7F776536D}"/>
    <cellStyle name="Separador de milhares 7 10 5" xfId="28978" xr:uid="{00000000-0005-0000-0000-000034710000}"/>
    <cellStyle name="Separador de milhares 7 10 5 2" xfId="28979" xr:uid="{00000000-0005-0000-0000-000035710000}"/>
    <cellStyle name="Separador de milhares 7 10 5 2 2" xfId="59615" xr:uid="{7D1A909F-0C64-4E39-8FB2-513586608C51}"/>
    <cellStyle name="Separador de milhares 7 10 5 3" xfId="59614" xr:uid="{91E912E7-BCA0-462E-803C-8DC6CFD7246C}"/>
    <cellStyle name="Separador de milhares 7 10 6" xfId="28980" xr:uid="{00000000-0005-0000-0000-000036710000}"/>
    <cellStyle name="Separador de milhares 7 10 6 2" xfId="59616" xr:uid="{F9DE833D-5108-4EB5-8185-81EE3DA7A4A6}"/>
    <cellStyle name="Separador de milhares 7 10 7" xfId="28981" xr:uid="{00000000-0005-0000-0000-000037710000}"/>
    <cellStyle name="Separador de milhares 7 10 7 2" xfId="59617" xr:uid="{AAD9FC5C-8309-4C27-9D2A-36F482BE64F1}"/>
    <cellStyle name="Separador de milhares 7 10 7 3" xfId="28982" xr:uid="{00000000-0005-0000-0000-000038710000}"/>
    <cellStyle name="Separador de milhares 7 10 7 3 2" xfId="59618" xr:uid="{9CF22EFE-AB5F-4E94-81C3-3A7267D789EF}"/>
    <cellStyle name="Separador de milhares 7 10 8" xfId="28983" xr:uid="{00000000-0005-0000-0000-000039710000}"/>
    <cellStyle name="Separador de milhares 7 10 8 2" xfId="59619" xr:uid="{1932A580-5191-4054-A83C-46841C164AC1}"/>
    <cellStyle name="Separador de milhares 7 10 9" xfId="28984" xr:uid="{00000000-0005-0000-0000-00003A710000}"/>
    <cellStyle name="Separador de milhares 7 10 9 2" xfId="59620" xr:uid="{EE2C7178-C9DB-4E84-8237-3911E2A99907}"/>
    <cellStyle name="Separador de milhares 7 11" xfId="28985" xr:uid="{00000000-0005-0000-0000-00003B710000}"/>
    <cellStyle name="Separador de milhares_x0001_ 7 11" xfId="28986" xr:uid="{00000000-0005-0000-0000-00003C710000}"/>
    <cellStyle name="Separador de milhares 7 11 2" xfId="28987" xr:uid="{00000000-0005-0000-0000-00003D710000}"/>
    <cellStyle name="Separador de milhares_x0001_ 7 11 2" xfId="28988" xr:uid="{00000000-0005-0000-0000-00003E710000}"/>
    <cellStyle name="Separador de milhares 7 11 2 2" xfId="28989" xr:uid="{00000000-0005-0000-0000-00003F710000}"/>
    <cellStyle name="Separador de milhares_x0001_ 7 11 2 2" xfId="59624" xr:uid="{E4FED2DA-989D-4C61-A140-9ED035F1CA3F}"/>
    <cellStyle name="Separador de milhares 7 11 2 2 2" xfId="59625" xr:uid="{170A4316-F1CC-4C76-8E0C-3F2AB7E8E020}"/>
    <cellStyle name="Separador de milhares 7 11 2 3" xfId="59623" xr:uid="{9DB69CF4-0F3A-494F-B353-DDD78EB29107}"/>
    <cellStyle name="Separador de milhares 7 11 3" xfId="28990" xr:uid="{00000000-0005-0000-0000-000040710000}"/>
    <cellStyle name="Separador de milhares_x0001_ 7 11 3" xfId="59622" xr:uid="{CB757329-CDC6-4AB4-A8AF-DA5FE392E1C6}"/>
    <cellStyle name="Separador de milhares 7 11 3 2" xfId="28991" xr:uid="{00000000-0005-0000-0000-000041710000}"/>
    <cellStyle name="Separador de milhares 7 11 3 2 2" xfId="59627" xr:uid="{6094CAA8-A237-4CD2-A540-99DDDFDCF727}"/>
    <cellStyle name="Separador de milhares 7 11 3 3" xfId="59626" xr:uid="{B50C3444-9868-4BD1-B26C-E1FA847D96F2}"/>
    <cellStyle name="Separador de milhares 7 11 4" xfId="28992" xr:uid="{00000000-0005-0000-0000-000042710000}"/>
    <cellStyle name="Separador de milhares 7 11 4 2" xfId="28993" xr:uid="{00000000-0005-0000-0000-000043710000}"/>
    <cellStyle name="Separador de milhares 7 11 4 2 2" xfId="59629" xr:uid="{7CE61693-0365-4B91-B241-6668996F685E}"/>
    <cellStyle name="Separador de milhares 7 11 4 3" xfId="59628" xr:uid="{EFBF07E4-ABE0-4A56-B5BF-FCE307630B10}"/>
    <cellStyle name="Separador de milhares 7 11 5" xfId="28994" xr:uid="{00000000-0005-0000-0000-000044710000}"/>
    <cellStyle name="Separador de milhares 7 11 5 2" xfId="59630" xr:uid="{CAA58F07-991E-4C1F-A3F3-3C75D9648FBE}"/>
    <cellStyle name="Separador de milhares 7 11 6" xfId="28995" xr:uid="{00000000-0005-0000-0000-000045710000}"/>
    <cellStyle name="Separador de milhares 7 11 6 2" xfId="59631" xr:uid="{B656B701-778E-46C7-A9E2-07FE92F58E64}"/>
    <cellStyle name="Separador de milhares 7 11 6 3" xfId="28996" xr:uid="{00000000-0005-0000-0000-000046710000}"/>
    <cellStyle name="Separador de milhares 7 11 6 3 2" xfId="59632" xr:uid="{333B24E1-ABC8-4B8E-B721-1920D5697EC3}"/>
    <cellStyle name="Separador de milhares 7 11 7" xfId="28997" xr:uid="{00000000-0005-0000-0000-000047710000}"/>
    <cellStyle name="Separador de milhares 7 11 7 2" xfId="59633" xr:uid="{FE4FC597-D0BF-4E2F-AFFD-9F7F4A27604B}"/>
    <cellStyle name="Separador de milhares 7 11 8" xfId="28998" xr:uid="{00000000-0005-0000-0000-000048710000}"/>
    <cellStyle name="Separador de milhares 7 11 8 2" xfId="59634" xr:uid="{C1FF9B51-3B33-4E24-A38F-C63ED675602C}"/>
    <cellStyle name="Separador de milhares 7 11 9" xfId="59621" xr:uid="{EFCEF917-516C-4116-9D1E-484D8EF21AC3}"/>
    <cellStyle name="Separador de milhares 7 12" xfId="28999" xr:uid="{00000000-0005-0000-0000-000049710000}"/>
    <cellStyle name="Separador de milhares_x0001_ 7 12" xfId="29000" xr:uid="{00000000-0005-0000-0000-00004A710000}"/>
    <cellStyle name="Separador de milhares 7 12 2" xfId="29001" xr:uid="{00000000-0005-0000-0000-00004B710000}"/>
    <cellStyle name="Separador de milhares_x0001_ 7 12 2" xfId="29002" xr:uid="{00000000-0005-0000-0000-00004C710000}"/>
    <cellStyle name="Separador de milhares 7 12 2 2" xfId="29003" xr:uid="{00000000-0005-0000-0000-00004D710000}"/>
    <cellStyle name="Separador de milhares_x0001_ 7 12 2 2" xfId="59638" xr:uid="{78357FEB-CEE8-4D03-A924-2EAC82137255}"/>
    <cellStyle name="Separador de milhares 7 12 2 2 2" xfId="59639" xr:uid="{149A259F-A343-4DE1-9F81-36B81521C16A}"/>
    <cellStyle name="Separador de milhares 7 12 2 3" xfId="59637" xr:uid="{0960C1D7-4025-45BA-9BAD-3ACF4EBE0E32}"/>
    <cellStyle name="Separador de milhares 7 12 3" xfId="29004" xr:uid="{00000000-0005-0000-0000-00004E710000}"/>
    <cellStyle name="Separador de milhares_x0001_ 7 12 3" xfId="59636" xr:uid="{88EF957C-7446-4CE3-9429-FBB296C224DE}"/>
    <cellStyle name="Separador de milhares 7 12 3 2" xfId="29005" xr:uid="{00000000-0005-0000-0000-00004F710000}"/>
    <cellStyle name="Separador de milhares 7 12 3 2 2" xfId="59641" xr:uid="{EAC97F7B-5E50-445F-8DC4-707DEDA344F6}"/>
    <cellStyle name="Separador de milhares 7 12 3 3" xfId="59640" xr:uid="{46456108-74D3-430D-9B62-A99EC27D215C}"/>
    <cellStyle name="Separador de milhares 7 12 4" xfId="29006" xr:uid="{00000000-0005-0000-0000-000050710000}"/>
    <cellStyle name="Separador de milhares 7 12 4 2" xfId="29007" xr:uid="{00000000-0005-0000-0000-000051710000}"/>
    <cellStyle name="Separador de milhares 7 12 4 2 2" xfId="59643" xr:uid="{90439B5F-4D5B-4588-8D38-9A1C7DB8AC3F}"/>
    <cellStyle name="Separador de milhares 7 12 4 3" xfId="59642" xr:uid="{5DCCA625-6E77-4AE4-B51A-89C75B5C9660}"/>
    <cellStyle name="Separador de milhares 7 12 5" xfId="29008" xr:uid="{00000000-0005-0000-0000-000052710000}"/>
    <cellStyle name="Separador de milhares 7 12 5 2" xfId="59644" xr:uid="{EAC40BF6-7C2A-4926-9055-7FA6F006C4C2}"/>
    <cellStyle name="Separador de milhares 7 12 6" xfId="29009" xr:uid="{00000000-0005-0000-0000-000053710000}"/>
    <cellStyle name="Separador de milhares 7 12 6 2" xfId="59645" xr:uid="{79E8AABD-62CA-4DB9-B925-C071040EF6B0}"/>
    <cellStyle name="Separador de milhares 7 12 6 3" xfId="29010" xr:uid="{00000000-0005-0000-0000-000054710000}"/>
    <cellStyle name="Separador de milhares 7 12 6 3 2" xfId="59646" xr:uid="{7FE787B5-722F-4D2B-9D62-465BFC6DC60A}"/>
    <cellStyle name="Separador de milhares 7 12 7" xfId="29011" xr:uid="{00000000-0005-0000-0000-000055710000}"/>
    <cellStyle name="Separador de milhares 7 12 7 2" xfId="59647" xr:uid="{3756653C-CD68-43E1-A02A-7C8A180588CD}"/>
    <cellStyle name="Separador de milhares 7 12 8" xfId="29012" xr:uid="{00000000-0005-0000-0000-000056710000}"/>
    <cellStyle name="Separador de milhares 7 12 8 2" xfId="59648" xr:uid="{B34D6E55-1108-46E3-8F19-1D4AF537D5B5}"/>
    <cellStyle name="Separador de milhares 7 12 9" xfId="59635" xr:uid="{32C52E50-4ACC-4276-B147-E2AC5D58746E}"/>
    <cellStyle name="Separador de milhares 7 13" xfId="29013" xr:uid="{00000000-0005-0000-0000-000057710000}"/>
    <cellStyle name="Separador de milhares_x0001_ 7 13" xfId="29014" xr:uid="{00000000-0005-0000-0000-000058710000}"/>
    <cellStyle name="Separador de milhares 7 13 2" xfId="29015" xr:uid="{00000000-0005-0000-0000-000059710000}"/>
    <cellStyle name="Separador de milhares_x0001_ 7 13 2" xfId="29016" xr:uid="{00000000-0005-0000-0000-00005A710000}"/>
    <cellStyle name="Separador de milhares 7 13 2 2" xfId="29017" xr:uid="{00000000-0005-0000-0000-00005B710000}"/>
    <cellStyle name="Separador de milhares_x0001_ 7 13 2 2" xfId="59652" xr:uid="{28D2C792-FFDA-46E3-81F4-A2046E25966C}"/>
    <cellStyle name="Separador de milhares 7 13 2 2 2" xfId="59653" xr:uid="{5AD2F773-770A-4B39-87A6-070CB3F49D57}"/>
    <cellStyle name="Separador de milhares 7 13 2 3" xfId="59651" xr:uid="{DAD5CC94-4B12-447F-85F5-BA49E360C0DA}"/>
    <cellStyle name="Separador de milhares 7 13 3" xfId="29018" xr:uid="{00000000-0005-0000-0000-00005C710000}"/>
    <cellStyle name="Separador de milhares_x0001_ 7 13 3" xfId="59650" xr:uid="{1EC435F0-7A64-4BEF-BF8F-3C9DF6485D32}"/>
    <cellStyle name="Separador de milhares 7 13 3 2" xfId="29019" xr:uid="{00000000-0005-0000-0000-00005D710000}"/>
    <cellStyle name="Separador de milhares 7 13 3 2 2" xfId="59655" xr:uid="{1F4A2310-4DE6-4F9C-B187-49A91EDEDD09}"/>
    <cellStyle name="Separador de milhares 7 13 3 3" xfId="59654" xr:uid="{9AA60566-95D1-46AB-94FF-7A5E647B5415}"/>
    <cellStyle name="Separador de milhares 7 13 4" xfId="29020" xr:uid="{00000000-0005-0000-0000-00005E710000}"/>
    <cellStyle name="Separador de milhares 7 13 4 2" xfId="59656" xr:uid="{7E43C210-C304-4D7A-BDE2-E3492BB7EB12}"/>
    <cellStyle name="Separador de milhares 7 13 5" xfId="29021" xr:uid="{00000000-0005-0000-0000-00005F710000}"/>
    <cellStyle name="Separador de milhares 7 13 5 2" xfId="59657" xr:uid="{9738D6EB-B509-479C-94ED-E48A3D493ED7}"/>
    <cellStyle name="Separador de milhares 7 13 5 3" xfId="29022" xr:uid="{00000000-0005-0000-0000-000060710000}"/>
    <cellStyle name="Separador de milhares 7 13 5 3 2" xfId="59658" xr:uid="{1E221445-A221-4F3B-9C2D-887C58EB5A19}"/>
    <cellStyle name="Separador de milhares 7 13 6" xfId="29023" xr:uid="{00000000-0005-0000-0000-000061710000}"/>
    <cellStyle name="Separador de milhares 7 13 6 2" xfId="59659" xr:uid="{C66604F3-ED02-426F-9534-A91A4E3A84E6}"/>
    <cellStyle name="Separador de milhares 7 13 7" xfId="29024" xr:uid="{00000000-0005-0000-0000-000062710000}"/>
    <cellStyle name="Separador de milhares 7 13 7 2" xfId="59660" xr:uid="{2273E7A2-2789-446F-997F-6A9A0A49E456}"/>
    <cellStyle name="Separador de milhares 7 13 8" xfId="59649" xr:uid="{C7959B33-DFAC-41B4-AAB0-6AF5F252FCA0}"/>
    <cellStyle name="Separador de milhares 7 14" xfId="29025" xr:uid="{00000000-0005-0000-0000-000063710000}"/>
    <cellStyle name="Separador de milhares_x0001_ 7 14" xfId="29026" xr:uid="{00000000-0005-0000-0000-000064710000}"/>
    <cellStyle name="Separador de milhares 7 14 2" xfId="29027" xr:uid="{00000000-0005-0000-0000-000065710000}"/>
    <cellStyle name="Separador de milhares_x0001_ 7 14 2" xfId="59662" xr:uid="{21A43186-B009-4A4A-B1CD-E1F889BC9076}"/>
    <cellStyle name="Separador de milhares 7 14 2 2" xfId="29028" xr:uid="{00000000-0005-0000-0000-000066710000}"/>
    <cellStyle name="Separador de milhares 7 14 2 2 2" xfId="59664" xr:uid="{ABD41018-ABE5-4DE0-8B80-C18BEFCFF80B}"/>
    <cellStyle name="Separador de milhares 7 14 2 3" xfId="59663" xr:uid="{CC30EFC6-A7F3-4B5A-88C6-BEB96051ED13}"/>
    <cellStyle name="Separador de milhares 7 14 3" xfId="29029" xr:uid="{00000000-0005-0000-0000-000067710000}"/>
    <cellStyle name="Separador de milhares 7 14 3 2" xfId="29030" xr:uid="{00000000-0005-0000-0000-000068710000}"/>
    <cellStyle name="Separador de milhares 7 14 3 2 2" xfId="59666" xr:uid="{5AC2DEAD-996A-48A1-86BB-7A7AB2A5E1B0}"/>
    <cellStyle name="Separador de milhares 7 14 3 3" xfId="59665" xr:uid="{726385B4-B54B-47A0-8D3B-AE933939398F}"/>
    <cellStyle name="Separador de milhares 7 14 4" xfId="29031" xr:uid="{00000000-0005-0000-0000-000069710000}"/>
    <cellStyle name="Separador de milhares 7 14 4 2" xfId="59667" xr:uid="{F8C7E09B-0446-41C8-8CCE-46945FD67B67}"/>
    <cellStyle name="Separador de milhares 7 14 5" xfId="29032" xr:uid="{00000000-0005-0000-0000-00006A710000}"/>
    <cellStyle name="Separador de milhares 7 14 5 2" xfId="59668" xr:uid="{14A7F43D-522C-4441-9033-34EEB6A2EECD}"/>
    <cellStyle name="Separador de milhares 7 14 5 3" xfId="29033" xr:uid="{00000000-0005-0000-0000-00006B710000}"/>
    <cellStyle name="Separador de milhares 7 14 5 3 2" xfId="59669" xr:uid="{EADF2E86-9604-4D81-8DA7-30A89DDD685F}"/>
    <cellStyle name="Separador de milhares 7 14 6" xfId="29034" xr:uid="{00000000-0005-0000-0000-00006C710000}"/>
    <cellStyle name="Separador de milhares 7 14 6 2" xfId="59670" xr:uid="{9303D64F-4416-41F5-8AA2-BFDBB09CA7C5}"/>
    <cellStyle name="Separador de milhares 7 14 7" xfId="29035" xr:uid="{00000000-0005-0000-0000-00006D710000}"/>
    <cellStyle name="Separador de milhares 7 14 7 2" xfId="59671" xr:uid="{CD2CD097-7AA9-43B0-9326-2DBEB893A117}"/>
    <cellStyle name="Separador de milhares 7 14 8" xfId="59661" xr:uid="{20AE7F66-9442-4889-8DAF-8A6D5090913D}"/>
    <cellStyle name="Separador de milhares 7 15" xfId="29036" xr:uid="{00000000-0005-0000-0000-00006E710000}"/>
    <cellStyle name="Separador de milhares_x0001_ 7 15" xfId="29037" xr:uid="{00000000-0005-0000-0000-00006F710000}"/>
    <cellStyle name="Separador de milhares 7 15 2" xfId="29038" xr:uid="{00000000-0005-0000-0000-000070710000}"/>
    <cellStyle name="Separador de milhares_x0001_ 7 15 2" xfId="59673" xr:uid="{F730B6ED-7F03-4B47-9D90-39A6091F9B9F}"/>
    <cellStyle name="Separador de milhares 7 15 2 2" xfId="29039" xr:uid="{00000000-0005-0000-0000-000071710000}"/>
    <cellStyle name="Separador de milhares 7 15 2 2 2" xfId="59675" xr:uid="{929D00E4-621D-40CE-BF51-A94C08762A3F}"/>
    <cellStyle name="Separador de milhares 7 15 2 3" xfId="59674" xr:uid="{481D7CAA-E2AB-4BCC-BF03-DDDE129CA5CB}"/>
    <cellStyle name="Separador de milhares 7 15 3" xfId="29040" xr:uid="{00000000-0005-0000-0000-000072710000}"/>
    <cellStyle name="Separador de milhares_x0001_ 7 15 3" xfId="29041" xr:uid="{00000000-0005-0000-0000-000073710000}"/>
    <cellStyle name="Separador de milhares 7 15 3 2" xfId="29042" xr:uid="{00000000-0005-0000-0000-000074710000}"/>
    <cellStyle name="Separador de milhares_x0001_ 7 15 3 2" xfId="59677" xr:uid="{729045A0-48DB-4953-BF74-D36307870078}"/>
    <cellStyle name="Separador de milhares 7 15 3 2 2" xfId="59678" xr:uid="{8B5891AB-B9D2-4AF0-AC6D-D624A23CE3C8}"/>
    <cellStyle name="Separador de milhares 7 15 3 3" xfId="59676" xr:uid="{B27B8A3C-B947-4109-A6DA-0DFA13441CA1}"/>
    <cellStyle name="Separador de milhares 7 15 4" xfId="29043" xr:uid="{00000000-0005-0000-0000-000075710000}"/>
    <cellStyle name="Separador de milhares 7 15 4 2" xfId="59679" xr:uid="{7D39EBA3-C908-4D73-855A-F6859614F36E}"/>
    <cellStyle name="Separador de milhares 7 15 5" xfId="29044" xr:uid="{00000000-0005-0000-0000-000076710000}"/>
    <cellStyle name="Separador de milhares 7 15 5 2" xfId="29045" xr:uid="{00000000-0005-0000-0000-000077710000}"/>
    <cellStyle name="Separador de milhares 7 15 5 2 2" xfId="59681" xr:uid="{962AB7E4-0A74-43E6-9506-8269DDDA9F49}"/>
    <cellStyle name="Separador de milhares 7 15 5 3" xfId="59680" xr:uid="{E5BF72B2-127B-426A-993C-F8900DECD7F5}"/>
    <cellStyle name="Separador de milhares 7 15 6" xfId="29046" xr:uid="{00000000-0005-0000-0000-000078710000}"/>
    <cellStyle name="Separador de milhares 7 15 6 2" xfId="59682" xr:uid="{9C584B98-798E-412A-869E-A2AFBB75E503}"/>
    <cellStyle name="Separador de milhares 7 15 7" xfId="59672" xr:uid="{532E5000-7393-4C85-942A-C928A29835F8}"/>
    <cellStyle name="Separador de milhares 7 16" xfId="29047" xr:uid="{00000000-0005-0000-0000-000079710000}"/>
    <cellStyle name="Separador de milhares_x0001_ 7 16" xfId="29048" xr:uid="{00000000-0005-0000-0000-00007A710000}"/>
    <cellStyle name="Separador de milhares 7 16 2" xfId="29049" xr:uid="{00000000-0005-0000-0000-00007B710000}"/>
    <cellStyle name="Separador de milhares_x0001_ 7 16 2" xfId="59684" xr:uid="{96ADFF4B-8281-4D1F-B59B-75C9B003ECE8}"/>
    <cellStyle name="Separador de milhares 7 16 2 2" xfId="29050" xr:uid="{00000000-0005-0000-0000-00007C710000}"/>
    <cellStyle name="Separador de milhares 7 16 2 2 2" xfId="59686" xr:uid="{EA5ABB24-D0FC-4511-80CE-E9493B6FEE44}"/>
    <cellStyle name="Separador de milhares 7 16 2 3" xfId="59685" xr:uid="{935D8757-9C25-4633-ABA4-8FF299711C41}"/>
    <cellStyle name="Separador de milhares 7 16 3" xfId="29051" xr:uid="{00000000-0005-0000-0000-00007D710000}"/>
    <cellStyle name="Separador de milhares 7 16 3 2" xfId="29052" xr:uid="{00000000-0005-0000-0000-00007E710000}"/>
    <cellStyle name="Separador de milhares 7 16 3 2 2" xfId="59688" xr:uid="{A9E059EF-0C1D-4384-9B7C-BDB2D259E054}"/>
    <cellStyle name="Separador de milhares 7 16 3 3" xfId="59687" xr:uid="{AE0B852B-46B1-46E9-BDEA-4EDAA657F0A6}"/>
    <cellStyle name="Separador de milhares 7 16 4" xfId="29053" xr:uid="{00000000-0005-0000-0000-00007F710000}"/>
    <cellStyle name="Separador de milhares 7 16 4 2" xfId="59689" xr:uid="{4C4C1452-5684-429E-9C6E-13EFB0523688}"/>
    <cellStyle name="Separador de milhares 7 16 5" xfId="29054" xr:uid="{00000000-0005-0000-0000-000080710000}"/>
    <cellStyle name="Separador de milhares 7 16 5 2" xfId="29055" xr:uid="{00000000-0005-0000-0000-000081710000}"/>
    <cellStyle name="Separador de milhares 7 16 5 2 2" xfId="59691" xr:uid="{EF707ACD-560C-4052-A7AA-8D4B410EA505}"/>
    <cellStyle name="Separador de milhares 7 16 5 3" xfId="59690" xr:uid="{F9C6BA50-445E-478F-992D-3A0CEE7F5483}"/>
    <cellStyle name="Separador de milhares 7 16 6" xfId="29056" xr:uid="{00000000-0005-0000-0000-000082710000}"/>
    <cellStyle name="Separador de milhares 7 16 6 2" xfId="59692" xr:uid="{CFE6528A-B3AC-4DA0-8CAF-ADB0EBF5AA9A}"/>
    <cellStyle name="Separador de milhares 7 16 7" xfId="59683" xr:uid="{57C59059-7005-4028-8DD2-6608155B570A}"/>
    <cellStyle name="Separador de milhares 7 17" xfId="29057" xr:uid="{00000000-0005-0000-0000-000083710000}"/>
    <cellStyle name="Separador de milhares_x0001_ 7 17" xfId="29058" xr:uid="{00000000-0005-0000-0000-000084710000}"/>
    <cellStyle name="Separador de milhares 7 17 2" xfId="29059" xr:uid="{00000000-0005-0000-0000-000085710000}"/>
    <cellStyle name="Separador de milhares_x0001_ 7 17 2" xfId="59694" xr:uid="{F913772C-065F-4B69-84FA-CD63C05941B0}"/>
    <cellStyle name="Separador de milhares 7 17 2 2" xfId="29060" xr:uid="{00000000-0005-0000-0000-000086710000}"/>
    <cellStyle name="Separador de milhares 7 17 2 2 2" xfId="59696" xr:uid="{49672C2C-C597-4FF1-8329-9EA3CE83902B}"/>
    <cellStyle name="Separador de milhares 7 17 2 3" xfId="59695" xr:uid="{8E3B4E06-0655-4F37-A304-8DC2E806A4D9}"/>
    <cellStyle name="Separador de milhares 7 17 3" xfId="29061" xr:uid="{00000000-0005-0000-0000-000087710000}"/>
    <cellStyle name="Separador de milhares 7 17 3 2" xfId="29062" xr:uid="{00000000-0005-0000-0000-000088710000}"/>
    <cellStyle name="Separador de milhares 7 17 3 2 2" xfId="59698" xr:uid="{CD0C8587-2D67-485B-82A8-3E3A873E04F4}"/>
    <cellStyle name="Separador de milhares 7 17 3 3" xfId="59697" xr:uid="{90930BCC-5D32-4F21-A412-4A30327DD4CA}"/>
    <cellStyle name="Separador de milhares 7 17 4" xfId="29063" xr:uid="{00000000-0005-0000-0000-000089710000}"/>
    <cellStyle name="Separador de milhares 7 17 4 2" xfId="59699" xr:uid="{EABDC288-7C85-4585-B55C-F2F4C966FB77}"/>
    <cellStyle name="Separador de milhares 7 17 5" xfId="29064" xr:uid="{00000000-0005-0000-0000-00008A710000}"/>
    <cellStyle name="Separador de milhares 7 17 5 2" xfId="29065" xr:uid="{00000000-0005-0000-0000-00008B710000}"/>
    <cellStyle name="Separador de milhares 7 17 5 2 2" xfId="59701" xr:uid="{BDDA1FA9-6A21-4FA4-8BD9-9332D655F021}"/>
    <cellStyle name="Separador de milhares 7 17 5 3" xfId="59700" xr:uid="{826663CF-4B54-4926-A5D6-EC6E18E14E4C}"/>
    <cellStyle name="Separador de milhares 7 17 6" xfId="29066" xr:uid="{00000000-0005-0000-0000-00008C710000}"/>
    <cellStyle name="Separador de milhares 7 17 6 2" xfId="59702" xr:uid="{78729FFB-D81E-4232-8FE2-A251BDC1E37B}"/>
    <cellStyle name="Separador de milhares 7 17 7" xfId="59693" xr:uid="{DA605C82-5617-4B88-A749-0D926B063379}"/>
    <cellStyle name="Separador de milhares 7 18" xfId="29067" xr:uid="{00000000-0005-0000-0000-00008D710000}"/>
    <cellStyle name="Separador de milhares_x0001_ 7 18" xfId="59604" xr:uid="{8D2440DA-4A2F-439E-97C6-EAEBC286A3B9}"/>
    <cellStyle name="Separador de milhares 7 18 2" xfId="29068" xr:uid="{00000000-0005-0000-0000-00008E710000}"/>
    <cellStyle name="Separador de milhares 7 18 2 2" xfId="29069" xr:uid="{00000000-0005-0000-0000-00008F710000}"/>
    <cellStyle name="Separador de milhares 7 18 2 2 2" xfId="59705" xr:uid="{807357FB-B47D-4F7C-8E92-8D0BB4991E09}"/>
    <cellStyle name="Separador de milhares 7 18 2 3" xfId="59704" xr:uid="{53674EA2-5054-477E-88AA-C435E9A543F5}"/>
    <cellStyle name="Separador de milhares 7 18 3" xfId="29070" xr:uid="{00000000-0005-0000-0000-000090710000}"/>
    <cellStyle name="Separador de milhares 7 18 3 2" xfId="29071" xr:uid="{00000000-0005-0000-0000-000091710000}"/>
    <cellStyle name="Separador de milhares 7 18 3 2 2" xfId="59707" xr:uid="{637CAE64-206B-449C-B7AA-685EC761817F}"/>
    <cellStyle name="Separador de milhares 7 18 3 3" xfId="59706" xr:uid="{42A4F568-FB54-4B84-85B3-7088A122E821}"/>
    <cellStyle name="Separador de milhares 7 18 4" xfId="29072" xr:uid="{00000000-0005-0000-0000-000092710000}"/>
    <cellStyle name="Separador de milhares 7 18 4 2" xfId="59708" xr:uid="{77F3EBD8-5693-4266-9DE8-A0014F2FB4D9}"/>
    <cellStyle name="Separador de milhares 7 18 5" xfId="29073" xr:uid="{00000000-0005-0000-0000-000093710000}"/>
    <cellStyle name="Separador de milhares 7 18 5 2" xfId="29074" xr:uid="{00000000-0005-0000-0000-000094710000}"/>
    <cellStyle name="Separador de milhares 7 18 5 2 2" xfId="59710" xr:uid="{89CC6B45-45D5-4759-A02A-85E3FC1CCF5D}"/>
    <cellStyle name="Separador de milhares 7 18 5 3" xfId="59709" xr:uid="{C2039C40-D42E-4580-8182-471437660DB7}"/>
    <cellStyle name="Separador de milhares 7 18 6" xfId="29075" xr:uid="{00000000-0005-0000-0000-000095710000}"/>
    <cellStyle name="Separador de milhares 7 18 6 2" xfId="59711" xr:uid="{B5240CB9-643C-4F9F-94AC-D302AEFCC38B}"/>
    <cellStyle name="Separador de milhares 7 18 7" xfId="59703" xr:uid="{D77A8C86-113D-431A-B449-F06DA887F5C2}"/>
    <cellStyle name="Separador de milhares 7 19" xfId="29076" xr:uid="{00000000-0005-0000-0000-000096710000}"/>
    <cellStyle name="Separador de milhares 7 19 2" xfId="29077" xr:uid="{00000000-0005-0000-0000-000097710000}"/>
    <cellStyle name="Separador de milhares 7 19 2 2" xfId="29078" xr:uid="{00000000-0005-0000-0000-000098710000}"/>
    <cellStyle name="Separador de milhares 7 19 2 2 2" xfId="59714" xr:uid="{0C505F99-A8A0-40CD-B87D-831009361529}"/>
    <cellStyle name="Separador de milhares 7 19 2 3" xfId="59713" xr:uid="{A9FB5FCB-A246-4F7C-B42E-330896E76E01}"/>
    <cellStyle name="Separador de milhares 7 19 3" xfId="29079" xr:uid="{00000000-0005-0000-0000-000099710000}"/>
    <cellStyle name="Separador de milhares 7 19 3 2" xfId="29080" xr:uid="{00000000-0005-0000-0000-00009A710000}"/>
    <cellStyle name="Separador de milhares 7 19 3 2 2" xfId="59716" xr:uid="{320F1469-8748-4BEE-9106-8AEFAF05071E}"/>
    <cellStyle name="Separador de milhares 7 19 3 3" xfId="59715" xr:uid="{E8A1D37D-BCEC-42AC-B30C-15EC1949BAF7}"/>
    <cellStyle name="Separador de milhares 7 19 4" xfId="29081" xr:uid="{00000000-0005-0000-0000-00009B710000}"/>
    <cellStyle name="Separador de milhares 7 19 4 2" xfId="59717" xr:uid="{AFFF5A6A-5BF3-421B-B2A9-AAC53B17F196}"/>
    <cellStyle name="Separador de milhares 7 19 5" xfId="29082" xr:uid="{00000000-0005-0000-0000-00009C710000}"/>
    <cellStyle name="Separador de milhares 7 19 5 2" xfId="29083" xr:uid="{00000000-0005-0000-0000-00009D710000}"/>
    <cellStyle name="Separador de milhares 7 19 5 2 2" xfId="59719" xr:uid="{282ABC07-FACE-4FA2-BF8A-6D5FF3DEA4F8}"/>
    <cellStyle name="Separador de milhares 7 19 5 3" xfId="59718" xr:uid="{E9ED0B4F-6FB5-4474-AF1F-E5C2AB2FAC04}"/>
    <cellStyle name="Separador de milhares 7 19 6" xfId="29084" xr:uid="{00000000-0005-0000-0000-00009E710000}"/>
    <cellStyle name="Separador de milhares 7 19 6 2" xfId="59720" xr:uid="{64240762-96C4-424A-9756-7B982E683B1C}"/>
    <cellStyle name="Separador de milhares 7 19 7" xfId="59712" xr:uid="{4EA1B2DB-7847-4F9C-AFC8-61D483177ECD}"/>
    <cellStyle name="Separador de milhares 7 2" xfId="29085" xr:uid="{00000000-0005-0000-0000-00009F710000}"/>
    <cellStyle name="Separador de milhares_x0001_ 7 2" xfId="29086" xr:uid="{00000000-0005-0000-0000-0000A0710000}"/>
    <cellStyle name="Separador de milhares 7 2 10" xfId="59721" xr:uid="{E931CE03-A1F0-4F99-A22A-E275001EC92A}"/>
    <cellStyle name="Separador de milhares_x0001_ 7 2 10" xfId="59722" xr:uid="{9E12AA8D-1791-4DFB-8A3E-A415CC5ECF60}"/>
    <cellStyle name="Separador de milhares 7 2 2" xfId="29087" xr:uid="{00000000-0005-0000-0000-0000A1710000}"/>
    <cellStyle name="Separador de milhares_x0001_ 7 2 2" xfId="29088" xr:uid="{00000000-0005-0000-0000-0000A2710000}"/>
    <cellStyle name="Separador de milhares 7 2 2 2" xfId="29089" xr:uid="{00000000-0005-0000-0000-0000A3710000}"/>
    <cellStyle name="Separador de milhares_x0001_ 7 2 2 2" xfId="29090" xr:uid="{00000000-0005-0000-0000-0000A4710000}"/>
    <cellStyle name="Separador de milhares 7 2 2 2 2" xfId="59725" xr:uid="{547C8B7E-8D02-4092-AACC-D018657D558F}"/>
    <cellStyle name="Separador de milhares_x0001_ 7 2 2 2 2" xfId="59726" xr:uid="{07E4E45B-2B93-454A-86C4-06A67EEB41AC}"/>
    <cellStyle name="Separador de milhares 7 2 2 3" xfId="59723" xr:uid="{3C56CBD1-9E9A-4862-AF4E-51B48CA78AEF}"/>
    <cellStyle name="Separador de milhares_x0001_ 7 2 2 3" xfId="59724" xr:uid="{2A282AAA-B200-4E4E-86BF-A9F334DE8B54}"/>
    <cellStyle name="Separador de milhares 7 2 3" xfId="29091" xr:uid="{00000000-0005-0000-0000-0000A5710000}"/>
    <cellStyle name="Separador de milhares_x0001_ 7 2 3" xfId="29092" xr:uid="{00000000-0005-0000-0000-0000A6710000}"/>
    <cellStyle name="Separador de milhares 7 2 3 2" xfId="29093" xr:uid="{00000000-0005-0000-0000-0000A7710000}"/>
    <cellStyle name="Separador de milhares_x0001_ 7 2 3 2" xfId="29094" xr:uid="{00000000-0005-0000-0000-0000A8710000}"/>
    <cellStyle name="Separador de milhares 7 2 3 2 2" xfId="59729" xr:uid="{2DF7D62D-B709-47F1-A4BB-4A88E785771D}"/>
    <cellStyle name="Separador de milhares_x0001_ 7 2 3 2 2" xfId="59730" xr:uid="{9F359CD8-101D-48D5-A2B0-B6EE39E9F527}"/>
    <cellStyle name="Separador de milhares 7 2 3 3" xfId="59727" xr:uid="{84924987-43BE-4BCB-9969-4A935E2F9C01}"/>
    <cellStyle name="Separador de milhares_x0001_ 7 2 3 3" xfId="59728" xr:uid="{4BBD6020-5625-457E-B1F9-5DD568F7F5D5}"/>
    <cellStyle name="Separador de milhares 7 2 4" xfId="29095" xr:uid="{00000000-0005-0000-0000-0000A9710000}"/>
    <cellStyle name="Separador de milhares_x0001_ 7 2 4" xfId="29096" xr:uid="{00000000-0005-0000-0000-0000AA710000}"/>
    <cellStyle name="Separador de milhares 7 2 4 2" xfId="29097" xr:uid="{00000000-0005-0000-0000-0000AB710000}"/>
    <cellStyle name="Separador de milhares_x0001_ 7 2 4 2" xfId="29098" xr:uid="{00000000-0005-0000-0000-0000AC710000}"/>
    <cellStyle name="Separador de milhares 7 2 4 2 2" xfId="59733" xr:uid="{F76CA67C-1D20-44CC-9D30-5A7F42EE9EC1}"/>
    <cellStyle name="Separador de milhares_x0001_ 7 2 4 2 2" xfId="59734" xr:uid="{8F0E831E-87C5-4CF3-81C2-477814E2BF74}"/>
    <cellStyle name="Separador de milhares 7 2 4 3" xfId="59731" xr:uid="{285AE869-2551-429E-97F5-03254489BBAB}"/>
    <cellStyle name="Separador de milhares_x0001_ 7 2 4 3" xfId="59732" xr:uid="{F85597CC-9DCA-4178-857E-2E7E5E2327CF}"/>
    <cellStyle name="Separador de milhares 7 2 5" xfId="29099" xr:uid="{00000000-0005-0000-0000-0000AD710000}"/>
    <cellStyle name="Separador de milhares_x0001_ 7 2 5" xfId="29100" xr:uid="{00000000-0005-0000-0000-0000AE710000}"/>
    <cellStyle name="Separador de milhares 7 2 5 2" xfId="29101" xr:uid="{00000000-0005-0000-0000-0000AF710000}"/>
    <cellStyle name="Separador de milhares_x0001_ 7 2 5 2" xfId="29102" xr:uid="{00000000-0005-0000-0000-0000B0710000}"/>
    <cellStyle name="Separador de milhares 7 2 5 2 2" xfId="59737" xr:uid="{F9B71419-4D41-4DC5-BB9D-9EB6C76AE603}"/>
    <cellStyle name="Separador de milhares_x0001_ 7 2 5 2 2" xfId="59738" xr:uid="{22859F10-E628-4E8F-942E-B0B25DDB5C96}"/>
    <cellStyle name="Separador de milhares 7 2 5 3" xfId="59735" xr:uid="{AFDE187C-C08A-404B-8966-51FF970D3B85}"/>
    <cellStyle name="Separador de milhares_x0001_ 7 2 5 3" xfId="59736" xr:uid="{20FFBC24-926B-425B-9306-13942A005C14}"/>
    <cellStyle name="Separador de milhares 7 2 6" xfId="29103" xr:uid="{00000000-0005-0000-0000-0000B1710000}"/>
    <cellStyle name="Separador de milhares_x0001_ 7 2 6" xfId="29104" xr:uid="{00000000-0005-0000-0000-0000B2710000}"/>
    <cellStyle name="Separador de milhares 7 2 6 2" xfId="59739" xr:uid="{42D35398-DF6D-453A-B3FE-305A8A914FD6}"/>
    <cellStyle name="Separador de milhares_x0001_ 7 2 6 2" xfId="59740" xr:uid="{48740565-A759-4F4C-8034-01E52B843395}"/>
    <cellStyle name="Separador de milhares 7 2 7" xfId="29105" xr:uid="{00000000-0005-0000-0000-0000B3710000}"/>
    <cellStyle name="Separador de milhares_x0001_ 7 2 7" xfId="29106" xr:uid="{00000000-0005-0000-0000-0000B4710000}"/>
    <cellStyle name="Separador de milhares 7 2 7 2" xfId="59741" xr:uid="{CA267E80-2C95-4482-BFD4-5760931722F3}"/>
    <cellStyle name="Separador de milhares_x0001_ 7 2 7 2" xfId="59742" xr:uid="{4F55924A-6A05-4E16-B1E4-B0C4DD238929}"/>
    <cellStyle name="Separador de milhares 7 2 7 3" xfId="29107" xr:uid="{00000000-0005-0000-0000-0000B5710000}"/>
    <cellStyle name="Separador de milhares 7 2 7 3 2" xfId="59743" xr:uid="{902E22FD-33B2-4646-AB33-B3DF59BBB331}"/>
    <cellStyle name="Separador de milhares 7 2 8" xfId="29108" xr:uid="{00000000-0005-0000-0000-0000B6710000}"/>
    <cellStyle name="Separador de milhares_x0001_ 7 2 8" xfId="29109" xr:uid="{00000000-0005-0000-0000-0000B7710000}"/>
    <cellStyle name="Separador de milhares 7 2 8 2" xfId="59744" xr:uid="{2C088FE5-F956-471C-8D26-8979F48D8F5E}"/>
    <cellStyle name="Separador de milhares_x0001_ 7 2 8 2" xfId="59745" xr:uid="{122497B1-5826-46C1-8D8E-0995AE5CC590}"/>
    <cellStyle name="Separador de milhares 7 2 9" xfId="29110" xr:uid="{00000000-0005-0000-0000-0000B8710000}"/>
    <cellStyle name="Separador de milhares_x0001_ 7 2 9" xfId="29111" xr:uid="{00000000-0005-0000-0000-0000B9710000}"/>
    <cellStyle name="Separador de milhares 7 2 9 2" xfId="59746" xr:uid="{7A47B6BA-4113-49B2-AECE-34FA694654E5}"/>
    <cellStyle name="Separador de milhares_x0001_ 7 2 9 2" xfId="59747" xr:uid="{8FEEB593-2786-49F1-A1B2-0B295E5C556E}"/>
    <cellStyle name="Separador de milhares 7 20" xfId="29112" xr:uid="{00000000-0005-0000-0000-0000BA710000}"/>
    <cellStyle name="Separador de milhares 7 20 2" xfId="29113" xr:uid="{00000000-0005-0000-0000-0000BB710000}"/>
    <cellStyle name="Separador de milhares 7 20 2 2" xfId="29114" xr:uid="{00000000-0005-0000-0000-0000BC710000}"/>
    <cellStyle name="Separador de milhares 7 20 2 2 2" xfId="59750" xr:uid="{D39D3519-C838-4807-BB9B-3B3C0733D3E8}"/>
    <cellStyle name="Separador de milhares 7 20 2 3" xfId="59749" xr:uid="{F341DE80-1AAC-43F7-954A-8E10642A8208}"/>
    <cellStyle name="Separador de milhares 7 20 3" xfId="29115" xr:uid="{00000000-0005-0000-0000-0000BD710000}"/>
    <cellStyle name="Separador de milhares 7 20 3 2" xfId="29116" xr:uid="{00000000-0005-0000-0000-0000BE710000}"/>
    <cellStyle name="Separador de milhares 7 20 3 2 2" xfId="59752" xr:uid="{2C8B633A-EB06-4544-8011-2774D15A6BA1}"/>
    <cellStyle name="Separador de milhares 7 20 3 3" xfId="59751" xr:uid="{DB88FD95-070E-409B-82C0-DA26FAED2E29}"/>
    <cellStyle name="Separador de milhares 7 20 4" xfId="29117" xr:uid="{00000000-0005-0000-0000-0000BF710000}"/>
    <cellStyle name="Separador de milhares 7 20 4 2" xfId="59753" xr:uid="{02C1D768-FDD2-44BF-8A1C-818EA6F7C516}"/>
    <cellStyle name="Separador de milhares 7 20 5" xfId="29118" xr:uid="{00000000-0005-0000-0000-0000C0710000}"/>
    <cellStyle name="Separador de milhares 7 20 5 2" xfId="29119" xr:uid="{00000000-0005-0000-0000-0000C1710000}"/>
    <cellStyle name="Separador de milhares 7 20 5 2 2" xfId="59755" xr:uid="{3869564C-BD1F-493B-A0C8-971CC1EBF9F9}"/>
    <cellStyle name="Separador de milhares 7 20 5 3" xfId="59754" xr:uid="{BCDD2534-555C-45B1-8432-147783092D89}"/>
    <cellStyle name="Separador de milhares 7 20 6" xfId="29120" xr:uid="{00000000-0005-0000-0000-0000C2710000}"/>
    <cellStyle name="Separador de milhares 7 20 6 2" xfId="59756" xr:uid="{19B8CA2D-B7A3-46C9-9342-B7ABE0F75639}"/>
    <cellStyle name="Separador de milhares 7 20 7" xfId="59748" xr:uid="{FBFFCCB0-AC72-41CA-B4C1-57F9B4B21551}"/>
    <cellStyle name="Separador de milhares 7 21" xfId="29121" xr:uid="{00000000-0005-0000-0000-0000C3710000}"/>
    <cellStyle name="Separador de milhares 7 21 2" xfId="29122" xr:uid="{00000000-0005-0000-0000-0000C4710000}"/>
    <cellStyle name="Separador de milhares 7 21 2 2" xfId="29123" xr:uid="{00000000-0005-0000-0000-0000C5710000}"/>
    <cellStyle name="Separador de milhares 7 21 2 2 2" xfId="59759" xr:uid="{A782AA06-9EDD-47FC-ACEC-7A0743948D8E}"/>
    <cellStyle name="Separador de milhares 7 21 2 3" xfId="59758" xr:uid="{1C92C3AD-ECD2-4B4C-B0EE-8780F4B21C09}"/>
    <cellStyle name="Separador de milhares 7 21 3" xfId="29124" xr:uid="{00000000-0005-0000-0000-0000C6710000}"/>
    <cellStyle name="Separador de milhares 7 21 3 2" xfId="29125" xr:uid="{00000000-0005-0000-0000-0000C7710000}"/>
    <cellStyle name="Separador de milhares 7 21 3 2 2" xfId="59761" xr:uid="{7F1F9462-74AD-4F99-9259-ADE6FA5B9CC2}"/>
    <cellStyle name="Separador de milhares 7 21 3 3" xfId="59760" xr:uid="{60FA4028-03D7-4C15-B7D8-F75EB33161A2}"/>
    <cellStyle name="Separador de milhares 7 21 4" xfId="29126" xr:uid="{00000000-0005-0000-0000-0000C8710000}"/>
    <cellStyle name="Separador de milhares 7 21 4 2" xfId="59762" xr:uid="{D7202143-AEFC-4552-AD0E-F513D01381A8}"/>
    <cellStyle name="Separador de milhares 7 21 5" xfId="29127" xr:uid="{00000000-0005-0000-0000-0000C9710000}"/>
    <cellStyle name="Separador de milhares 7 21 5 2" xfId="29128" xr:uid="{00000000-0005-0000-0000-0000CA710000}"/>
    <cellStyle name="Separador de milhares 7 21 5 2 2" xfId="59764" xr:uid="{9C48E550-55BE-4385-B3DD-B99BD0BC53F8}"/>
    <cellStyle name="Separador de milhares 7 21 5 3" xfId="59763" xr:uid="{9700B04A-3536-4DF4-9CEE-A3099E59F289}"/>
    <cellStyle name="Separador de milhares 7 21 6" xfId="29129" xr:uid="{00000000-0005-0000-0000-0000CB710000}"/>
    <cellStyle name="Separador de milhares 7 21 6 2" xfId="59765" xr:uid="{5D6585A0-6670-4897-872F-D13129FA004A}"/>
    <cellStyle name="Separador de milhares 7 21 7" xfId="59757" xr:uid="{AB6C624C-A69C-412C-ACEE-6B1BE4A3B650}"/>
    <cellStyle name="Separador de milhares 7 22" xfId="29130" xr:uid="{00000000-0005-0000-0000-0000CC710000}"/>
    <cellStyle name="Separador de milhares 7 22 2" xfId="29131" xr:uid="{00000000-0005-0000-0000-0000CD710000}"/>
    <cellStyle name="Separador de milhares 7 22 2 2" xfId="29132" xr:uid="{00000000-0005-0000-0000-0000CE710000}"/>
    <cellStyle name="Separador de milhares 7 22 2 2 2" xfId="59768" xr:uid="{80C27458-FA64-4317-89BC-81E1DEA2FFBD}"/>
    <cellStyle name="Separador de milhares 7 22 2 3" xfId="59767" xr:uid="{37115241-D559-4227-BBF8-9E687C7C6936}"/>
    <cellStyle name="Separador de milhares 7 22 3" xfId="29133" xr:uid="{00000000-0005-0000-0000-0000CF710000}"/>
    <cellStyle name="Separador de milhares 7 22 3 2" xfId="29134" xr:uid="{00000000-0005-0000-0000-0000D0710000}"/>
    <cellStyle name="Separador de milhares 7 22 3 2 2" xfId="59770" xr:uid="{A5022CA4-3528-4620-8803-452C0161BD85}"/>
    <cellStyle name="Separador de milhares 7 22 3 3" xfId="59769" xr:uid="{C6E2571B-3132-40B2-A6BB-1B6B977581BE}"/>
    <cellStyle name="Separador de milhares 7 22 4" xfId="29135" xr:uid="{00000000-0005-0000-0000-0000D1710000}"/>
    <cellStyle name="Separador de milhares 7 22 4 2" xfId="59771" xr:uid="{9563A6DE-D825-4217-9398-3AA005BCDD83}"/>
    <cellStyle name="Separador de milhares 7 22 5" xfId="29136" xr:uid="{00000000-0005-0000-0000-0000D2710000}"/>
    <cellStyle name="Separador de milhares 7 22 5 2" xfId="29137" xr:uid="{00000000-0005-0000-0000-0000D3710000}"/>
    <cellStyle name="Separador de milhares 7 22 5 2 2" xfId="59773" xr:uid="{708F7F85-3124-4829-B961-998C4F518869}"/>
    <cellStyle name="Separador de milhares 7 22 5 3" xfId="59772" xr:uid="{449F5A71-4B01-43F7-95B7-89572EDBDCD8}"/>
    <cellStyle name="Separador de milhares 7 22 6" xfId="29138" xr:uid="{00000000-0005-0000-0000-0000D4710000}"/>
    <cellStyle name="Separador de milhares 7 22 6 2" xfId="59774" xr:uid="{D6EC0EBE-A876-4BA3-91EB-B03039671E5A}"/>
    <cellStyle name="Separador de milhares 7 22 7" xfId="59766" xr:uid="{A64B8C1A-384E-4A53-A93F-0DC277B9B9C2}"/>
    <cellStyle name="Separador de milhares 7 23" xfId="29139" xr:uid="{00000000-0005-0000-0000-0000D5710000}"/>
    <cellStyle name="Separador de milhares 7 23 2" xfId="29140" xr:uid="{00000000-0005-0000-0000-0000D6710000}"/>
    <cellStyle name="Separador de milhares 7 23 2 2" xfId="29141" xr:uid="{00000000-0005-0000-0000-0000D7710000}"/>
    <cellStyle name="Separador de milhares 7 23 2 2 2" xfId="59777" xr:uid="{9A672BDF-26E1-442E-9389-D632B240952B}"/>
    <cellStyle name="Separador de milhares 7 23 2 3" xfId="59776" xr:uid="{EB74083A-9C5D-4EA1-AA18-280131B4F8E5}"/>
    <cellStyle name="Separador de milhares 7 23 3" xfId="29142" xr:uid="{00000000-0005-0000-0000-0000D8710000}"/>
    <cellStyle name="Separador de milhares 7 23 3 2" xfId="29143" xr:uid="{00000000-0005-0000-0000-0000D9710000}"/>
    <cellStyle name="Separador de milhares 7 23 3 2 2" xfId="59779" xr:uid="{267BA33D-C89A-470E-AC7F-BDC44F986F8F}"/>
    <cellStyle name="Separador de milhares 7 23 3 3" xfId="59778" xr:uid="{652B90DD-26A2-45C7-B3A1-BFC8F4176AB6}"/>
    <cellStyle name="Separador de milhares 7 23 4" xfId="29144" xr:uid="{00000000-0005-0000-0000-0000DA710000}"/>
    <cellStyle name="Separador de milhares 7 23 4 2" xfId="59780" xr:uid="{56449B1C-2506-473B-9887-9A8FD191A45B}"/>
    <cellStyle name="Separador de milhares 7 23 5" xfId="29145" xr:uid="{00000000-0005-0000-0000-0000DB710000}"/>
    <cellStyle name="Separador de milhares 7 23 5 2" xfId="29146" xr:uid="{00000000-0005-0000-0000-0000DC710000}"/>
    <cellStyle name="Separador de milhares 7 23 5 2 2" xfId="59782" xr:uid="{8C7C2CBD-3980-4D6E-84F8-BADCBE85F218}"/>
    <cellStyle name="Separador de milhares 7 23 5 3" xfId="59781" xr:uid="{C8CF7E77-DBDD-4A52-A3B2-372F94D15FF0}"/>
    <cellStyle name="Separador de milhares 7 23 6" xfId="29147" xr:uid="{00000000-0005-0000-0000-0000DD710000}"/>
    <cellStyle name="Separador de milhares 7 23 6 2" xfId="59783" xr:uid="{B8C44140-7915-4BBA-B13B-4CFC43564CCF}"/>
    <cellStyle name="Separador de milhares 7 23 7" xfId="59775" xr:uid="{85F21883-94CA-4D64-B9A7-4947EE02FB35}"/>
    <cellStyle name="Separador de milhares 7 24" xfId="29148" xr:uid="{00000000-0005-0000-0000-0000DE710000}"/>
    <cellStyle name="Separador de milhares 7 24 2" xfId="29149" xr:uid="{00000000-0005-0000-0000-0000DF710000}"/>
    <cellStyle name="Separador de milhares 7 24 2 2" xfId="29150" xr:uid="{00000000-0005-0000-0000-0000E0710000}"/>
    <cellStyle name="Separador de milhares 7 24 2 2 2" xfId="59786" xr:uid="{BD5D2DFE-8A2E-4721-8FAE-84CA8E1B9C36}"/>
    <cellStyle name="Separador de milhares 7 24 2 3" xfId="59785" xr:uid="{1A4754A7-2489-4B67-A36B-72912A6668DE}"/>
    <cellStyle name="Separador de milhares 7 24 3" xfId="29151" xr:uid="{00000000-0005-0000-0000-0000E1710000}"/>
    <cellStyle name="Separador de milhares 7 24 3 2" xfId="29152" xr:uid="{00000000-0005-0000-0000-0000E2710000}"/>
    <cellStyle name="Separador de milhares 7 24 3 2 2" xfId="59788" xr:uid="{E0778400-6B57-4A75-A0D2-D9E93F1CDC94}"/>
    <cellStyle name="Separador de milhares 7 24 3 3" xfId="59787" xr:uid="{9710F4BC-ECFD-48D2-B04D-F6C7BD9F9D23}"/>
    <cellStyle name="Separador de milhares 7 24 4" xfId="29153" xr:uid="{00000000-0005-0000-0000-0000E3710000}"/>
    <cellStyle name="Separador de milhares 7 24 4 2" xfId="59789" xr:uid="{20C684CA-64C7-41D9-B74C-2E7F92A5BB4A}"/>
    <cellStyle name="Separador de milhares 7 24 5" xfId="29154" xr:uid="{00000000-0005-0000-0000-0000E4710000}"/>
    <cellStyle name="Separador de milhares 7 24 5 2" xfId="29155" xr:uid="{00000000-0005-0000-0000-0000E5710000}"/>
    <cellStyle name="Separador de milhares 7 24 5 2 2" xfId="59791" xr:uid="{EC261FA4-F845-4326-9C8F-176610E6A0CC}"/>
    <cellStyle name="Separador de milhares 7 24 5 3" xfId="59790" xr:uid="{F0209EA7-02DF-4272-856F-0C3B7B8E65AA}"/>
    <cellStyle name="Separador de milhares 7 24 6" xfId="29156" xr:uid="{00000000-0005-0000-0000-0000E6710000}"/>
    <cellStyle name="Separador de milhares 7 24 6 2" xfId="59792" xr:uid="{28F7045A-7FEB-4544-B9EC-1AF3E5B6B43A}"/>
    <cellStyle name="Separador de milhares 7 24 7" xfId="59784" xr:uid="{A52A6719-EF22-4D02-A782-04C5ECD7611B}"/>
    <cellStyle name="Separador de milhares 7 25" xfId="29157" xr:uid="{00000000-0005-0000-0000-0000E7710000}"/>
    <cellStyle name="Separador de milhares 7 25 2" xfId="29158" xr:uid="{00000000-0005-0000-0000-0000E8710000}"/>
    <cellStyle name="Separador de milhares 7 25 2 2" xfId="29159" xr:uid="{00000000-0005-0000-0000-0000E9710000}"/>
    <cellStyle name="Separador de milhares 7 25 2 2 2" xfId="59795" xr:uid="{2EF8B415-E29F-4AAC-82FF-676629DA32F7}"/>
    <cellStyle name="Separador de milhares 7 25 2 3" xfId="59794" xr:uid="{B1C41A2C-A4DE-458B-B4B1-7D596DA15099}"/>
    <cellStyle name="Separador de milhares 7 25 3" xfId="29160" xr:uid="{00000000-0005-0000-0000-0000EA710000}"/>
    <cellStyle name="Separador de milhares 7 25 3 2" xfId="29161" xr:uid="{00000000-0005-0000-0000-0000EB710000}"/>
    <cellStyle name="Separador de milhares 7 25 3 2 2" xfId="59797" xr:uid="{31C3B778-7FA0-4221-BE97-BBB4E061CC22}"/>
    <cellStyle name="Separador de milhares 7 25 3 3" xfId="59796" xr:uid="{037B2E3F-E6C0-4EB4-801B-D52EDCD09E20}"/>
    <cellStyle name="Separador de milhares 7 25 4" xfId="29162" xr:uid="{00000000-0005-0000-0000-0000EC710000}"/>
    <cellStyle name="Separador de milhares 7 25 4 2" xfId="59798" xr:uid="{2B763D2E-4144-4FD4-AA9F-E873C75050D6}"/>
    <cellStyle name="Separador de milhares 7 25 5" xfId="29163" xr:uid="{00000000-0005-0000-0000-0000ED710000}"/>
    <cellStyle name="Separador de milhares 7 25 5 2" xfId="29164" xr:uid="{00000000-0005-0000-0000-0000EE710000}"/>
    <cellStyle name="Separador de milhares 7 25 5 2 2" xfId="59800" xr:uid="{E82A67CD-A072-4833-91B7-72237F875B24}"/>
    <cellStyle name="Separador de milhares 7 25 5 3" xfId="59799" xr:uid="{07A8E77F-01FD-444B-BA86-93C7FBDECC1F}"/>
    <cellStyle name="Separador de milhares 7 25 6" xfId="29165" xr:uid="{00000000-0005-0000-0000-0000EF710000}"/>
    <cellStyle name="Separador de milhares 7 25 6 2" xfId="59801" xr:uid="{F6520D22-3D61-4337-AD30-C0641D8CB992}"/>
    <cellStyle name="Separador de milhares 7 25 7" xfId="59793" xr:uid="{C902395A-9B98-4A1B-B8AF-6D3D0BBBDCD8}"/>
    <cellStyle name="Separador de milhares 7 26" xfId="29166" xr:uid="{00000000-0005-0000-0000-0000F0710000}"/>
    <cellStyle name="Separador de milhares 7 26 2" xfId="29167" xr:uid="{00000000-0005-0000-0000-0000F1710000}"/>
    <cellStyle name="Separador de milhares 7 26 2 2" xfId="29168" xr:uid="{00000000-0005-0000-0000-0000F2710000}"/>
    <cellStyle name="Separador de milhares 7 26 2 2 2" xfId="59804" xr:uid="{C7E9689A-28CC-461A-AA93-CAB834913C0E}"/>
    <cellStyle name="Separador de milhares 7 26 2 3" xfId="59803" xr:uid="{D43F69CD-FBF9-47C7-B162-1D4FE9189D18}"/>
    <cellStyle name="Separador de milhares 7 26 3" xfId="29169" xr:uid="{00000000-0005-0000-0000-0000F3710000}"/>
    <cellStyle name="Separador de milhares 7 26 3 2" xfId="29170" xr:uid="{00000000-0005-0000-0000-0000F4710000}"/>
    <cellStyle name="Separador de milhares 7 26 3 2 2" xfId="59806" xr:uid="{6EB4C26F-CAD5-4BE8-AA02-05618C479970}"/>
    <cellStyle name="Separador de milhares 7 26 3 3" xfId="59805" xr:uid="{CA2A2666-3D76-4E0B-872F-C78689A7A6D8}"/>
    <cellStyle name="Separador de milhares 7 26 4" xfId="29171" xr:uid="{00000000-0005-0000-0000-0000F5710000}"/>
    <cellStyle name="Separador de milhares 7 26 4 2" xfId="59807" xr:uid="{BE4104B0-44C5-419E-9C3B-C2BC6FFA0823}"/>
    <cellStyle name="Separador de milhares 7 26 5" xfId="29172" xr:uid="{00000000-0005-0000-0000-0000F6710000}"/>
    <cellStyle name="Separador de milhares 7 26 5 2" xfId="29173" xr:uid="{00000000-0005-0000-0000-0000F7710000}"/>
    <cellStyle name="Separador de milhares 7 26 5 2 2" xfId="59809" xr:uid="{B87B740D-D89B-48C0-ABE7-93AD8E731EA2}"/>
    <cellStyle name="Separador de milhares 7 26 5 3" xfId="59808" xr:uid="{6199FCEF-9FC9-4796-A9D7-526D3D0A5373}"/>
    <cellStyle name="Separador de milhares 7 26 6" xfId="29174" xr:uid="{00000000-0005-0000-0000-0000F8710000}"/>
    <cellStyle name="Separador de milhares 7 26 6 2" xfId="59810" xr:uid="{B46DAB41-D429-42DE-936C-5BC376002F36}"/>
    <cellStyle name="Separador de milhares 7 26 7" xfId="59802" xr:uid="{BB7B506E-F513-42F4-9572-4AAA54D66243}"/>
    <cellStyle name="Separador de milhares 7 27" xfId="29175" xr:uid="{00000000-0005-0000-0000-0000F9710000}"/>
    <cellStyle name="Separador de milhares 7 27 2" xfId="29176" xr:uid="{00000000-0005-0000-0000-0000FA710000}"/>
    <cellStyle name="Separador de milhares 7 27 2 2" xfId="29177" xr:uid="{00000000-0005-0000-0000-0000FB710000}"/>
    <cellStyle name="Separador de milhares 7 27 2 2 2" xfId="59813" xr:uid="{462036F1-1AD1-4706-BDAD-8959E612B3A8}"/>
    <cellStyle name="Separador de milhares 7 27 2 3" xfId="59812" xr:uid="{0AF5A3CF-764E-4BC4-8643-95866623C46A}"/>
    <cellStyle name="Separador de milhares 7 27 3" xfId="29178" xr:uid="{00000000-0005-0000-0000-0000FC710000}"/>
    <cellStyle name="Separador de milhares 7 27 3 2" xfId="29179" xr:uid="{00000000-0005-0000-0000-0000FD710000}"/>
    <cellStyle name="Separador de milhares 7 27 3 2 2" xfId="59815" xr:uid="{159ADA90-D6AE-456C-BF2E-E76F34C835AC}"/>
    <cellStyle name="Separador de milhares 7 27 3 3" xfId="59814" xr:uid="{DC29DFD8-E15C-45FC-BA0B-1BEC36B321CA}"/>
    <cellStyle name="Separador de milhares 7 27 4" xfId="29180" xr:uid="{00000000-0005-0000-0000-0000FE710000}"/>
    <cellStyle name="Separador de milhares 7 27 4 2" xfId="59816" xr:uid="{8534AF68-BC37-4124-B154-4D58D087EFAF}"/>
    <cellStyle name="Separador de milhares 7 27 5" xfId="29181" xr:uid="{00000000-0005-0000-0000-0000FF710000}"/>
    <cellStyle name="Separador de milhares 7 27 5 2" xfId="29182" xr:uid="{00000000-0005-0000-0000-000000720000}"/>
    <cellStyle name="Separador de milhares 7 27 5 2 2" xfId="59818" xr:uid="{40C5B19D-B959-4243-9204-DCA9746CFB0B}"/>
    <cellStyle name="Separador de milhares 7 27 5 3" xfId="59817" xr:uid="{012FE225-70EB-437A-8F9B-1D5CE952F736}"/>
    <cellStyle name="Separador de milhares 7 27 6" xfId="29183" xr:uid="{00000000-0005-0000-0000-000001720000}"/>
    <cellStyle name="Separador de milhares 7 27 6 2" xfId="59819" xr:uid="{C006F949-B45D-4136-97F1-0CCECBA7DE90}"/>
    <cellStyle name="Separador de milhares 7 27 7" xfId="59811" xr:uid="{6DE2AB74-41BA-478C-A459-CA5B6B22DADF}"/>
    <cellStyle name="Separador de milhares 7 28" xfId="29184" xr:uid="{00000000-0005-0000-0000-000002720000}"/>
    <cellStyle name="Separador de milhares 7 28 2" xfId="29185" xr:uid="{00000000-0005-0000-0000-000003720000}"/>
    <cellStyle name="Separador de milhares 7 28 2 2" xfId="29186" xr:uid="{00000000-0005-0000-0000-000004720000}"/>
    <cellStyle name="Separador de milhares 7 28 2 2 2" xfId="59822" xr:uid="{6C1556DD-0A17-473B-9793-2DB96DFD0D52}"/>
    <cellStyle name="Separador de milhares 7 28 2 3" xfId="59821" xr:uid="{F45D2FDA-2C32-4EAA-9C75-69321B95F76E}"/>
    <cellStyle name="Separador de milhares 7 28 3" xfId="29187" xr:uid="{00000000-0005-0000-0000-000005720000}"/>
    <cellStyle name="Separador de milhares 7 28 3 2" xfId="29188" xr:uid="{00000000-0005-0000-0000-000006720000}"/>
    <cellStyle name="Separador de milhares 7 28 3 2 2" xfId="59824" xr:uid="{089EEDF7-3059-4723-9F7A-7328994FF750}"/>
    <cellStyle name="Separador de milhares 7 28 3 3" xfId="59823" xr:uid="{79AE4FE4-6E6F-40E2-9565-90BC51303218}"/>
    <cellStyle name="Separador de milhares 7 28 4" xfId="29189" xr:uid="{00000000-0005-0000-0000-000007720000}"/>
    <cellStyle name="Separador de milhares 7 28 4 2" xfId="59825" xr:uid="{1AAC2897-FB29-43F7-A422-B457D3F87E29}"/>
    <cellStyle name="Separador de milhares 7 28 5" xfId="29190" xr:uid="{00000000-0005-0000-0000-000008720000}"/>
    <cellStyle name="Separador de milhares 7 28 5 2" xfId="29191" xr:uid="{00000000-0005-0000-0000-000009720000}"/>
    <cellStyle name="Separador de milhares 7 28 5 2 2" xfId="59827" xr:uid="{523859D9-FE81-4392-A1FD-53FF98F6B899}"/>
    <cellStyle name="Separador de milhares 7 28 5 3" xfId="59826" xr:uid="{6CA655A5-174B-49DF-9731-4CADEDBC172C}"/>
    <cellStyle name="Separador de milhares 7 28 6" xfId="29192" xr:uid="{00000000-0005-0000-0000-00000A720000}"/>
    <cellStyle name="Separador de milhares 7 28 6 2" xfId="59828" xr:uid="{97BDABA9-57D7-4120-88B7-3292E568E698}"/>
    <cellStyle name="Separador de milhares 7 28 7" xfId="59820" xr:uid="{C7D91098-B5DF-4AE1-AED4-48822AAEB4B1}"/>
    <cellStyle name="Separador de milhares 7 29" xfId="29193" xr:uid="{00000000-0005-0000-0000-00000B720000}"/>
    <cellStyle name="Separador de milhares 7 29 2" xfId="29194" xr:uid="{00000000-0005-0000-0000-00000C720000}"/>
    <cellStyle name="Separador de milhares 7 29 2 2" xfId="29195" xr:uid="{00000000-0005-0000-0000-00000D720000}"/>
    <cellStyle name="Separador de milhares 7 29 2 2 2" xfId="59831" xr:uid="{59E3FAC5-4744-43A5-BB5B-DB2B7AD7B46F}"/>
    <cellStyle name="Separador de milhares 7 29 2 3" xfId="59830" xr:uid="{FD5BFEEC-33F9-4843-ABE3-610840FCC421}"/>
    <cellStyle name="Separador de milhares 7 29 3" xfId="29196" xr:uid="{00000000-0005-0000-0000-00000E720000}"/>
    <cellStyle name="Separador de milhares 7 29 3 2" xfId="29197" xr:uid="{00000000-0005-0000-0000-00000F720000}"/>
    <cellStyle name="Separador de milhares 7 29 3 2 2" xfId="59833" xr:uid="{4CE3B95B-0F50-4125-854C-1DF5122EF7A5}"/>
    <cellStyle name="Separador de milhares 7 29 3 3" xfId="59832" xr:uid="{4D6ACC4F-2B92-408C-BEE8-82576A4FF9AD}"/>
    <cellStyle name="Separador de milhares 7 29 4" xfId="29198" xr:uid="{00000000-0005-0000-0000-000010720000}"/>
    <cellStyle name="Separador de milhares 7 29 4 2" xfId="59834" xr:uid="{3C20C1C7-F807-4F1E-97E5-4726D158BBFC}"/>
    <cellStyle name="Separador de milhares 7 29 5" xfId="29199" xr:uid="{00000000-0005-0000-0000-000011720000}"/>
    <cellStyle name="Separador de milhares 7 29 5 2" xfId="59835" xr:uid="{9FE660C4-5511-4755-8F2B-EDC4772B48D9}"/>
    <cellStyle name="Separador de milhares 7 29 6" xfId="29200" xr:uid="{00000000-0005-0000-0000-000012720000}"/>
    <cellStyle name="Separador de milhares 7 29 6 2" xfId="59836" xr:uid="{0118D952-99E4-4A6B-95F4-B855EB0D8C69}"/>
    <cellStyle name="Separador de milhares 7 29 7" xfId="59829" xr:uid="{0A630CDB-A4F5-441F-BB97-7F521BCF0B20}"/>
    <cellStyle name="Separador de milhares 7 3" xfId="29201" xr:uid="{00000000-0005-0000-0000-000013720000}"/>
    <cellStyle name="Separador de milhares_x0001_ 7 3" xfId="29202" xr:uid="{00000000-0005-0000-0000-000014720000}"/>
    <cellStyle name="Separador de milhares 7 3 10" xfId="59837" xr:uid="{232229C8-4346-4679-BA5F-D32BA7D1D4A6}"/>
    <cellStyle name="Separador de milhares_x0001_ 7 3 10" xfId="59838" xr:uid="{F112595A-4C2E-48D3-9CE1-8E2A153A861F}"/>
    <cellStyle name="Separador de milhares 7 3 2" xfId="29203" xr:uid="{00000000-0005-0000-0000-000015720000}"/>
    <cellStyle name="Separador de milhares_x0001_ 7 3 2" xfId="29204" xr:uid="{00000000-0005-0000-0000-000016720000}"/>
    <cellStyle name="Separador de milhares 7 3 2 2" xfId="29205" xr:uid="{00000000-0005-0000-0000-000017720000}"/>
    <cellStyle name="Separador de milhares_x0001_ 7 3 2 2" xfId="29206" xr:uid="{00000000-0005-0000-0000-000018720000}"/>
    <cellStyle name="Separador de milhares 7 3 2 2 2" xfId="59841" xr:uid="{1AF2EBFF-FBAD-446A-AA95-375D593D82FA}"/>
    <cellStyle name="Separador de milhares_x0001_ 7 3 2 2 2" xfId="59842" xr:uid="{1A4E0A16-3088-44D9-B24B-856CFB4A0650}"/>
    <cellStyle name="Separador de milhares 7 3 2 3" xfId="59839" xr:uid="{D3A35CE9-F3BF-4C48-AB8C-7BA1CBBFB45A}"/>
    <cellStyle name="Separador de milhares_x0001_ 7 3 2 3" xfId="59840" xr:uid="{7005B857-7813-41B7-A63B-2ABC3A0E09AE}"/>
    <cellStyle name="Separador de milhares 7 3 3" xfId="29207" xr:uid="{00000000-0005-0000-0000-000019720000}"/>
    <cellStyle name="Separador de milhares_x0001_ 7 3 3" xfId="29208" xr:uid="{00000000-0005-0000-0000-00001A720000}"/>
    <cellStyle name="Separador de milhares 7 3 3 2" xfId="29209" xr:uid="{00000000-0005-0000-0000-00001B720000}"/>
    <cellStyle name="Separador de milhares_x0001_ 7 3 3 2" xfId="29210" xr:uid="{00000000-0005-0000-0000-00001C720000}"/>
    <cellStyle name="Separador de milhares 7 3 3 2 2" xfId="59845" xr:uid="{5B02BBFA-78F2-40C7-86E2-166568FE41F8}"/>
    <cellStyle name="Separador de milhares_x0001_ 7 3 3 2 2" xfId="59846" xr:uid="{5AB09F74-CF49-469A-90E8-6CF1F6C2356A}"/>
    <cellStyle name="Separador de milhares 7 3 3 3" xfId="59843" xr:uid="{DB5EF000-1560-4CF6-A4A8-9230AD521A6D}"/>
    <cellStyle name="Separador de milhares_x0001_ 7 3 3 3" xfId="59844" xr:uid="{A52D983C-F695-4232-AD94-ED39D5B6EF4F}"/>
    <cellStyle name="Separador de milhares 7 3 4" xfId="29211" xr:uid="{00000000-0005-0000-0000-00001D720000}"/>
    <cellStyle name="Separador de milhares_x0001_ 7 3 4" xfId="29212" xr:uid="{00000000-0005-0000-0000-00001E720000}"/>
    <cellStyle name="Separador de milhares 7 3 4 2" xfId="29213" xr:uid="{00000000-0005-0000-0000-00001F720000}"/>
    <cellStyle name="Separador de milhares_x0001_ 7 3 4 2" xfId="29214" xr:uid="{00000000-0005-0000-0000-000020720000}"/>
    <cellStyle name="Separador de milhares 7 3 4 2 2" xfId="59849" xr:uid="{B184B4F5-51B7-442B-89DD-877CBE610235}"/>
    <cellStyle name="Separador de milhares_x0001_ 7 3 4 2 2" xfId="59850" xr:uid="{C32B6071-D5D3-4A9B-A853-17E33486707F}"/>
    <cellStyle name="Separador de milhares 7 3 4 3" xfId="59847" xr:uid="{B758D0D1-C698-4098-BEC5-6480D996C4D9}"/>
    <cellStyle name="Separador de milhares_x0001_ 7 3 4 3" xfId="59848" xr:uid="{A9E8D0B5-FFF4-4936-BEDA-16035E79064A}"/>
    <cellStyle name="Separador de milhares 7 3 5" xfId="29215" xr:uid="{00000000-0005-0000-0000-000021720000}"/>
    <cellStyle name="Separador de milhares_x0001_ 7 3 5" xfId="29216" xr:uid="{00000000-0005-0000-0000-000022720000}"/>
    <cellStyle name="Separador de milhares 7 3 5 2" xfId="29217" xr:uid="{00000000-0005-0000-0000-000023720000}"/>
    <cellStyle name="Separador de milhares_x0001_ 7 3 5 2" xfId="29218" xr:uid="{00000000-0005-0000-0000-000024720000}"/>
    <cellStyle name="Separador de milhares 7 3 5 2 2" xfId="59853" xr:uid="{347E59B4-8E86-4433-87BA-EF15919DA1B7}"/>
    <cellStyle name="Separador de milhares_x0001_ 7 3 5 2 2" xfId="59854" xr:uid="{68E076DC-FC39-4FC9-8A25-0B8F711A90DE}"/>
    <cellStyle name="Separador de milhares 7 3 5 3" xfId="59851" xr:uid="{19F0D588-93A1-442B-A47E-020A109852AE}"/>
    <cellStyle name="Separador de milhares_x0001_ 7 3 5 3" xfId="59852" xr:uid="{C26F18CE-8B24-473B-9777-B50411853006}"/>
    <cellStyle name="Separador de milhares 7 3 6" xfId="29219" xr:uid="{00000000-0005-0000-0000-000025720000}"/>
    <cellStyle name="Separador de milhares_x0001_ 7 3 6" xfId="29220" xr:uid="{00000000-0005-0000-0000-000026720000}"/>
    <cellStyle name="Separador de milhares 7 3 6 2" xfId="59855" xr:uid="{9E620A46-8730-4A8B-8C4D-2973893A01B0}"/>
    <cellStyle name="Separador de milhares_x0001_ 7 3 6 2" xfId="59856" xr:uid="{26D378C5-9260-4D25-9CBD-E170C5FABE7E}"/>
    <cellStyle name="Separador de milhares 7 3 7" xfId="29221" xr:uid="{00000000-0005-0000-0000-000027720000}"/>
    <cellStyle name="Separador de milhares_x0001_ 7 3 7" xfId="29222" xr:uid="{00000000-0005-0000-0000-000028720000}"/>
    <cellStyle name="Separador de milhares 7 3 7 2" xfId="59857" xr:uid="{4A30C5F4-B9F0-46F8-8FB4-2C90EE726CFA}"/>
    <cellStyle name="Separador de milhares_x0001_ 7 3 7 2" xfId="59858" xr:uid="{5080B43B-50A9-4FB8-85C9-89634C4D410B}"/>
    <cellStyle name="Separador de milhares 7 3 7 3" xfId="29223" xr:uid="{00000000-0005-0000-0000-000029720000}"/>
    <cellStyle name="Separador de milhares 7 3 7 3 2" xfId="59859" xr:uid="{02D55E21-47B5-4DD9-A6E2-8DC5CA583E71}"/>
    <cellStyle name="Separador de milhares 7 3 8" xfId="29224" xr:uid="{00000000-0005-0000-0000-00002A720000}"/>
    <cellStyle name="Separador de milhares_x0001_ 7 3 8" xfId="29225" xr:uid="{00000000-0005-0000-0000-00002B720000}"/>
    <cellStyle name="Separador de milhares 7 3 8 2" xfId="59860" xr:uid="{C7BA006C-19BD-41C4-B6D0-2543CD6D647D}"/>
    <cellStyle name="Separador de milhares_x0001_ 7 3 8 2" xfId="59861" xr:uid="{BDB3AFB2-993A-4758-9A81-A93FBC5F1052}"/>
    <cellStyle name="Separador de milhares 7 3 9" xfId="29226" xr:uid="{00000000-0005-0000-0000-00002C720000}"/>
    <cellStyle name="Separador de milhares_x0001_ 7 3 9" xfId="29227" xr:uid="{00000000-0005-0000-0000-00002D720000}"/>
    <cellStyle name="Separador de milhares 7 3 9 2" xfId="59862" xr:uid="{EC8F1EAA-F336-4581-B558-907968F8F513}"/>
    <cellStyle name="Separador de milhares_x0001_ 7 3 9 2" xfId="59863" xr:uid="{C851DD8F-89D2-43A8-8147-5B1FAD4E752D}"/>
    <cellStyle name="Separador de milhares 7 30" xfId="29228" xr:uid="{00000000-0005-0000-0000-00002E720000}"/>
    <cellStyle name="Separador de milhares 7 30 2" xfId="29229" xr:uid="{00000000-0005-0000-0000-00002F720000}"/>
    <cellStyle name="Separador de milhares 7 30 2 2" xfId="29230" xr:uid="{00000000-0005-0000-0000-000030720000}"/>
    <cellStyle name="Separador de milhares 7 30 2 2 2" xfId="59866" xr:uid="{A7C7BAB4-41FA-4C97-80DE-54241906FAB7}"/>
    <cellStyle name="Separador de milhares 7 30 2 3" xfId="59865" xr:uid="{D5889B72-D831-4B77-ADA6-D1E41502DBB3}"/>
    <cellStyle name="Separador de milhares 7 30 3" xfId="29231" xr:uid="{00000000-0005-0000-0000-000031720000}"/>
    <cellStyle name="Separador de milhares 7 30 3 2" xfId="29232" xr:uid="{00000000-0005-0000-0000-000032720000}"/>
    <cellStyle name="Separador de milhares 7 30 3 2 2" xfId="59868" xr:uid="{241E3A4B-7459-48FC-9DD3-6571E863C109}"/>
    <cellStyle name="Separador de milhares 7 30 3 3" xfId="59867" xr:uid="{D8B16106-E7C2-4585-B5C1-DA0C5AC31C3D}"/>
    <cellStyle name="Separador de milhares 7 30 4" xfId="29233" xr:uid="{00000000-0005-0000-0000-000033720000}"/>
    <cellStyle name="Separador de milhares 7 30 4 2" xfId="59869" xr:uid="{7CCA8C9E-B8CA-4CDE-A5A4-4F12C2ACE76A}"/>
    <cellStyle name="Separador de milhares 7 30 5" xfId="29234" xr:uid="{00000000-0005-0000-0000-000034720000}"/>
    <cellStyle name="Separador de milhares 7 30 5 2" xfId="59870" xr:uid="{D5435A3F-6E6A-4F8C-8A13-A86A35A6835C}"/>
    <cellStyle name="Separador de milhares 7 30 6" xfId="29235" xr:uid="{00000000-0005-0000-0000-000035720000}"/>
    <cellStyle name="Separador de milhares 7 30 6 2" xfId="59871" xr:uid="{C58795B8-356A-4CEA-911D-3E075290AC20}"/>
    <cellStyle name="Separador de milhares 7 30 7" xfId="59864" xr:uid="{3C532B12-490F-4D5D-B6CA-F425CEC33C78}"/>
    <cellStyle name="Separador de milhares 7 31" xfId="29236" xr:uid="{00000000-0005-0000-0000-000036720000}"/>
    <cellStyle name="Separador de milhares 7 31 2" xfId="29237" xr:uid="{00000000-0005-0000-0000-000037720000}"/>
    <cellStyle name="Separador de milhares 7 31 2 2" xfId="29238" xr:uid="{00000000-0005-0000-0000-000038720000}"/>
    <cellStyle name="Separador de milhares 7 31 2 2 2" xfId="59874" xr:uid="{FDD7B110-B4EB-4864-A78C-7CCB02EED2D0}"/>
    <cellStyle name="Separador de milhares 7 31 2 3" xfId="59873" xr:uid="{D999FA6C-7724-4C4D-8F22-3F0C9833DF0A}"/>
    <cellStyle name="Separador de milhares 7 31 3" xfId="29239" xr:uid="{00000000-0005-0000-0000-000039720000}"/>
    <cellStyle name="Separador de milhares 7 31 3 2" xfId="29240" xr:uid="{00000000-0005-0000-0000-00003A720000}"/>
    <cellStyle name="Separador de milhares 7 31 3 2 2" xfId="59876" xr:uid="{8A4A6EC9-8454-4FEC-A209-DA7DBB13EA67}"/>
    <cellStyle name="Separador de milhares 7 31 3 3" xfId="59875" xr:uid="{11BFA9B8-C912-48C2-AA35-FE38788E3926}"/>
    <cellStyle name="Separador de milhares 7 31 4" xfId="29241" xr:uid="{00000000-0005-0000-0000-00003B720000}"/>
    <cellStyle name="Separador de milhares 7 31 4 2" xfId="59877" xr:uid="{39E8E348-4311-42D5-B1EB-0C205D6E4ACB}"/>
    <cellStyle name="Separador de milhares 7 31 5" xfId="29242" xr:uid="{00000000-0005-0000-0000-00003C720000}"/>
    <cellStyle name="Separador de milhares 7 31 5 2" xfId="59878" xr:uid="{66C371B6-9E74-4D06-A15D-DB8DA0EE4891}"/>
    <cellStyle name="Separador de milhares 7 31 6" xfId="29243" xr:uid="{00000000-0005-0000-0000-00003D720000}"/>
    <cellStyle name="Separador de milhares 7 31 6 2" xfId="59879" xr:uid="{212871DA-D9A6-4A2B-8767-4134BC11B72C}"/>
    <cellStyle name="Separador de milhares 7 31 7" xfId="59872" xr:uid="{D6F1D505-3B1B-43FF-A1CB-F250A33A863F}"/>
    <cellStyle name="Separador de milhares 7 32" xfId="29244" xr:uid="{00000000-0005-0000-0000-00003E720000}"/>
    <cellStyle name="Separador de milhares 7 32 2" xfId="29245" xr:uid="{00000000-0005-0000-0000-00003F720000}"/>
    <cellStyle name="Separador de milhares 7 32 2 2" xfId="29246" xr:uid="{00000000-0005-0000-0000-000040720000}"/>
    <cellStyle name="Separador de milhares 7 32 2 2 2" xfId="59882" xr:uid="{CD2109E6-073F-4F76-A42D-6CC58D38F9FA}"/>
    <cellStyle name="Separador de milhares 7 32 2 3" xfId="59881" xr:uid="{9D6C372D-3347-433A-ADF9-05A69F7A5303}"/>
    <cellStyle name="Separador de milhares 7 32 3" xfId="29247" xr:uid="{00000000-0005-0000-0000-000041720000}"/>
    <cellStyle name="Separador de milhares 7 32 3 2" xfId="29248" xr:uid="{00000000-0005-0000-0000-000042720000}"/>
    <cellStyle name="Separador de milhares 7 32 3 2 2" xfId="59884" xr:uid="{85B31CE5-59FD-4188-945A-A22031EE94D5}"/>
    <cellStyle name="Separador de milhares 7 32 3 3" xfId="59883" xr:uid="{8BED43E3-F78E-4E32-A608-B4C829D38EEB}"/>
    <cellStyle name="Separador de milhares 7 32 4" xfId="29249" xr:uid="{00000000-0005-0000-0000-000043720000}"/>
    <cellStyle name="Separador de milhares 7 32 4 2" xfId="59885" xr:uid="{12AC6C7E-F4BA-4AD3-ABBD-C6330C9DFDC7}"/>
    <cellStyle name="Separador de milhares 7 32 5" xfId="29250" xr:uid="{00000000-0005-0000-0000-000044720000}"/>
    <cellStyle name="Separador de milhares 7 32 5 2" xfId="59886" xr:uid="{99398775-6B28-47CB-8F82-9B3A2BC4D2D9}"/>
    <cellStyle name="Separador de milhares 7 32 6" xfId="29251" xr:uid="{00000000-0005-0000-0000-000045720000}"/>
    <cellStyle name="Separador de milhares 7 32 6 2" xfId="59887" xr:uid="{DB751DCF-7B34-46F4-8B42-734738ABC055}"/>
    <cellStyle name="Separador de milhares 7 32 7" xfId="59880" xr:uid="{5EA11707-4DE2-4EC6-9949-B081B5CC24DF}"/>
    <cellStyle name="Separador de milhares 7 33" xfId="29252" xr:uid="{00000000-0005-0000-0000-000046720000}"/>
    <cellStyle name="Separador de milhares 7 33 2" xfId="29253" xr:uid="{00000000-0005-0000-0000-000047720000}"/>
    <cellStyle name="Separador de milhares 7 33 2 2" xfId="29254" xr:uid="{00000000-0005-0000-0000-000048720000}"/>
    <cellStyle name="Separador de milhares 7 33 2 2 2" xfId="59890" xr:uid="{0643B26C-279F-4B9E-927D-B4CBFE80B982}"/>
    <cellStyle name="Separador de milhares 7 33 2 3" xfId="59889" xr:uid="{03FB07D0-CD30-4ECB-A4F8-83A3529ACDDC}"/>
    <cellStyle name="Separador de milhares 7 33 3" xfId="29255" xr:uid="{00000000-0005-0000-0000-000049720000}"/>
    <cellStyle name="Separador de milhares 7 33 3 2" xfId="29256" xr:uid="{00000000-0005-0000-0000-00004A720000}"/>
    <cellStyle name="Separador de milhares 7 33 3 2 2" xfId="59892" xr:uid="{9E4E3E1D-10B5-45E6-8E0D-7CC632DD8B67}"/>
    <cellStyle name="Separador de milhares 7 33 3 3" xfId="59891" xr:uid="{5D517905-5F5B-491C-8BE5-98BA29E2E032}"/>
    <cellStyle name="Separador de milhares 7 33 4" xfId="29257" xr:uid="{00000000-0005-0000-0000-00004B720000}"/>
    <cellStyle name="Separador de milhares 7 33 4 2" xfId="59893" xr:uid="{411B8568-8270-48DF-A527-EFBD9D5FA38F}"/>
    <cellStyle name="Separador de milhares 7 33 5" xfId="29258" xr:uid="{00000000-0005-0000-0000-00004C720000}"/>
    <cellStyle name="Separador de milhares 7 33 5 2" xfId="59894" xr:uid="{BB5E739A-6947-493F-B537-EFDF242031B9}"/>
    <cellStyle name="Separador de milhares 7 33 6" xfId="29259" xr:uid="{00000000-0005-0000-0000-00004D720000}"/>
    <cellStyle name="Separador de milhares 7 33 6 2" xfId="59895" xr:uid="{3799E972-5540-4617-9432-179E1257FFED}"/>
    <cellStyle name="Separador de milhares 7 33 7" xfId="59888" xr:uid="{F219A218-DB3A-4417-87D7-1209FC416CFA}"/>
    <cellStyle name="Separador de milhares 7 34" xfId="29260" xr:uid="{00000000-0005-0000-0000-00004E720000}"/>
    <cellStyle name="Separador de milhares 7 34 2" xfId="29261" xr:uid="{00000000-0005-0000-0000-00004F720000}"/>
    <cellStyle name="Separador de milhares 7 34 2 2" xfId="29262" xr:uid="{00000000-0005-0000-0000-000050720000}"/>
    <cellStyle name="Separador de milhares 7 34 2 2 2" xfId="59898" xr:uid="{956A4747-A495-4916-B0AB-46B2E011C955}"/>
    <cellStyle name="Separador de milhares 7 34 2 3" xfId="59897" xr:uid="{3A03B7F4-973C-4970-9B40-0E410B9E5FD2}"/>
    <cellStyle name="Separador de milhares 7 34 3" xfId="29263" xr:uid="{00000000-0005-0000-0000-000051720000}"/>
    <cellStyle name="Separador de milhares 7 34 3 2" xfId="29264" xr:uid="{00000000-0005-0000-0000-000052720000}"/>
    <cellStyle name="Separador de milhares 7 34 3 2 2" xfId="59900" xr:uid="{E3EEAE54-9A0B-4A23-8736-0DA0458A8CF2}"/>
    <cellStyle name="Separador de milhares 7 34 3 3" xfId="59899" xr:uid="{21EC66C9-AB5A-4E9E-BA9F-143408FAFF27}"/>
    <cellStyle name="Separador de milhares 7 34 4" xfId="29265" xr:uid="{00000000-0005-0000-0000-000053720000}"/>
    <cellStyle name="Separador de milhares 7 34 4 2" xfId="59901" xr:uid="{0DB5A7D5-3F55-4D64-8F58-4C0C5B2E03AC}"/>
    <cellStyle name="Separador de milhares 7 34 5" xfId="29266" xr:uid="{00000000-0005-0000-0000-000054720000}"/>
    <cellStyle name="Separador de milhares 7 34 5 2" xfId="59902" xr:uid="{F5555C73-CC08-47B6-BDB6-D26654A80A6B}"/>
    <cellStyle name="Separador de milhares 7 34 6" xfId="29267" xr:uid="{00000000-0005-0000-0000-000055720000}"/>
    <cellStyle name="Separador de milhares 7 34 6 2" xfId="59903" xr:uid="{6E161736-AC7E-4CDB-94BD-778664B4F51D}"/>
    <cellStyle name="Separador de milhares 7 34 7" xfId="59896" xr:uid="{A2713F15-7820-43FF-873E-8DB450CF6A13}"/>
    <cellStyle name="Separador de milhares 7 35" xfId="29268" xr:uid="{00000000-0005-0000-0000-000056720000}"/>
    <cellStyle name="Separador de milhares 7 35 2" xfId="29269" xr:uid="{00000000-0005-0000-0000-000057720000}"/>
    <cellStyle name="Separador de milhares 7 35 2 2" xfId="29270" xr:uid="{00000000-0005-0000-0000-000058720000}"/>
    <cellStyle name="Separador de milhares 7 35 2 2 2" xfId="59906" xr:uid="{6D925CF3-2693-4DEF-9E22-2B2C8C6645F0}"/>
    <cellStyle name="Separador de milhares 7 35 2 3" xfId="59905" xr:uid="{6C630E05-FFFA-4097-A4E9-72893A5851AD}"/>
    <cellStyle name="Separador de milhares 7 35 3" xfId="29271" xr:uid="{00000000-0005-0000-0000-000059720000}"/>
    <cellStyle name="Separador de milhares 7 35 3 2" xfId="29272" xr:uid="{00000000-0005-0000-0000-00005A720000}"/>
    <cellStyle name="Separador de milhares 7 35 3 2 2" xfId="59908" xr:uid="{07167AF6-82E4-40FD-A374-8ED52C680BB0}"/>
    <cellStyle name="Separador de milhares 7 35 3 3" xfId="59907" xr:uid="{C0F5251D-1602-41AD-8720-177ED9E91B36}"/>
    <cellStyle name="Separador de milhares 7 35 4" xfId="29273" xr:uid="{00000000-0005-0000-0000-00005B720000}"/>
    <cellStyle name="Separador de milhares 7 35 4 2" xfId="59909" xr:uid="{242135B9-B07F-47CC-9E08-31B77E374397}"/>
    <cellStyle name="Separador de milhares 7 35 5" xfId="29274" xr:uid="{00000000-0005-0000-0000-00005C720000}"/>
    <cellStyle name="Separador de milhares 7 35 5 2" xfId="59910" xr:uid="{DBD7220B-CE45-426D-8D25-0C617EFB51C1}"/>
    <cellStyle name="Separador de milhares 7 35 6" xfId="29275" xr:uid="{00000000-0005-0000-0000-00005D720000}"/>
    <cellStyle name="Separador de milhares 7 35 6 2" xfId="59911" xr:uid="{CD68D9E9-7D3D-41F1-8FD4-07A92C7E9CAE}"/>
    <cellStyle name="Separador de milhares 7 35 7" xfId="59904" xr:uid="{80E2E248-88F2-453F-ADFF-EAA36D428A40}"/>
    <cellStyle name="Separador de milhares 7 36" xfId="29276" xr:uid="{00000000-0005-0000-0000-00005E720000}"/>
    <cellStyle name="Separador de milhares 7 36 2" xfId="29277" xr:uid="{00000000-0005-0000-0000-00005F720000}"/>
    <cellStyle name="Separador de milhares 7 36 2 2" xfId="29278" xr:uid="{00000000-0005-0000-0000-000060720000}"/>
    <cellStyle name="Separador de milhares 7 36 2 2 2" xfId="59914" xr:uid="{DB575392-9BD5-4628-9609-5860333E7CF8}"/>
    <cellStyle name="Separador de milhares 7 36 2 3" xfId="59913" xr:uid="{334AEE2B-1C05-42F0-92B3-ECF8AB025E63}"/>
    <cellStyle name="Separador de milhares 7 36 3" xfId="29279" xr:uid="{00000000-0005-0000-0000-000061720000}"/>
    <cellStyle name="Separador de milhares 7 36 3 2" xfId="29280" xr:uid="{00000000-0005-0000-0000-000062720000}"/>
    <cellStyle name="Separador de milhares 7 36 3 2 2" xfId="59916" xr:uid="{BF64E4AB-4F47-49C1-A353-3D6D833C9260}"/>
    <cellStyle name="Separador de milhares 7 36 3 3" xfId="59915" xr:uid="{399AE821-0D43-42F3-8686-702175400358}"/>
    <cellStyle name="Separador de milhares 7 36 4" xfId="29281" xr:uid="{00000000-0005-0000-0000-000063720000}"/>
    <cellStyle name="Separador de milhares 7 36 4 2" xfId="59917" xr:uid="{FF0D7354-40B5-483D-9528-443A80D293DA}"/>
    <cellStyle name="Separador de milhares 7 36 5" xfId="29282" xr:uid="{00000000-0005-0000-0000-000064720000}"/>
    <cellStyle name="Separador de milhares 7 36 5 2" xfId="59918" xr:uid="{91DAC558-D6CF-4B12-9A8D-FEC1AFC9BDF2}"/>
    <cellStyle name="Separador de milhares 7 36 6" xfId="29283" xr:uid="{00000000-0005-0000-0000-000065720000}"/>
    <cellStyle name="Separador de milhares 7 36 6 2" xfId="59919" xr:uid="{FE4A2686-EC4A-4694-9542-82F3066BCC88}"/>
    <cellStyle name="Separador de milhares 7 36 7" xfId="59912" xr:uid="{EEA18487-362F-4FF4-A03B-CCA353D46966}"/>
    <cellStyle name="Separador de milhares 7 37" xfId="29284" xr:uid="{00000000-0005-0000-0000-000066720000}"/>
    <cellStyle name="Separador de milhares 7 37 2" xfId="29285" xr:uid="{00000000-0005-0000-0000-000067720000}"/>
    <cellStyle name="Separador de milhares 7 37 2 2" xfId="59921" xr:uid="{425DAD47-B844-484C-8C6D-30B390550B22}"/>
    <cellStyle name="Separador de milhares 7 37 3" xfId="59920" xr:uid="{8BC21FCB-1779-49D6-8827-95DD3CC5D6CA}"/>
    <cellStyle name="Separador de milhares 7 38" xfId="29286" xr:uid="{00000000-0005-0000-0000-000068720000}"/>
    <cellStyle name="Separador de milhares 7 38 2" xfId="29287" xr:uid="{00000000-0005-0000-0000-000069720000}"/>
    <cellStyle name="Separador de milhares 7 38 2 2" xfId="59923" xr:uid="{58A17017-44C6-4980-9C17-C781CE19D936}"/>
    <cellStyle name="Separador de milhares 7 38 3" xfId="59922" xr:uid="{59F1DDE1-8190-4BAE-AA15-B9E3ADADA5BC}"/>
    <cellStyle name="Separador de milhares 7 39" xfId="29288" xr:uid="{00000000-0005-0000-0000-00006A720000}"/>
    <cellStyle name="Separador de milhares 7 39 2" xfId="29289" xr:uid="{00000000-0005-0000-0000-00006B720000}"/>
    <cellStyle name="Separador de milhares 7 39 2 2" xfId="59925" xr:uid="{58015C94-B554-4F8D-A3FF-A45C09B2B601}"/>
    <cellStyle name="Separador de milhares 7 39 3" xfId="59924" xr:uid="{43E6A0EF-ECFF-410A-BEF4-39D41834334C}"/>
    <cellStyle name="Separador de milhares 7 4" xfId="29290" xr:uid="{00000000-0005-0000-0000-00006C720000}"/>
    <cellStyle name="Separador de milhares_x0001_ 7 4" xfId="29291" xr:uid="{00000000-0005-0000-0000-00006D720000}"/>
    <cellStyle name="Separador de milhares 7 4 10" xfId="59926" xr:uid="{EF6B4E3E-603E-4FFA-AC6C-7D72B4537200}"/>
    <cellStyle name="Separador de milhares_x0001_ 7 4 10" xfId="59927" xr:uid="{131170D6-A7FC-4F16-8FB0-17FDBDEC9F72}"/>
    <cellStyle name="Separador de milhares 7 4 2" xfId="29292" xr:uid="{00000000-0005-0000-0000-00006E720000}"/>
    <cellStyle name="Separador de milhares_x0001_ 7 4 2" xfId="29293" xr:uid="{00000000-0005-0000-0000-00006F720000}"/>
    <cellStyle name="Separador de milhares 7 4 2 2" xfId="29294" xr:uid="{00000000-0005-0000-0000-000070720000}"/>
    <cellStyle name="Separador de milhares_x0001_ 7 4 2 2" xfId="29295" xr:uid="{00000000-0005-0000-0000-000071720000}"/>
    <cellStyle name="Separador de milhares 7 4 2 2 2" xfId="59930" xr:uid="{F5241B46-A9D9-4656-A79A-907E5DD98428}"/>
    <cellStyle name="Separador de milhares_x0001_ 7 4 2 2 2" xfId="59931" xr:uid="{FD19BEA2-AB55-4B02-80BF-CB879CD710FF}"/>
    <cellStyle name="Separador de milhares 7 4 2 3" xfId="59928" xr:uid="{6F3F03FF-2B1B-46BB-A278-1AB74B9D8B5B}"/>
    <cellStyle name="Separador de milhares_x0001_ 7 4 2 3" xfId="59929" xr:uid="{19E04354-7F74-4EC9-80AB-29322B063548}"/>
    <cellStyle name="Separador de milhares 7 4 3" xfId="29296" xr:uid="{00000000-0005-0000-0000-000072720000}"/>
    <cellStyle name="Separador de milhares_x0001_ 7 4 3" xfId="29297" xr:uid="{00000000-0005-0000-0000-000073720000}"/>
    <cellStyle name="Separador de milhares 7 4 3 2" xfId="29298" xr:uid="{00000000-0005-0000-0000-000074720000}"/>
    <cellStyle name="Separador de milhares_x0001_ 7 4 3 2" xfId="29299" xr:uid="{00000000-0005-0000-0000-000075720000}"/>
    <cellStyle name="Separador de milhares 7 4 3 2 2" xfId="59934" xr:uid="{F48F7C49-590F-4024-B0F7-F62EED1EDE4B}"/>
    <cellStyle name="Separador de milhares_x0001_ 7 4 3 2 2" xfId="59935" xr:uid="{8CC8D7AC-F53B-47E7-953B-160B0796C3A9}"/>
    <cellStyle name="Separador de milhares 7 4 3 3" xfId="59932" xr:uid="{04007D65-33AC-4F28-B01F-F0D95ACE9AB3}"/>
    <cellStyle name="Separador de milhares_x0001_ 7 4 3 3" xfId="59933" xr:uid="{55A317E3-D776-41C1-B967-94BA74AA26B4}"/>
    <cellStyle name="Separador de milhares 7 4 4" xfId="29300" xr:uid="{00000000-0005-0000-0000-000076720000}"/>
    <cellStyle name="Separador de milhares_x0001_ 7 4 4" xfId="29301" xr:uid="{00000000-0005-0000-0000-000077720000}"/>
    <cellStyle name="Separador de milhares 7 4 4 2" xfId="29302" xr:uid="{00000000-0005-0000-0000-000078720000}"/>
    <cellStyle name="Separador de milhares_x0001_ 7 4 4 2" xfId="29303" xr:uid="{00000000-0005-0000-0000-000079720000}"/>
    <cellStyle name="Separador de milhares 7 4 4 2 2" xfId="59938" xr:uid="{AFB0ED30-FB6B-485F-9C1A-3D43321D3DEC}"/>
    <cellStyle name="Separador de milhares_x0001_ 7 4 4 2 2" xfId="59939" xr:uid="{F3984E2F-C3A5-45A0-ADEB-C175998C5028}"/>
    <cellStyle name="Separador de milhares 7 4 4 3" xfId="59936" xr:uid="{F08ECB2C-9217-4420-8C46-3BCCA0E4265A}"/>
    <cellStyle name="Separador de milhares_x0001_ 7 4 4 3" xfId="59937" xr:uid="{8FE3FC1B-E324-48C8-9B0C-DA26C0C3339F}"/>
    <cellStyle name="Separador de milhares 7 4 5" xfId="29304" xr:uid="{00000000-0005-0000-0000-00007A720000}"/>
    <cellStyle name="Separador de milhares_x0001_ 7 4 5" xfId="29305" xr:uid="{00000000-0005-0000-0000-00007B720000}"/>
    <cellStyle name="Separador de milhares 7 4 5 2" xfId="29306" xr:uid="{00000000-0005-0000-0000-00007C720000}"/>
    <cellStyle name="Separador de milhares_x0001_ 7 4 5 2" xfId="29307" xr:uid="{00000000-0005-0000-0000-00007D720000}"/>
    <cellStyle name="Separador de milhares 7 4 5 2 2" xfId="59942" xr:uid="{D9CF039C-FC53-4585-AD52-522BA0300AD5}"/>
    <cellStyle name="Separador de milhares_x0001_ 7 4 5 2 2" xfId="59943" xr:uid="{AD339F56-9704-428B-A12F-5D643BC0A826}"/>
    <cellStyle name="Separador de milhares 7 4 5 3" xfId="59940" xr:uid="{DCDDE962-37FE-4DA6-81F5-710ECD977140}"/>
    <cellStyle name="Separador de milhares_x0001_ 7 4 5 3" xfId="59941" xr:uid="{EDC3D9FF-C4A8-4D29-9B5A-DEBEE85B2C7A}"/>
    <cellStyle name="Separador de milhares 7 4 6" xfId="29308" xr:uid="{00000000-0005-0000-0000-00007E720000}"/>
    <cellStyle name="Separador de milhares_x0001_ 7 4 6" xfId="29309" xr:uid="{00000000-0005-0000-0000-00007F720000}"/>
    <cellStyle name="Separador de milhares 7 4 6 2" xfId="59944" xr:uid="{C207950F-7DFE-42BB-A5AC-3A2524630DCE}"/>
    <cellStyle name="Separador de milhares_x0001_ 7 4 6 2" xfId="59945" xr:uid="{3D10AB77-54B1-4C96-B052-CD92F271D318}"/>
    <cellStyle name="Separador de milhares 7 4 7" xfId="29310" xr:uid="{00000000-0005-0000-0000-000080720000}"/>
    <cellStyle name="Separador de milhares_x0001_ 7 4 7" xfId="29311" xr:uid="{00000000-0005-0000-0000-000081720000}"/>
    <cellStyle name="Separador de milhares 7 4 7 2" xfId="59946" xr:uid="{D88ED625-2C37-4B38-BCCC-1906B5F7FD15}"/>
    <cellStyle name="Separador de milhares_x0001_ 7 4 7 2" xfId="59947" xr:uid="{030BCC51-6D8E-49D0-B08C-47548E2B2720}"/>
    <cellStyle name="Separador de milhares 7 4 7 3" xfId="29312" xr:uid="{00000000-0005-0000-0000-000082720000}"/>
    <cellStyle name="Separador de milhares 7 4 7 3 2" xfId="59948" xr:uid="{4B8BC989-F776-4D8B-8BA0-5487B81A73EE}"/>
    <cellStyle name="Separador de milhares 7 4 8" xfId="29313" xr:uid="{00000000-0005-0000-0000-000083720000}"/>
    <cellStyle name="Separador de milhares_x0001_ 7 4 8" xfId="29314" xr:uid="{00000000-0005-0000-0000-000084720000}"/>
    <cellStyle name="Separador de milhares 7 4 8 2" xfId="59949" xr:uid="{BFB06D14-B141-4108-8127-76D955E8A8DD}"/>
    <cellStyle name="Separador de milhares_x0001_ 7 4 8 2" xfId="59950" xr:uid="{9066D53F-C645-4964-BE17-FCB3DCE06280}"/>
    <cellStyle name="Separador de milhares 7 4 9" xfId="29315" xr:uid="{00000000-0005-0000-0000-000085720000}"/>
    <cellStyle name="Separador de milhares_x0001_ 7 4 9" xfId="29316" xr:uid="{00000000-0005-0000-0000-000086720000}"/>
    <cellStyle name="Separador de milhares 7 4 9 2" xfId="59951" xr:uid="{D00A844B-171A-40C5-BA82-8BE418049178}"/>
    <cellStyle name="Separador de milhares_x0001_ 7 4 9 2" xfId="59952" xr:uid="{7D43AE46-6095-449E-91DB-411E678E0D3D}"/>
    <cellStyle name="Separador de milhares 7 40" xfId="29317" xr:uid="{00000000-0005-0000-0000-000087720000}"/>
    <cellStyle name="Separador de milhares 7 40 2" xfId="29318" xr:uid="{00000000-0005-0000-0000-000088720000}"/>
    <cellStyle name="Separador de milhares 7 40 2 2" xfId="59954" xr:uid="{98CBC933-5784-4BAD-B0AE-E449339D85B3}"/>
    <cellStyle name="Separador de milhares 7 40 3" xfId="59953" xr:uid="{041A2751-A193-454A-8CD9-94190E93713B}"/>
    <cellStyle name="Separador de milhares 7 41" xfId="29319" xr:uid="{00000000-0005-0000-0000-000089720000}"/>
    <cellStyle name="Separador de milhares 7 41 2" xfId="59955" xr:uid="{5B646B42-D5F3-4121-8C63-BB6328275963}"/>
    <cellStyle name="Separador de milhares 7 42" xfId="29320" xr:uid="{00000000-0005-0000-0000-00008A720000}"/>
    <cellStyle name="Separador de milhares 7 42 2" xfId="59956" xr:uid="{FA037C93-B5D8-4967-AE22-5391FE08B3BE}"/>
    <cellStyle name="Separador de milhares 7 42 3" xfId="29321" xr:uid="{00000000-0005-0000-0000-00008B720000}"/>
    <cellStyle name="Separador de milhares 7 42 3 2" xfId="59957" xr:uid="{AFA47250-1381-48DA-B59C-5159ED2FA6D2}"/>
    <cellStyle name="Separador de milhares 7 43" xfId="29322" xr:uid="{00000000-0005-0000-0000-00008C720000}"/>
    <cellStyle name="Separador de milhares 7 43 2" xfId="59958" xr:uid="{13E1CC02-CEA3-4EC3-9633-F05C8A42F91C}"/>
    <cellStyle name="Separador de milhares 7 44" xfId="29323" xr:uid="{00000000-0005-0000-0000-00008D720000}"/>
    <cellStyle name="Separador de milhares 7 44 2" xfId="59959" xr:uid="{14FE63D3-D969-4910-95DA-7FBF5E923CCE}"/>
    <cellStyle name="Separador de milhares 7 45" xfId="59603" xr:uid="{C852AF86-7D78-4B6A-A1D1-9547F0832295}"/>
    <cellStyle name="Separador de milhares 7 5" xfId="29324" xr:uid="{00000000-0005-0000-0000-00008E720000}"/>
    <cellStyle name="Separador de milhares_x0001_ 7 5" xfId="29325" xr:uid="{00000000-0005-0000-0000-00008F720000}"/>
    <cellStyle name="Separador de milhares 7 5 10" xfId="59960" xr:uid="{3C031B60-96B2-4193-8CEB-E18B2853C404}"/>
    <cellStyle name="Separador de milhares_x0001_ 7 5 10" xfId="59961" xr:uid="{5D959730-8D69-4E3D-849E-31CAF34F33FA}"/>
    <cellStyle name="Separador de milhares 7 5 2" xfId="29326" xr:uid="{00000000-0005-0000-0000-000090720000}"/>
    <cellStyle name="Separador de milhares_x0001_ 7 5 2" xfId="29327" xr:uid="{00000000-0005-0000-0000-000091720000}"/>
    <cellStyle name="Separador de milhares 7 5 2 2" xfId="29328" xr:uid="{00000000-0005-0000-0000-000092720000}"/>
    <cellStyle name="Separador de milhares_x0001_ 7 5 2 2" xfId="29329" xr:uid="{00000000-0005-0000-0000-000093720000}"/>
    <cellStyle name="Separador de milhares 7 5 2 2 2" xfId="59964" xr:uid="{25741463-6910-47C4-9347-8148B5448255}"/>
    <cellStyle name="Separador de milhares_x0001_ 7 5 2 2 2" xfId="59965" xr:uid="{0ED8B57B-E246-44D0-A406-5B0882428515}"/>
    <cellStyle name="Separador de milhares 7 5 2 3" xfId="59962" xr:uid="{11C912F7-BCA2-4768-AB0B-13FCA594C540}"/>
    <cellStyle name="Separador de milhares_x0001_ 7 5 2 3" xfId="59963" xr:uid="{F36AE85D-EB98-41AC-A587-5C155196C260}"/>
    <cellStyle name="Separador de milhares 7 5 3" xfId="29330" xr:uid="{00000000-0005-0000-0000-000094720000}"/>
    <cellStyle name="Separador de milhares_x0001_ 7 5 3" xfId="29331" xr:uid="{00000000-0005-0000-0000-000095720000}"/>
    <cellStyle name="Separador de milhares 7 5 3 2" xfId="29332" xr:uid="{00000000-0005-0000-0000-000096720000}"/>
    <cellStyle name="Separador de milhares_x0001_ 7 5 3 2" xfId="29333" xr:uid="{00000000-0005-0000-0000-000097720000}"/>
    <cellStyle name="Separador de milhares 7 5 3 2 2" xfId="59968" xr:uid="{D3EE320A-FA78-471B-A8AC-226C2678C5C2}"/>
    <cellStyle name="Separador de milhares_x0001_ 7 5 3 2 2" xfId="59969" xr:uid="{003894E3-4AC4-47CE-95BC-0BCB1B74821E}"/>
    <cellStyle name="Separador de milhares 7 5 3 3" xfId="59966" xr:uid="{4C9C1892-4638-4D68-9736-9B61CE7714B5}"/>
    <cellStyle name="Separador de milhares_x0001_ 7 5 3 3" xfId="59967" xr:uid="{F39FBC49-912E-444D-B1FC-F2CC8A9ACA7F}"/>
    <cellStyle name="Separador de milhares 7 5 4" xfId="29334" xr:uid="{00000000-0005-0000-0000-000098720000}"/>
    <cellStyle name="Separador de milhares_x0001_ 7 5 4" xfId="29335" xr:uid="{00000000-0005-0000-0000-000099720000}"/>
    <cellStyle name="Separador de milhares 7 5 4 2" xfId="29336" xr:uid="{00000000-0005-0000-0000-00009A720000}"/>
    <cellStyle name="Separador de milhares_x0001_ 7 5 4 2" xfId="29337" xr:uid="{00000000-0005-0000-0000-00009B720000}"/>
    <cellStyle name="Separador de milhares 7 5 4 2 2" xfId="59972" xr:uid="{FA7E8E7D-2C32-490F-A10F-A836177A80F0}"/>
    <cellStyle name="Separador de milhares_x0001_ 7 5 4 2 2" xfId="59973" xr:uid="{1E7B4281-4138-4F61-89B0-C3F1D9F59E1C}"/>
    <cellStyle name="Separador de milhares 7 5 4 3" xfId="59970" xr:uid="{49E9F337-B18C-439D-9214-0A1F312CA317}"/>
    <cellStyle name="Separador de milhares_x0001_ 7 5 4 3" xfId="59971" xr:uid="{128A7157-6C2D-4601-8BB2-E6A8BE490663}"/>
    <cellStyle name="Separador de milhares 7 5 5" xfId="29338" xr:uid="{00000000-0005-0000-0000-00009C720000}"/>
    <cellStyle name="Separador de milhares_x0001_ 7 5 5" xfId="29339" xr:uid="{00000000-0005-0000-0000-00009D720000}"/>
    <cellStyle name="Separador de milhares 7 5 5 2" xfId="29340" xr:uid="{00000000-0005-0000-0000-00009E720000}"/>
    <cellStyle name="Separador de milhares_x0001_ 7 5 5 2" xfId="29341" xr:uid="{00000000-0005-0000-0000-00009F720000}"/>
    <cellStyle name="Separador de milhares 7 5 5 2 2" xfId="59976" xr:uid="{9265D638-76B0-4DEF-9373-2F7504BD1272}"/>
    <cellStyle name="Separador de milhares_x0001_ 7 5 5 2 2" xfId="59977" xr:uid="{977E94BE-3704-4B53-BEAB-3F349352AD10}"/>
    <cellStyle name="Separador de milhares 7 5 5 3" xfId="59974" xr:uid="{BD0FDD2E-BD41-4422-870F-C826D77277F5}"/>
    <cellStyle name="Separador de milhares_x0001_ 7 5 5 3" xfId="59975" xr:uid="{FB4003DF-BF0E-418E-BD8E-CF6DC9FAE056}"/>
    <cellStyle name="Separador de milhares 7 5 6" xfId="29342" xr:uid="{00000000-0005-0000-0000-0000A0720000}"/>
    <cellStyle name="Separador de milhares_x0001_ 7 5 6" xfId="29343" xr:uid="{00000000-0005-0000-0000-0000A1720000}"/>
    <cellStyle name="Separador de milhares 7 5 6 2" xfId="59978" xr:uid="{49436AC3-13BF-49E0-AF31-D97BD5EF14BE}"/>
    <cellStyle name="Separador de milhares_x0001_ 7 5 6 2" xfId="59979" xr:uid="{1C8BFFFB-D10D-4A77-A6DB-0D4216B39097}"/>
    <cellStyle name="Separador de milhares 7 5 7" xfId="29344" xr:uid="{00000000-0005-0000-0000-0000A2720000}"/>
    <cellStyle name="Separador de milhares_x0001_ 7 5 7" xfId="29345" xr:uid="{00000000-0005-0000-0000-0000A3720000}"/>
    <cellStyle name="Separador de milhares 7 5 7 2" xfId="59980" xr:uid="{591209DB-AED3-454C-9FF7-ECD27EEDFB14}"/>
    <cellStyle name="Separador de milhares_x0001_ 7 5 7 2" xfId="59981" xr:uid="{83DD2E35-A7E9-47D6-9EB9-E16D702D1EF4}"/>
    <cellStyle name="Separador de milhares 7 5 7 3" xfId="29346" xr:uid="{00000000-0005-0000-0000-0000A4720000}"/>
    <cellStyle name="Separador de milhares 7 5 7 3 2" xfId="59982" xr:uid="{467514FF-7EC8-4F1F-BECF-1ECF2F2095E4}"/>
    <cellStyle name="Separador de milhares 7 5 8" xfId="29347" xr:uid="{00000000-0005-0000-0000-0000A5720000}"/>
    <cellStyle name="Separador de milhares_x0001_ 7 5 8" xfId="29348" xr:uid="{00000000-0005-0000-0000-0000A6720000}"/>
    <cellStyle name="Separador de milhares 7 5 8 2" xfId="59983" xr:uid="{71D63BFB-E2DA-45FE-BFE0-2BE400E94902}"/>
    <cellStyle name="Separador de milhares_x0001_ 7 5 8 2" xfId="59984" xr:uid="{4E711D4F-F1C8-4C7B-AF76-4488D914F075}"/>
    <cellStyle name="Separador de milhares 7 5 9" xfId="29349" xr:uid="{00000000-0005-0000-0000-0000A7720000}"/>
    <cellStyle name="Separador de milhares_x0001_ 7 5 9" xfId="29350" xr:uid="{00000000-0005-0000-0000-0000A8720000}"/>
    <cellStyle name="Separador de milhares 7 5 9 2" xfId="59985" xr:uid="{47015532-DA7F-4BAC-B39D-6D61D11B2E46}"/>
    <cellStyle name="Separador de milhares_x0001_ 7 5 9 2" xfId="59986" xr:uid="{326FAB1D-E3CB-4119-92DC-CF7134046CE1}"/>
    <cellStyle name="Separador de milhares 7 6" xfId="29351" xr:uid="{00000000-0005-0000-0000-0000A9720000}"/>
    <cellStyle name="Separador de milhares_x0001_ 7 6" xfId="29352" xr:uid="{00000000-0005-0000-0000-0000AA720000}"/>
    <cellStyle name="Separador de milhares 7 6 10" xfId="59987" xr:uid="{021E3C9F-3CF8-4888-86AE-DB02E4CD322F}"/>
    <cellStyle name="Separador de milhares_x0001_ 7 6 10" xfId="59988" xr:uid="{D87DA50E-5B6B-42A0-997B-66C4E5F1C3A2}"/>
    <cellStyle name="Separador de milhares 7 6 2" xfId="29353" xr:uid="{00000000-0005-0000-0000-0000AB720000}"/>
    <cellStyle name="Separador de milhares_x0001_ 7 6 2" xfId="29354" xr:uid="{00000000-0005-0000-0000-0000AC720000}"/>
    <cellStyle name="Separador de milhares 7 6 2 2" xfId="29355" xr:uid="{00000000-0005-0000-0000-0000AD720000}"/>
    <cellStyle name="Separador de milhares_x0001_ 7 6 2 2" xfId="29356" xr:uid="{00000000-0005-0000-0000-0000AE720000}"/>
    <cellStyle name="Separador de milhares 7 6 2 2 2" xfId="59991" xr:uid="{CFBF4065-AA06-4628-8CE8-F2FCA4855541}"/>
    <cellStyle name="Separador de milhares_x0001_ 7 6 2 2 2" xfId="59992" xr:uid="{D4E221B5-4459-4E7D-900D-CFA15326DA8C}"/>
    <cellStyle name="Separador de milhares 7 6 2 3" xfId="59989" xr:uid="{EA326834-7F01-4013-A6BA-1BD2C4E55D1A}"/>
    <cellStyle name="Separador de milhares_x0001_ 7 6 2 3" xfId="59990" xr:uid="{4A21A895-2375-4A3B-A638-45856928C572}"/>
    <cellStyle name="Separador de milhares 7 6 3" xfId="29357" xr:uid="{00000000-0005-0000-0000-0000AF720000}"/>
    <cellStyle name="Separador de milhares_x0001_ 7 6 3" xfId="29358" xr:uid="{00000000-0005-0000-0000-0000B0720000}"/>
    <cellStyle name="Separador de milhares 7 6 3 2" xfId="29359" xr:uid="{00000000-0005-0000-0000-0000B1720000}"/>
    <cellStyle name="Separador de milhares_x0001_ 7 6 3 2" xfId="29360" xr:uid="{00000000-0005-0000-0000-0000B2720000}"/>
    <cellStyle name="Separador de milhares 7 6 3 2 2" xfId="59995" xr:uid="{30B10B8E-5D3F-4969-B749-3DCC2ED81156}"/>
    <cellStyle name="Separador de milhares_x0001_ 7 6 3 2 2" xfId="59996" xr:uid="{BFCECB8C-CF9B-4375-8947-4AA5F033A956}"/>
    <cellStyle name="Separador de milhares 7 6 3 3" xfId="59993" xr:uid="{3980E351-61A0-4DC3-A12E-07EBFEA2A09D}"/>
    <cellStyle name="Separador de milhares_x0001_ 7 6 3 3" xfId="59994" xr:uid="{45C8BC11-857A-4508-8044-FE17DFD9F6C6}"/>
    <cellStyle name="Separador de milhares 7 6 4" xfId="29361" xr:uid="{00000000-0005-0000-0000-0000B3720000}"/>
    <cellStyle name="Separador de milhares_x0001_ 7 6 4" xfId="29362" xr:uid="{00000000-0005-0000-0000-0000B4720000}"/>
    <cellStyle name="Separador de milhares 7 6 4 2" xfId="29363" xr:uid="{00000000-0005-0000-0000-0000B5720000}"/>
    <cellStyle name="Separador de milhares_x0001_ 7 6 4 2" xfId="29364" xr:uid="{00000000-0005-0000-0000-0000B6720000}"/>
    <cellStyle name="Separador de milhares 7 6 4 2 2" xfId="59999" xr:uid="{9D4B1534-D511-40E2-A2D8-3B9840588A98}"/>
    <cellStyle name="Separador de milhares_x0001_ 7 6 4 2 2" xfId="60000" xr:uid="{6D52AA9D-6980-4D1E-9D22-21365BB40460}"/>
    <cellStyle name="Separador de milhares 7 6 4 3" xfId="59997" xr:uid="{A3065C31-7A7D-489C-A9E2-CB13AC260645}"/>
    <cellStyle name="Separador de milhares_x0001_ 7 6 4 3" xfId="59998" xr:uid="{52687402-E7CB-4B0E-9741-1E3503EC2BA5}"/>
    <cellStyle name="Separador de milhares 7 6 5" xfId="29365" xr:uid="{00000000-0005-0000-0000-0000B7720000}"/>
    <cellStyle name="Separador de milhares_x0001_ 7 6 5" xfId="29366" xr:uid="{00000000-0005-0000-0000-0000B8720000}"/>
    <cellStyle name="Separador de milhares 7 6 5 2" xfId="29367" xr:uid="{00000000-0005-0000-0000-0000B9720000}"/>
    <cellStyle name="Separador de milhares_x0001_ 7 6 5 2" xfId="29368" xr:uid="{00000000-0005-0000-0000-0000BA720000}"/>
    <cellStyle name="Separador de milhares 7 6 5 2 2" xfId="60003" xr:uid="{B80D6B9A-6C48-4296-838D-665AA9446AC1}"/>
    <cellStyle name="Separador de milhares_x0001_ 7 6 5 2 2" xfId="60004" xr:uid="{A1BF239E-A09F-4438-98CB-7809C97B14A4}"/>
    <cellStyle name="Separador de milhares 7 6 5 3" xfId="60001" xr:uid="{AE20F347-86F2-4615-B2A1-92580685966C}"/>
    <cellStyle name="Separador de milhares_x0001_ 7 6 5 3" xfId="60002" xr:uid="{5DF7F725-E104-4A03-9411-68FA65F99A3F}"/>
    <cellStyle name="Separador de milhares 7 6 6" xfId="29369" xr:uid="{00000000-0005-0000-0000-0000BB720000}"/>
    <cellStyle name="Separador de milhares_x0001_ 7 6 6" xfId="29370" xr:uid="{00000000-0005-0000-0000-0000BC720000}"/>
    <cellStyle name="Separador de milhares 7 6 6 2" xfId="60005" xr:uid="{25ADAFFD-DD64-48E4-9CFC-C683DD78DC55}"/>
    <cellStyle name="Separador de milhares_x0001_ 7 6 6 2" xfId="60006" xr:uid="{C547F7B9-0183-4292-823F-9811275D6D80}"/>
    <cellStyle name="Separador de milhares 7 6 7" xfId="29371" xr:uid="{00000000-0005-0000-0000-0000BD720000}"/>
    <cellStyle name="Separador de milhares_x0001_ 7 6 7" xfId="29372" xr:uid="{00000000-0005-0000-0000-0000BE720000}"/>
    <cellStyle name="Separador de milhares 7 6 7 2" xfId="60007" xr:uid="{1DBED56F-2DC8-425B-84E5-36F99F03DDB5}"/>
    <cellStyle name="Separador de milhares_x0001_ 7 6 7 2" xfId="60008" xr:uid="{971704F4-B6BB-4835-80D5-58E44AE62D9E}"/>
    <cellStyle name="Separador de milhares 7 6 7 3" xfId="29373" xr:uid="{00000000-0005-0000-0000-0000BF720000}"/>
    <cellStyle name="Separador de milhares 7 6 7 3 2" xfId="60009" xr:uid="{3B0E8000-E81D-45F3-9D22-C4DAEB4ED370}"/>
    <cellStyle name="Separador de milhares 7 6 8" xfId="29374" xr:uid="{00000000-0005-0000-0000-0000C0720000}"/>
    <cellStyle name="Separador de milhares_x0001_ 7 6 8" xfId="29375" xr:uid="{00000000-0005-0000-0000-0000C1720000}"/>
    <cellStyle name="Separador de milhares 7 6 8 2" xfId="60010" xr:uid="{1B0DB076-1479-410E-BCB1-6004889F01E4}"/>
    <cellStyle name="Separador de milhares_x0001_ 7 6 8 2" xfId="60011" xr:uid="{290911B7-10B9-4F8D-8401-3E594BCFD387}"/>
    <cellStyle name="Separador de milhares 7 6 9" xfId="29376" xr:uid="{00000000-0005-0000-0000-0000C2720000}"/>
    <cellStyle name="Separador de milhares_x0001_ 7 6 9" xfId="29377" xr:uid="{00000000-0005-0000-0000-0000C3720000}"/>
    <cellStyle name="Separador de milhares 7 6 9 2" xfId="60012" xr:uid="{55370975-209B-4C89-AB18-626673F7ECE5}"/>
    <cellStyle name="Separador de milhares_x0001_ 7 6 9 2" xfId="60013" xr:uid="{CFD40A0D-CE4D-4B11-9011-B0D58BDF4F36}"/>
    <cellStyle name="Separador de milhares 7 7" xfId="29378" xr:uid="{00000000-0005-0000-0000-0000C4720000}"/>
    <cellStyle name="Separador de milhares_x0001_ 7 7" xfId="29379" xr:uid="{00000000-0005-0000-0000-0000C5720000}"/>
    <cellStyle name="Separador de milhares 7 7 10" xfId="60014" xr:uid="{90BC10E2-83FD-477B-9845-DA0D1E316830}"/>
    <cellStyle name="Separador de milhares_x0001_ 7 7 10" xfId="60015" xr:uid="{0C5F1D54-3849-463C-A3F3-89387741BB69}"/>
    <cellStyle name="Separador de milhares 7 7 2" xfId="29380" xr:uid="{00000000-0005-0000-0000-0000C6720000}"/>
    <cellStyle name="Separador de milhares_x0001_ 7 7 2" xfId="29381" xr:uid="{00000000-0005-0000-0000-0000C7720000}"/>
    <cellStyle name="Separador de milhares 7 7 2 2" xfId="29382" xr:uid="{00000000-0005-0000-0000-0000C8720000}"/>
    <cellStyle name="Separador de milhares_x0001_ 7 7 2 2" xfId="29383" xr:uid="{00000000-0005-0000-0000-0000C9720000}"/>
    <cellStyle name="Separador de milhares 7 7 2 2 2" xfId="60018" xr:uid="{54D7D828-968C-4F90-9461-9DBEB47E85D7}"/>
    <cellStyle name="Separador de milhares_x0001_ 7 7 2 2 2" xfId="60019" xr:uid="{E2E61091-3792-4CB3-B3EB-54AFB124C834}"/>
    <cellStyle name="Separador de milhares 7 7 2 3" xfId="60016" xr:uid="{288C7325-24C0-4AE6-9E08-0009459C6064}"/>
    <cellStyle name="Separador de milhares_x0001_ 7 7 2 3" xfId="60017" xr:uid="{5A1C3E9A-1A92-40BF-B078-6CCA3B25A5B4}"/>
    <cellStyle name="Separador de milhares 7 7 3" xfId="29384" xr:uid="{00000000-0005-0000-0000-0000CA720000}"/>
    <cellStyle name="Separador de milhares_x0001_ 7 7 3" xfId="29385" xr:uid="{00000000-0005-0000-0000-0000CB720000}"/>
    <cellStyle name="Separador de milhares 7 7 3 2" xfId="29386" xr:uid="{00000000-0005-0000-0000-0000CC720000}"/>
    <cellStyle name="Separador de milhares_x0001_ 7 7 3 2" xfId="29387" xr:uid="{00000000-0005-0000-0000-0000CD720000}"/>
    <cellStyle name="Separador de milhares 7 7 3 2 2" xfId="60022" xr:uid="{0C0D25F7-A7BA-437E-954E-1D05665342A3}"/>
    <cellStyle name="Separador de milhares_x0001_ 7 7 3 2 2" xfId="60023" xr:uid="{585CE92A-6B22-41D0-B99B-3864AC6F3054}"/>
    <cellStyle name="Separador de milhares 7 7 3 3" xfId="60020" xr:uid="{77789281-CB9A-4C17-AD4D-3CDD7DD5250A}"/>
    <cellStyle name="Separador de milhares_x0001_ 7 7 3 3" xfId="60021" xr:uid="{12461D97-0B01-4EE7-9849-060A9B72F6B3}"/>
    <cellStyle name="Separador de milhares 7 7 4" xfId="29388" xr:uid="{00000000-0005-0000-0000-0000CE720000}"/>
    <cellStyle name="Separador de milhares_x0001_ 7 7 4" xfId="29389" xr:uid="{00000000-0005-0000-0000-0000CF720000}"/>
    <cellStyle name="Separador de milhares 7 7 4 2" xfId="29390" xr:uid="{00000000-0005-0000-0000-0000D0720000}"/>
    <cellStyle name="Separador de milhares_x0001_ 7 7 4 2" xfId="29391" xr:uid="{00000000-0005-0000-0000-0000D1720000}"/>
    <cellStyle name="Separador de milhares 7 7 4 2 2" xfId="60026" xr:uid="{6B64D4EA-EB54-4844-A403-56A4B05617C1}"/>
    <cellStyle name="Separador de milhares_x0001_ 7 7 4 2 2" xfId="60027" xr:uid="{1073AD42-FAC2-4FC7-9AD1-30E17FB16538}"/>
    <cellStyle name="Separador de milhares 7 7 4 3" xfId="60024" xr:uid="{57CF7A96-A3BE-4861-9764-9924D9D03EC2}"/>
    <cellStyle name="Separador de milhares_x0001_ 7 7 4 3" xfId="60025" xr:uid="{440FAC18-AC07-40C3-9DAF-64509BCBC9A4}"/>
    <cellStyle name="Separador de milhares 7 7 5" xfId="29392" xr:uid="{00000000-0005-0000-0000-0000D2720000}"/>
    <cellStyle name="Separador de milhares_x0001_ 7 7 5" xfId="29393" xr:uid="{00000000-0005-0000-0000-0000D3720000}"/>
    <cellStyle name="Separador de milhares 7 7 5 2" xfId="29394" xr:uid="{00000000-0005-0000-0000-0000D4720000}"/>
    <cellStyle name="Separador de milhares_x0001_ 7 7 5 2" xfId="29395" xr:uid="{00000000-0005-0000-0000-0000D5720000}"/>
    <cellStyle name="Separador de milhares 7 7 5 2 2" xfId="60030" xr:uid="{816BA998-AE29-49ED-A1B4-A89BA76CA955}"/>
    <cellStyle name="Separador de milhares_x0001_ 7 7 5 2 2" xfId="60031" xr:uid="{D09D4A86-3042-4916-8D8B-8DB8DF750A62}"/>
    <cellStyle name="Separador de milhares 7 7 5 3" xfId="60028" xr:uid="{14C29F5B-18A3-430C-8DF2-FC82AD2226E7}"/>
    <cellStyle name="Separador de milhares_x0001_ 7 7 5 3" xfId="60029" xr:uid="{5F4F668D-CFED-42BD-A192-D7AD47EE3D1C}"/>
    <cellStyle name="Separador de milhares 7 7 6" xfId="29396" xr:uid="{00000000-0005-0000-0000-0000D6720000}"/>
    <cellStyle name="Separador de milhares_x0001_ 7 7 6" xfId="29397" xr:uid="{00000000-0005-0000-0000-0000D7720000}"/>
    <cellStyle name="Separador de milhares 7 7 6 2" xfId="60032" xr:uid="{2C199118-2871-49B9-8C5C-439456C77A16}"/>
    <cellStyle name="Separador de milhares_x0001_ 7 7 6 2" xfId="60033" xr:uid="{73019022-B2C3-444E-A5FC-F48117241630}"/>
    <cellStyle name="Separador de milhares 7 7 7" xfId="29398" xr:uid="{00000000-0005-0000-0000-0000D8720000}"/>
    <cellStyle name="Separador de milhares_x0001_ 7 7 7" xfId="29399" xr:uid="{00000000-0005-0000-0000-0000D9720000}"/>
    <cellStyle name="Separador de milhares 7 7 7 2" xfId="60034" xr:uid="{0E9208FB-BF76-4D43-B26B-F871A1B3CEE7}"/>
    <cellStyle name="Separador de milhares_x0001_ 7 7 7 2" xfId="60035" xr:uid="{B33CF532-2E7F-44DA-A22C-FF4DF2DB7B47}"/>
    <cellStyle name="Separador de milhares 7 7 7 3" xfId="29400" xr:uid="{00000000-0005-0000-0000-0000DA720000}"/>
    <cellStyle name="Separador de milhares 7 7 7 3 2" xfId="60036" xr:uid="{6C4DD43C-0BD4-41E6-9B62-A994407B1067}"/>
    <cellStyle name="Separador de milhares 7 7 8" xfId="29401" xr:uid="{00000000-0005-0000-0000-0000DB720000}"/>
    <cellStyle name="Separador de milhares_x0001_ 7 7 8" xfId="29402" xr:uid="{00000000-0005-0000-0000-0000DC720000}"/>
    <cellStyle name="Separador de milhares 7 7 8 2" xfId="60037" xr:uid="{CCB945D0-DA23-4B3A-96EE-5F58D8203003}"/>
    <cellStyle name="Separador de milhares_x0001_ 7 7 8 2" xfId="60038" xr:uid="{F52A0474-CC94-4B00-8629-4485960B054C}"/>
    <cellStyle name="Separador de milhares 7 7 9" xfId="29403" xr:uid="{00000000-0005-0000-0000-0000DD720000}"/>
    <cellStyle name="Separador de milhares_x0001_ 7 7 9" xfId="29404" xr:uid="{00000000-0005-0000-0000-0000DE720000}"/>
    <cellStyle name="Separador de milhares 7 7 9 2" xfId="60039" xr:uid="{F9FBCDF4-5E11-4E20-A12F-54230C64F24B}"/>
    <cellStyle name="Separador de milhares_x0001_ 7 7 9 2" xfId="60040" xr:uid="{8E03F2FC-6014-40A8-9BD2-058F3C263AEC}"/>
    <cellStyle name="Separador de milhares 7 8" xfId="29405" xr:uid="{00000000-0005-0000-0000-0000DF720000}"/>
    <cellStyle name="Separador de milhares_x0001_ 7 8" xfId="29406" xr:uid="{00000000-0005-0000-0000-0000E0720000}"/>
    <cellStyle name="Separador de milhares 7 8 10" xfId="60041" xr:uid="{5D315609-E695-4E63-A3F7-27B2EFDA561F}"/>
    <cellStyle name="Separador de milhares_x0001_ 7 8 10" xfId="60042" xr:uid="{E0DD0303-577A-4B6E-A495-0B104078D05E}"/>
    <cellStyle name="Separador de milhares 7 8 2" xfId="29407" xr:uid="{00000000-0005-0000-0000-0000E1720000}"/>
    <cellStyle name="Separador de milhares_x0001_ 7 8 2" xfId="29408" xr:uid="{00000000-0005-0000-0000-0000E2720000}"/>
    <cellStyle name="Separador de milhares 7 8 2 2" xfId="29409" xr:uid="{00000000-0005-0000-0000-0000E3720000}"/>
    <cellStyle name="Separador de milhares_x0001_ 7 8 2 2" xfId="29410" xr:uid="{00000000-0005-0000-0000-0000E4720000}"/>
    <cellStyle name="Separador de milhares 7 8 2 2 2" xfId="60045" xr:uid="{CBA2080E-601C-4B2B-92B4-BCE499697524}"/>
    <cellStyle name="Separador de milhares_x0001_ 7 8 2 2 2" xfId="60046" xr:uid="{92B89113-F73D-45F9-98C3-95685B41C154}"/>
    <cellStyle name="Separador de milhares 7 8 2 3" xfId="60043" xr:uid="{890AFC30-0F6B-4D00-8011-D0E30B430605}"/>
    <cellStyle name="Separador de milhares_x0001_ 7 8 2 3" xfId="60044" xr:uid="{4C6A51EB-0ED9-456C-BC31-BE538CFBFC0B}"/>
    <cellStyle name="Separador de milhares 7 8 3" xfId="29411" xr:uid="{00000000-0005-0000-0000-0000E5720000}"/>
    <cellStyle name="Separador de milhares_x0001_ 7 8 3" xfId="29412" xr:uid="{00000000-0005-0000-0000-0000E6720000}"/>
    <cellStyle name="Separador de milhares 7 8 3 2" xfId="29413" xr:uid="{00000000-0005-0000-0000-0000E7720000}"/>
    <cellStyle name="Separador de milhares_x0001_ 7 8 3 2" xfId="29414" xr:uid="{00000000-0005-0000-0000-0000E8720000}"/>
    <cellStyle name="Separador de milhares 7 8 3 2 2" xfId="60049" xr:uid="{75B8C04A-6180-4770-9422-BBA31056A104}"/>
    <cellStyle name="Separador de milhares_x0001_ 7 8 3 2 2" xfId="60050" xr:uid="{3325F472-CA96-4D82-ADD7-B3C05144BA32}"/>
    <cellStyle name="Separador de milhares 7 8 3 3" xfId="60047" xr:uid="{DB9D636C-2A8D-4877-AA53-C0B8F89489E8}"/>
    <cellStyle name="Separador de milhares_x0001_ 7 8 3 3" xfId="60048" xr:uid="{47285BBF-832C-4026-8CEF-BF3E3E734F64}"/>
    <cellStyle name="Separador de milhares 7 8 4" xfId="29415" xr:uid="{00000000-0005-0000-0000-0000E9720000}"/>
    <cellStyle name="Separador de milhares_x0001_ 7 8 4" xfId="29416" xr:uid="{00000000-0005-0000-0000-0000EA720000}"/>
    <cellStyle name="Separador de milhares 7 8 4 2" xfId="29417" xr:uid="{00000000-0005-0000-0000-0000EB720000}"/>
    <cellStyle name="Separador de milhares_x0001_ 7 8 4 2" xfId="29418" xr:uid="{00000000-0005-0000-0000-0000EC720000}"/>
    <cellStyle name="Separador de milhares 7 8 4 2 2" xfId="60053" xr:uid="{DD86F8C3-0627-4D00-BB9C-CD77D484522A}"/>
    <cellStyle name="Separador de milhares_x0001_ 7 8 4 2 2" xfId="60054" xr:uid="{640EDE79-E1DB-4F1B-A261-4AFF017C9058}"/>
    <cellStyle name="Separador de milhares 7 8 4 3" xfId="60051" xr:uid="{0689BEBC-6A9B-449E-A044-BA73C90C9061}"/>
    <cellStyle name="Separador de milhares_x0001_ 7 8 4 3" xfId="60052" xr:uid="{8BEED981-ABA4-43C1-A166-6B7FE69780E2}"/>
    <cellStyle name="Separador de milhares 7 8 5" xfId="29419" xr:uid="{00000000-0005-0000-0000-0000ED720000}"/>
    <cellStyle name="Separador de milhares_x0001_ 7 8 5" xfId="29420" xr:uid="{00000000-0005-0000-0000-0000EE720000}"/>
    <cellStyle name="Separador de milhares 7 8 5 2" xfId="29421" xr:uid="{00000000-0005-0000-0000-0000EF720000}"/>
    <cellStyle name="Separador de milhares_x0001_ 7 8 5 2" xfId="29422" xr:uid="{00000000-0005-0000-0000-0000F0720000}"/>
    <cellStyle name="Separador de milhares 7 8 5 2 2" xfId="60057" xr:uid="{CDFCC358-8E16-4567-86D2-CC4DC8A58301}"/>
    <cellStyle name="Separador de milhares_x0001_ 7 8 5 2 2" xfId="60058" xr:uid="{D56A5DA5-F376-4AAD-A138-8E8BE5E40B9C}"/>
    <cellStyle name="Separador de milhares 7 8 5 3" xfId="60055" xr:uid="{6A02E86F-1771-4BB9-B281-B14A47A68FFE}"/>
    <cellStyle name="Separador de milhares_x0001_ 7 8 5 3" xfId="60056" xr:uid="{0C87BAB4-C17C-433B-B760-85C134A6AEFE}"/>
    <cellStyle name="Separador de milhares 7 8 6" xfId="29423" xr:uid="{00000000-0005-0000-0000-0000F1720000}"/>
    <cellStyle name="Separador de milhares_x0001_ 7 8 6" xfId="29424" xr:uid="{00000000-0005-0000-0000-0000F2720000}"/>
    <cellStyle name="Separador de milhares 7 8 6 2" xfId="60059" xr:uid="{314DCC33-E86D-4CE9-975F-114880A49D46}"/>
    <cellStyle name="Separador de milhares_x0001_ 7 8 6 2" xfId="60060" xr:uid="{CE2971FF-2DF6-4583-AF71-AFEBA96643C5}"/>
    <cellStyle name="Separador de milhares 7 8 7" xfId="29425" xr:uid="{00000000-0005-0000-0000-0000F3720000}"/>
    <cellStyle name="Separador de milhares_x0001_ 7 8 7" xfId="29426" xr:uid="{00000000-0005-0000-0000-0000F4720000}"/>
    <cellStyle name="Separador de milhares 7 8 7 2" xfId="60061" xr:uid="{20B895FD-8053-4CDC-AFD4-FF2A0EF92093}"/>
    <cellStyle name="Separador de milhares_x0001_ 7 8 7 2" xfId="60062" xr:uid="{0967BC2F-CBDB-4C3E-BB70-D1BDD05CBC02}"/>
    <cellStyle name="Separador de milhares 7 8 7 3" xfId="29427" xr:uid="{00000000-0005-0000-0000-0000F5720000}"/>
    <cellStyle name="Separador de milhares 7 8 7 3 2" xfId="60063" xr:uid="{C467261D-5EBC-485A-9D0D-860791894FF5}"/>
    <cellStyle name="Separador de milhares 7 8 8" xfId="29428" xr:uid="{00000000-0005-0000-0000-0000F6720000}"/>
    <cellStyle name="Separador de milhares_x0001_ 7 8 8" xfId="29429" xr:uid="{00000000-0005-0000-0000-0000F7720000}"/>
    <cellStyle name="Separador de milhares 7 8 8 2" xfId="60064" xr:uid="{B1A076BA-F202-488A-826A-742F54B656DE}"/>
    <cellStyle name="Separador de milhares_x0001_ 7 8 8 2" xfId="60065" xr:uid="{24C01159-2648-4FC2-8433-4A0E9A18F8FC}"/>
    <cellStyle name="Separador de milhares 7 8 9" xfId="29430" xr:uid="{00000000-0005-0000-0000-0000F8720000}"/>
    <cellStyle name="Separador de milhares_x0001_ 7 8 9" xfId="29431" xr:uid="{00000000-0005-0000-0000-0000F9720000}"/>
    <cellStyle name="Separador de milhares 7 8 9 2" xfId="60066" xr:uid="{856FDA94-4FFB-4398-BC2E-4C8FF9C1676A}"/>
    <cellStyle name="Separador de milhares_x0001_ 7 8 9 2" xfId="60067" xr:uid="{D85E9BE7-FCCD-4CE8-9049-DBA75189C703}"/>
    <cellStyle name="Separador de milhares 7 9" xfId="29432" xr:uid="{00000000-0005-0000-0000-0000FA720000}"/>
    <cellStyle name="Separador de milhares_x0001_ 7 9" xfId="29433" xr:uid="{00000000-0005-0000-0000-0000FB720000}"/>
    <cellStyle name="Separador de milhares 7 9 10" xfId="60068" xr:uid="{ED4FCCA4-69B6-46BD-A11A-8B9DA660F775}"/>
    <cellStyle name="Separador de milhares_x0001_ 7 9 10" xfId="60069" xr:uid="{D43614C7-6F9A-4C72-ADD8-AF81104BACC7}"/>
    <cellStyle name="Separador de milhares 7 9 2" xfId="29434" xr:uid="{00000000-0005-0000-0000-0000FC720000}"/>
    <cellStyle name="Separador de milhares_x0001_ 7 9 2" xfId="29435" xr:uid="{00000000-0005-0000-0000-0000FD720000}"/>
    <cellStyle name="Separador de milhares 7 9 2 2" xfId="29436" xr:uid="{00000000-0005-0000-0000-0000FE720000}"/>
    <cellStyle name="Separador de milhares_x0001_ 7 9 2 2" xfId="29437" xr:uid="{00000000-0005-0000-0000-0000FF720000}"/>
    <cellStyle name="Separador de milhares 7 9 2 2 2" xfId="60072" xr:uid="{1C6F9C35-1553-4869-8408-F5E6AB8F6EA1}"/>
    <cellStyle name="Separador de milhares_x0001_ 7 9 2 2 2" xfId="60073" xr:uid="{1483F1A4-D5D6-40AE-8AAC-D6F632B950DF}"/>
    <cellStyle name="Separador de milhares 7 9 2 3" xfId="60070" xr:uid="{105FEC2E-1C5D-4A8E-A00E-91E3435FF569}"/>
    <cellStyle name="Separador de milhares_x0001_ 7 9 2 3" xfId="60071" xr:uid="{A6FC82A0-0E90-4ACE-A4AF-9662BF0B53D6}"/>
    <cellStyle name="Separador de milhares 7 9 3" xfId="29438" xr:uid="{00000000-0005-0000-0000-000000730000}"/>
    <cellStyle name="Separador de milhares_x0001_ 7 9 3" xfId="29439" xr:uid="{00000000-0005-0000-0000-000001730000}"/>
    <cellStyle name="Separador de milhares 7 9 3 2" xfId="29440" xr:uid="{00000000-0005-0000-0000-000002730000}"/>
    <cellStyle name="Separador de milhares_x0001_ 7 9 3 2" xfId="29441" xr:uid="{00000000-0005-0000-0000-000003730000}"/>
    <cellStyle name="Separador de milhares 7 9 3 2 2" xfId="60076" xr:uid="{2A33B1F3-E987-45DA-88CB-57E2243015F1}"/>
    <cellStyle name="Separador de milhares_x0001_ 7 9 3 2 2" xfId="60077" xr:uid="{C45015B3-4DA7-4D30-AD75-5E7AE2A0AD4D}"/>
    <cellStyle name="Separador de milhares 7 9 3 3" xfId="60074" xr:uid="{B17C8016-5237-44AA-B485-342CEE4EA0D4}"/>
    <cellStyle name="Separador de milhares_x0001_ 7 9 3 3" xfId="60075" xr:uid="{12AE41FF-618A-427C-89F3-0C8B110F8551}"/>
    <cellStyle name="Separador de milhares 7 9 4" xfId="29442" xr:uid="{00000000-0005-0000-0000-000004730000}"/>
    <cellStyle name="Separador de milhares_x0001_ 7 9 4" xfId="29443" xr:uid="{00000000-0005-0000-0000-000005730000}"/>
    <cellStyle name="Separador de milhares 7 9 4 2" xfId="29444" xr:uid="{00000000-0005-0000-0000-000006730000}"/>
    <cellStyle name="Separador de milhares_x0001_ 7 9 4 2" xfId="29445" xr:uid="{00000000-0005-0000-0000-000007730000}"/>
    <cellStyle name="Separador de milhares 7 9 4 2 2" xfId="60080" xr:uid="{6C6690A8-5E3E-496D-98CF-3828ABADF86C}"/>
    <cellStyle name="Separador de milhares_x0001_ 7 9 4 2 2" xfId="60081" xr:uid="{38C9E53F-4147-40DE-87F7-D08E25F35D53}"/>
    <cellStyle name="Separador de milhares 7 9 4 3" xfId="60078" xr:uid="{D213316F-E081-4164-9E32-548491D32F4A}"/>
    <cellStyle name="Separador de milhares_x0001_ 7 9 4 3" xfId="60079" xr:uid="{28268373-05D5-4AAC-89CE-22D3BA8E0440}"/>
    <cellStyle name="Separador de milhares 7 9 5" xfId="29446" xr:uid="{00000000-0005-0000-0000-000008730000}"/>
    <cellStyle name="Separador de milhares_x0001_ 7 9 5" xfId="29447" xr:uid="{00000000-0005-0000-0000-000009730000}"/>
    <cellStyle name="Separador de milhares 7 9 5 2" xfId="29448" xr:uid="{00000000-0005-0000-0000-00000A730000}"/>
    <cellStyle name="Separador de milhares_x0001_ 7 9 5 2" xfId="29449" xr:uid="{00000000-0005-0000-0000-00000B730000}"/>
    <cellStyle name="Separador de milhares 7 9 5 2 2" xfId="60084" xr:uid="{39132442-7A4C-4F18-8CF2-748ED3E0E7FB}"/>
    <cellStyle name="Separador de milhares_x0001_ 7 9 5 2 2" xfId="60085" xr:uid="{5C42874E-0B8A-4E0B-B660-AAF46248FFB5}"/>
    <cellStyle name="Separador de milhares 7 9 5 3" xfId="60082" xr:uid="{0DBC193D-4EF8-4B1D-A346-C9A5D550B3F8}"/>
    <cellStyle name="Separador de milhares_x0001_ 7 9 5 3" xfId="60083" xr:uid="{12D5B661-47A2-4BB6-84A1-A57F0B71D71A}"/>
    <cellStyle name="Separador de milhares 7 9 6" xfId="29450" xr:uid="{00000000-0005-0000-0000-00000C730000}"/>
    <cellStyle name="Separador de milhares_x0001_ 7 9 6" xfId="29451" xr:uid="{00000000-0005-0000-0000-00000D730000}"/>
    <cellStyle name="Separador de milhares 7 9 6 2" xfId="60086" xr:uid="{E3FB2E2E-472B-4701-A308-1FDFCF9CF094}"/>
    <cellStyle name="Separador de milhares_x0001_ 7 9 6 2" xfId="60087" xr:uid="{3BC841DF-2FDC-4360-AF66-FDA92C30E6FA}"/>
    <cellStyle name="Separador de milhares 7 9 7" xfId="29452" xr:uid="{00000000-0005-0000-0000-00000E730000}"/>
    <cellStyle name="Separador de milhares_x0001_ 7 9 7" xfId="29453" xr:uid="{00000000-0005-0000-0000-00000F730000}"/>
    <cellStyle name="Separador de milhares 7 9 7 2" xfId="60088" xr:uid="{56A17F81-C253-45F2-9A4F-B9C8ACEA7A47}"/>
    <cellStyle name="Separador de milhares_x0001_ 7 9 7 2" xfId="60089" xr:uid="{DD11FFB3-15A7-4729-82E4-0755C465BC20}"/>
    <cellStyle name="Separador de milhares 7 9 7 3" xfId="29454" xr:uid="{00000000-0005-0000-0000-000010730000}"/>
    <cellStyle name="Separador de milhares 7 9 7 3 2" xfId="60090" xr:uid="{38E566F3-4968-45A1-90F6-2D4424518134}"/>
    <cellStyle name="Separador de milhares 7 9 8" xfId="29455" xr:uid="{00000000-0005-0000-0000-000011730000}"/>
    <cellStyle name="Separador de milhares_x0001_ 7 9 8" xfId="29456" xr:uid="{00000000-0005-0000-0000-000012730000}"/>
    <cellStyle name="Separador de milhares 7 9 8 2" xfId="60091" xr:uid="{EBEC6DC1-EFAF-44B3-BFF7-C8B084F3444F}"/>
    <cellStyle name="Separador de milhares_x0001_ 7 9 8 2" xfId="60092" xr:uid="{6F50AFE8-D2F5-4B90-B23F-69223723334C}"/>
    <cellStyle name="Separador de milhares 7 9 9" xfId="29457" xr:uid="{00000000-0005-0000-0000-000013730000}"/>
    <cellStyle name="Separador de milhares_x0001_ 7 9 9" xfId="29458" xr:uid="{00000000-0005-0000-0000-000014730000}"/>
    <cellStyle name="Separador de milhares 7 9 9 2" xfId="60093" xr:uid="{E3FD8265-26BF-42B3-BF69-6512709BCA53}"/>
    <cellStyle name="Separador de milhares_x0001_ 7 9 9 2" xfId="60094" xr:uid="{B63AB0AA-F860-49CC-8B27-56D88DD60DB4}"/>
    <cellStyle name="Separador de milhares 70" xfId="29459" xr:uid="{00000000-0005-0000-0000-000015730000}"/>
    <cellStyle name="Separador de milhares 70 2" xfId="29460" xr:uid="{00000000-0005-0000-0000-000016730000}"/>
    <cellStyle name="Separador de milhares 70 2 2" xfId="29461" xr:uid="{00000000-0005-0000-0000-000017730000}"/>
    <cellStyle name="Separador de milhares 70 2 2 2" xfId="29462" xr:uid="{00000000-0005-0000-0000-000018730000}"/>
    <cellStyle name="Separador de milhares 70 2 2 2 2" xfId="60098" xr:uid="{8203652C-8FEB-4EFF-8E87-AEFDE7E45AE2}"/>
    <cellStyle name="Separador de milhares 70 2 2 3" xfId="60097" xr:uid="{6D44F296-A5EC-411C-9D94-8CFA3FAECC63}"/>
    <cellStyle name="Separador de milhares 70 2 3" xfId="29463" xr:uid="{00000000-0005-0000-0000-000019730000}"/>
    <cellStyle name="Separador de milhares 70 2 3 2" xfId="29464" xr:uid="{00000000-0005-0000-0000-00001A730000}"/>
    <cellStyle name="Separador de milhares 70 2 3 2 2" xfId="60100" xr:uid="{F7BC4895-7D60-4CAA-AE52-6DE80FB8E43B}"/>
    <cellStyle name="Separador de milhares 70 2 3 3" xfId="60099" xr:uid="{11435056-A5E0-4644-8605-F16CFD85EA0F}"/>
    <cellStyle name="Separador de milhares 70 2 4" xfId="29465" xr:uid="{00000000-0005-0000-0000-00001B730000}"/>
    <cellStyle name="Separador de milhares 70 2 4 2" xfId="60101" xr:uid="{01259E70-BBB5-4DDA-841C-7DCAA2FD1066}"/>
    <cellStyle name="Separador de milhares 70 2 5" xfId="29466" xr:uid="{00000000-0005-0000-0000-00001C730000}"/>
    <cellStyle name="Separador de milhares 70 2 5 2" xfId="60102" xr:uid="{82786091-4FAE-4702-B4F7-B3FE453AEA86}"/>
    <cellStyle name="Separador de milhares 70 2 6" xfId="29467" xr:uid="{00000000-0005-0000-0000-00001D730000}"/>
    <cellStyle name="Separador de milhares 70 2 6 2" xfId="60103" xr:uid="{B077DCAE-7D08-4211-8D68-3E8EBD99E80A}"/>
    <cellStyle name="Separador de milhares 70 2 7" xfId="60096" xr:uid="{57FE9596-D6DC-4CCA-B805-BAA7075F3D59}"/>
    <cellStyle name="Separador de milhares 70 3" xfId="29468" xr:uid="{00000000-0005-0000-0000-00001E730000}"/>
    <cellStyle name="Separador de milhares 70 3 2" xfId="29469" xr:uid="{00000000-0005-0000-0000-00001F730000}"/>
    <cellStyle name="Separador de milhares 70 3 2 2" xfId="60105" xr:uid="{E0D707FE-6F00-42EA-871B-FDB22E861407}"/>
    <cellStyle name="Separador de milhares 70 3 3" xfId="60104" xr:uid="{0E2D7C82-71F0-4977-8BCC-DBB98B881C6D}"/>
    <cellStyle name="Separador de milhares 70 4" xfId="29470" xr:uid="{00000000-0005-0000-0000-000020730000}"/>
    <cellStyle name="Separador de milhares 70 4 2" xfId="29471" xr:uid="{00000000-0005-0000-0000-000021730000}"/>
    <cellStyle name="Separador de milhares 70 4 2 2" xfId="60107" xr:uid="{921A455E-55DC-41E3-8BE3-783F1443BCE0}"/>
    <cellStyle name="Separador de milhares 70 4 3" xfId="60106" xr:uid="{F39DC643-5067-42AF-B689-ADF64BA46B4E}"/>
    <cellStyle name="Separador de milhares 70 5" xfId="29472" xr:uid="{00000000-0005-0000-0000-000022730000}"/>
    <cellStyle name="Separador de milhares 70 5 2" xfId="60108" xr:uid="{EA727F8B-2ABD-47DE-80EC-9380B23CD487}"/>
    <cellStyle name="Separador de milhares 70 6" xfId="29473" xr:uid="{00000000-0005-0000-0000-000023730000}"/>
    <cellStyle name="Separador de milhares 70 6 2" xfId="29474" xr:uid="{00000000-0005-0000-0000-000024730000}"/>
    <cellStyle name="Separador de milhares 70 6 2 2" xfId="60110" xr:uid="{53CBBB8F-F18A-4D2C-AB2B-81BE947E5989}"/>
    <cellStyle name="Separador de milhares 70 6 3" xfId="60109" xr:uid="{464C955D-D775-470A-A3AD-A1C05D7069FF}"/>
    <cellStyle name="Separador de milhares 70 7" xfId="29475" xr:uid="{00000000-0005-0000-0000-000025730000}"/>
    <cellStyle name="Separador de milhares 70 7 2" xfId="60111" xr:uid="{8BC67F54-9679-4704-96C3-25BD385A4009}"/>
    <cellStyle name="Separador de milhares 70 8" xfId="60095" xr:uid="{278C56AC-97B3-4BF6-8E3A-B9A130AACC60}"/>
    <cellStyle name="Separador de milhares 71" xfId="29476" xr:uid="{00000000-0005-0000-0000-000026730000}"/>
    <cellStyle name="Separador de milhares 71 2" xfId="29477" xr:uid="{00000000-0005-0000-0000-000027730000}"/>
    <cellStyle name="Separador de milhares 71 2 2" xfId="29478" xr:uid="{00000000-0005-0000-0000-000028730000}"/>
    <cellStyle name="Separador de milhares 71 2 2 2" xfId="29479" xr:uid="{00000000-0005-0000-0000-000029730000}"/>
    <cellStyle name="Separador de milhares 71 2 2 2 2" xfId="60115" xr:uid="{1207039F-8536-40D8-8896-F7BA9EF562CC}"/>
    <cellStyle name="Separador de milhares 71 2 2 3" xfId="60114" xr:uid="{9800D1CF-E8B4-4544-91D7-A536836317CF}"/>
    <cellStyle name="Separador de milhares 71 2 3" xfId="29480" xr:uid="{00000000-0005-0000-0000-00002A730000}"/>
    <cellStyle name="Separador de milhares 71 2 3 2" xfId="29481" xr:uid="{00000000-0005-0000-0000-00002B730000}"/>
    <cellStyle name="Separador de milhares 71 2 3 2 2" xfId="60117" xr:uid="{5D454390-512A-4FBE-9C70-39C1236C5B65}"/>
    <cellStyle name="Separador de milhares 71 2 3 3" xfId="60116" xr:uid="{6AC1234A-347E-48F4-84E1-8584CC5FBF8A}"/>
    <cellStyle name="Separador de milhares 71 2 4" xfId="29482" xr:uid="{00000000-0005-0000-0000-00002C730000}"/>
    <cellStyle name="Separador de milhares 71 2 4 2" xfId="60118" xr:uid="{6104F91F-E3C4-4C5E-9D63-B08964F4259F}"/>
    <cellStyle name="Separador de milhares 71 2 5" xfId="29483" xr:uid="{00000000-0005-0000-0000-00002D730000}"/>
    <cellStyle name="Separador de milhares 71 2 5 2" xfId="60119" xr:uid="{597B022C-6E0A-4F2D-8065-596B306FAC18}"/>
    <cellStyle name="Separador de milhares 71 2 6" xfId="29484" xr:uid="{00000000-0005-0000-0000-00002E730000}"/>
    <cellStyle name="Separador de milhares 71 2 6 2" xfId="60120" xr:uid="{B315A5CF-3024-4D8B-B2BF-D8E6878073D9}"/>
    <cellStyle name="Separador de milhares 71 2 7" xfId="60113" xr:uid="{02A142E9-DE44-4A86-AA0E-B140C1F6AA4D}"/>
    <cellStyle name="Separador de milhares 71 3" xfId="29485" xr:uid="{00000000-0005-0000-0000-00002F730000}"/>
    <cellStyle name="Separador de milhares 71 3 2" xfId="29486" xr:uid="{00000000-0005-0000-0000-000030730000}"/>
    <cellStyle name="Separador de milhares 71 3 2 2" xfId="60122" xr:uid="{5CDAA94A-2BBF-47E1-BD91-312F75963398}"/>
    <cellStyle name="Separador de milhares 71 3 3" xfId="60121" xr:uid="{7315478F-24CC-4F56-BB5B-4C2E1DD08043}"/>
    <cellStyle name="Separador de milhares 71 4" xfId="29487" xr:uid="{00000000-0005-0000-0000-000031730000}"/>
    <cellStyle name="Separador de milhares 71 4 2" xfId="29488" xr:uid="{00000000-0005-0000-0000-000032730000}"/>
    <cellStyle name="Separador de milhares 71 4 2 2" xfId="60124" xr:uid="{58C4D81A-3494-4774-9CE3-5FFB40ED9198}"/>
    <cellStyle name="Separador de milhares 71 4 3" xfId="60123" xr:uid="{27C0EBBA-EED0-4C95-B5B9-E4F3EFF2D216}"/>
    <cellStyle name="Separador de milhares 71 5" xfId="29489" xr:uid="{00000000-0005-0000-0000-000033730000}"/>
    <cellStyle name="Separador de milhares 71 5 2" xfId="60125" xr:uid="{65384665-C9AA-44C8-B6A7-3300F93F8842}"/>
    <cellStyle name="Separador de milhares 71 6" xfId="29490" xr:uid="{00000000-0005-0000-0000-000034730000}"/>
    <cellStyle name="Separador de milhares 71 6 2" xfId="29491" xr:uid="{00000000-0005-0000-0000-000035730000}"/>
    <cellStyle name="Separador de milhares 71 6 2 2" xfId="60127" xr:uid="{9736387F-AFC8-4F15-BEC7-D2695BA152C9}"/>
    <cellStyle name="Separador de milhares 71 6 3" xfId="60126" xr:uid="{4C0DB0BB-3C31-4635-A1E0-E290254ECFA1}"/>
    <cellStyle name="Separador de milhares 71 7" xfId="29492" xr:uid="{00000000-0005-0000-0000-000036730000}"/>
    <cellStyle name="Separador de milhares 71 7 2" xfId="60128" xr:uid="{F7D814E0-B744-4C47-86B9-11BAC46B87E6}"/>
    <cellStyle name="Separador de milhares 71 8" xfId="60112" xr:uid="{72750B36-A65C-407A-AF62-495FE13D03BB}"/>
    <cellStyle name="Separador de milhares 72" xfId="29493" xr:uid="{00000000-0005-0000-0000-000037730000}"/>
    <cellStyle name="Separador de milhares 72 2" xfId="29494" xr:uid="{00000000-0005-0000-0000-000038730000}"/>
    <cellStyle name="Separador de milhares 72 2 2" xfId="29495" xr:uid="{00000000-0005-0000-0000-000039730000}"/>
    <cellStyle name="Separador de milhares 72 2 2 2" xfId="29496" xr:uid="{00000000-0005-0000-0000-00003A730000}"/>
    <cellStyle name="Separador de milhares 72 2 2 2 2" xfId="60132" xr:uid="{2A5CAA8B-A2E7-4DFB-973D-AD037515511D}"/>
    <cellStyle name="Separador de milhares 72 2 2 3" xfId="60131" xr:uid="{86E8766D-BC73-46A5-AE67-DCFDB6074DFC}"/>
    <cellStyle name="Separador de milhares 72 2 3" xfId="29497" xr:uid="{00000000-0005-0000-0000-00003B730000}"/>
    <cellStyle name="Separador de milhares 72 2 3 2" xfId="29498" xr:uid="{00000000-0005-0000-0000-00003C730000}"/>
    <cellStyle name="Separador de milhares 72 2 3 2 2" xfId="60134" xr:uid="{073703BB-4090-4EBC-8401-C41CAB1420D6}"/>
    <cellStyle name="Separador de milhares 72 2 3 3" xfId="60133" xr:uid="{932B24E4-F89A-4160-9A97-DA13DCCB0235}"/>
    <cellStyle name="Separador de milhares 72 2 4" xfId="29499" xr:uid="{00000000-0005-0000-0000-00003D730000}"/>
    <cellStyle name="Separador de milhares 72 2 4 2" xfId="60135" xr:uid="{5363C4F7-56A7-41B1-8296-BCB1DCF111B6}"/>
    <cellStyle name="Separador de milhares 72 2 5" xfId="29500" xr:uid="{00000000-0005-0000-0000-00003E730000}"/>
    <cellStyle name="Separador de milhares 72 2 5 2" xfId="60136" xr:uid="{1636AD4E-862F-4EA7-A936-591097218580}"/>
    <cellStyle name="Separador de milhares 72 2 6" xfId="29501" xr:uid="{00000000-0005-0000-0000-00003F730000}"/>
    <cellStyle name="Separador de milhares 72 2 6 2" xfId="60137" xr:uid="{DAD6ED8D-70FF-436C-9FBC-2D68600DF02D}"/>
    <cellStyle name="Separador de milhares 72 2 7" xfId="60130" xr:uid="{0BD1CD91-1277-48F0-9682-EF87B810488D}"/>
    <cellStyle name="Separador de milhares 72 3" xfId="29502" xr:uid="{00000000-0005-0000-0000-000040730000}"/>
    <cellStyle name="Separador de milhares 72 3 2" xfId="29503" xr:uid="{00000000-0005-0000-0000-000041730000}"/>
    <cellStyle name="Separador de milhares 72 3 2 2" xfId="60139" xr:uid="{61D5AFBF-95BA-4CCA-8F99-A7CF2F3278CE}"/>
    <cellStyle name="Separador de milhares 72 3 3" xfId="60138" xr:uid="{BF0672F5-FAFA-4B2A-B81F-0A4A4F35DFF3}"/>
    <cellStyle name="Separador de milhares 72 4" xfId="29504" xr:uid="{00000000-0005-0000-0000-000042730000}"/>
    <cellStyle name="Separador de milhares 72 4 2" xfId="29505" xr:uid="{00000000-0005-0000-0000-000043730000}"/>
    <cellStyle name="Separador de milhares 72 4 2 2" xfId="60141" xr:uid="{1A3F4664-F1CE-4F00-A254-6DAEBEFAD122}"/>
    <cellStyle name="Separador de milhares 72 4 3" xfId="60140" xr:uid="{1F629916-90DA-4CFE-94BC-3EF12F5F5ADC}"/>
    <cellStyle name="Separador de milhares 72 5" xfId="29506" xr:uid="{00000000-0005-0000-0000-000044730000}"/>
    <cellStyle name="Separador de milhares 72 5 2" xfId="60142" xr:uid="{049E17E3-CDD5-4FC7-9632-FB1F7FE80AF7}"/>
    <cellStyle name="Separador de milhares 72 6" xfId="29507" xr:uid="{00000000-0005-0000-0000-000045730000}"/>
    <cellStyle name="Separador de milhares 72 6 2" xfId="29508" xr:uid="{00000000-0005-0000-0000-000046730000}"/>
    <cellStyle name="Separador de milhares 72 6 2 2" xfId="60144" xr:uid="{8F987D47-2B8B-43B0-8A6E-BF41546F9568}"/>
    <cellStyle name="Separador de milhares 72 6 3" xfId="60143" xr:uid="{B327C560-901A-4073-B980-F10EE7941537}"/>
    <cellStyle name="Separador de milhares 72 7" xfId="29509" xr:uid="{00000000-0005-0000-0000-000047730000}"/>
    <cellStyle name="Separador de milhares 72 7 2" xfId="60145" xr:uid="{84365BC8-9F8C-490C-867C-9E4D00530AF5}"/>
    <cellStyle name="Separador de milhares 72 8" xfId="60129" xr:uid="{3DEB7452-64C8-47E8-AF10-7AEC811DAAB3}"/>
    <cellStyle name="Separador de milhares 73" xfId="29510" xr:uid="{00000000-0005-0000-0000-000048730000}"/>
    <cellStyle name="Separador de milhares 73 2" xfId="29511" xr:uid="{00000000-0005-0000-0000-000049730000}"/>
    <cellStyle name="Separador de milhares 73 2 2" xfId="29512" xr:uid="{00000000-0005-0000-0000-00004A730000}"/>
    <cellStyle name="Separador de milhares 73 2 2 2" xfId="29513" xr:uid="{00000000-0005-0000-0000-00004B730000}"/>
    <cellStyle name="Separador de milhares 73 2 2 2 2" xfId="60149" xr:uid="{0EB830C4-48AC-4DBD-BB41-CCEF0305838E}"/>
    <cellStyle name="Separador de milhares 73 2 2 3" xfId="60148" xr:uid="{7E2992B2-48AA-46F4-9407-33049157BCC4}"/>
    <cellStyle name="Separador de milhares 73 2 3" xfId="29514" xr:uid="{00000000-0005-0000-0000-00004C730000}"/>
    <cellStyle name="Separador de milhares 73 2 3 2" xfId="29515" xr:uid="{00000000-0005-0000-0000-00004D730000}"/>
    <cellStyle name="Separador de milhares 73 2 3 2 2" xfId="60151" xr:uid="{27D8C7FD-CA8B-46CE-A2EE-88DEEB6B2622}"/>
    <cellStyle name="Separador de milhares 73 2 3 3" xfId="60150" xr:uid="{9637FCF7-908B-45AE-8128-4169D8C98D9E}"/>
    <cellStyle name="Separador de milhares 73 2 4" xfId="29516" xr:uid="{00000000-0005-0000-0000-00004E730000}"/>
    <cellStyle name="Separador de milhares 73 2 4 2" xfId="60152" xr:uid="{FC0DF71D-17EA-4164-8EDF-5F153126BBAF}"/>
    <cellStyle name="Separador de milhares 73 2 5" xfId="29517" xr:uid="{00000000-0005-0000-0000-00004F730000}"/>
    <cellStyle name="Separador de milhares 73 2 5 2" xfId="60153" xr:uid="{94055C27-F1AD-4F06-BEE2-3A5EEDE87842}"/>
    <cellStyle name="Separador de milhares 73 2 6" xfId="29518" xr:uid="{00000000-0005-0000-0000-000050730000}"/>
    <cellStyle name="Separador de milhares 73 2 6 2" xfId="60154" xr:uid="{19ADF188-B64C-4BAA-82E2-EE0FCA009498}"/>
    <cellStyle name="Separador de milhares 73 2 7" xfId="60147" xr:uid="{84EEE0F7-7E34-4869-BCFB-3E27468A12FA}"/>
    <cellStyle name="Separador de milhares 73 3" xfId="29519" xr:uid="{00000000-0005-0000-0000-000051730000}"/>
    <cellStyle name="Separador de milhares 73 3 2" xfId="29520" xr:uid="{00000000-0005-0000-0000-000052730000}"/>
    <cellStyle name="Separador de milhares 73 3 2 2" xfId="60156" xr:uid="{06D89AEB-96F8-423B-AEC4-494C6D339030}"/>
    <cellStyle name="Separador de milhares 73 3 3" xfId="60155" xr:uid="{6ECA20BB-0FA0-41F2-A2E4-53ED0A6BD211}"/>
    <cellStyle name="Separador de milhares 73 4" xfId="29521" xr:uid="{00000000-0005-0000-0000-000053730000}"/>
    <cellStyle name="Separador de milhares 73 4 2" xfId="29522" xr:uid="{00000000-0005-0000-0000-000054730000}"/>
    <cellStyle name="Separador de milhares 73 4 2 2" xfId="60158" xr:uid="{5BCBA0E8-AE0C-4365-8C13-5C1183F5E4C8}"/>
    <cellStyle name="Separador de milhares 73 4 3" xfId="60157" xr:uid="{9B5AA98E-BA1D-4633-A21D-74C53180A517}"/>
    <cellStyle name="Separador de milhares 73 5" xfId="29523" xr:uid="{00000000-0005-0000-0000-000055730000}"/>
    <cellStyle name="Separador de milhares 73 5 2" xfId="60159" xr:uid="{AEEED435-FD98-47F0-862C-8A7BD5447842}"/>
    <cellStyle name="Separador de milhares 73 6" xfId="29524" xr:uid="{00000000-0005-0000-0000-000056730000}"/>
    <cellStyle name="Separador de milhares 73 6 2" xfId="29525" xr:uid="{00000000-0005-0000-0000-000057730000}"/>
    <cellStyle name="Separador de milhares 73 6 2 2" xfId="60161" xr:uid="{2CA7745D-4652-4589-A8ED-8B40933083EF}"/>
    <cellStyle name="Separador de milhares 73 6 3" xfId="60160" xr:uid="{AA85C8EE-22F1-4995-9012-E020C0D784F9}"/>
    <cellStyle name="Separador de milhares 73 7" xfId="29526" xr:uid="{00000000-0005-0000-0000-000058730000}"/>
    <cellStyle name="Separador de milhares 73 7 2" xfId="60162" xr:uid="{6C073D49-7409-4351-9A76-B721A36B4440}"/>
    <cellStyle name="Separador de milhares 73 8" xfId="60146" xr:uid="{4C9A5632-4AFB-459A-B253-D789D4662928}"/>
    <cellStyle name="Separador de milhares 74" xfId="29527" xr:uid="{00000000-0005-0000-0000-000059730000}"/>
    <cellStyle name="Separador de milhares 74 2" xfId="29528" xr:uid="{00000000-0005-0000-0000-00005A730000}"/>
    <cellStyle name="Separador de milhares 74 2 2" xfId="29529" xr:uid="{00000000-0005-0000-0000-00005B730000}"/>
    <cellStyle name="Separador de milhares 74 2 2 2" xfId="60165" xr:uid="{43C6D231-A287-473B-86D2-C1C5DE5D61A7}"/>
    <cellStyle name="Separador de milhares 74 2 3" xfId="60164" xr:uid="{8AEE6A39-6900-4704-858A-32B953EE908B}"/>
    <cellStyle name="Separador de milhares 74 3" xfId="29530" xr:uid="{00000000-0005-0000-0000-00005C730000}"/>
    <cellStyle name="Separador de milhares 74 3 2" xfId="29531" xr:uid="{00000000-0005-0000-0000-00005D730000}"/>
    <cellStyle name="Separador de milhares 74 3 2 2" xfId="60167" xr:uid="{9AAF7D7A-2357-4586-83F5-19200C386AEC}"/>
    <cellStyle name="Separador de milhares 74 3 3" xfId="60166" xr:uid="{6FDD18DA-867C-43C2-B0B8-09EB1DFA159F}"/>
    <cellStyle name="Separador de milhares 74 4" xfId="29532" xr:uid="{00000000-0005-0000-0000-00005E730000}"/>
    <cellStyle name="Separador de milhares 74 4 2" xfId="60168" xr:uid="{D44039ED-F456-4955-9715-04A59CB9B282}"/>
    <cellStyle name="Separador de milhares 74 5" xfId="29533" xr:uid="{00000000-0005-0000-0000-00005F730000}"/>
    <cellStyle name="Separador de milhares 74 5 2" xfId="60169" xr:uid="{A4576937-EF62-4BF9-AE4F-722C750A63ED}"/>
    <cellStyle name="Separador de milhares 74 6" xfId="29534" xr:uid="{00000000-0005-0000-0000-000060730000}"/>
    <cellStyle name="Separador de milhares 74 6 2" xfId="60170" xr:uid="{F2428FBF-6B87-40C4-87CC-7E508B4CE6A4}"/>
    <cellStyle name="Separador de milhares 74 7" xfId="60163" xr:uid="{609C014B-0D3C-405A-B397-35A78E37FCA0}"/>
    <cellStyle name="Separador de milhares 75" xfId="29535" xr:uid="{00000000-0005-0000-0000-000061730000}"/>
    <cellStyle name="Separador de milhares 75 2" xfId="29536" xr:uid="{00000000-0005-0000-0000-000062730000}"/>
    <cellStyle name="Separador de milhares 75 2 2" xfId="29537" xr:uid="{00000000-0005-0000-0000-000063730000}"/>
    <cellStyle name="Separador de milhares 75 2 2 2" xfId="60173" xr:uid="{076066FB-B08B-4643-9B60-C9F3E635FF44}"/>
    <cellStyle name="Separador de milhares 75 2 3" xfId="60172" xr:uid="{800E9AD7-2CB1-436A-BCE0-A79AC178486F}"/>
    <cellStyle name="Separador de milhares 75 3" xfId="29538" xr:uid="{00000000-0005-0000-0000-000064730000}"/>
    <cellStyle name="Separador de milhares 75 3 2" xfId="29539" xr:uid="{00000000-0005-0000-0000-000065730000}"/>
    <cellStyle name="Separador de milhares 75 3 2 2" xfId="60175" xr:uid="{DC609609-05AD-41BF-9D95-96D45A8F35BD}"/>
    <cellStyle name="Separador de milhares 75 3 3" xfId="60174" xr:uid="{147043DB-8B1B-46FB-BBBA-28747A8C87AE}"/>
    <cellStyle name="Separador de milhares 75 4" xfId="29540" xr:uid="{00000000-0005-0000-0000-000066730000}"/>
    <cellStyle name="Separador de milhares 75 4 2" xfId="60176" xr:uid="{B5366180-A51E-472E-8EFC-A39F015E56EB}"/>
    <cellStyle name="Separador de milhares 75 5" xfId="29541" xr:uid="{00000000-0005-0000-0000-000067730000}"/>
    <cellStyle name="Separador de milhares 75 5 2" xfId="60177" xr:uid="{8AF7298E-22E0-4529-8621-3EB912529D6E}"/>
    <cellStyle name="Separador de milhares 75 6" xfId="29542" xr:uid="{00000000-0005-0000-0000-000068730000}"/>
    <cellStyle name="Separador de milhares 75 6 2" xfId="60178" xr:uid="{3E6584F3-9A6E-4F43-9ACE-D630483248F1}"/>
    <cellStyle name="Separador de milhares 75 7" xfId="60171" xr:uid="{2C75733C-B28D-4D3D-B5F5-55C98D0F1EB2}"/>
    <cellStyle name="Separador de milhares 76" xfId="29543" xr:uid="{00000000-0005-0000-0000-000069730000}"/>
    <cellStyle name="Separador de milhares 76 2" xfId="29544" xr:uid="{00000000-0005-0000-0000-00006A730000}"/>
    <cellStyle name="Separador de milhares 76 2 2" xfId="29545" xr:uid="{00000000-0005-0000-0000-00006B730000}"/>
    <cellStyle name="Separador de milhares 76 2 2 2" xfId="60181" xr:uid="{285B0B97-A2D6-48E9-AAAA-45B992FA6A73}"/>
    <cellStyle name="Separador de milhares 76 2 3" xfId="60180" xr:uid="{6A46E5B8-2CDC-4B60-81D4-2CEF6B2D3B35}"/>
    <cellStyle name="Separador de milhares 76 3" xfId="29546" xr:uid="{00000000-0005-0000-0000-00006C730000}"/>
    <cellStyle name="Separador de milhares 76 3 2" xfId="29547" xr:uid="{00000000-0005-0000-0000-00006D730000}"/>
    <cellStyle name="Separador de milhares 76 3 2 2" xfId="60183" xr:uid="{82DA71F7-344E-42BC-931C-CE887877D497}"/>
    <cellStyle name="Separador de milhares 76 3 3" xfId="60182" xr:uid="{FCF51519-3F4F-4922-A9C5-B85731F83375}"/>
    <cellStyle name="Separador de milhares 76 4" xfId="29548" xr:uid="{00000000-0005-0000-0000-00006E730000}"/>
    <cellStyle name="Separador de milhares 76 4 2" xfId="60184" xr:uid="{C7930D48-C737-40CE-ACDE-B7FBCBF53E4A}"/>
    <cellStyle name="Separador de milhares 76 5" xfId="29549" xr:uid="{00000000-0005-0000-0000-00006F730000}"/>
    <cellStyle name="Separador de milhares 76 5 2" xfId="60185" xr:uid="{FC4765C4-CA73-413A-8A41-A5A478FB636C}"/>
    <cellStyle name="Separador de milhares 76 6" xfId="29550" xr:uid="{00000000-0005-0000-0000-000070730000}"/>
    <cellStyle name="Separador de milhares 76 6 2" xfId="60186" xr:uid="{2421EC42-A5B8-47FD-9E71-AB5F4FE3D9AA}"/>
    <cellStyle name="Separador de milhares 76 7" xfId="60179" xr:uid="{462DE8E5-D75A-4398-B4C4-E2DE74AF3A4A}"/>
    <cellStyle name="Separador de milhares 77" xfId="29551" xr:uid="{00000000-0005-0000-0000-000071730000}"/>
    <cellStyle name="Separador de milhares 77 2" xfId="29552" xr:uid="{00000000-0005-0000-0000-000072730000}"/>
    <cellStyle name="Separador de milhares 77 2 2" xfId="29553" xr:uid="{00000000-0005-0000-0000-000073730000}"/>
    <cellStyle name="Separador de milhares 77 2 2 2" xfId="60189" xr:uid="{AAEFC4B8-874C-43BB-A70C-6861C2781F3D}"/>
    <cellStyle name="Separador de milhares 77 2 3" xfId="60188" xr:uid="{F15A1709-39C0-48C9-AC9D-DA7A75BE4A01}"/>
    <cellStyle name="Separador de milhares 77 3" xfId="29554" xr:uid="{00000000-0005-0000-0000-000074730000}"/>
    <cellStyle name="Separador de milhares 77 3 2" xfId="29555" xr:uid="{00000000-0005-0000-0000-000075730000}"/>
    <cellStyle name="Separador de milhares 77 3 2 2" xfId="60191" xr:uid="{78E4AC02-2B64-47FF-9B3F-46A133256EEC}"/>
    <cellStyle name="Separador de milhares 77 3 3" xfId="60190" xr:uid="{EF98407F-B84B-466E-BEC0-1FD945F26B9C}"/>
    <cellStyle name="Separador de milhares 77 4" xfId="29556" xr:uid="{00000000-0005-0000-0000-000076730000}"/>
    <cellStyle name="Separador de milhares 77 4 2" xfId="60192" xr:uid="{0C57FB20-6C3C-4502-871F-488178E9CADC}"/>
    <cellStyle name="Separador de milhares 77 5" xfId="29557" xr:uid="{00000000-0005-0000-0000-000077730000}"/>
    <cellStyle name="Separador de milhares 77 5 2" xfId="60193" xr:uid="{1F965EF2-4B96-4C5A-818F-9841F0ECCC42}"/>
    <cellStyle name="Separador de milhares 77 6" xfId="29558" xr:uid="{00000000-0005-0000-0000-000078730000}"/>
    <cellStyle name="Separador de milhares 77 6 2" xfId="60194" xr:uid="{5C4F7335-6E86-4AF3-BCBE-6EF1B072E7E3}"/>
    <cellStyle name="Separador de milhares 77 7" xfId="60187" xr:uid="{46391A48-C4B5-4A9F-AACB-1D0BE349A08B}"/>
    <cellStyle name="Separador de milhares 78" xfId="29559" xr:uid="{00000000-0005-0000-0000-000079730000}"/>
    <cellStyle name="Separador de milhares 78 2" xfId="29560" xr:uid="{00000000-0005-0000-0000-00007A730000}"/>
    <cellStyle name="Separador de milhares 78 2 2" xfId="29561" xr:uid="{00000000-0005-0000-0000-00007B730000}"/>
    <cellStyle name="Separador de milhares 78 2 2 2" xfId="60197" xr:uid="{10AD54D9-862F-4502-A3DB-35675211D0A1}"/>
    <cellStyle name="Separador de milhares 78 2 3" xfId="60196" xr:uid="{6110A9DC-BE9C-4C2D-B89A-4791DE224ADD}"/>
    <cellStyle name="Separador de milhares 78 3" xfId="29562" xr:uid="{00000000-0005-0000-0000-00007C730000}"/>
    <cellStyle name="Separador de milhares 78 3 2" xfId="29563" xr:uid="{00000000-0005-0000-0000-00007D730000}"/>
    <cellStyle name="Separador de milhares 78 3 2 2" xfId="60199" xr:uid="{8DEB3EBB-FE6B-4904-AA35-6ADD94B3577B}"/>
    <cellStyle name="Separador de milhares 78 3 3" xfId="60198" xr:uid="{A4035549-768E-4360-BE6F-98B0676744ED}"/>
    <cellStyle name="Separador de milhares 78 4" xfId="29564" xr:uid="{00000000-0005-0000-0000-00007E730000}"/>
    <cellStyle name="Separador de milhares 78 4 2" xfId="60200" xr:uid="{6FF7D914-5C17-44EA-887C-92F96A780CF1}"/>
    <cellStyle name="Separador de milhares 78 5" xfId="29565" xr:uid="{00000000-0005-0000-0000-00007F730000}"/>
    <cellStyle name="Separador de milhares 78 5 2" xfId="60201" xr:uid="{DE269DAE-398A-4586-9EA3-9114E9547CA5}"/>
    <cellStyle name="Separador de milhares 78 6" xfId="29566" xr:uid="{00000000-0005-0000-0000-000080730000}"/>
    <cellStyle name="Separador de milhares 78 6 2" xfId="60202" xr:uid="{67AF4A94-96DC-4973-B2F6-FD975FFAD76A}"/>
    <cellStyle name="Separador de milhares 78 7" xfId="60195" xr:uid="{741B48A7-2DDF-4F9C-AAE2-8FC49DF0ECCA}"/>
    <cellStyle name="Separador de milhares 79" xfId="29567" xr:uid="{00000000-0005-0000-0000-000081730000}"/>
    <cellStyle name="Separador de milhares 79 2" xfId="29568" xr:uid="{00000000-0005-0000-0000-000082730000}"/>
    <cellStyle name="Separador de milhares 79 2 2" xfId="29569" xr:uid="{00000000-0005-0000-0000-000083730000}"/>
    <cellStyle name="Separador de milhares 79 2 2 2" xfId="60205" xr:uid="{3B525E58-443B-4393-A823-61EB85B7BBDB}"/>
    <cellStyle name="Separador de milhares 79 2 3" xfId="60204" xr:uid="{56089F97-D8B3-4D13-AFE4-58EDA8CFE0F2}"/>
    <cellStyle name="Separador de milhares 79 3" xfId="29570" xr:uid="{00000000-0005-0000-0000-000084730000}"/>
    <cellStyle name="Separador de milhares 79 3 2" xfId="29571" xr:uid="{00000000-0005-0000-0000-000085730000}"/>
    <cellStyle name="Separador de milhares 79 3 2 2" xfId="60207" xr:uid="{1D88E275-DD63-4EEA-84FA-E0BA69934B3A}"/>
    <cellStyle name="Separador de milhares 79 3 3" xfId="60206" xr:uid="{F0CBBCDD-D608-4807-B7CA-AB59097AA520}"/>
    <cellStyle name="Separador de milhares 79 4" xfId="29572" xr:uid="{00000000-0005-0000-0000-000086730000}"/>
    <cellStyle name="Separador de milhares 79 4 2" xfId="60208" xr:uid="{477497C8-DA43-45FB-AEC9-3E253366E608}"/>
    <cellStyle name="Separador de milhares 79 5" xfId="29573" xr:uid="{00000000-0005-0000-0000-000087730000}"/>
    <cellStyle name="Separador de milhares 79 5 2" xfId="60209" xr:uid="{55ADFA65-9415-479D-A46E-9CF4E4187C52}"/>
    <cellStyle name="Separador de milhares 79 6" xfId="29574" xr:uid="{00000000-0005-0000-0000-000088730000}"/>
    <cellStyle name="Separador de milhares 79 6 2" xfId="60210" xr:uid="{B69E13C6-834C-46AD-B299-EBA5BE6CE1CA}"/>
    <cellStyle name="Separador de milhares 79 7" xfId="60203" xr:uid="{900D147E-2E67-4BCB-B7F5-70DEC9EB5D8B}"/>
    <cellStyle name="Separador de milhares 8" xfId="29575" xr:uid="{00000000-0005-0000-0000-000089730000}"/>
    <cellStyle name="Separador de milhares_x0001_ 8" xfId="29576" xr:uid="{00000000-0005-0000-0000-00008A730000}"/>
    <cellStyle name="Separador de milhares 8 10" xfId="29577" xr:uid="{00000000-0005-0000-0000-00008B730000}"/>
    <cellStyle name="Separador de milhares_x0001_ 8 10" xfId="29578" xr:uid="{00000000-0005-0000-0000-00008C730000}"/>
    <cellStyle name="Separador de milhares 8 10 10" xfId="60213" xr:uid="{11852529-0F0C-4D27-B281-5E8FFCC616F6}"/>
    <cellStyle name="Separador de milhares 8 10 2" xfId="29579" xr:uid="{00000000-0005-0000-0000-00008D730000}"/>
    <cellStyle name="Separador de milhares_x0001_ 8 10 2" xfId="29580" xr:uid="{00000000-0005-0000-0000-00008E730000}"/>
    <cellStyle name="Separador de milhares 8 10 2 2" xfId="29581" xr:uid="{00000000-0005-0000-0000-00008F730000}"/>
    <cellStyle name="Separador de milhares_x0001_ 8 10 2 2" xfId="60216" xr:uid="{6FBAA0F5-DFA5-4525-88ED-1D0EBB6A7ED8}"/>
    <cellStyle name="Separador de milhares 8 10 2 2 2" xfId="60217" xr:uid="{045B1FCB-FBED-4BC9-BBC4-35180A1D705D}"/>
    <cellStyle name="Separador de milhares 8 10 2 3" xfId="60215" xr:uid="{685411B6-A191-4E03-92C2-8E43A3CCADC4}"/>
    <cellStyle name="Separador de milhares 8 10 3" xfId="29582" xr:uid="{00000000-0005-0000-0000-000090730000}"/>
    <cellStyle name="Separador de milhares_x0001_ 8 10 3" xfId="60214" xr:uid="{3E6BA8F9-18D3-4C03-B90F-2832B0AE920F}"/>
    <cellStyle name="Separador de milhares 8 10 3 2" xfId="29583" xr:uid="{00000000-0005-0000-0000-000091730000}"/>
    <cellStyle name="Separador de milhares 8 10 3 2 2" xfId="60219" xr:uid="{C7DD3740-4CBE-4CB3-B17F-FD411EC67EDA}"/>
    <cellStyle name="Separador de milhares 8 10 3 3" xfId="60218" xr:uid="{4D459545-26BC-4C0A-88D7-ACCA95F27B35}"/>
    <cellStyle name="Separador de milhares 8 10 4" xfId="29584" xr:uid="{00000000-0005-0000-0000-000092730000}"/>
    <cellStyle name="Separador de milhares 8 10 4 2" xfId="29585" xr:uid="{00000000-0005-0000-0000-000093730000}"/>
    <cellStyle name="Separador de milhares 8 10 4 2 2" xfId="60221" xr:uid="{7364EB8A-9D9E-474A-B9E3-09BB75F49E4D}"/>
    <cellStyle name="Separador de milhares 8 10 4 3" xfId="60220" xr:uid="{A6BB74B0-61C5-4B45-B0D3-B28D93FCA515}"/>
    <cellStyle name="Separador de milhares 8 10 5" xfId="29586" xr:uid="{00000000-0005-0000-0000-000094730000}"/>
    <cellStyle name="Separador de milhares 8 10 5 2" xfId="29587" xr:uid="{00000000-0005-0000-0000-000095730000}"/>
    <cellStyle name="Separador de milhares 8 10 5 2 2" xfId="60223" xr:uid="{C0498A73-8ECF-45EE-A20C-7043E241071A}"/>
    <cellStyle name="Separador de milhares 8 10 5 3" xfId="60222" xr:uid="{23F4375D-F61D-4744-9C16-2A11F09EC4E6}"/>
    <cellStyle name="Separador de milhares 8 10 6" xfId="29588" xr:uid="{00000000-0005-0000-0000-000096730000}"/>
    <cellStyle name="Separador de milhares 8 10 6 2" xfId="60224" xr:uid="{3C030514-358B-4F9D-9220-41795D58925F}"/>
    <cellStyle name="Separador de milhares 8 10 7" xfId="29589" xr:uid="{00000000-0005-0000-0000-000097730000}"/>
    <cellStyle name="Separador de milhares 8 10 7 2" xfId="60225" xr:uid="{D152C5EB-EE8F-4F35-A690-0AF8B0C30E7B}"/>
    <cellStyle name="Separador de milhares 8 10 7 3" xfId="29590" xr:uid="{00000000-0005-0000-0000-000098730000}"/>
    <cellStyle name="Separador de milhares 8 10 7 3 2" xfId="60226" xr:uid="{A2A114D7-B40A-454B-B05E-2BA510EDA102}"/>
    <cellStyle name="Separador de milhares 8 10 8" xfId="29591" xr:uid="{00000000-0005-0000-0000-000099730000}"/>
    <cellStyle name="Separador de milhares 8 10 8 2" xfId="60227" xr:uid="{F5439B0B-F0BC-44AC-8681-7B70FA2C65FD}"/>
    <cellStyle name="Separador de milhares 8 10 9" xfId="29592" xr:uid="{00000000-0005-0000-0000-00009A730000}"/>
    <cellStyle name="Separador de milhares 8 10 9 2" xfId="60228" xr:uid="{424BFBA7-E700-4B29-A3C0-1A5917B395A7}"/>
    <cellStyle name="Separador de milhares 8 11" xfId="29593" xr:uid="{00000000-0005-0000-0000-00009B730000}"/>
    <cellStyle name="Separador de milhares_x0001_ 8 11" xfId="29594" xr:uid="{00000000-0005-0000-0000-00009C730000}"/>
    <cellStyle name="Separador de milhares 8 11 2" xfId="29595" xr:uid="{00000000-0005-0000-0000-00009D730000}"/>
    <cellStyle name="Separador de milhares_x0001_ 8 11 2" xfId="29596" xr:uid="{00000000-0005-0000-0000-00009E730000}"/>
    <cellStyle name="Separador de milhares 8 11 2 2" xfId="29597" xr:uid="{00000000-0005-0000-0000-00009F730000}"/>
    <cellStyle name="Separador de milhares_x0001_ 8 11 2 2" xfId="60232" xr:uid="{00351CE7-7E9D-49DE-944D-6C5B5F687B81}"/>
    <cellStyle name="Separador de milhares 8 11 2 2 2" xfId="60233" xr:uid="{294F9DC4-DFEA-47EC-AC62-96BE5DC45048}"/>
    <cellStyle name="Separador de milhares 8 11 2 3" xfId="60231" xr:uid="{DE6D7025-23D4-49C2-9C8C-AB351923CFFB}"/>
    <cellStyle name="Separador de milhares 8 11 3" xfId="29598" xr:uid="{00000000-0005-0000-0000-0000A0730000}"/>
    <cellStyle name="Separador de milhares_x0001_ 8 11 3" xfId="60230" xr:uid="{E166FA6A-ED05-4BC7-A177-1C5A7DB91A62}"/>
    <cellStyle name="Separador de milhares 8 11 3 2" xfId="29599" xr:uid="{00000000-0005-0000-0000-0000A1730000}"/>
    <cellStyle name="Separador de milhares 8 11 3 2 2" xfId="60235" xr:uid="{548072F2-F461-4E3E-B185-9D227EB9BF51}"/>
    <cellStyle name="Separador de milhares 8 11 3 3" xfId="60234" xr:uid="{DB7F6D49-B354-476B-BF90-EF7A130A9673}"/>
    <cellStyle name="Separador de milhares 8 11 4" xfId="29600" xr:uid="{00000000-0005-0000-0000-0000A2730000}"/>
    <cellStyle name="Separador de milhares 8 11 4 2" xfId="29601" xr:uid="{00000000-0005-0000-0000-0000A3730000}"/>
    <cellStyle name="Separador de milhares 8 11 4 2 2" xfId="60237" xr:uid="{C301B737-0EFC-4A23-87B1-771E607EA7C9}"/>
    <cellStyle name="Separador de milhares 8 11 4 3" xfId="60236" xr:uid="{9C2D4C13-6AFC-423B-9944-8A0AA3B929C9}"/>
    <cellStyle name="Separador de milhares 8 11 5" xfId="29602" xr:uid="{00000000-0005-0000-0000-0000A4730000}"/>
    <cellStyle name="Separador de milhares 8 11 5 2" xfId="60238" xr:uid="{DE68C0FB-2849-4FB1-A597-577D1D4606F6}"/>
    <cellStyle name="Separador de milhares 8 11 6" xfId="29603" xr:uid="{00000000-0005-0000-0000-0000A5730000}"/>
    <cellStyle name="Separador de milhares 8 11 6 2" xfId="60239" xr:uid="{3C5043AD-78B2-4300-96EF-0E8333F707C0}"/>
    <cellStyle name="Separador de milhares 8 11 6 3" xfId="29604" xr:uid="{00000000-0005-0000-0000-0000A6730000}"/>
    <cellStyle name="Separador de milhares 8 11 6 3 2" xfId="60240" xr:uid="{B10F560C-C955-43C7-8AF1-CE6A3B81861C}"/>
    <cellStyle name="Separador de milhares 8 11 7" xfId="29605" xr:uid="{00000000-0005-0000-0000-0000A7730000}"/>
    <cellStyle name="Separador de milhares 8 11 7 2" xfId="60241" xr:uid="{B31C8BAA-1444-4E21-9573-785784D17557}"/>
    <cellStyle name="Separador de milhares 8 11 8" xfId="29606" xr:uid="{00000000-0005-0000-0000-0000A8730000}"/>
    <cellStyle name="Separador de milhares 8 11 8 2" xfId="60242" xr:uid="{01AD4819-20B7-4038-A1A4-26D02A736641}"/>
    <cellStyle name="Separador de milhares 8 11 9" xfId="60229" xr:uid="{542B48DD-768E-4CC7-866E-0B39806A0BF1}"/>
    <cellStyle name="Separador de milhares 8 12" xfId="29607" xr:uid="{00000000-0005-0000-0000-0000A9730000}"/>
    <cellStyle name="Separador de milhares_x0001_ 8 12" xfId="29608" xr:uid="{00000000-0005-0000-0000-0000AA730000}"/>
    <cellStyle name="Separador de milhares 8 12 2" xfId="29609" xr:uid="{00000000-0005-0000-0000-0000AB730000}"/>
    <cellStyle name="Separador de milhares_x0001_ 8 12 2" xfId="29610" xr:uid="{00000000-0005-0000-0000-0000AC730000}"/>
    <cellStyle name="Separador de milhares 8 12 2 2" xfId="29611" xr:uid="{00000000-0005-0000-0000-0000AD730000}"/>
    <cellStyle name="Separador de milhares_x0001_ 8 12 2 2" xfId="60246" xr:uid="{21EF2BA4-D003-4518-B460-48D48BE98597}"/>
    <cellStyle name="Separador de milhares 8 12 2 2 2" xfId="60247" xr:uid="{77C4C518-E1B5-4631-A0FE-F124ECE01B45}"/>
    <cellStyle name="Separador de milhares 8 12 2 3" xfId="60245" xr:uid="{4A14B653-7829-4DBD-8115-B13F9E4B6570}"/>
    <cellStyle name="Separador de milhares 8 12 3" xfId="29612" xr:uid="{00000000-0005-0000-0000-0000AE730000}"/>
    <cellStyle name="Separador de milhares_x0001_ 8 12 3" xfId="60244" xr:uid="{426A1B7C-92EB-4591-BFAB-200B759B71DF}"/>
    <cellStyle name="Separador de milhares 8 12 3 2" xfId="29613" xr:uid="{00000000-0005-0000-0000-0000AF730000}"/>
    <cellStyle name="Separador de milhares 8 12 3 2 2" xfId="60249" xr:uid="{EDAB80A9-1ABC-42E9-9825-22E55CE599AD}"/>
    <cellStyle name="Separador de milhares 8 12 3 3" xfId="60248" xr:uid="{D858B609-CD9F-4C67-819A-9C8DBEA0BCCB}"/>
    <cellStyle name="Separador de milhares 8 12 4" xfId="29614" xr:uid="{00000000-0005-0000-0000-0000B0730000}"/>
    <cellStyle name="Separador de milhares 8 12 4 2" xfId="29615" xr:uid="{00000000-0005-0000-0000-0000B1730000}"/>
    <cellStyle name="Separador de milhares 8 12 4 2 2" xfId="60251" xr:uid="{1C8BBD73-F683-4CCC-9C6D-0A46AA56BD5D}"/>
    <cellStyle name="Separador de milhares 8 12 4 3" xfId="60250" xr:uid="{416CC57F-A0CC-4CBF-93BC-06A3EB583393}"/>
    <cellStyle name="Separador de milhares 8 12 5" xfId="29616" xr:uid="{00000000-0005-0000-0000-0000B2730000}"/>
    <cellStyle name="Separador de milhares 8 12 5 2" xfId="60252" xr:uid="{EDE80DB1-CD41-425A-9A1A-5D37945DD6D0}"/>
    <cellStyle name="Separador de milhares 8 12 6" xfId="29617" xr:uid="{00000000-0005-0000-0000-0000B3730000}"/>
    <cellStyle name="Separador de milhares 8 12 6 2" xfId="60253" xr:uid="{4F1CE299-8C58-4B4D-930C-255C6CB519F0}"/>
    <cellStyle name="Separador de milhares 8 12 6 3" xfId="29618" xr:uid="{00000000-0005-0000-0000-0000B4730000}"/>
    <cellStyle name="Separador de milhares 8 12 6 3 2" xfId="60254" xr:uid="{4D5F501E-E977-4AFE-A5DC-5D0C57AFAB72}"/>
    <cellStyle name="Separador de milhares 8 12 7" xfId="29619" xr:uid="{00000000-0005-0000-0000-0000B5730000}"/>
    <cellStyle name="Separador de milhares 8 12 7 2" xfId="60255" xr:uid="{2699F75F-803B-4E22-BB76-B158994EEF2A}"/>
    <cellStyle name="Separador de milhares 8 12 8" xfId="29620" xr:uid="{00000000-0005-0000-0000-0000B6730000}"/>
    <cellStyle name="Separador de milhares 8 12 8 2" xfId="60256" xr:uid="{CCE0762B-FAE2-4A82-9604-6AF3BC0AEC3C}"/>
    <cellStyle name="Separador de milhares 8 12 9" xfId="60243" xr:uid="{0469BD4A-5CCE-4F2B-A29B-0FE5062F32FF}"/>
    <cellStyle name="Separador de milhares 8 13" xfId="29621" xr:uid="{00000000-0005-0000-0000-0000B7730000}"/>
    <cellStyle name="Separador de milhares_x0001_ 8 13" xfId="29622" xr:uid="{00000000-0005-0000-0000-0000B8730000}"/>
    <cellStyle name="Separador de milhares 8 13 2" xfId="29623" xr:uid="{00000000-0005-0000-0000-0000B9730000}"/>
    <cellStyle name="Separador de milhares_x0001_ 8 13 2" xfId="29624" xr:uid="{00000000-0005-0000-0000-0000BA730000}"/>
    <cellStyle name="Separador de milhares 8 13 2 2" xfId="29625" xr:uid="{00000000-0005-0000-0000-0000BB730000}"/>
    <cellStyle name="Separador de milhares_x0001_ 8 13 2 2" xfId="60260" xr:uid="{4929D5B2-5101-4E82-B0A8-7C2EFD84390F}"/>
    <cellStyle name="Separador de milhares 8 13 2 2 2" xfId="60261" xr:uid="{7977397A-FABC-4295-A74A-36EA24036263}"/>
    <cellStyle name="Separador de milhares 8 13 2 3" xfId="60259" xr:uid="{A77310C8-C1C1-4B90-A1C1-7C0FEB160966}"/>
    <cellStyle name="Separador de milhares 8 13 3" xfId="29626" xr:uid="{00000000-0005-0000-0000-0000BC730000}"/>
    <cellStyle name="Separador de milhares_x0001_ 8 13 3" xfId="60258" xr:uid="{87182493-8AE9-42A6-9FDA-D3CF4BB1BC69}"/>
    <cellStyle name="Separador de milhares 8 13 3 2" xfId="29627" xr:uid="{00000000-0005-0000-0000-0000BD730000}"/>
    <cellStyle name="Separador de milhares 8 13 3 2 2" xfId="60263" xr:uid="{EC3BA59A-039E-4A0B-8285-0DB884E0963E}"/>
    <cellStyle name="Separador de milhares 8 13 3 3" xfId="60262" xr:uid="{724ACD3B-11EB-4E91-97FD-33E4E1554288}"/>
    <cellStyle name="Separador de milhares 8 13 4" xfId="29628" xr:uid="{00000000-0005-0000-0000-0000BE730000}"/>
    <cellStyle name="Separador de milhares 8 13 4 2" xfId="60264" xr:uid="{DD07D799-4AAE-43E8-B96A-E6C6335CFF66}"/>
    <cellStyle name="Separador de milhares 8 13 5" xfId="29629" xr:uid="{00000000-0005-0000-0000-0000BF730000}"/>
    <cellStyle name="Separador de milhares 8 13 5 2" xfId="60265" xr:uid="{F73FEED8-4941-43AB-91B2-A5D98F53CB17}"/>
    <cellStyle name="Separador de milhares 8 13 5 3" xfId="29630" xr:uid="{00000000-0005-0000-0000-0000C0730000}"/>
    <cellStyle name="Separador de milhares 8 13 5 3 2" xfId="60266" xr:uid="{6AD42A45-F724-4210-81CB-A892515708B7}"/>
    <cellStyle name="Separador de milhares 8 13 6" xfId="29631" xr:uid="{00000000-0005-0000-0000-0000C1730000}"/>
    <cellStyle name="Separador de milhares 8 13 6 2" xfId="60267" xr:uid="{FD7A9318-D0C7-4D39-9C2B-3F0092CC84AA}"/>
    <cellStyle name="Separador de milhares 8 13 7" xfId="29632" xr:uid="{00000000-0005-0000-0000-0000C2730000}"/>
    <cellStyle name="Separador de milhares 8 13 7 2" xfId="60268" xr:uid="{0C856001-2CB0-4937-B3CD-4B80B1C951AB}"/>
    <cellStyle name="Separador de milhares 8 13 8" xfId="60257" xr:uid="{5CBB1287-49DD-4D94-AFB1-33A32ED5ECB7}"/>
    <cellStyle name="Separador de milhares 8 14" xfId="29633" xr:uid="{00000000-0005-0000-0000-0000C3730000}"/>
    <cellStyle name="Separador de milhares_x0001_ 8 14" xfId="29634" xr:uid="{00000000-0005-0000-0000-0000C4730000}"/>
    <cellStyle name="Separador de milhares 8 14 2" xfId="29635" xr:uid="{00000000-0005-0000-0000-0000C5730000}"/>
    <cellStyle name="Separador de milhares_x0001_ 8 14 2" xfId="60270" xr:uid="{6262636C-D330-463B-85F8-E30DFCE9B2E8}"/>
    <cellStyle name="Separador de milhares 8 14 2 2" xfId="29636" xr:uid="{00000000-0005-0000-0000-0000C6730000}"/>
    <cellStyle name="Separador de milhares 8 14 2 2 2" xfId="60272" xr:uid="{F5BE4668-F713-4992-A126-67FC39914B0D}"/>
    <cellStyle name="Separador de milhares 8 14 2 3" xfId="60271" xr:uid="{B77B70AF-E2A8-48E4-9715-2499AD590B9B}"/>
    <cellStyle name="Separador de milhares 8 14 3" xfId="29637" xr:uid="{00000000-0005-0000-0000-0000C7730000}"/>
    <cellStyle name="Separador de milhares 8 14 3 2" xfId="29638" xr:uid="{00000000-0005-0000-0000-0000C8730000}"/>
    <cellStyle name="Separador de milhares 8 14 3 2 2" xfId="60274" xr:uid="{F2E0F9E0-2E27-4233-91E5-79A5E5F8C8A3}"/>
    <cellStyle name="Separador de milhares 8 14 3 3" xfId="60273" xr:uid="{67C328EC-90FE-4E04-B068-58D11AC54E09}"/>
    <cellStyle name="Separador de milhares 8 14 4" xfId="29639" xr:uid="{00000000-0005-0000-0000-0000C9730000}"/>
    <cellStyle name="Separador de milhares 8 14 4 2" xfId="60275" xr:uid="{31850F0B-AAA7-4EC8-AFAF-CDF1477BA555}"/>
    <cellStyle name="Separador de milhares 8 14 5" xfId="29640" xr:uid="{00000000-0005-0000-0000-0000CA730000}"/>
    <cellStyle name="Separador de milhares 8 14 5 2" xfId="60276" xr:uid="{1365ADD0-B16D-4984-A629-F9FBB8A467E3}"/>
    <cellStyle name="Separador de milhares 8 14 5 3" xfId="29641" xr:uid="{00000000-0005-0000-0000-0000CB730000}"/>
    <cellStyle name="Separador de milhares 8 14 5 3 2" xfId="60277" xr:uid="{491FB5C5-9EDF-4A07-B90C-9F78F414EF17}"/>
    <cellStyle name="Separador de milhares 8 14 6" xfId="29642" xr:uid="{00000000-0005-0000-0000-0000CC730000}"/>
    <cellStyle name="Separador de milhares 8 14 6 2" xfId="60278" xr:uid="{FDAFE7D6-1B9B-4848-837D-5F7823670650}"/>
    <cellStyle name="Separador de milhares 8 14 7" xfId="29643" xr:uid="{00000000-0005-0000-0000-0000CD730000}"/>
    <cellStyle name="Separador de milhares 8 14 7 2" xfId="60279" xr:uid="{A27B9DE7-3436-4D18-A3F7-BB9DD0A7782D}"/>
    <cellStyle name="Separador de milhares 8 14 8" xfId="60269" xr:uid="{BEA50902-FE6B-471B-93F1-33BB977C9E8F}"/>
    <cellStyle name="Separador de milhares 8 15" xfId="29644" xr:uid="{00000000-0005-0000-0000-0000CE730000}"/>
    <cellStyle name="Separador de milhares_x0001_ 8 15" xfId="29645" xr:uid="{00000000-0005-0000-0000-0000CF730000}"/>
    <cellStyle name="Separador de milhares 8 15 2" xfId="29646" xr:uid="{00000000-0005-0000-0000-0000D0730000}"/>
    <cellStyle name="Separador de milhares_x0001_ 8 15 2" xfId="60281" xr:uid="{2FBD7228-43FC-4150-9927-93F1FD7ED239}"/>
    <cellStyle name="Separador de milhares 8 15 2 2" xfId="29647" xr:uid="{00000000-0005-0000-0000-0000D1730000}"/>
    <cellStyle name="Separador de milhares 8 15 2 2 2" xfId="60283" xr:uid="{BF205C7D-DE21-4A0B-9ACC-4C8D28516B8E}"/>
    <cellStyle name="Separador de milhares 8 15 2 3" xfId="60282" xr:uid="{03B7CA24-540A-4ACC-9B71-FD7CA16B95B3}"/>
    <cellStyle name="Separador de milhares 8 15 3" xfId="29648" xr:uid="{00000000-0005-0000-0000-0000D2730000}"/>
    <cellStyle name="Separador de milhares_x0001_ 8 15 3" xfId="29649" xr:uid="{00000000-0005-0000-0000-0000D3730000}"/>
    <cellStyle name="Separador de milhares 8 15 3 2" xfId="29650" xr:uid="{00000000-0005-0000-0000-0000D4730000}"/>
    <cellStyle name="Separador de milhares_x0001_ 8 15 3 2" xfId="60285" xr:uid="{6057A947-4BEE-4D02-832E-AFE8B60DBBF7}"/>
    <cellStyle name="Separador de milhares 8 15 3 2 2" xfId="60286" xr:uid="{6FD34911-F8E7-43ED-9903-A76683F6C1A6}"/>
    <cellStyle name="Separador de milhares 8 15 3 3" xfId="60284" xr:uid="{BF868E63-11AB-4958-B2AA-BC0CF6061308}"/>
    <cellStyle name="Separador de milhares 8 15 4" xfId="29651" xr:uid="{00000000-0005-0000-0000-0000D5730000}"/>
    <cellStyle name="Separador de milhares 8 15 4 2" xfId="60287" xr:uid="{2DF44395-D958-44FE-83A9-7FB0573C6B85}"/>
    <cellStyle name="Separador de milhares 8 15 5" xfId="29652" xr:uid="{00000000-0005-0000-0000-0000D6730000}"/>
    <cellStyle name="Separador de milhares 8 15 5 2" xfId="29653" xr:uid="{00000000-0005-0000-0000-0000D7730000}"/>
    <cellStyle name="Separador de milhares 8 15 5 2 2" xfId="60289" xr:uid="{8DABD62E-2887-4B8A-843F-DAE306031F91}"/>
    <cellStyle name="Separador de milhares 8 15 5 3" xfId="60288" xr:uid="{EBD8B7D9-7F4F-4CAB-ABF3-2AD3201E04F5}"/>
    <cellStyle name="Separador de milhares 8 15 6" xfId="29654" xr:uid="{00000000-0005-0000-0000-0000D8730000}"/>
    <cellStyle name="Separador de milhares 8 15 6 2" xfId="60290" xr:uid="{4A4C073F-E46A-4603-AA1D-4A19DA4CA880}"/>
    <cellStyle name="Separador de milhares 8 15 7" xfId="60280" xr:uid="{D3C4D9BA-13A9-4C9F-8602-A429F932434B}"/>
    <cellStyle name="Separador de milhares 8 16" xfId="29655" xr:uid="{00000000-0005-0000-0000-0000D9730000}"/>
    <cellStyle name="Separador de milhares_x0001_ 8 16" xfId="29656" xr:uid="{00000000-0005-0000-0000-0000DA730000}"/>
    <cellStyle name="Separador de milhares 8 16 2" xfId="29657" xr:uid="{00000000-0005-0000-0000-0000DB730000}"/>
    <cellStyle name="Separador de milhares_x0001_ 8 16 2" xfId="60292" xr:uid="{B969E031-C209-4221-9534-2A71CD6C696F}"/>
    <cellStyle name="Separador de milhares 8 16 2 2" xfId="29658" xr:uid="{00000000-0005-0000-0000-0000DC730000}"/>
    <cellStyle name="Separador de milhares 8 16 2 2 2" xfId="60294" xr:uid="{4E6CAB84-3975-48B7-B4EF-5445AEF7DFC5}"/>
    <cellStyle name="Separador de milhares 8 16 2 3" xfId="60293" xr:uid="{0DECFEE6-6198-4F2F-BA64-80574D0749AB}"/>
    <cellStyle name="Separador de milhares 8 16 3" xfId="29659" xr:uid="{00000000-0005-0000-0000-0000DD730000}"/>
    <cellStyle name="Separador de milhares 8 16 3 2" xfId="29660" xr:uid="{00000000-0005-0000-0000-0000DE730000}"/>
    <cellStyle name="Separador de milhares 8 16 3 2 2" xfId="60296" xr:uid="{522F9C57-37EE-4C69-ABEB-21828FF94A1F}"/>
    <cellStyle name="Separador de milhares 8 16 3 3" xfId="60295" xr:uid="{66EAEA8A-CB26-4693-9A21-DE240EE62576}"/>
    <cellStyle name="Separador de milhares 8 16 4" xfId="29661" xr:uid="{00000000-0005-0000-0000-0000DF730000}"/>
    <cellStyle name="Separador de milhares 8 16 4 2" xfId="60297" xr:uid="{94A75A33-B83A-4975-8E18-A2D501D68DB0}"/>
    <cellStyle name="Separador de milhares 8 16 5" xfId="29662" xr:uid="{00000000-0005-0000-0000-0000E0730000}"/>
    <cellStyle name="Separador de milhares 8 16 5 2" xfId="29663" xr:uid="{00000000-0005-0000-0000-0000E1730000}"/>
    <cellStyle name="Separador de milhares 8 16 5 2 2" xfId="60299" xr:uid="{9DB17348-A7C0-4F7A-B2AE-017D7F07F72D}"/>
    <cellStyle name="Separador de milhares 8 16 5 3" xfId="60298" xr:uid="{7A29E996-1F1D-4286-BDB1-64AF35D3DD08}"/>
    <cellStyle name="Separador de milhares 8 16 6" xfId="29664" xr:uid="{00000000-0005-0000-0000-0000E2730000}"/>
    <cellStyle name="Separador de milhares 8 16 6 2" xfId="60300" xr:uid="{9D421121-CADC-403B-9A56-A002388F69B3}"/>
    <cellStyle name="Separador de milhares 8 16 7" xfId="60291" xr:uid="{C019EB1C-E947-4E50-976F-12C9128D0875}"/>
    <cellStyle name="Separador de milhares 8 17" xfId="29665" xr:uid="{00000000-0005-0000-0000-0000E3730000}"/>
    <cellStyle name="Separador de milhares_x0001_ 8 17" xfId="29666" xr:uid="{00000000-0005-0000-0000-0000E4730000}"/>
    <cellStyle name="Separador de milhares 8 17 2" xfId="29667" xr:uid="{00000000-0005-0000-0000-0000E5730000}"/>
    <cellStyle name="Separador de milhares_x0001_ 8 17 2" xfId="60302" xr:uid="{FCD92F75-D094-407C-B0B6-92430D7F7BC2}"/>
    <cellStyle name="Separador de milhares 8 17 2 2" xfId="29668" xr:uid="{00000000-0005-0000-0000-0000E6730000}"/>
    <cellStyle name="Separador de milhares 8 17 2 2 2" xfId="60304" xr:uid="{E012D2F4-9774-4F46-A415-CA545FDA4939}"/>
    <cellStyle name="Separador de milhares 8 17 2 3" xfId="60303" xr:uid="{3F996B0C-89C8-4D5F-9965-EEAE22213C0D}"/>
    <cellStyle name="Separador de milhares 8 17 3" xfId="29669" xr:uid="{00000000-0005-0000-0000-0000E7730000}"/>
    <cellStyle name="Separador de milhares 8 17 3 2" xfId="29670" xr:uid="{00000000-0005-0000-0000-0000E8730000}"/>
    <cellStyle name="Separador de milhares 8 17 3 2 2" xfId="60306" xr:uid="{FC232945-DF48-40E4-A346-D96B7D2518BE}"/>
    <cellStyle name="Separador de milhares 8 17 3 3" xfId="60305" xr:uid="{2F06CA19-D10C-449A-A5B8-DBC7CDE0945A}"/>
    <cellStyle name="Separador de milhares 8 17 4" xfId="29671" xr:uid="{00000000-0005-0000-0000-0000E9730000}"/>
    <cellStyle name="Separador de milhares 8 17 4 2" xfId="60307" xr:uid="{9F4A0363-E04A-45AC-B2CA-2630E7A0C893}"/>
    <cellStyle name="Separador de milhares 8 17 5" xfId="29672" xr:uid="{00000000-0005-0000-0000-0000EA730000}"/>
    <cellStyle name="Separador de milhares 8 17 5 2" xfId="29673" xr:uid="{00000000-0005-0000-0000-0000EB730000}"/>
    <cellStyle name="Separador de milhares 8 17 5 2 2" xfId="60309" xr:uid="{115B7C5E-E922-488E-B9D0-3E65372A02AB}"/>
    <cellStyle name="Separador de milhares 8 17 5 3" xfId="60308" xr:uid="{A614D864-F7A9-472E-A5C9-0B3B18D3FF21}"/>
    <cellStyle name="Separador de milhares 8 17 6" xfId="29674" xr:uid="{00000000-0005-0000-0000-0000EC730000}"/>
    <cellStyle name="Separador de milhares 8 17 6 2" xfId="60310" xr:uid="{A24E460C-CDA6-4EF6-9245-63B25E7EF002}"/>
    <cellStyle name="Separador de milhares 8 17 7" xfId="60301" xr:uid="{7C4A6608-D883-4C69-A7FF-28C887FE6CA7}"/>
    <cellStyle name="Separador de milhares 8 18" xfId="29675" xr:uid="{00000000-0005-0000-0000-0000ED730000}"/>
    <cellStyle name="Separador de milhares_x0001_ 8 18" xfId="60212" xr:uid="{2A5F288E-433F-4E70-A97A-A4596BFEE208}"/>
    <cellStyle name="Separador de milhares 8 18 2" xfId="29676" xr:uid="{00000000-0005-0000-0000-0000EE730000}"/>
    <cellStyle name="Separador de milhares 8 18 2 2" xfId="29677" xr:uid="{00000000-0005-0000-0000-0000EF730000}"/>
    <cellStyle name="Separador de milhares 8 18 2 2 2" xfId="60313" xr:uid="{941AA1AA-6552-403A-BC23-D4046466F7D3}"/>
    <cellStyle name="Separador de milhares 8 18 2 3" xfId="60312" xr:uid="{3FDD69F3-CEE8-4CC9-A650-D4AD148103E3}"/>
    <cellStyle name="Separador de milhares 8 18 3" xfId="29678" xr:uid="{00000000-0005-0000-0000-0000F0730000}"/>
    <cellStyle name="Separador de milhares 8 18 3 2" xfId="29679" xr:uid="{00000000-0005-0000-0000-0000F1730000}"/>
    <cellStyle name="Separador de milhares 8 18 3 2 2" xfId="60315" xr:uid="{5A47D35A-F2E7-4356-ADF2-903528CCB92D}"/>
    <cellStyle name="Separador de milhares 8 18 3 3" xfId="60314" xr:uid="{C7106913-3ABE-4276-A742-3A1204DBB41B}"/>
    <cellStyle name="Separador de milhares 8 18 4" xfId="29680" xr:uid="{00000000-0005-0000-0000-0000F2730000}"/>
    <cellStyle name="Separador de milhares 8 18 4 2" xfId="60316" xr:uid="{3B1AC105-AEC3-4EAF-903B-AB872D1EF994}"/>
    <cellStyle name="Separador de milhares 8 18 5" xfId="29681" xr:uid="{00000000-0005-0000-0000-0000F3730000}"/>
    <cellStyle name="Separador de milhares 8 18 5 2" xfId="29682" xr:uid="{00000000-0005-0000-0000-0000F4730000}"/>
    <cellStyle name="Separador de milhares 8 18 5 2 2" xfId="60318" xr:uid="{A021E60D-AB7C-4938-B085-053069122D21}"/>
    <cellStyle name="Separador de milhares 8 18 5 3" xfId="60317" xr:uid="{68F149FD-4190-497E-8B18-584A5D1F0BCD}"/>
    <cellStyle name="Separador de milhares 8 18 6" xfId="29683" xr:uid="{00000000-0005-0000-0000-0000F5730000}"/>
    <cellStyle name="Separador de milhares 8 18 6 2" xfId="60319" xr:uid="{34FDA8AA-6153-48FF-8271-61EFD381EF4B}"/>
    <cellStyle name="Separador de milhares 8 18 7" xfId="60311" xr:uid="{F5AF6ED4-AEC0-4454-900E-369972559DB4}"/>
    <cellStyle name="Separador de milhares 8 19" xfId="29684" xr:uid="{00000000-0005-0000-0000-0000F6730000}"/>
    <cellStyle name="Separador de milhares 8 19 2" xfId="29685" xr:uid="{00000000-0005-0000-0000-0000F7730000}"/>
    <cellStyle name="Separador de milhares 8 19 2 2" xfId="29686" xr:uid="{00000000-0005-0000-0000-0000F8730000}"/>
    <cellStyle name="Separador de milhares 8 19 2 2 2" xfId="60322" xr:uid="{29FCC223-8474-432C-B304-D3068A2BD63E}"/>
    <cellStyle name="Separador de milhares 8 19 2 3" xfId="60321" xr:uid="{D2EBC8D9-C0A4-4694-9F7C-C01BCA30855E}"/>
    <cellStyle name="Separador de milhares 8 19 3" xfId="29687" xr:uid="{00000000-0005-0000-0000-0000F9730000}"/>
    <cellStyle name="Separador de milhares 8 19 3 2" xfId="29688" xr:uid="{00000000-0005-0000-0000-0000FA730000}"/>
    <cellStyle name="Separador de milhares 8 19 3 2 2" xfId="60324" xr:uid="{71D88052-3BA6-489C-AC2B-77B7F3E4C3D0}"/>
    <cellStyle name="Separador de milhares 8 19 3 3" xfId="60323" xr:uid="{DBDB6D29-F117-48B6-A479-E41BBF1F3D66}"/>
    <cellStyle name="Separador de milhares 8 19 4" xfId="29689" xr:uid="{00000000-0005-0000-0000-0000FB730000}"/>
    <cellStyle name="Separador de milhares 8 19 4 2" xfId="60325" xr:uid="{E5D4404B-6620-4CEF-8501-BEDF2290CF42}"/>
    <cellStyle name="Separador de milhares 8 19 5" xfId="29690" xr:uid="{00000000-0005-0000-0000-0000FC730000}"/>
    <cellStyle name="Separador de milhares 8 19 5 2" xfId="29691" xr:uid="{00000000-0005-0000-0000-0000FD730000}"/>
    <cellStyle name="Separador de milhares 8 19 5 2 2" xfId="60327" xr:uid="{F98438ED-9143-4EBE-B1CE-7F9E136F950B}"/>
    <cellStyle name="Separador de milhares 8 19 5 3" xfId="60326" xr:uid="{96A6CFF5-94DF-4F59-B0AD-472AAD90B256}"/>
    <cellStyle name="Separador de milhares 8 19 6" xfId="29692" xr:uid="{00000000-0005-0000-0000-0000FE730000}"/>
    <cellStyle name="Separador de milhares 8 19 6 2" xfId="60328" xr:uid="{682F75B8-384E-4EB0-A22D-279354BF8359}"/>
    <cellStyle name="Separador de milhares 8 19 7" xfId="60320" xr:uid="{F3CB8421-4276-450B-83CA-81B85A46B5BC}"/>
    <cellStyle name="Separador de milhares 8 2" xfId="29693" xr:uid="{00000000-0005-0000-0000-0000FF730000}"/>
    <cellStyle name="Separador de milhares_x0001_ 8 2" xfId="29694" xr:uid="{00000000-0005-0000-0000-000000740000}"/>
    <cellStyle name="Separador de milhares 8 2 10" xfId="60329" xr:uid="{88F5C8B7-D171-4244-8A82-78F64C52E021}"/>
    <cellStyle name="Separador de milhares_x0001_ 8 2 10" xfId="60330" xr:uid="{42FC2BAA-B694-4312-A0C6-E9F902FF5873}"/>
    <cellStyle name="Separador de milhares 8 2 2" xfId="29695" xr:uid="{00000000-0005-0000-0000-000001740000}"/>
    <cellStyle name="Separador de milhares_x0001_ 8 2 2" xfId="29696" xr:uid="{00000000-0005-0000-0000-000002740000}"/>
    <cellStyle name="Separador de milhares 8 2 2 2" xfId="29697" xr:uid="{00000000-0005-0000-0000-000003740000}"/>
    <cellStyle name="Separador de milhares_x0001_ 8 2 2 2" xfId="29698" xr:uid="{00000000-0005-0000-0000-000004740000}"/>
    <cellStyle name="Separador de milhares 8 2 2 2 2" xfId="60333" xr:uid="{2D5D6E94-2811-4803-BDA5-DFB7F5DB494C}"/>
    <cellStyle name="Separador de milhares_x0001_ 8 2 2 2 2" xfId="60334" xr:uid="{CD999576-41AB-4267-A255-899FB2564B90}"/>
    <cellStyle name="Separador de milhares 8 2 2 3" xfId="60331" xr:uid="{E3563E13-29B8-405C-AA94-1D2373FE3376}"/>
    <cellStyle name="Separador de milhares_x0001_ 8 2 2 3" xfId="60332" xr:uid="{811FB92C-F1A3-4496-B8C1-44949CC45951}"/>
    <cellStyle name="Separador de milhares 8 2 3" xfId="29699" xr:uid="{00000000-0005-0000-0000-000005740000}"/>
    <cellStyle name="Separador de milhares_x0001_ 8 2 3" xfId="29700" xr:uid="{00000000-0005-0000-0000-000006740000}"/>
    <cellStyle name="Separador de milhares 8 2 3 2" xfId="29701" xr:uid="{00000000-0005-0000-0000-000007740000}"/>
    <cellStyle name="Separador de milhares_x0001_ 8 2 3 2" xfId="29702" xr:uid="{00000000-0005-0000-0000-000008740000}"/>
    <cellStyle name="Separador de milhares 8 2 3 2 2" xfId="60337" xr:uid="{B795E7C8-A83E-43BD-8FF4-FA8C1780A3BA}"/>
    <cellStyle name="Separador de milhares_x0001_ 8 2 3 2 2" xfId="60338" xr:uid="{3A50E661-9743-4B6B-B5F6-C0B054A267DC}"/>
    <cellStyle name="Separador de milhares 8 2 3 3" xfId="60335" xr:uid="{C4EE2E4A-F28C-4214-A5C4-76196D67AC3D}"/>
    <cellStyle name="Separador de milhares_x0001_ 8 2 3 3" xfId="60336" xr:uid="{8663001A-21C8-49E4-ABCC-B3592C4C3219}"/>
    <cellStyle name="Separador de milhares 8 2 4" xfId="29703" xr:uid="{00000000-0005-0000-0000-000009740000}"/>
    <cellStyle name="Separador de milhares_x0001_ 8 2 4" xfId="29704" xr:uid="{00000000-0005-0000-0000-00000A740000}"/>
    <cellStyle name="Separador de milhares 8 2 4 2" xfId="29705" xr:uid="{00000000-0005-0000-0000-00000B740000}"/>
    <cellStyle name="Separador de milhares_x0001_ 8 2 4 2" xfId="29706" xr:uid="{00000000-0005-0000-0000-00000C740000}"/>
    <cellStyle name="Separador de milhares 8 2 4 2 2" xfId="60341" xr:uid="{87E7A91D-F1AC-46B0-B744-25D3901102A4}"/>
    <cellStyle name="Separador de milhares_x0001_ 8 2 4 2 2" xfId="60342" xr:uid="{91516541-FB26-4896-A0DD-A24EA19D8CCB}"/>
    <cellStyle name="Separador de milhares 8 2 4 3" xfId="60339" xr:uid="{CC38CAED-A953-4898-A5A0-D7C48443E13E}"/>
    <cellStyle name="Separador de milhares_x0001_ 8 2 4 3" xfId="60340" xr:uid="{773EB0A4-91A3-4A58-BE5C-4FE32272C80B}"/>
    <cellStyle name="Separador de milhares 8 2 5" xfId="29707" xr:uid="{00000000-0005-0000-0000-00000D740000}"/>
    <cellStyle name="Separador de milhares_x0001_ 8 2 5" xfId="29708" xr:uid="{00000000-0005-0000-0000-00000E740000}"/>
    <cellStyle name="Separador de milhares 8 2 5 2" xfId="29709" xr:uid="{00000000-0005-0000-0000-00000F740000}"/>
    <cellStyle name="Separador de milhares_x0001_ 8 2 5 2" xfId="29710" xr:uid="{00000000-0005-0000-0000-000010740000}"/>
    <cellStyle name="Separador de milhares 8 2 5 2 2" xfId="60345" xr:uid="{71383474-43AD-4624-8C69-7EB4233565E9}"/>
    <cellStyle name="Separador de milhares_x0001_ 8 2 5 2 2" xfId="60346" xr:uid="{B891DF70-8CCF-4BEE-B6E7-5058924EB267}"/>
    <cellStyle name="Separador de milhares 8 2 5 3" xfId="60343" xr:uid="{469936DC-117C-4827-87D5-1552FD09AD4D}"/>
    <cellStyle name="Separador de milhares_x0001_ 8 2 5 3" xfId="60344" xr:uid="{9AD03E9D-7599-4BFD-9DAA-2E00A83ED3B2}"/>
    <cellStyle name="Separador de milhares 8 2 6" xfId="29711" xr:uid="{00000000-0005-0000-0000-000011740000}"/>
    <cellStyle name="Separador de milhares_x0001_ 8 2 6" xfId="29712" xr:uid="{00000000-0005-0000-0000-000012740000}"/>
    <cellStyle name="Separador de milhares 8 2 6 2" xfId="60347" xr:uid="{2FA4A60E-8657-45B9-A447-5B6A6477FC92}"/>
    <cellStyle name="Separador de milhares_x0001_ 8 2 6 2" xfId="60348" xr:uid="{DE12E961-F142-4305-BC3D-58BED2A63BED}"/>
    <cellStyle name="Separador de milhares 8 2 7" xfId="29713" xr:uid="{00000000-0005-0000-0000-000013740000}"/>
    <cellStyle name="Separador de milhares_x0001_ 8 2 7" xfId="29714" xr:uid="{00000000-0005-0000-0000-000014740000}"/>
    <cellStyle name="Separador de milhares 8 2 7 2" xfId="60349" xr:uid="{2C077B0C-056D-4E88-A120-533C8BCFF07E}"/>
    <cellStyle name="Separador de milhares_x0001_ 8 2 7 2" xfId="60350" xr:uid="{33BB390E-F8A0-4A2D-BC3B-FEFE8AFFA231}"/>
    <cellStyle name="Separador de milhares 8 2 7 3" xfId="29715" xr:uid="{00000000-0005-0000-0000-000015740000}"/>
    <cellStyle name="Separador de milhares 8 2 7 3 2" xfId="60351" xr:uid="{887AA51F-EA12-4200-B4B9-8F529F3EC9DF}"/>
    <cellStyle name="Separador de milhares 8 2 8" xfId="29716" xr:uid="{00000000-0005-0000-0000-000016740000}"/>
    <cellStyle name="Separador de milhares_x0001_ 8 2 8" xfId="29717" xr:uid="{00000000-0005-0000-0000-000017740000}"/>
    <cellStyle name="Separador de milhares 8 2 8 2" xfId="60352" xr:uid="{F570C01F-0CEF-4A7D-9184-236719C01911}"/>
    <cellStyle name="Separador de milhares_x0001_ 8 2 8 2" xfId="60353" xr:uid="{27E16030-9A15-4BEC-A973-11ADAE3DA90E}"/>
    <cellStyle name="Separador de milhares 8 2 9" xfId="29718" xr:uid="{00000000-0005-0000-0000-000018740000}"/>
    <cellStyle name="Separador de milhares_x0001_ 8 2 9" xfId="29719" xr:uid="{00000000-0005-0000-0000-000019740000}"/>
    <cellStyle name="Separador de milhares 8 2 9 2" xfId="60354" xr:uid="{CD01AB83-A873-4968-B75E-C274EF56FB45}"/>
    <cellStyle name="Separador de milhares_x0001_ 8 2 9 2" xfId="60355" xr:uid="{15D4756D-84D9-41DC-B302-B0B498276C6B}"/>
    <cellStyle name="Separador de milhares 8 20" xfId="29720" xr:uid="{00000000-0005-0000-0000-00001A740000}"/>
    <cellStyle name="Separador de milhares 8 20 2" xfId="29721" xr:uid="{00000000-0005-0000-0000-00001B740000}"/>
    <cellStyle name="Separador de milhares 8 20 2 2" xfId="29722" xr:uid="{00000000-0005-0000-0000-00001C740000}"/>
    <cellStyle name="Separador de milhares 8 20 2 2 2" xfId="60358" xr:uid="{F6BF2555-7570-45F2-B668-871B5A0FF0F7}"/>
    <cellStyle name="Separador de milhares 8 20 2 3" xfId="60357" xr:uid="{EB557F84-3CD3-47C8-839F-29207A0514BB}"/>
    <cellStyle name="Separador de milhares 8 20 3" xfId="29723" xr:uid="{00000000-0005-0000-0000-00001D740000}"/>
    <cellStyle name="Separador de milhares 8 20 3 2" xfId="29724" xr:uid="{00000000-0005-0000-0000-00001E740000}"/>
    <cellStyle name="Separador de milhares 8 20 3 2 2" xfId="60360" xr:uid="{A401981D-817E-4A7C-9274-13F973533BE0}"/>
    <cellStyle name="Separador de milhares 8 20 3 3" xfId="60359" xr:uid="{E7930E36-1247-4650-AF4C-8C03CEB422F3}"/>
    <cellStyle name="Separador de milhares 8 20 4" xfId="29725" xr:uid="{00000000-0005-0000-0000-00001F740000}"/>
    <cellStyle name="Separador de milhares 8 20 4 2" xfId="60361" xr:uid="{8C1DCAA9-EB05-4EA9-A1B8-D57E4ADBDCA5}"/>
    <cellStyle name="Separador de milhares 8 20 5" xfId="29726" xr:uid="{00000000-0005-0000-0000-000020740000}"/>
    <cellStyle name="Separador de milhares 8 20 5 2" xfId="29727" xr:uid="{00000000-0005-0000-0000-000021740000}"/>
    <cellStyle name="Separador de milhares 8 20 5 2 2" xfId="60363" xr:uid="{A08476FD-27F6-4A4C-AC85-EE3CF1E87DE8}"/>
    <cellStyle name="Separador de milhares 8 20 5 3" xfId="60362" xr:uid="{7C3E6498-4F52-42FD-BE58-88BCA273D4C0}"/>
    <cellStyle name="Separador de milhares 8 20 6" xfId="29728" xr:uid="{00000000-0005-0000-0000-000022740000}"/>
    <cellStyle name="Separador de milhares 8 20 6 2" xfId="60364" xr:uid="{6235FEA3-AF0A-48D3-BEEF-A8BBA7368439}"/>
    <cellStyle name="Separador de milhares 8 20 7" xfId="60356" xr:uid="{33A0AF14-A7A6-48BD-9F73-F6434D0A2E9D}"/>
    <cellStyle name="Separador de milhares 8 21" xfId="29729" xr:uid="{00000000-0005-0000-0000-000023740000}"/>
    <cellStyle name="Separador de milhares 8 21 2" xfId="29730" xr:uid="{00000000-0005-0000-0000-000024740000}"/>
    <cellStyle name="Separador de milhares 8 21 2 2" xfId="29731" xr:uid="{00000000-0005-0000-0000-000025740000}"/>
    <cellStyle name="Separador de milhares 8 21 2 2 2" xfId="60367" xr:uid="{F752028E-DEF2-4A2D-AD43-818ECBCE13C0}"/>
    <cellStyle name="Separador de milhares 8 21 2 3" xfId="60366" xr:uid="{43526495-28E7-4D2E-A26E-B7305EFBCC80}"/>
    <cellStyle name="Separador de milhares 8 21 3" xfId="29732" xr:uid="{00000000-0005-0000-0000-000026740000}"/>
    <cellStyle name="Separador de milhares 8 21 3 2" xfId="29733" xr:uid="{00000000-0005-0000-0000-000027740000}"/>
    <cellStyle name="Separador de milhares 8 21 3 2 2" xfId="60369" xr:uid="{AAE7EFE2-6D67-49E2-ADA4-421CF2E2CEC5}"/>
    <cellStyle name="Separador de milhares 8 21 3 3" xfId="60368" xr:uid="{A1930548-4C07-420D-A924-C990B8093F7C}"/>
    <cellStyle name="Separador de milhares 8 21 4" xfId="29734" xr:uid="{00000000-0005-0000-0000-000028740000}"/>
    <cellStyle name="Separador de milhares 8 21 4 2" xfId="60370" xr:uid="{CDEF1FB2-5CC6-49A6-B470-8C150E475A48}"/>
    <cellStyle name="Separador de milhares 8 21 5" xfId="29735" xr:uid="{00000000-0005-0000-0000-000029740000}"/>
    <cellStyle name="Separador de milhares 8 21 5 2" xfId="29736" xr:uid="{00000000-0005-0000-0000-00002A740000}"/>
    <cellStyle name="Separador de milhares 8 21 5 2 2" xfId="60372" xr:uid="{A20E12FA-9995-40B4-9A7C-F41A5E3A7FD1}"/>
    <cellStyle name="Separador de milhares 8 21 5 3" xfId="60371" xr:uid="{D6BA1DCC-EF1F-4D8C-9DD2-B7470D011605}"/>
    <cellStyle name="Separador de milhares 8 21 6" xfId="29737" xr:uid="{00000000-0005-0000-0000-00002B740000}"/>
    <cellStyle name="Separador de milhares 8 21 6 2" xfId="60373" xr:uid="{A2641990-DB0F-4E95-BC38-FECBE4FAF6F5}"/>
    <cellStyle name="Separador de milhares 8 21 7" xfId="60365" xr:uid="{D87C55F4-E607-4A62-B96D-B1E6F71E3058}"/>
    <cellStyle name="Separador de milhares 8 22" xfId="29738" xr:uid="{00000000-0005-0000-0000-00002C740000}"/>
    <cellStyle name="Separador de milhares 8 22 2" xfId="29739" xr:uid="{00000000-0005-0000-0000-00002D740000}"/>
    <cellStyle name="Separador de milhares 8 22 2 2" xfId="29740" xr:uid="{00000000-0005-0000-0000-00002E740000}"/>
    <cellStyle name="Separador de milhares 8 22 2 2 2" xfId="60376" xr:uid="{5B128551-7ED7-4AB7-9365-96F982CA6D15}"/>
    <cellStyle name="Separador de milhares 8 22 2 3" xfId="60375" xr:uid="{1CA733C9-E490-42C1-8AAA-4579663E6630}"/>
    <cellStyle name="Separador de milhares 8 22 3" xfId="29741" xr:uid="{00000000-0005-0000-0000-00002F740000}"/>
    <cellStyle name="Separador de milhares 8 22 3 2" xfId="29742" xr:uid="{00000000-0005-0000-0000-000030740000}"/>
    <cellStyle name="Separador de milhares 8 22 3 2 2" xfId="60378" xr:uid="{4D6770CA-C1EC-4DFB-A5AF-D7471E45C85C}"/>
    <cellStyle name="Separador de milhares 8 22 3 3" xfId="60377" xr:uid="{8BEDB94F-FFB6-4DED-89EC-DAE250E7ED49}"/>
    <cellStyle name="Separador de milhares 8 22 4" xfId="29743" xr:uid="{00000000-0005-0000-0000-000031740000}"/>
    <cellStyle name="Separador de milhares 8 22 4 2" xfId="60379" xr:uid="{80B2F27B-C888-4869-A26F-DD6FA1F5DCE1}"/>
    <cellStyle name="Separador de milhares 8 22 5" xfId="29744" xr:uid="{00000000-0005-0000-0000-000032740000}"/>
    <cellStyle name="Separador de milhares 8 22 5 2" xfId="29745" xr:uid="{00000000-0005-0000-0000-000033740000}"/>
    <cellStyle name="Separador de milhares 8 22 5 2 2" xfId="60381" xr:uid="{A7240F56-59C2-48F4-B084-0EC510487D19}"/>
    <cellStyle name="Separador de milhares 8 22 5 3" xfId="60380" xr:uid="{9ACB80F8-2E86-4DB6-B5B3-BCE00ADBDC7D}"/>
    <cellStyle name="Separador de milhares 8 22 6" xfId="29746" xr:uid="{00000000-0005-0000-0000-000034740000}"/>
    <cellStyle name="Separador de milhares 8 22 6 2" xfId="60382" xr:uid="{C54ED866-5DAA-4939-B3DE-65133791E358}"/>
    <cellStyle name="Separador de milhares 8 22 7" xfId="60374" xr:uid="{A2C0803E-4FA2-4447-911A-90BC25363D1E}"/>
    <cellStyle name="Separador de milhares 8 23" xfId="29747" xr:uid="{00000000-0005-0000-0000-000035740000}"/>
    <cellStyle name="Separador de milhares 8 23 2" xfId="29748" xr:uid="{00000000-0005-0000-0000-000036740000}"/>
    <cellStyle name="Separador de milhares 8 23 2 2" xfId="29749" xr:uid="{00000000-0005-0000-0000-000037740000}"/>
    <cellStyle name="Separador de milhares 8 23 2 2 2" xfId="60385" xr:uid="{FDBC4ADC-9315-4AA2-8333-7A0AB2BB015E}"/>
    <cellStyle name="Separador de milhares 8 23 2 3" xfId="60384" xr:uid="{3E532A36-DD53-4171-9618-C0BF2415E86D}"/>
    <cellStyle name="Separador de milhares 8 23 3" xfId="29750" xr:uid="{00000000-0005-0000-0000-000038740000}"/>
    <cellStyle name="Separador de milhares 8 23 3 2" xfId="29751" xr:uid="{00000000-0005-0000-0000-000039740000}"/>
    <cellStyle name="Separador de milhares 8 23 3 2 2" xfId="60387" xr:uid="{42E8A780-F305-466E-A13E-ED627B4504A7}"/>
    <cellStyle name="Separador de milhares 8 23 3 3" xfId="60386" xr:uid="{441C2F1E-1F47-4591-B40C-5BCB6C8B88AC}"/>
    <cellStyle name="Separador de milhares 8 23 4" xfId="29752" xr:uid="{00000000-0005-0000-0000-00003A740000}"/>
    <cellStyle name="Separador de milhares 8 23 4 2" xfId="60388" xr:uid="{9277A838-8F02-48B5-9994-807D39A9DC87}"/>
    <cellStyle name="Separador de milhares 8 23 5" xfId="29753" xr:uid="{00000000-0005-0000-0000-00003B740000}"/>
    <cellStyle name="Separador de milhares 8 23 5 2" xfId="29754" xr:uid="{00000000-0005-0000-0000-00003C740000}"/>
    <cellStyle name="Separador de milhares 8 23 5 2 2" xfId="60390" xr:uid="{623C99B3-8180-49BA-AC2E-7CACDA1331FE}"/>
    <cellStyle name="Separador de milhares 8 23 5 3" xfId="60389" xr:uid="{D0DEE04E-2DD3-4BC0-BDBC-6B9CA461B052}"/>
    <cellStyle name="Separador de milhares 8 23 6" xfId="29755" xr:uid="{00000000-0005-0000-0000-00003D740000}"/>
    <cellStyle name="Separador de milhares 8 23 6 2" xfId="60391" xr:uid="{AD67CF2C-171D-4DA0-ACDB-080A044BA594}"/>
    <cellStyle name="Separador de milhares 8 23 7" xfId="60383" xr:uid="{72CBB3A2-5B0E-4806-B244-4FDA16E206E8}"/>
    <cellStyle name="Separador de milhares 8 24" xfId="29756" xr:uid="{00000000-0005-0000-0000-00003E740000}"/>
    <cellStyle name="Separador de milhares 8 24 2" xfId="29757" xr:uid="{00000000-0005-0000-0000-00003F740000}"/>
    <cellStyle name="Separador de milhares 8 24 2 2" xfId="29758" xr:uid="{00000000-0005-0000-0000-000040740000}"/>
    <cellStyle name="Separador de milhares 8 24 2 2 2" xfId="60394" xr:uid="{841AF21E-3580-4525-807F-218A9AA98350}"/>
    <cellStyle name="Separador de milhares 8 24 2 3" xfId="60393" xr:uid="{1047F0CF-C2E6-455D-8D12-908460A69998}"/>
    <cellStyle name="Separador de milhares 8 24 3" xfId="29759" xr:uid="{00000000-0005-0000-0000-000041740000}"/>
    <cellStyle name="Separador de milhares 8 24 3 2" xfId="29760" xr:uid="{00000000-0005-0000-0000-000042740000}"/>
    <cellStyle name="Separador de milhares 8 24 3 2 2" xfId="60396" xr:uid="{F7056470-3199-48DF-894D-C9247ED69EDE}"/>
    <cellStyle name="Separador de milhares 8 24 3 3" xfId="60395" xr:uid="{A8EF4F78-743A-4E82-80F8-8EB16F1FD664}"/>
    <cellStyle name="Separador de milhares 8 24 4" xfId="29761" xr:uid="{00000000-0005-0000-0000-000043740000}"/>
    <cellStyle name="Separador de milhares 8 24 4 2" xfId="60397" xr:uid="{BA11D060-C813-409D-9181-308A27ACF725}"/>
    <cellStyle name="Separador de milhares 8 24 5" xfId="29762" xr:uid="{00000000-0005-0000-0000-000044740000}"/>
    <cellStyle name="Separador de milhares 8 24 5 2" xfId="29763" xr:uid="{00000000-0005-0000-0000-000045740000}"/>
    <cellStyle name="Separador de milhares 8 24 5 2 2" xfId="60399" xr:uid="{C71BBCBC-3DF0-4647-B8A5-EB3D06DDD83B}"/>
    <cellStyle name="Separador de milhares 8 24 5 3" xfId="60398" xr:uid="{DC0D8E02-9CBF-43D3-8BEF-A6AB92167B65}"/>
    <cellStyle name="Separador de milhares 8 24 6" xfId="29764" xr:uid="{00000000-0005-0000-0000-000046740000}"/>
    <cellStyle name="Separador de milhares 8 24 6 2" xfId="60400" xr:uid="{F59C1C01-66CF-413D-A03D-6016F31FB070}"/>
    <cellStyle name="Separador de milhares 8 24 7" xfId="60392" xr:uid="{627697A6-202B-435F-9B3E-63F67A12B326}"/>
    <cellStyle name="Separador de milhares 8 25" xfId="29765" xr:uid="{00000000-0005-0000-0000-000047740000}"/>
    <cellStyle name="Separador de milhares 8 25 2" xfId="29766" xr:uid="{00000000-0005-0000-0000-000048740000}"/>
    <cellStyle name="Separador de milhares 8 25 2 2" xfId="29767" xr:uid="{00000000-0005-0000-0000-000049740000}"/>
    <cellStyle name="Separador de milhares 8 25 2 2 2" xfId="60403" xr:uid="{B15BFE54-EC41-4790-A164-DEB5E3552D99}"/>
    <cellStyle name="Separador de milhares 8 25 2 3" xfId="60402" xr:uid="{42E16A99-5D88-46C9-B4CA-D3BC906FB359}"/>
    <cellStyle name="Separador de milhares 8 25 3" xfId="29768" xr:uid="{00000000-0005-0000-0000-00004A740000}"/>
    <cellStyle name="Separador de milhares 8 25 3 2" xfId="29769" xr:uid="{00000000-0005-0000-0000-00004B740000}"/>
    <cellStyle name="Separador de milhares 8 25 3 2 2" xfId="60405" xr:uid="{C07A0111-1B48-4A87-88BF-2E2F1DAD482C}"/>
    <cellStyle name="Separador de milhares 8 25 3 3" xfId="60404" xr:uid="{049300E2-2971-4C03-9542-3089A98F39E1}"/>
    <cellStyle name="Separador de milhares 8 25 4" xfId="29770" xr:uid="{00000000-0005-0000-0000-00004C740000}"/>
    <cellStyle name="Separador de milhares 8 25 4 2" xfId="60406" xr:uid="{D24F354C-9D37-4F9B-BF1B-606141436DC7}"/>
    <cellStyle name="Separador de milhares 8 25 5" xfId="29771" xr:uid="{00000000-0005-0000-0000-00004D740000}"/>
    <cellStyle name="Separador de milhares 8 25 5 2" xfId="29772" xr:uid="{00000000-0005-0000-0000-00004E740000}"/>
    <cellStyle name="Separador de milhares 8 25 5 2 2" xfId="60408" xr:uid="{12845D58-51E7-4BE9-9EBA-8EB3081F8DF4}"/>
    <cellStyle name="Separador de milhares 8 25 5 3" xfId="60407" xr:uid="{8BE9E45C-F6F4-46E4-9F82-8212269C3A2A}"/>
    <cellStyle name="Separador de milhares 8 25 6" xfId="29773" xr:uid="{00000000-0005-0000-0000-00004F740000}"/>
    <cellStyle name="Separador de milhares 8 25 6 2" xfId="60409" xr:uid="{56B5D0AF-5CB8-4713-AAB1-B8ED425B075C}"/>
    <cellStyle name="Separador de milhares 8 25 7" xfId="60401" xr:uid="{4E4105E7-7CD8-4B29-8350-FD0C3B934383}"/>
    <cellStyle name="Separador de milhares 8 26" xfId="29774" xr:uid="{00000000-0005-0000-0000-000050740000}"/>
    <cellStyle name="Separador de milhares 8 26 2" xfId="29775" xr:uid="{00000000-0005-0000-0000-000051740000}"/>
    <cellStyle name="Separador de milhares 8 26 2 2" xfId="29776" xr:uid="{00000000-0005-0000-0000-000052740000}"/>
    <cellStyle name="Separador de milhares 8 26 2 2 2" xfId="60412" xr:uid="{DF8EC2CD-A0D8-4FF1-BB6E-47932EBF02A5}"/>
    <cellStyle name="Separador de milhares 8 26 2 3" xfId="60411" xr:uid="{4A1C3C9A-E373-4C82-B820-817303AFFFF8}"/>
    <cellStyle name="Separador de milhares 8 26 3" xfId="29777" xr:uid="{00000000-0005-0000-0000-000053740000}"/>
    <cellStyle name="Separador de milhares 8 26 3 2" xfId="29778" xr:uid="{00000000-0005-0000-0000-000054740000}"/>
    <cellStyle name="Separador de milhares 8 26 3 2 2" xfId="60414" xr:uid="{D55D773B-14C2-44E7-BCAA-C1C09D860055}"/>
    <cellStyle name="Separador de milhares 8 26 3 3" xfId="60413" xr:uid="{5611127B-6A4F-4945-9F10-197D43FBF75F}"/>
    <cellStyle name="Separador de milhares 8 26 4" xfId="29779" xr:uid="{00000000-0005-0000-0000-000055740000}"/>
    <cellStyle name="Separador de milhares 8 26 4 2" xfId="60415" xr:uid="{BCC34833-DE6A-4870-9257-6E398FB7708F}"/>
    <cellStyle name="Separador de milhares 8 26 5" xfId="29780" xr:uid="{00000000-0005-0000-0000-000056740000}"/>
    <cellStyle name="Separador de milhares 8 26 5 2" xfId="29781" xr:uid="{00000000-0005-0000-0000-000057740000}"/>
    <cellStyle name="Separador de milhares 8 26 5 2 2" xfId="60417" xr:uid="{69FB0A41-3719-456C-A80D-307D44B367AB}"/>
    <cellStyle name="Separador de milhares 8 26 5 3" xfId="60416" xr:uid="{93C73054-D97D-4524-9B57-1206E1ED7345}"/>
    <cellStyle name="Separador de milhares 8 26 6" xfId="29782" xr:uid="{00000000-0005-0000-0000-000058740000}"/>
    <cellStyle name="Separador de milhares 8 26 6 2" xfId="60418" xr:uid="{FBC816B1-F408-4112-85EA-DFB72C173EF0}"/>
    <cellStyle name="Separador de milhares 8 26 7" xfId="60410" xr:uid="{48CE045B-A1E7-4555-86E5-568FF5EFE13D}"/>
    <cellStyle name="Separador de milhares 8 27" xfId="29783" xr:uid="{00000000-0005-0000-0000-000059740000}"/>
    <cellStyle name="Separador de milhares 8 27 2" xfId="29784" xr:uid="{00000000-0005-0000-0000-00005A740000}"/>
    <cellStyle name="Separador de milhares 8 27 2 2" xfId="29785" xr:uid="{00000000-0005-0000-0000-00005B740000}"/>
    <cellStyle name="Separador de milhares 8 27 2 2 2" xfId="60421" xr:uid="{0D927F82-B919-45F0-929C-0525B2BC51B0}"/>
    <cellStyle name="Separador de milhares 8 27 2 3" xfId="60420" xr:uid="{433EF78D-82BA-4E16-9F20-B063249C81D6}"/>
    <cellStyle name="Separador de milhares 8 27 3" xfId="29786" xr:uid="{00000000-0005-0000-0000-00005C740000}"/>
    <cellStyle name="Separador de milhares 8 27 3 2" xfId="29787" xr:uid="{00000000-0005-0000-0000-00005D740000}"/>
    <cellStyle name="Separador de milhares 8 27 3 2 2" xfId="60423" xr:uid="{7168DC32-9353-4974-B75C-66602FBB8B6E}"/>
    <cellStyle name="Separador de milhares 8 27 3 3" xfId="60422" xr:uid="{56452E3B-9E19-4CD4-938D-134333F6BD3B}"/>
    <cellStyle name="Separador de milhares 8 27 4" xfId="29788" xr:uid="{00000000-0005-0000-0000-00005E740000}"/>
    <cellStyle name="Separador de milhares 8 27 4 2" xfId="60424" xr:uid="{77F10BBB-03FC-49AD-88CD-15EB8313F2D9}"/>
    <cellStyle name="Separador de milhares 8 27 5" xfId="29789" xr:uid="{00000000-0005-0000-0000-00005F740000}"/>
    <cellStyle name="Separador de milhares 8 27 5 2" xfId="29790" xr:uid="{00000000-0005-0000-0000-000060740000}"/>
    <cellStyle name="Separador de milhares 8 27 5 2 2" xfId="60426" xr:uid="{6C8D1A41-26EC-4C62-829D-F16C63B4046E}"/>
    <cellStyle name="Separador de milhares 8 27 5 3" xfId="60425" xr:uid="{4F722176-FF14-4689-9A14-626DE678167A}"/>
    <cellStyle name="Separador de milhares 8 27 6" xfId="29791" xr:uid="{00000000-0005-0000-0000-000061740000}"/>
    <cellStyle name="Separador de milhares 8 27 6 2" xfId="60427" xr:uid="{608292A4-D4AC-466A-BC72-642496FD1544}"/>
    <cellStyle name="Separador de milhares 8 27 7" xfId="60419" xr:uid="{F08F1913-2A9D-49A3-A8CD-8EAE73978300}"/>
    <cellStyle name="Separador de milhares 8 28" xfId="29792" xr:uid="{00000000-0005-0000-0000-000062740000}"/>
    <cellStyle name="Separador de milhares 8 28 2" xfId="29793" xr:uid="{00000000-0005-0000-0000-000063740000}"/>
    <cellStyle name="Separador de milhares 8 28 2 2" xfId="29794" xr:uid="{00000000-0005-0000-0000-000064740000}"/>
    <cellStyle name="Separador de milhares 8 28 2 2 2" xfId="60430" xr:uid="{C864DB3D-7CC9-4160-BC83-377D64D2BFB8}"/>
    <cellStyle name="Separador de milhares 8 28 2 3" xfId="60429" xr:uid="{7C7B874E-7D31-4915-8CCF-E15547740CFE}"/>
    <cellStyle name="Separador de milhares 8 28 3" xfId="29795" xr:uid="{00000000-0005-0000-0000-000065740000}"/>
    <cellStyle name="Separador de milhares 8 28 3 2" xfId="29796" xr:uid="{00000000-0005-0000-0000-000066740000}"/>
    <cellStyle name="Separador de milhares 8 28 3 2 2" xfId="60432" xr:uid="{2DC40178-35C2-41E9-835A-933B69120321}"/>
    <cellStyle name="Separador de milhares 8 28 3 3" xfId="60431" xr:uid="{B4FB224A-CA06-48DD-89DA-74935830F22B}"/>
    <cellStyle name="Separador de milhares 8 28 4" xfId="29797" xr:uid="{00000000-0005-0000-0000-000067740000}"/>
    <cellStyle name="Separador de milhares 8 28 4 2" xfId="60433" xr:uid="{6DD988F1-AFEB-4934-8032-D7F6EBBA74ED}"/>
    <cellStyle name="Separador de milhares 8 28 5" xfId="29798" xr:uid="{00000000-0005-0000-0000-000068740000}"/>
    <cellStyle name="Separador de milhares 8 28 5 2" xfId="29799" xr:uid="{00000000-0005-0000-0000-000069740000}"/>
    <cellStyle name="Separador de milhares 8 28 5 2 2" xfId="60435" xr:uid="{3B483E23-6377-4A61-B6B4-AC3D6A1CF696}"/>
    <cellStyle name="Separador de milhares 8 28 5 3" xfId="60434" xr:uid="{EADF4A77-7776-4F52-8F0B-89C946779D72}"/>
    <cellStyle name="Separador de milhares 8 28 6" xfId="29800" xr:uid="{00000000-0005-0000-0000-00006A740000}"/>
    <cellStyle name="Separador de milhares 8 28 6 2" xfId="60436" xr:uid="{7D1985AA-9DB5-4263-B34C-49B600DC6ABB}"/>
    <cellStyle name="Separador de milhares 8 28 7" xfId="60428" xr:uid="{DA1C89CF-2773-4ECA-A583-5E296CAF72AC}"/>
    <cellStyle name="Separador de milhares 8 29" xfId="29801" xr:uid="{00000000-0005-0000-0000-00006B740000}"/>
    <cellStyle name="Separador de milhares 8 29 2" xfId="29802" xr:uid="{00000000-0005-0000-0000-00006C740000}"/>
    <cellStyle name="Separador de milhares 8 29 2 2" xfId="29803" xr:uid="{00000000-0005-0000-0000-00006D740000}"/>
    <cellStyle name="Separador de milhares 8 29 2 2 2" xfId="60439" xr:uid="{91C48FA5-0AF3-4CD5-95EB-713A2FB741A2}"/>
    <cellStyle name="Separador de milhares 8 29 2 3" xfId="60438" xr:uid="{95C96D2E-8689-4EC8-AB8A-2D38C7A507A6}"/>
    <cellStyle name="Separador de milhares 8 29 3" xfId="29804" xr:uid="{00000000-0005-0000-0000-00006E740000}"/>
    <cellStyle name="Separador de milhares 8 29 3 2" xfId="29805" xr:uid="{00000000-0005-0000-0000-00006F740000}"/>
    <cellStyle name="Separador de milhares 8 29 3 2 2" xfId="60441" xr:uid="{9D28FFA0-9359-438B-95E4-0FB4B07705C5}"/>
    <cellStyle name="Separador de milhares 8 29 3 3" xfId="60440" xr:uid="{335144F3-5280-4CA6-8955-3DD71885906A}"/>
    <cellStyle name="Separador de milhares 8 29 4" xfId="29806" xr:uid="{00000000-0005-0000-0000-000070740000}"/>
    <cellStyle name="Separador de milhares 8 29 4 2" xfId="60442" xr:uid="{BDD7D15B-44B4-4BC9-A33C-20AB80C1E15F}"/>
    <cellStyle name="Separador de milhares 8 29 5" xfId="29807" xr:uid="{00000000-0005-0000-0000-000071740000}"/>
    <cellStyle name="Separador de milhares 8 29 5 2" xfId="60443" xr:uid="{9B32AAC7-643A-4158-9E0D-AAACDA77FC27}"/>
    <cellStyle name="Separador de milhares 8 29 6" xfId="29808" xr:uid="{00000000-0005-0000-0000-000072740000}"/>
    <cellStyle name="Separador de milhares 8 29 6 2" xfId="60444" xr:uid="{979736E1-401F-4F21-A8FB-109A81B17E44}"/>
    <cellStyle name="Separador de milhares 8 29 7" xfId="60437" xr:uid="{0F263084-6FC6-4FF3-8D4D-40B7E16294E8}"/>
    <cellStyle name="Separador de milhares 8 3" xfId="29809" xr:uid="{00000000-0005-0000-0000-000073740000}"/>
    <cellStyle name="Separador de milhares_x0001_ 8 3" xfId="29810" xr:uid="{00000000-0005-0000-0000-000074740000}"/>
    <cellStyle name="Separador de milhares 8 3 10" xfId="60445" xr:uid="{82361446-96F4-431D-8787-400CD1F165C8}"/>
    <cellStyle name="Separador de milhares_x0001_ 8 3 10" xfId="60446" xr:uid="{04B93087-C23A-404F-94B2-B56CC8F8B326}"/>
    <cellStyle name="Separador de milhares 8 3 2" xfId="29811" xr:uid="{00000000-0005-0000-0000-000075740000}"/>
    <cellStyle name="Separador de milhares_x0001_ 8 3 2" xfId="29812" xr:uid="{00000000-0005-0000-0000-000076740000}"/>
    <cellStyle name="Separador de milhares 8 3 2 2" xfId="29813" xr:uid="{00000000-0005-0000-0000-000077740000}"/>
    <cellStyle name="Separador de milhares_x0001_ 8 3 2 2" xfId="29814" xr:uid="{00000000-0005-0000-0000-000078740000}"/>
    <cellStyle name="Separador de milhares 8 3 2 2 2" xfId="60449" xr:uid="{BBE12C04-CA9D-4B8F-854F-611F99B55E95}"/>
    <cellStyle name="Separador de milhares_x0001_ 8 3 2 2 2" xfId="60450" xr:uid="{D2901676-663B-4BB6-9B1E-DB0A0C2E683F}"/>
    <cellStyle name="Separador de milhares 8 3 2 3" xfId="60447" xr:uid="{0C6C4DE9-CB0C-4005-8850-DB28FDDBFE65}"/>
    <cellStyle name="Separador de milhares_x0001_ 8 3 2 3" xfId="60448" xr:uid="{80A465FD-342D-4753-8E64-C6C246EC05CD}"/>
    <cellStyle name="Separador de milhares 8 3 3" xfId="29815" xr:uid="{00000000-0005-0000-0000-000079740000}"/>
    <cellStyle name="Separador de milhares_x0001_ 8 3 3" xfId="29816" xr:uid="{00000000-0005-0000-0000-00007A740000}"/>
    <cellStyle name="Separador de milhares 8 3 3 2" xfId="29817" xr:uid="{00000000-0005-0000-0000-00007B740000}"/>
    <cellStyle name="Separador de milhares_x0001_ 8 3 3 2" xfId="29818" xr:uid="{00000000-0005-0000-0000-00007C740000}"/>
    <cellStyle name="Separador de milhares 8 3 3 2 2" xfId="60453" xr:uid="{96809A3D-6D98-4BCD-91F7-9634F295893D}"/>
    <cellStyle name="Separador de milhares_x0001_ 8 3 3 2 2" xfId="60454" xr:uid="{D6BB6EF6-DC27-44DB-91C1-21EAFF08F060}"/>
    <cellStyle name="Separador de milhares 8 3 3 3" xfId="60451" xr:uid="{D6671D86-61EF-4695-845C-16194C253994}"/>
    <cellStyle name="Separador de milhares_x0001_ 8 3 3 3" xfId="60452" xr:uid="{ED93F16C-CC6E-4A9F-AAF8-813C20763066}"/>
    <cellStyle name="Separador de milhares 8 3 4" xfId="29819" xr:uid="{00000000-0005-0000-0000-00007D740000}"/>
    <cellStyle name="Separador de milhares_x0001_ 8 3 4" xfId="29820" xr:uid="{00000000-0005-0000-0000-00007E740000}"/>
    <cellStyle name="Separador de milhares 8 3 4 2" xfId="29821" xr:uid="{00000000-0005-0000-0000-00007F740000}"/>
    <cellStyle name="Separador de milhares_x0001_ 8 3 4 2" xfId="29822" xr:uid="{00000000-0005-0000-0000-000080740000}"/>
    <cellStyle name="Separador de milhares 8 3 4 2 2" xfId="60457" xr:uid="{53069B0D-35B4-40D7-9733-989036B9A1D1}"/>
    <cellStyle name="Separador de milhares_x0001_ 8 3 4 2 2" xfId="60458" xr:uid="{4202439F-AF19-4520-B028-284B1A8AC123}"/>
    <cellStyle name="Separador de milhares 8 3 4 3" xfId="60455" xr:uid="{EF815ED9-15E0-482B-8E25-4CCC75E1B7F0}"/>
    <cellStyle name="Separador de milhares_x0001_ 8 3 4 3" xfId="60456" xr:uid="{E6654A36-EAED-4A52-9251-44C01F03DC2B}"/>
    <cellStyle name="Separador de milhares 8 3 5" xfId="29823" xr:uid="{00000000-0005-0000-0000-000081740000}"/>
    <cellStyle name="Separador de milhares_x0001_ 8 3 5" xfId="29824" xr:uid="{00000000-0005-0000-0000-000082740000}"/>
    <cellStyle name="Separador de milhares 8 3 5 2" xfId="29825" xr:uid="{00000000-0005-0000-0000-000083740000}"/>
    <cellStyle name="Separador de milhares_x0001_ 8 3 5 2" xfId="29826" xr:uid="{00000000-0005-0000-0000-000084740000}"/>
    <cellStyle name="Separador de milhares 8 3 5 2 2" xfId="60461" xr:uid="{2890F6D8-C4B8-42A7-B175-98B99E1D22B6}"/>
    <cellStyle name="Separador de milhares_x0001_ 8 3 5 2 2" xfId="60462" xr:uid="{898D96F0-6B37-4333-B805-AEE67671C022}"/>
    <cellStyle name="Separador de milhares 8 3 5 3" xfId="60459" xr:uid="{959C1B23-4D8D-4AB1-9D69-2ADAECC15089}"/>
    <cellStyle name="Separador de milhares_x0001_ 8 3 5 3" xfId="60460" xr:uid="{CA12770A-EAB0-404D-AD9A-41B9C34A5C85}"/>
    <cellStyle name="Separador de milhares 8 3 6" xfId="29827" xr:uid="{00000000-0005-0000-0000-000085740000}"/>
    <cellStyle name="Separador de milhares_x0001_ 8 3 6" xfId="29828" xr:uid="{00000000-0005-0000-0000-000086740000}"/>
    <cellStyle name="Separador de milhares 8 3 6 2" xfId="60463" xr:uid="{0C74200C-D3E1-464F-AC37-4EF5C1CE3912}"/>
    <cellStyle name="Separador de milhares_x0001_ 8 3 6 2" xfId="60464" xr:uid="{2286BF9F-0854-4319-8B89-F06AA2932FAB}"/>
    <cellStyle name="Separador de milhares 8 3 7" xfId="29829" xr:uid="{00000000-0005-0000-0000-000087740000}"/>
    <cellStyle name="Separador de milhares_x0001_ 8 3 7" xfId="29830" xr:uid="{00000000-0005-0000-0000-000088740000}"/>
    <cellStyle name="Separador de milhares 8 3 7 2" xfId="60465" xr:uid="{F511E86F-6DEB-48A3-8241-5BE2C3E2B5D3}"/>
    <cellStyle name="Separador de milhares_x0001_ 8 3 7 2" xfId="60466" xr:uid="{31D162D6-AA05-4A62-B864-DC0DE0B894F6}"/>
    <cellStyle name="Separador de milhares 8 3 7 3" xfId="29831" xr:uid="{00000000-0005-0000-0000-000089740000}"/>
    <cellStyle name="Separador de milhares 8 3 7 3 2" xfId="60467" xr:uid="{A7A0ABA3-2B7F-4062-BCC9-6C9A1D079720}"/>
    <cellStyle name="Separador de milhares 8 3 8" xfId="29832" xr:uid="{00000000-0005-0000-0000-00008A740000}"/>
    <cellStyle name="Separador de milhares_x0001_ 8 3 8" xfId="29833" xr:uid="{00000000-0005-0000-0000-00008B740000}"/>
    <cellStyle name="Separador de milhares 8 3 8 2" xfId="60468" xr:uid="{FCFD6205-F4DB-4F82-869B-B346A68686D7}"/>
    <cellStyle name="Separador de milhares_x0001_ 8 3 8 2" xfId="60469" xr:uid="{2844D948-B74B-4BB5-BDC7-9F78966A7D56}"/>
    <cellStyle name="Separador de milhares 8 3 9" xfId="29834" xr:uid="{00000000-0005-0000-0000-00008C740000}"/>
    <cellStyle name="Separador de milhares_x0001_ 8 3 9" xfId="29835" xr:uid="{00000000-0005-0000-0000-00008D740000}"/>
    <cellStyle name="Separador de milhares 8 3 9 2" xfId="60470" xr:uid="{50F95426-89A5-4D1B-972D-9A3091D2CA1B}"/>
    <cellStyle name="Separador de milhares_x0001_ 8 3 9 2" xfId="60471" xr:uid="{725C987B-76A0-43C4-A9EC-B15927D7C2B4}"/>
    <cellStyle name="Separador de milhares 8 30" xfId="29836" xr:uid="{00000000-0005-0000-0000-00008E740000}"/>
    <cellStyle name="Separador de milhares 8 30 2" xfId="29837" xr:uid="{00000000-0005-0000-0000-00008F740000}"/>
    <cellStyle name="Separador de milhares 8 30 2 2" xfId="29838" xr:uid="{00000000-0005-0000-0000-000090740000}"/>
    <cellStyle name="Separador de milhares 8 30 2 2 2" xfId="60474" xr:uid="{32FF4DED-C543-407A-8E6B-B0A23AFDAC1B}"/>
    <cellStyle name="Separador de milhares 8 30 2 3" xfId="60473" xr:uid="{D1A6B7FB-FCB3-4F27-9A40-7789C3BD7CD0}"/>
    <cellStyle name="Separador de milhares 8 30 3" xfId="29839" xr:uid="{00000000-0005-0000-0000-000091740000}"/>
    <cellStyle name="Separador de milhares 8 30 3 2" xfId="29840" xr:uid="{00000000-0005-0000-0000-000092740000}"/>
    <cellStyle name="Separador de milhares 8 30 3 2 2" xfId="60476" xr:uid="{5BF4D3B1-69D5-4679-B2FB-E59B8C40EB58}"/>
    <cellStyle name="Separador de milhares 8 30 3 3" xfId="60475" xr:uid="{E91D26C1-5AB4-4CBD-92F9-875BAE24EA2E}"/>
    <cellStyle name="Separador de milhares 8 30 4" xfId="29841" xr:uid="{00000000-0005-0000-0000-000093740000}"/>
    <cellStyle name="Separador de milhares 8 30 4 2" xfId="60477" xr:uid="{36B18DD2-141F-4505-BAE0-5B5362B9482D}"/>
    <cellStyle name="Separador de milhares 8 30 5" xfId="29842" xr:uid="{00000000-0005-0000-0000-000094740000}"/>
    <cellStyle name="Separador de milhares 8 30 5 2" xfId="60478" xr:uid="{064460F6-6AA7-4461-830E-8F2B5BA0F05F}"/>
    <cellStyle name="Separador de milhares 8 30 6" xfId="29843" xr:uid="{00000000-0005-0000-0000-000095740000}"/>
    <cellStyle name="Separador de milhares 8 30 6 2" xfId="60479" xr:uid="{8A2AD8F3-BD4F-459F-AD14-5C2840C9DC7A}"/>
    <cellStyle name="Separador de milhares 8 30 7" xfId="60472" xr:uid="{340485F8-D365-44F2-8B92-8FC5EFFB9CE3}"/>
    <cellStyle name="Separador de milhares 8 31" xfId="29844" xr:uid="{00000000-0005-0000-0000-000096740000}"/>
    <cellStyle name="Separador de milhares 8 31 2" xfId="29845" xr:uid="{00000000-0005-0000-0000-000097740000}"/>
    <cellStyle name="Separador de milhares 8 31 2 2" xfId="29846" xr:uid="{00000000-0005-0000-0000-000098740000}"/>
    <cellStyle name="Separador de milhares 8 31 2 2 2" xfId="60482" xr:uid="{9DEBDE20-E068-467F-AC8B-1421E9E6FA59}"/>
    <cellStyle name="Separador de milhares 8 31 2 3" xfId="60481" xr:uid="{42417630-3EDC-432F-ACF6-23383C604B7A}"/>
    <cellStyle name="Separador de milhares 8 31 3" xfId="29847" xr:uid="{00000000-0005-0000-0000-000099740000}"/>
    <cellStyle name="Separador de milhares 8 31 3 2" xfId="29848" xr:uid="{00000000-0005-0000-0000-00009A740000}"/>
    <cellStyle name="Separador de milhares 8 31 3 2 2" xfId="60484" xr:uid="{6C0B52D2-28C6-407D-AFAE-A29C72AA6F12}"/>
    <cellStyle name="Separador de milhares 8 31 3 3" xfId="60483" xr:uid="{4D1963FB-22AB-4CC9-9421-139853BD5635}"/>
    <cellStyle name="Separador de milhares 8 31 4" xfId="29849" xr:uid="{00000000-0005-0000-0000-00009B740000}"/>
    <cellStyle name="Separador de milhares 8 31 4 2" xfId="60485" xr:uid="{85A8B720-2254-4C94-813D-93C335C66250}"/>
    <cellStyle name="Separador de milhares 8 31 5" xfId="29850" xr:uid="{00000000-0005-0000-0000-00009C740000}"/>
    <cellStyle name="Separador de milhares 8 31 5 2" xfId="60486" xr:uid="{E9595EE1-0869-45E3-9478-6C2054E4E0D3}"/>
    <cellStyle name="Separador de milhares 8 31 6" xfId="29851" xr:uid="{00000000-0005-0000-0000-00009D740000}"/>
    <cellStyle name="Separador de milhares 8 31 6 2" xfId="60487" xr:uid="{BE0485F0-16A7-4F5E-A5F2-2D65EEF2AA6E}"/>
    <cellStyle name="Separador de milhares 8 31 7" xfId="60480" xr:uid="{01155BD4-1161-4AF9-BF11-09CEFB38E8AD}"/>
    <cellStyle name="Separador de milhares 8 32" xfId="29852" xr:uid="{00000000-0005-0000-0000-00009E740000}"/>
    <cellStyle name="Separador de milhares 8 32 2" xfId="29853" xr:uid="{00000000-0005-0000-0000-00009F740000}"/>
    <cellStyle name="Separador de milhares 8 32 2 2" xfId="29854" xr:uid="{00000000-0005-0000-0000-0000A0740000}"/>
    <cellStyle name="Separador de milhares 8 32 2 2 2" xfId="60490" xr:uid="{333295A2-9DDE-41E4-AF58-D47A27390724}"/>
    <cellStyle name="Separador de milhares 8 32 2 3" xfId="60489" xr:uid="{6344D057-6B7C-4A0C-A428-25D471F35D77}"/>
    <cellStyle name="Separador de milhares 8 32 3" xfId="29855" xr:uid="{00000000-0005-0000-0000-0000A1740000}"/>
    <cellStyle name="Separador de milhares 8 32 3 2" xfId="29856" xr:uid="{00000000-0005-0000-0000-0000A2740000}"/>
    <cellStyle name="Separador de milhares 8 32 3 2 2" xfId="60492" xr:uid="{D9C116F9-8640-43A8-A9E4-9D187F968823}"/>
    <cellStyle name="Separador de milhares 8 32 3 3" xfId="60491" xr:uid="{37D2935D-7D4C-4481-BF9A-38ADFE08C332}"/>
    <cellStyle name="Separador de milhares 8 32 4" xfId="29857" xr:uid="{00000000-0005-0000-0000-0000A3740000}"/>
    <cellStyle name="Separador de milhares 8 32 4 2" xfId="60493" xr:uid="{E25833A8-0D72-4128-89EE-C10EF71D5317}"/>
    <cellStyle name="Separador de milhares 8 32 5" xfId="29858" xr:uid="{00000000-0005-0000-0000-0000A4740000}"/>
    <cellStyle name="Separador de milhares 8 32 5 2" xfId="60494" xr:uid="{9ACAA73C-ED14-448A-A796-2B0A38948845}"/>
    <cellStyle name="Separador de milhares 8 32 6" xfId="29859" xr:uid="{00000000-0005-0000-0000-0000A5740000}"/>
    <cellStyle name="Separador de milhares 8 32 6 2" xfId="60495" xr:uid="{76821593-802D-4BA3-A7D8-60B211B1F9BA}"/>
    <cellStyle name="Separador de milhares 8 32 7" xfId="60488" xr:uid="{F9A4AB64-716D-4AA1-9F00-9B27A236A665}"/>
    <cellStyle name="Separador de milhares 8 33" xfId="29860" xr:uid="{00000000-0005-0000-0000-0000A6740000}"/>
    <cellStyle name="Separador de milhares 8 33 2" xfId="29861" xr:uid="{00000000-0005-0000-0000-0000A7740000}"/>
    <cellStyle name="Separador de milhares 8 33 2 2" xfId="29862" xr:uid="{00000000-0005-0000-0000-0000A8740000}"/>
    <cellStyle name="Separador de milhares 8 33 2 2 2" xfId="60498" xr:uid="{6376A2C8-CFA7-470E-B9DE-ECB60C104198}"/>
    <cellStyle name="Separador de milhares 8 33 2 3" xfId="60497" xr:uid="{67B95831-FC36-4534-99A5-088B5403462C}"/>
    <cellStyle name="Separador de milhares 8 33 3" xfId="29863" xr:uid="{00000000-0005-0000-0000-0000A9740000}"/>
    <cellStyle name="Separador de milhares 8 33 3 2" xfId="29864" xr:uid="{00000000-0005-0000-0000-0000AA740000}"/>
    <cellStyle name="Separador de milhares 8 33 3 2 2" xfId="60500" xr:uid="{A131E512-96A7-410D-AF3B-7C12E78AD885}"/>
    <cellStyle name="Separador de milhares 8 33 3 3" xfId="60499" xr:uid="{8CCA681D-4BEC-4AF6-B167-719C5BAFEBCD}"/>
    <cellStyle name="Separador de milhares 8 33 4" xfId="29865" xr:uid="{00000000-0005-0000-0000-0000AB740000}"/>
    <cellStyle name="Separador de milhares 8 33 4 2" xfId="60501" xr:uid="{02090239-5522-4CC1-9F67-28B61C513D2C}"/>
    <cellStyle name="Separador de milhares 8 33 5" xfId="29866" xr:uid="{00000000-0005-0000-0000-0000AC740000}"/>
    <cellStyle name="Separador de milhares 8 33 5 2" xfId="60502" xr:uid="{B461EFFC-3ED5-4BC0-BE2B-7F29E877B8C0}"/>
    <cellStyle name="Separador de milhares 8 33 6" xfId="29867" xr:uid="{00000000-0005-0000-0000-0000AD740000}"/>
    <cellStyle name="Separador de milhares 8 33 6 2" xfId="60503" xr:uid="{6E0071E6-3307-405F-8852-CA8182664EDE}"/>
    <cellStyle name="Separador de milhares 8 33 7" xfId="60496" xr:uid="{E5AF6E6E-4958-49F5-89BA-2765CF1BEA2B}"/>
    <cellStyle name="Separador de milhares 8 34" xfId="29868" xr:uid="{00000000-0005-0000-0000-0000AE740000}"/>
    <cellStyle name="Separador de milhares 8 34 2" xfId="29869" xr:uid="{00000000-0005-0000-0000-0000AF740000}"/>
    <cellStyle name="Separador de milhares 8 34 2 2" xfId="29870" xr:uid="{00000000-0005-0000-0000-0000B0740000}"/>
    <cellStyle name="Separador de milhares 8 34 2 2 2" xfId="60506" xr:uid="{399319D3-4EE0-4EFC-A4E5-6559F3187D62}"/>
    <cellStyle name="Separador de milhares 8 34 2 3" xfId="60505" xr:uid="{91082FD4-71B8-47B2-B6BE-8D320181E846}"/>
    <cellStyle name="Separador de milhares 8 34 3" xfId="29871" xr:uid="{00000000-0005-0000-0000-0000B1740000}"/>
    <cellStyle name="Separador de milhares 8 34 3 2" xfId="29872" xr:uid="{00000000-0005-0000-0000-0000B2740000}"/>
    <cellStyle name="Separador de milhares 8 34 3 2 2" xfId="60508" xr:uid="{5917C84E-ADE7-4A5B-B301-953B9978F790}"/>
    <cellStyle name="Separador de milhares 8 34 3 3" xfId="60507" xr:uid="{8B47BEAC-ED7E-40C1-B4EC-2D6C1277707B}"/>
    <cellStyle name="Separador de milhares 8 34 4" xfId="29873" xr:uid="{00000000-0005-0000-0000-0000B3740000}"/>
    <cellStyle name="Separador de milhares 8 34 4 2" xfId="60509" xr:uid="{3175E386-F2BD-4452-BD59-F112C3CB3F36}"/>
    <cellStyle name="Separador de milhares 8 34 5" xfId="29874" xr:uid="{00000000-0005-0000-0000-0000B4740000}"/>
    <cellStyle name="Separador de milhares 8 34 5 2" xfId="60510" xr:uid="{F03705D2-6D8C-4EBC-B901-68D5E94E5BD8}"/>
    <cellStyle name="Separador de milhares 8 34 6" xfId="29875" xr:uid="{00000000-0005-0000-0000-0000B5740000}"/>
    <cellStyle name="Separador de milhares 8 34 6 2" xfId="60511" xr:uid="{5CC7CFDE-246D-4273-AEB5-7AAD891B27B4}"/>
    <cellStyle name="Separador de milhares 8 34 7" xfId="60504" xr:uid="{630BAFBC-537E-4951-9E2D-74C1E387E9A6}"/>
    <cellStyle name="Separador de milhares 8 35" xfId="29876" xr:uid="{00000000-0005-0000-0000-0000B6740000}"/>
    <cellStyle name="Separador de milhares 8 35 2" xfId="29877" xr:uid="{00000000-0005-0000-0000-0000B7740000}"/>
    <cellStyle name="Separador de milhares 8 35 2 2" xfId="29878" xr:uid="{00000000-0005-0000-0000-0000B8740000}"/>
    <cellStyle name="Separador de milhares 8 35 2 2 2" xfId="60514" xr:uid="{F94A9239-85CD-4D3D-A747-AC5013186569}"/>
    <cellStyle name="Separador de milhares 8 35 2 3" xfId="60513" xr:uid="{9915B852-C178-4EAB-97F4-34353912A26A}"/>
    <cellStyle name="Separador de milhares 8 35 3" xfId="29879" xr:uid="{00000000-0005-0000-0000-0000B9740000}"/>
    <cellStyle name="Separador de milhares 8 35 3 2" xfId="29880" xr:uid="{00000000-0005-0000-0000-0000BA740000}"/>
    <cellStyle name="Separador de milhares 8 35 3 2 2" xfId="60516" xr:uid="{A83FEB3E-5A66-489C-A1D8-7A20F71B9D99}"/>
    <cellStyle name="Separador de milhares 8 35 3 3" xfId="60515" xr:uid="{4FAB108C-326E-4B2D-9386-C619B7354664}"/>
    <cellStyle name="Separador de milhares 8 35 4" xfId="29881" xr:uid="{00000000-0005-0000-0000-0000BB740000}"/>
    <cellStyle name="Separador de milhares 8 35 4 2" xfId="60517" xr:uid="{F6CF0125-3C95-4EDB-B17B-02C59344775A}"/>
    <cellStyle name="Separador de milhares 8 35 5" xfId="29882" xr:uid="{00000000-0005-0000-0000-0000BC740000}"/>
    <cellStyle name="Separador de milhares 8 35 5 2" xfId="60518" xr:uid="{9A0B38D0-AB94-4BFB-B6C2-B7950BEF1771}"/>
    <cellStyle name="Separador de milhares 8 35 6" xfId="29883" xr:uid="{00000000-0005-0000-0000-0000BD740000}"/>
    <cellStyle name="Separador de milhares 8 35 6 2" xfId="60519" xr:uid="{7CFA3FD7-F12D-4CB6-BDC3-9A2BE6E3D6A1}"/>
    <cellStyle name="Separador de milhares 8 35 7" xfId="60512" xr:uid="{872747C6-5183-4445-BA6E-0BDA2FFCB2C4}"/>
    <cellStyle name="Separador de milhares 8 36" xfId="29884" xr:uid="{00000000-0005-0000-0000-0000BE740000}"/>
    <cellStyle name="Separador de milhares 8 36 2" xfId="29885" xr:uid="{00000000-0005-0000-0000-0000BF740000}"/>
    <cellStyle name="Separador de milhares 8 36 2 2" xfId="29886" xr:uid="{00000000-0005-0000-0000-0000C0740000}"/>
    <cellStyle name="Separador de milhares 8 36 2 2 2" xfId="60522" xr:uid="{C658855F-FD60-48FD-ACCF-F125043C564C}"/>
    <cellStyle name="Separador de milhares 8 36 2 3" xfId="60521" xr:uid="{EEEC148A-1874-438B-BFF9-1159569FF48E}"/>
    <cellStyle name="Separador de milhares 8 36 3" xfId="29887" xr:uid="{00000000-0005-0000-0000-0000C1740000}"/>
    <cellStyle name="Separador de milhares 8 36 3 2" xfId="29888" xr:uid="{00000000-0005-0000-0000-0000C2740000}"/>
    <cellStyle name="Separador de milhares 8 36 3 2 2" xfId="60524" xr:uid="{6201FBB3-7703-45FD-9175-E1371D88FD7E}"/>
    <cellStyle name="Separador de milhares 8 36 3 3" xfId="60523" xr:uid="{12996BCD-6B28-45C5-9456-90A0AA6F9C94}"/>
    <cellStyle name="Separador de milhares 8 36 4" xfId="29889" xr:uid="{00000000-0005-0000-0000-0000C3740000}"/>
    <cellStyle name="Separador de milhares 8 36 4 2" xfId="60525" xr:uid="{7F1331F3-324E-44E9-AF29-8DAF65B3BD9E}"/>
    <cellStyle name="Separador de milhares 8 36 5" xfId="29890" xr:uid="{00000000-0005-0000-0000-0000C4740000}"/>
    <cellStyle name="Separador de milhares 8 36 5 2" xfId="60526" xr:uid="{37E7646D-008E-40D5-B12B-0C8DD8572AA1}"/>
    <cellStyle name="Separador de milhares 8 36 6" xfId="29891" xr:uid="{00000000-0005-0000-0000-0000C5740000}"/>
    <cellStyle name="Separador de milhares 8 36 6 2" xfId="60527" xr:uid="{4783435C-0C1F-42F3-8624-32BE6BEB2D62}"/>
    <cellStyle name="Separador de milhares 8 36 7" xfId="60520" xr:uid="{9B504340-E09E-40E7-9AC0-034E87526A67}"/>
    <cellStyle name="Separador de milhares 8 37" xfId="29892" xr:uid="{00000000-0005-0000-0000-0000C6740000}"/>
    <cellStyle name="Separador de milhares 8 37 2" xfId="29893" xr:uid="{00000000-0005-0000-0000-0000C7740000}"/>
    <cellStyle name="Separador de milhares 8 37 2 2" xfId="60529" xr:uid="{E5904C14-39DC-49BF-B1D0-01F61EB6DD37}"/>
    <cellStyle name="Separador de milhares 8 37 3" xfId="60528" xr:uid="{3E01E2B1-E793-4EDA-B455-369476DA1976}"/>
    <cellStyle name="Separador de milhares 8 38" xfId="29894" xr:uid="{00000000-0005-0000-0000-0000C8740000}"/>
    <cellStyle name="Separador de milhares 8 38 2" xfId="29895" xr:uid="{00000000-0005-0000-0000-0000C9740000}"/>
    <cellStyle name="Separador de milhares 8 38 2 2" xfId="60531" xr:uid="{3378146D-F255-461C-8BE7-DEDD0E1EBE0F}"/>
    <cellStyle name="Separador de milhares 8 38 3" xfId="60530" xr:uid="{13B66873-39C2-4EA9-8DED-B2D23EBE7C86}"/>
    <cellStyle name="Separador de milhares 8 39" xfId="29896" xr:uid="{00000000-0005-0000-0000-0000CA740000}"/>
    <cellStyle name="Separador de milhares 8 39 2" xfId="29897" xr:uid="{00000000-0005-0000-0000-0000CB740000}"/>
    <cellStyle name="Separador de milhares 8 39 2 2" xfId="60533" xr:uid="{04302250-402A-4EB7-B19E-0B31E103A825}"/>
    <cellStyle name="Separador de milhares 8 39 3" xfId="60532" xr:uid="{80FCE0F2-0B98-4BD8-B879-4E808C9F55EB}"/>
    <cellStyle name="Separador de milhares 8 4" xfId="29898" xr:uid="{00000000-0005-0000-0000-0000CC740000}"/>
    <cellStyle name="Separador de milhares_x0001_ 8 4" xfId="29899" xr:uid="{00000000-0005-0000-0000-0000CD740000}"/>
    <cellStyle name="Separador de milhares 8 4 10" xfId="60534" xr:uid="{8276F175-19A2-448D-A49B-3BE804DE0059}"/>
    <cellStyle name="Separador de milhares_x0001_ 8 4 10" xfId="60535" xr:uid="{690D1F8F-C251-4EC8-97FB-A4EDDD7A7EEC}"/>
    <cellStyle name="Separador de milhares 8 4 2" xfId="29900" xr:uid="{00000000-0005-0000-0000-0000CE740000}"/>
    <cellStyle name="Separador de milhares_x0001_ 8 4 2" xfId="29901" xr:uid="{00000000-0005-0000-0000-0000CF740000}"/>
    <cellStyle name="Separador de milhares 8 4 2 2" xfId="29902" xr:uid="{00000000-0005-0000-0000-0000D0740000}"/>
    <cellStyle name="Separador de milhares_x0001_ 8 4 2 2" xfId="29903" xr:uid="{00000000-0005-0000-0000-0000D1740000}"/>
    <cellStyle name="Separador de milhares 8 4 2 2 2" xfId="60538" xr:uid="{EA633EA7-44E0-4CCF-99BB-73A78A59F7EA}"/>
    <cellStyle name="Separador de milhares_x0001_ 8 4 2 2 2" xfId="60539" xr:uid="{1DE4EF9F-9D5F-4E6D-B775-09EEB2863771}"/>
    <cellStyle name="Separador de milhares 8 4 2 3" xfId="60536" xr:uid="{0057CA60-1E6F-4D5C-B678-9A61B483B45F}"/>
    <cellStyle name="Separador de milhares_x0001_ 8 4 2 3" xfId="60537" xr:uid="{2EE59038-D022-4747-BD42-53C5146C9777}"/>
    <cellStyle name="Separador de milhares 8 4 3" xfId="29904" xr:uid="{00000000-0005-0000-0000-0000D2740000}"/>
    <cellStyle name="Separador de milhares_x0001_ 8 4 3" xfId="29905" xr:uid="{00000000-0005-0000-0000-0000D3740000}"/>
    <cellStyle name="Separador de milhares 8 4 3 2" xfId="29906" xr:uid="{00000000-0005-0000-0000-0000D4740000}"/>
    <cellStyle name="Separador de milhares_x0001_ 8 4 3 2" xfId="29907" xr:uid="{00000000-0005-0000-0000-0000D5740000}"/>
    <cellStyle name="Separador de milhares 8 4 3 2 2" xfId="60542" xr:uid="{8ED11EA3-969A-46A4-BF43-3405E3C3C53D}"/>
    <cellStyle name="Separador de milhares_x0001_ 8 4 3 2 2" xfId="60543" xr:uid="{D3D05E48-0381-4426-9FF2-429925732CB2}"/>
    <cellStyle name="Separador de milhares 8 4 3 3" xfId="60540" xr:uid="{6B6404DC-AFC2-4E59-A97D-0F9143827C5B}"/>
    <cellStyle name="Separador de milhares_x0001_ 8 4 3 3" xfId="60541" xr:uid="{9A65DC23-65B2-4A13-A150-81136296CBB0}"/>
    <cellStyle name="Separador de milhares 8 4 4" xfId="29908" xr:uid="{00000000-0005-0000-0000-0000D6740000}"/>
    <cellStyle name="Separador de milhares_x0001_ 8 4 4" xfId="29909" xr:uid="{00000000-0005-0000-0000-0000D7740000}"/>
    <cellStyle name="Separador de milhares 8 4 4 2" xfId="29910" xr:uid="{00000000-0005-0000-0000-0000D8740000}"/>
    <cellStyle name="Separador de milhares_x0001_ 8 4 4 2" xfId="29911" xr:uid="{00000000-0005-0000-0000-0000D9740000}"/>
    <cellStyle name="Separador de milhares 8 4 4 2 2" xfId="60546" xr:uid="{CCAB6D1A-0CAD-45FF-A588-AC6F70F5E847}"/>
    <cellStyle name="Separador de milhares_x0001_ 8 4 4 2 2" xfId="60547" xr:uid="{F7289082-8470-4270-A845-476EC42604E1}"/>
    <cellStyle name="Separador de milhares 8 4 4 3" xfId="60544" xr:uid="{15027315-2F36-42E0-A8E7-7D45A265F65B}"/>
    <cellStyle name="Separador de milhares_x0001_ 8 4 4 3" xfId="60545" xr:uid="{59B9190A-32AB-4678-9E11-61D23F1273CC}"/>
    <cellStyle name="Separador de milhares 8 4 5" xfId="29912" xr:uid="{00000000-0005-0000-0000-0000DA740000}"/>
    <cellStyle name="Separador de milhares_x0001_ 8 4 5" xfId="29913" xr:uid="{00000000-0005-0000-0000-0000DB740000}"/>
    <cellStyle name="Separador de milhares 8 4 5 2" xfId="29914" xr:uid="{00000000-0005-0000-0000-0000DC740000}"/>
    <cellStyle name="Separador de milhares_x0001_ 8 4 5 2" xfId="29915" xr:uid="{00000000-0005-0000-0000-0000DD740000}"/>
    <cellStyle name="Separador de milhares 8 4 5 2 2" xfId="60550" xr:uid="{7099E204-8BC0-4250-83F6-68A9C096E1FA}"/>
    <cellStyle name="Separador de milhares_x0001_ 8 4 5 2 2" xfId="60551" xr:uid="{8A95C85E-9180-4EC3-9884-208AA25DF9DA}"/>
    <cellStyle name="Separador de milhares 8 4 5 3" xfId="60548" xr:uid="{9E2103DA-6D01-4A55-81EE-E3232CFD1FD3}"/>
    <cellStyle name="Separador de milhares_x0001_ 8 4 5 3" xfId="60549" xr:uid="{D37E4032-4BC8-4AC5-BCF2-A99438E50284}"/>
    <cellStyle name="Separador de milhares 8 4 6" xfId="29916" xr:uid="{00000000-0005-0000-0000-0000DE740000}"/>
    <cellStyle name="Separador de milhares_x0001_ 8 4 6" xfId="29917" xr:uid="{00000000-0005-0000-0000-0000DF740000}"/>
    <cellStyle name="Separador de milhares 8 4 6 2" xfId="60552" xr:uid="{F95F0AC7-443A-45FC-AC4C-09E60402A68D}"/>
    <cellStyle name="Separador de milhares_x0001_ 8 4 6 2" xfId="60553" xr:uid="{112442A8-5CF1-41AC-92F3-02E118D214A0}"/>
    <cellStyle name="Separador de milhares 8 4 7" xfId="29918" xr:uid="{00000000-0005-0000-0000-0000E0740000}"/>
    <cellStyle name="Separador de milhares_x0001_ 8 4 7" xfId="29919" xr:uid="{00000000-0005-0000-0000-0000E1740000}"/>
    <cellStyle name="Separador de milhares 8 4 7 2" xfId="60554" xr:uid="{A11D6D38-8A7D-4C45-8A56-43142EA50F0F}"/>
    <cellStyle name="Separador de milhares_x0001_ 8 4 7 2" xfId="60555" xr:uid="{31C39537-A428-4602-9BB2-A2D052605CDC}"/>
    <cellStyle name="Separador de milhares 8 4 7 3" xfId="29920" xr:uid="{00000000-0005-0000-0000-0000E2740000}"/>
    <cellStyle name="Separador de milhares 8 4 7 3 2" xfId="60556" xr:uid="{F72BBBF5-8291-4C0B-AFA1-92E4BAE80C26}"/>
    <cellStyle name="Separador de milhares 8 4 8" xfId="29921" xr:uid="{00000000-0005-0000-0000-0000E3740000}"/>
    <cellStyle name="Separador de milhares_x0001_ 8 4 8" xfId="29922" xr:uid="{00000000-0005-0000-0000-0000E4740000}"/>
    <cellStyle name="Separador de milhares 8 4 8 2" xfId="60557" xr:uid="{E86F2704-F0FD-488A-B681-A2D82A26B8D9}"/>
    <cellStyle name="Separador de milhares_x0001_ 8 4 8 2" xfId="60558" xr:uid="{CFDC4740-6DC8-4BB9-B9F9-BDB5E68360E8}"/>
    <cellStyle name="Separador de milhares 8 4 9" xfId="29923" xr:uid="{00000000-0005-0000-0000-0000E5740000}"/>
    <cellStyle name="Separador de milhares_x0001_ 8 4 9" xfId="29924" xr:uid="{00000000-0005-0000-0000-0000E6740000}"/>
    <cellStyle name="Separador de milhares 8 4 9 2" xfId="60559" xr:uid="{171B59B2-2704-4909-89C4-FA05A998FC62}"/>
    <cellStyle name="Separador de milhares_x0001_ 8 4 9 2" xfId="60560" xr:uid="{36C113F1-2CCA-44D4-9FA0-B6F1B8B0DB11}"/>
    <cellStyle name="Separador de milhares 8 40" xfId="29925" xr:uid="{00000000-0005-0000-0000-0000E7740000}"/>
    <cellStyle name="Separador de milhares 8 40 2" xfId="29926" xr:uid="{00000000-0005-0000-0000-0000E8740000}"/>
    <cellStyle name="Separador de milhares 8 40 2 2" xfId="60562" xr:uid="{04B2C58A-A6ED-4A08-845B-43825B36517E}"/>
    <cellStyle name="Separador de milhares 8 40 3" xfId="60561" xr:uid="{13101700-E8D2-44D9-A7E1-FDA2D76C539E}"/>
    <cellStyle name="Separador de milhares 8 41" xfId="29927" xr:uid="{00000000-0005-0000-0000-0000E9740000}"/>
    <cellStyle name="Separador de milhares 8 41 2" xfId="60563" xr:uid="{799C2991-277A-4261-9CA6-CC2DF39E7A67}"/>
    <cellStyle name="Separador de milhares 8 42" xfId="29928" xr:uid="{00000000-0005-0000-0000-0000EA740000}"/>
    <cellStyle name="Separador de milhares 8 42 2" xfId="60564" xr:uid="{54E7C192-9292-406E-8E7D-60051ED78911}"/>
    <cellStyle name="Separador de milhares 8 42 3" xfId="29929" xr:uid="{00000000-0005-0000-0000-0000EB740000}"/>
    <cellStyle name="Separador de milhares 8 42 3 2" xfId="60565" xr:uid="{024DDF3D-8068-49D1-85B2-0EF455F45EF0}"/>
    <cellStyle name="Separador de milhares 8 43" xfId="29930" xr:uid="{00000000-0005-0000-0000-0000EC740000}"/>
    <cellStyle name="Separador de milhares 8 43 2" xfId="60566" xr:uid="{D896F281-7757-4A60-8191-80DC2AA750C7}"/>
    <cellStyle name="Separador de milhares 8 44" xfId="29931" xr:uid="{00000000-0005-0000-0000-0000ED740000}"/>
    <cellStyle name="Separador de milhares 8 44 2" xfId="60567" xr:uid="{F3A7B68A-3EAA-4D7D-B46C-1ACFCB850AF6}"/>
    <cellStyle name="Separador de milhares 8 45" xfId="60211" xr:uid="{7C85C0B0-063B-462A-A206-67E94D5D8A82}"/>
    <cellStyle name="Separador de milhares 8 5" xfId="29932" xr:uid="{00000000-0005-0000-0000-0000EE740000}"/>
    <cellStyle name="Separador de milhares_x0001_ 8 5" xfId="29933" xr:uid="{00000000-0005-0000-0000-0000EF740000}"/>
    <cellStyle name="Separador de milhares 8 5 10" xfId="60568" xr:uid="{25F586C5-D22F-43AD-B5EF-07630FC2843B}"/>
    <cellStyle name="Separador de milhares_x0001_ 8 5 10" xfId="60569" xr:uid="{B8A21848-E1E2-4F0E-A9B2-F0CE2B33BABC}"/>
    <cellStyle name="Separador de milhares 8 5 2" xfId="29934" xr:uid="{00000000-0005-0000-0000-0000F0740000}"/>
    <cellStyle name="Separador de milhares_x0001_ 8 5 2" xfId="29935" xr:uid="{00000000-0005-0000-0000-0000F1740000}"/>
    <cellStyle name="Separador de milhares 8 5 2 2" xfId="29936" xr:uid="{00000000-0005-0000-0000-0000F2740000}"/>
    <cellStyle name="Separador de milhares_x0001_ 8 5 2 2" xfId="29937" xr:uid="{00000000-0005-0000-0000-0000F3740000}"/>
    <cellStyle name="Separador de milhares 8 5 2 2 2" xfId="60572" xr:uid="{BBD2470C-65B4-4D81-9963-6740EF0A6088}"/>
    <cellStyle name="Separador de milhares_x0001_ 8 5 2 2 2" xfId="60573" xr:uid="{734DF938-EA13-456B-BC62-EAE3B1455582}"/>
    <cellStyle name="Separador de milhares 8 5 2 3" xfId="60570" xr:uid="{C04945F3-6044-473F-8DA3-4B83CD4567AD}"/>
    <cellStyle name="Separador de milhares_x0001_ 8 5 2 3" xfId="60571" xr:uid="{8EC28F5A-061A-4C4E-8426-68389E74A6DA}"/>
    <cellStyle name="Separador de milhares 8 5 3" xfId="29938" xr:uid="{00000000-0005-0000-0000-0000F4740000}"/>
    <cellStyle name="Separador de milhares_x0001_ 8 5 3" xfId="29939" xr:uid="{00000000-0005-0000-0000-0000F5740000}"/>
    <cellStyle name="Separador de milhares 8 5 3 2" xfId="29940" xr:uid="{00000000-0005-0000-0000-0000F6740000}"/>
    <cellStyle name="Separador de milhares_x0001_ 8 5 3 2" xfId="29941" xr:uid="{00000000-0005-0000-0000-0000F7740000}"/>
    <cellStyle name="Separador de milhares 8 5 3 2 2" xfId="60576" xr:uid="{54BDE836-3500-49E9-B746-966CBAE0791F}"/>
    <cellStyle name="Separador de milhares_x0001_ 8 5 3 2 2" xfId="60577" xr:uid="{B268BD59-A550-44D4-B890-9EBDB3A980ED}"/>
    <cellStyle name="Separador de milhares 8 5 3 3" xfId="60574" xr:uid="{BDD0E807-37A6-494B-BF5E-AC3C1569F223}"/>
    <cellStyle name="Separador de milhares_x0001_ 8 5 3 3" xfId="60575" xr:uid="{11ABD22A-2A7B-4122-803E-20B73693027C}"/>
    <cellStyle name="Separador de milhares 8 5 4" xfId="29942" xr:uid="{00000000-0005-0000-0000-0000F8740000}"/>
    <cellStyle name="Separador de milhares_x0001_ 8 5 4" xfId="29943" xr:uid="{00000000-0005-0000-0000-0000F9740000}"/>
    <cellStyle name="Separador de milhares 8 5 4 2" xfId="29944" xr:uid="{00000000-0005-0000-0000-0000FA740000}"/>
    <cellStyle name="Separador de milhares_x0001_ 8 5 4 2" xfId="29945" xr:uid="{00000000-0005-0000-0000-0000FB740000}"/>
    <cellStyle name="Separador de milhares 8 5 4 2 2" xfId="60580" xr:uid="{04E831B8-E9D6-4C76-86EC-E1F1AF0176DC}"/>
    <cellStyle name="Separador de milhares_x0001_ 8 5 4 2 2" xfId="60581" xr:uid="{FDE29359-60E7-4BF8-A5EA-DE6A11C37D4E}"/>
    <cellStyle name="Separador de milhares 8 5 4 3" xfId="60578" xr:uid="{046E633B-ADED-41EC-9E76-2FE949A81AD1}"/>
    <cellStyle name="Separador de milhares_x0001_ 8 5 4 3" xfId="60579" xr:uid="{3B897404-1E68-4202-A33C-588CD3237585}"/>
    <cellStyle name="Separador de milhares 8 5 5" xfId="29946" xr:uid="{00000000-0005-0000-0000-0000FC740000}"/>
    <cellStyle name="Separador de milhares_x0001_ 8 5 5" xfId="29947" xr:uid="{00000000-0005-0000-0000-0000FD740000}"/>
    <cellStyle name="Separador de milhares 8 5 5 2" xfId="29948" xr:uid="{00000000-0005-0000-0000-0000FE740000}"/>
    <cellStyle name="Separador de milhares_x0001_ 8 5 5 2" xfId="29949" xr:uid="{00000000-0005-0000-0000-0000FF740000}"/>
    <cellStyle name="Separador de milhares 8 5 5 2 2" xfId="60584" xr:uid="{39E6EE08-1C8C-4FDF-A66E-F59DD77FCE5A}"/>
    <cellStyle name="Separador de milhares_x0001_ 8 5 5 2 2" xfId="60585" xr:uid="{B2C7885B-CD1A-4151-BA8E-DC6A6B2F555E}"/>
    <cellStyle name="Separador de milhares 8 5 5 3" xfId="60582" xr:uid="{99B4EAF0-F48F-49F9-90D2-30858E688DF2}"/>
    <cellStyle name="Separador de milhares_x0001_ 8 5 5 3" xfId="60583" xr:uid="{19BCF600-AC70-4936-A864-231123B55CB1}"/>
    <cellStyle name="Separador de milhares 8 5 6" xfId="29950" xr:uid="{00000000-0005-0000-0000-000000750000}"/>
    <cellStyle name="Separador de milhares_x0001_ 8 5 6" xfId="29951" xr:uid="{00000000-0005-0000-0000-000001750000}"/>
    <cellStyle name="Separador de milhares 8 5 6 2" xfId="60586" xr:uid="{35CA76A6-D459-446F-9EE0-0501FFEC17C8}"/>
    <cellStyle name="Separador de milhares_x0001_ 8 5 6 2" xfId="60587" xr:uid="{69178E73-F069-4266-A76C-428AB5341233}"/>
    <cellStyle name="Separador de milhares 8 5 7" xfId="29952" xr:uid="{00000000-0005-0000-0000-000002750000}"/>
    <cellStyle name="Separador de milhares_x0001_ 8 5 7" xfId="29953" xr:uid="{00000000-0005-0000-0000-000003750000}"/>
    <cellStyle name="Separador de milhares 8 5 7 2" xfId="60588" xr:uid="{0D37F2E0-9D9A-4A22-8075-88096E3BD716}"/>
    <cellStyle name="Separador de milhares_x0001_ 8 5 7 2" xfId="60589" xr:uid="{7DC57931-271E-44EE-889A-2AF56478AF0B}"/>
    <cellStyle name="Separador de milhares 8 5 7 3" xfId="29954" xr:uid="{00000000-0005-0000-0000-000004750000}"/>
    <cellStyle name="Separador de milhares 8 5 7 3 2" xfId="60590" xr:uid="{B6A34120-9482-4DB8-9AF2-58273420CD49}"/>
    <cellStyle name="Separador de milhares 8 5 8" xfId="29955" xr:uid="{00000000-0005-0000-0000-000005750000}"/>
    <cellStyle name="Separador de milhares_x0001_ 8 5 8" xfId="29956" xr:uid="{00000000-0005-0000-0000-000006750000}"/>
    <cellStyle name="Separador de milhares 8 5 8 2" xfId="60591" xr:uid="{1BB9690E-3485-4765-AF1A-B248DC9B96E0}"/>
    <cellStyle name="Separador de milhares_x0001_ 8 5 8 2" xfId="60592" xr:uid="{76C7CAC1-5EF5-4877-94A4-C152AAA4D13A}"/>
    <cellStyle name="Separador de milhares 8 5 9" xfId="29957" xr:uid="{00000000-0005-0000-0000-000007750000}"/>
    <cellStyle name="Separador de milhares_x0001_ 8 5 9" xfId="29958" xr:uid="{00000000-0005-0000-0000-000008750000}"/>
    <cellStyle name="Separador de milhares 8 5 9 2" xfId="60593" xr:uid="{88C03E98-CD58-4151-AB7F-E17EAB7B5D64}"/>
    <cellStyle name="Separador de milhares_x0001_ 8 5 9 2" xfId="60594" xr:uid="{D4E0E8E3-0685-44DB-833F-7A11ADCB5362}"/>
    <cellStyle name="Separador de milhares 8 6" xfId="29959" xr:uid="{00000000-0005-0000-0000-000009750000}"/>
    <cellStyle name="Separador de milhares_x0001_ 8 6" xfId="29960" xr:uid="{00000000-0005-0000-0000-00000A750000}"/>
    <cellStyle name="Separador de milhares 8 6 10" xfId="60595" xr:uid="{E370A078-9327-4053-B1ED-0D20A59703B1}"/>
    <cellStyle name="Separador de milhares_x0001_ 8 6 10" xfId="60596" xr:uid="{4F917F7F-7E62-41A7-B722-5BDB31D54D1D}"/>
    <cellStyle name="Separador de milhares 8 6 2" xfId="29961" xr:uid="{00000000-0005-0000-0000-00000B750000}"/>
    <cellStyle name="Separador de milhares_x0001_ 8 6 2" xfId="29962" xr:uid="{00000000-0005-0000-0000-00000C750000}"/>
    <cellStyle name="Separador de milhares 8 6 2 2" xfId="29963" xr:uid="{00000000-0005-0000-0000-00000D750000}"/>
    <cellStyle name="Separador de milhares_x0001_ 8 6 2 2" xfId="29964" xr:uid="{00000000-0005-0000-0000-00000E750000}"/>
    <cellStyle name="Separador de milhares 8 6 2 2 2" xfId="60599" xr:uid="{E24BE3C1-6547-4F7C-BE25-30F946449CA5}"/>
    <cellStyle name="Separador de milhares_x0001_ 8 6 2 2 2" xfId="60600" xr:uid="{62158736-73CB-4994-A2F3-000FB21E47EC}"/>
    <cellStyle name="Separador de milhares 8 6 2 3" xfId="60597" xr:uid="{8EBA25B4-D284-4322-A33C-A3639E196096}"/>
    <cellStyle name="Separador de milhares_x0001_ 8 6 2 3" xfId="60598" xr:uid="{59EB56A1-D869-400D-98E5-5C3FB2284F71}"/>
    <cellStyle name="Separador de milhares 8 6 3" xfId="29965" xr:uid="{00000000-0005-0000-0000-00000F750000}"/>
    <cellStyle name="Separador de milhares_x0001_ 8 6 3" xfId="29966" xr:uid="{00000000-0005-0000-0000-000010750000}"/>
    <cellStyle name="Separador de milhares 8 6 3 2" xfId="29967" xr:uid="{00000000-0005-0000-0000-000011750000}"/>
    <cellStyle name="Separador de milhares_x0001_ 8 6 3 2" xfId="29968" xr:uid="{00000000-0005-0000-0000-000012750000}"/>
    <cellStyle name="Separador de milhares 8 6 3 2 2" xfId="60603" xr:uid="{A46786A7-43A4-438F-BF2F-ADA27660F6DF}"/>
    <cellStyle name="Separador de milhares_x0001_ 8 6 3 2 2" xfId="60604" xr:uid="{5A2C39F5-1564-4C0A-BB25-3E590CFB9608}"/>
    <cellStyle name="Separador de milhares 8 6 3 3" xfId="60601" xr:uid="{E66D7E39-48C4-4CAE-AD92-F8111844F09C}"/>
    <cellStyle name="Separador de milhares_x0001_ 8 6 3 3" xfId="60602" xr:uid="{E76D67DC-D455-4CE7-82B6-A45445F0F3C0}"/>
    <cellStyle name="Separador de milhares 8 6 4" xfId="29969" xr:uid="{00000000-0005-0000-0000-000013750000}"/>
    <cellStyle name="Separador de milhares_x0001_ 8 6 4" xfId="29970" xr:uid="{00000000-0005-0000-0000-000014750000}"/>
    <cellStyle name="Separador de milhares 8 6 4 2" xfId="29971" xr:uid="{00000000-0005-0000-0000-000015750000}"/>
    <cellStyle name="Separador de milhares_x0001_ 8 6 4 2" xfId="29972" xr:uid="{00000000-0005-0000-0000-000016750000}"/>
    <cellStyle name="Separador de milhares 8 6 4 2 2" xfId="60607" xr:uid="{89EE740E-D57E-4850-8BDD-BC9C0A241872}"/>
    <cellStyle name="Separador de milhares_x0001_ 8 6 4 2 2" xfId="60608" xr:uid="{080D2780-DC0A-4E11-A9C8-FBD9D4EED26F}"/>
    <cellStyle name="Separador de milhares 8 6 4 3" xfId="60605" xr:uid="{BBD24596-AB19-4250-9A4E-A8EBA188BF12}"/>
    <cellStyle name="Separador de milhares_x0001_ 8 6 4 3" xfId="60606" xr:uid="{B8807496-1447-485F-9054-2EBE6DB846B1}"/>
    <cellStyle name="Separador de milhares 8 6 5" xfId="29973" xr:uid="{00000000-0005-0000-0000-000017750000}"/>
    <cellStyle name="Separador de milhares_x0001_ 8 6 5" xfId="29974" xr:uid="{00000000-0005-0000-0000-000018750000}"/>
    <cellStyle name="Separador de milhares 8 6 5 2" xfId="29975" xr:uid="{00000000-0005-0000-0000-000019750000}"/>
    <cellStyle name="Separador de milhares_x0001_ 8 6 5 2" xfId="29976" xr:uid="{00000000-0005-0000-0000-00001A750000}"/>
    <cellStyle name="Separador de milhares 8 6 5 2 2" xfId="60611" xr:uid="{9A88089F-8083-48CB-BAF9-5BEC175173BB}"/>
    <cellStyle name="Separador de milhares_x0001_ 8 6 5 2 2" xfId="60612" xr:uid="{F13B44BB-6D2A-4420-8EFF-2DD22F894F29}"/>
    <cellStyle name="Separador de milhares 8 6 5 3" xfId="60609" xr:uid="{7928D123-95D0-441F-AA30-BC5705835C69}"/>
    <cellStyle name="Separador de milhares_x0001_ 8 6 5 3" xfId="60610" xr:uid="{57679617-2F74-46F6-AF07-371171B97541}"/>
    <cellStyle name="Separador de milhares 8 6 6" xfId="29977" xr:uid="{00000000-0005-0000-0000-00001B750000}"/>
    <cellStyle name="Separador de milhares_x0001_ 8 6 6" xfId="29978" xr:uid="{00000000-0005-0000-0000-00001C750000}"/>
    <cellStyle name="Separador de milhares 8 6 6 2" xfId="60613" xr:uid="{40811962-1DB8-43B5-8375-88FABACA002F}"/>
    <cellStyle name="Separador de milhares_x0001_ 8 6 6 2" xfId="60614" xr:uid="{4D863986-1C9A-4D8D-A82B-E8C582647064}"/>
    <cellStyle name="Separador de milhares 8 6 7" xfId="29979" xr:uid="{00000000-0005-0000-0000-00001D750000}"/>
    <cellStyle name="Separador de milhares_x0001_ 8 6 7" xfId="29980" xr:uid="{00000000-0005-0000-0000-00001E750000}"/>
    <cellStyle name="Separador de milhares 8 6 7 2" xfId="60615" xr:uid="{C89F8D3E-96F6-4751-90DC-F176208A163B}"/>
    <cellStyle name="Separador de milhares_x0001_ 8 6 7 2" xfId="60616" xr:uid="{452C920F-63C6-4BB4-9033-B45F8875F96F}"/>
    <cellStyle name="Separador de milhares 8 6 7 3" xfId="29981" xr:uid="{00000000-0005-0000-0000-00001F750000}"/>
    <cellStyle name="Separador de milhares 8 6 7 3 2" xfId="60617" xr:uid="{CCFCBA10-DEA4-4506-8A90-BDB0FCC3BAC6}"/>
    <cellStyle name="Separador de milhares 8 6 8" xfId="29982" xr:uid="{00000000-0005-0000-0000-000020750000}"/>
    <cellStyle name="Separador de milhares_x0001_ 8 6 8" xfId="29983" xr:uid="{00000000-0005-0000-0000-000021750000}"/>
    <cellStyle name="Separador de milhares 8 6 8 2" xfId="60618" xr:uid="{3225CC73-5AEF-471A-A989-047E4EA9364E}"/>
    <cellStyle name="Separador de milhares_x0001_ 8 6 8 2" xfId="60619" xr:uid="{3B812DCE-41EB-4B76-8703-5751D7BEE406}"/>
    <cellStyle name="Separador de milhares 8 6 9" xfId="29984" xr:uid="{00000000-0005-0000-0000-000022750000}"/>
    <cellStyle name="Separador de milhares_x0001_ 8 6 9" xfId="29985" xr:uid="{00000000-0005-0000-0000-000023750000}"/>
    <cellStyle name="Separador de milhares 8 6 9 2" xfId="60620" xr:uid="{6B6EC3A1-D8EE-452F-B232-ACA613097626}"/>
    <cellStyle name="Separador de milhares_x0001_ 8 6 9 2" xfId="60621" xr:uid="{730632B2-273B-4B89-AC0E-56337FF8D871}"/>
    <cellStyle name="Separador de milhares 8 7" xfId="29986" xr:uid="{00000000-0005-0000-0000-000024750000}"/>
    <cellStyle name="Separador de milhares_x0001_ 8 7" xfId="29987" xr:uid="{00000000-0005-0000-0000-000025750000}"/>
    <cellStyle name="Separador de milhares 8 7 10" xfId="60622" xr:uid="{5AD70630-9F1B-4870-81F3-13FF972E98B4}"/>
    <cellStyle name="Separador de milhares_x0001_ 8 7 10" xfId="60623" xr:uid="{A698B8E6-2118-4042-8E02-9C128AEC93DF}"/>
    <cellStyle name="Separador de milhares 8 7 2" xfId="29988" xr:uid="{00000000-0005-0000-0000-000026750000}"/>
    <cellStyle name="Separador de milhares_x0001_ 8 7 2" xfId="29989" xr:uid="{00000000-0005-0000-0000-000027750000}"/>
    <cellStyle name="Separador de milhares 8 7 2 2" xfId="29990" xr:uid="{00000000-0005-0000-0000-000028750000}"/>
    <cellStyle name="Separador de milhares_x0001_ 8 7 2 2" xfId="29991" xr:uid="{00000000-0005-0000-0000-000029750000}"/>
    <cellStyle name="Separador de milhares 8 7 2 2 2" xfId="60626" xr:uid="{A0FF1ECF-489A-4D16-9870-503671E656C6}"/>
    <cellStyle name="Separador de milhares_x0001_ 8 7 2 2 2" xfId="60627" xr:uid="{69B4E825-5119-4CCA-9746-87BA7105FEE7}"/>
    <cellStyle name="Separador de milhares 8 7 2 3" xfId="60624" xr:uid="{6EDD98A7-FE10-4F72-B1F7-2EE1691F0EB2}"/>
    <cellStyle name="Separador de milhares_x0001_ 8 7 2 3" xfId="60625" xr:uid="{64142CC8-1308-4A5F-B9AD-9A5532ACE18A}"/>
    <cellStyle name="Separador de milhares 8 7 3" xfId="29992" xr:uid="{00000000-0005-0000-0000-00002A750000}"/>
    <cellStyle name="Separador de milhares_x0001_ 8 7 3" xfId="29993" xr:uid="{00000000-0005-0000-0000-00002B750000}"/>
    <cellStyle name="Separador de milhares 8 7 3 2" xfId="29994" xr:uid="{00000000-0005-0000-0000-00002C750000}"/>
    <cellStyle name="Separador de milhares_x0001_ 8 7 3 2" xfId="29995" xr:uid="{00000000-0005-0000-0000-00002D750000}"/>
    <cellStyle name="Separador de milhares 8 7 3 2 2" xfId="60630" xr:uid="{90F6423A-7A83-4CE5-AFC3-2FEF0366C336}"/>
    <cellStyle name="Separador de milhares_x0001_ 8 7 3 2 2" xfId="60631" xr:uid="{4304D588-B843-47A6-809D-5E84B15E10E1}"/>
    <cellStyle name="Separador de milhares 8 7 3 3" xfId="60628" xr:uid="{2C4D1FD1-E9FC-40DF-A3D2-C3A406724404}"/>
    <cellStyle name="Separador de milhares_x0001_ 8 7 3 3" xfId="60629" xr:uid="{6963FA05-EC77-456C-BEAF-613E3CCB9CFD}"/>
    <cellStyle name="Separador de milhares 8 7 4" xfId="29996" xr:uid="{00000000-0005-0000-0000-00002E750000}"/>
    <cellStyle name="Separador de milhares_x0001_ 8 7 4" xfId="29997" xr:uid="{00000000-0005-0000-0000-00002F750000}"/>
    <cellStyle name="Separador de milhares 8 7 4 2" xfId="29998" xr:uid="{00000000-0005-0000-0000-000030750000}"/>
    <cellStyle name="Separador de milhares_x0001_ 8 7 4 2" xfId="29999" xr:uid="{00000000-0005-0000-0000-000031750000}"/>
    <cellStyle name="Separador de milhares 8 7 4 2 2" xfId="60634" xr:uid="{56A41024-A897-4929-B2BB-050EEA1A4B73}"/>
    <cellStyle name="Separador de milhares_x0001_ 8 7 4 2 2" xfId="60635" xr:uid="{1A72946C-FE08-491D-AD51-83C43B417BCE}"/>
    <cellStyle name="Separador de milhares 8 7 4 3" xfId="60632" xr:uid="{29D20714-AE48-40D4-A445-434E5FB87A69}"/>
    <cellStyle name="Separador de milhares_x0001_ 8 7 4 3" xfId="60633" xr:uid="{EFBD9694-E243-4C09-B096-490534948E13}"/>
    <cellStyle name="Separador de milhares 8 7 5" xfId="30000" xr:uid="{00000000-0005-0000-0000-000032750000}"/>
    <cellStyle name="Separador de milhares_x0001_ 8 7 5" xfId="30001" xr:uid="{00000000-0005-0000-0000-000033750000}"/>
    <cellStyle name="Separador de milhares 8 7 5 2" xfId="30002" xr:uid="{00000000-0005-0000-0000-000034750000}"/>
    <cellStyle name="Separador de milhares_x0001_ 8 7 5 2" xfId="30003" xr:uid="{00000000-0005-0000-0000-000035750000}"/>
    <cellStyle name="Separador de milhares 8 7 5 2 2" xfId="60638" xr:uid="{E1966210-78D3-4B77-BF49-6537BDA47268}"/>
    <cellStyle name="Separador de milhares_x0001_ 8 7 5 2 2" xfId="60639" xr:uid="{A9277E30-21E0-444C-AACF-37AF519C555B}"/>
    <cellStyle name="Separador de milhares 8 7 5 3" xfId="60636" xr:uid="{BE0F1FFE-35D8-4E32-9741-6B69F56C1372}"/>
    <cellStyle name="Separador de milhares_x0001_ 8 7 5 3" xfId="60637" xr:uid="{586C8779-4D4D-47B6-AFD0-0D46FBC39D66}"/>
    <cellStyle name="Separador de milhares 8 7 6" xfId="30004" xr:uid="{00000000-0005-0000-0000-000036750000}"/>
    <cellStyle name="Separador de milhares_x0001_ 8 7 6" xfId="30005" xr:uid="{00000000-0005-0000-0000-000037750000}"/>
    <cellStyle name="Separador de milhares 8 7 6 2" xfId="60640" xr:uid="{9A9F0B1B-C844-447D-8912-963D77572B54}"/>
    <cellStyle name="Separador de milhares_x0001_ 8 7 6 2" xfId="60641" xr:uid="{E5B190AF-185C-43CB-B033-04711C0E64BD}"/>
    <cellStyle name="Separador de milhares 8 7 7" xfId="30006" xr:uid="{00000000-0005-0000-0000-000038750000}"/>
    <cellStyle name="Separador de milhares_x0001_ 8 7 7" xfId="30007" xr:uid="{00000000-0005-0000-0000-000039750000}"/>
    <cellStyle name="Separador de milhares 8 7 7 2" xfId="60642" xr:uid="{7A0B3734-EB5A-4C04-B5ED-96DC55FE797D}"/>
    <cellStyle name="Separador de milhares_x0001_ 8 7 7 2" xfId="60643" xr:uid="{08B52EAE-8C96-473A-9186-4C2477134738}"/>
    <cellStyle name="Separador de milhares 8 7 7 3" xfId="30008" xr:uid="{00000000-0005-0000-0000-00003A750000}"/>
    <cellStyle name="Separador de milhares 8 7 7 3 2" xfId="60644" xr:uid="{820773C6-5D53-4C3D-8FA5-923E70A72FD8}"/>
    <cellStyle name="Separador de milhares 8 7 8" xfId="30009" xr:uid="{00000000-0005-0000-0000-00003B750000}"/>
    <cellStyle name="Separador de milhares_x0001_ 8 7 8" xfId="30010" xr:uid="{00000000-0005-0000-0000-00003C750000}"/>
    <cellStyle name="Separador de milhares 8 7 8 2" xfId="60645" xr:uid="{C0C5A8CF-728C-4297-BC09-CFA0CA2AE5A0}"/>
    <cellStyle name="Separador de milhares_x0001_ 8 7 8 2" xfId="60646" xr:uid="{B28DE412-ECA0-4867-A48F-193F05D6A80E}"/>
    <cellStyle name="Separador de milhares 8 7 9" xfId="30011" xr:uid="{00000000-0005-0000-0000-00003D750000}"/>
    <cellStyle name="Separador de milhares_x0001_ 8 7 9" xfId="30012" xr:uid="{00000000-0005-0000-0000-00003E750000}"/>
    <cellStyle name="Separador de milhares 8 7 9 2" xfId="60647" xr:uid="{A3643955-3F2E-4433-B073-2D99583A0FC7}"/>
    <cellStyle name="Separador de milhares_x0001_ 8 7 9 2" xfId="60648" xr:uid="{A159EEB1-937C-4A13-A7A6-46BCC7A6B7D0}"/>
    <cellStyle name="Separador de milhares 8 8" xfId="30013" xr:uid="{00000000-0005-0000-0000-00003F750000}"/>
    <cellStyle name="Separador de milhares_x0001_ 8 8" xfId="30014" xr:uid="{00000000-0005-0000-0000-000040750000}"/>
    <cellStyle name="Separador de milhares 8 8 10" xfId="60649" xr:uid="{E5E7DDD1-AD8E-421E-9B76-5242764EE811}"/>
    <cellStyle name="Separador de milhares_x0001_ 8 8 10" xfId="60650" xr:uid="{03A681FB-AF94-4B11-939B-EEB42DD99A09}"/>
    <cellStyle name="Separador de milhares 8 8 2" xfId="30015" xr:uid="{00000000-0005-0000-0000-000041750000}"/>
    <cellStyle name="Separador de milhares_x0001_ 8 8 2" xfId="30016" xr:uid="{00000000-0005-0000-0000-000042750000}"/>
    <cellStyle name="Separador de milhares 8 8 2 2" xfId="30017" xr:uid="{00000000-0005-0000-0000-000043750000}"/>
    <cellStyle name="Separador de milhares_x0001_ 8 8 2 2" xfId="30018" xr:uid="{00000000-0005-0000-0000-000044750000}"/>
    <cellStyle name="Separador de milhares 8 8 2 2 2" xfId="60653" xr:uid="{5F590633-1F15-435D-97A5-CE238298857F}"/>
    <cellStyle name="Separador de milhares_x0001_ 8 8 2 2 2" xfId="60654" xr:uid="{740052BD-927F-4001-9CBF-38AA479F306F}"/>
    <cellStyle name="Separador de milhares 8 8 2 3" xfId="60651" xr:uid="{02F48331-CDEE-4B4C-BD0A-8F016AC0639F}"/>
    <cellStyle name="Separador de milhares_x0001_ 8 8 2 3" xfId="60652" xr:uid="{D086BDBA-ECBE-4B93-9CF6-55023E2A7615}"/>
    <cellStyle name="Separador de milhares 8 8 3" xfId="30019" xr:uid="{00000000-0005-0000-0000-000045750000}"/>
    <cellStyle name="Separador de milhares_x0001_ 8 8 3" xfId="30020" xr:uid="{00000000-0005-0000-0000-000046750000}"/>
    <cellStyle name="Separador de milhares 8 8 3 2" xfId="30021" xr:uid="{00000000-0005-0000-0000-000047750000}"/>
    <cellStyle name="Separador de milhares_x0001_ 8 8 3 2" xfId="30022" xr:uid="{00000000-0005-0000-0000-000048750000}"/>
    <cellStyle name="Separador de milhares 8 8 3 2 2" xfId="60657" xr:uid="{FC1073D9-D7E1-4306-9057-1EFADE6434F5}"/>
    <cellStyle name="Separador de milhares_x0001_ 8 8 3 2 2" xfId="60658" xr:uid="{B81EBC37-D174-4941-A84D-18CCE1C4A686}"/>
    <cellStyle name="Separador de milhares 8 8 3 3" xfId="60655" xr:uid="{EB452C78-2A49-4691-BEB2-68AE9A168064}"/>
    <cellStyle name="Separador de milhares_x0001_ 8 8 3 3" xfId="60656" xr:uid="{853B4181-DBCB-4A34-A3C0-85B6BA6EBFA9}"/>
    <cellStyle name="Separador de milhares 8 8 4" xfId="30023" xr:uid="{00000000-0005-0000-0000-000049750000}"/>
    <cellStyle name="Separador de milhares_x0001_ 8 8 4" xfId="30024" xr:uid="{00000000-0005-0000-0000-00004A750000}"/>
    <cellStyle name="Separador de milhares 8 8 4 2" xfId="30025" xr:uid="{00000000-0005-0000-0000-00004B750000}"/>
    <cellStyle name="Separador de milhares_x0001_ 8 8 4 2" xfId="30026" xr:uid="{00000000-0005-0000-0000-00004C750000}"/>
    <cellStyle name="Separador de milhares 8 8 4 2 2" xfId="60661" xr:uid="{774D72CA-53BD-462F-9F18-2588D0B03419}"/>
    <cellStyle name="Separador de milhares_x0001_ 8 8 4 2 2" xfId="60662" xr:uid="{C36B334B-9001-4D7D-9B7F-C75A1E13DE25}"/>
    <cellStyle name="Separador de milhares 8 8 4 3" xfId="60659" xr:uid="{B10F2011-D2C4-4464-8660-DB9DAA8B424A}"/>
    <cellStyle name="Separador de milhares_x0001_ 8 8 4 3" xfId="60660" xr:uid="{698F6B5D-D511-4695-87A9-6D4315461609}"/>
    <cellStyle name="Separador de milhares 8 8 5" xfId="30027" xr:uid="{00000000-0005-0000-0000-00004D750000}"/>
    <cellStyle name="Separador de milhares_x0001_ 8 8 5" xfId="30028" xr:uid="{00000000-0005-0000-0000-00004E750000}"/>
    <cellStyle name="Separador de milhares 8 8 5 2" xfId="30029" xr:uid="{00000000-0005-0000-0000-00004F750000}"/>
    <cellStyle name="Separador de milhares_x0001_ 8 8 5 2" xfId="30030" xr:uid="{00000000-0005-0000-0000-000050750000}"/>
    <cellStyle name="Separador de milhares 8 8 5 2 2" xfId="60665" xr:uid="{EB1D11FF-4020-475D-B14F-35E4DD948C97}"/>
    <cellStyle name="Separador de milhares_x0001_ 8 8 5 2 2" xfId="60666" xr:uid="{43E8838C-4429-4B9C-BD19-E108B17DB6F4}"/>
    <cellStyle name="Separador de milhares 8 8 5 3" xfId="60663" xr:uid="{A7AD6B1E-0164-4D54-8AB3-3B84DF463DF8}"/>
    <cellStyle name="Separador de milhares_x0001_ 8 8 5 3" xfId="60664" xr:uid="{ED920E57-41AB-448D-88F8-88FD05EEE86D}"/>
    <cellStyle name="Separador de milhares 8 8 6" xfId="30031" xr:uid="{00000000-0005-0000-0000-000051750000}"/>
    <cellStyle name="Separador de milhares_x0001_ 8 8 6" xfId="30032" xr:uid="{00000000-0005-0000-0000-000052750000}"/>
    <cellStyle name="Separador de milhares 8 8 6 2" xfId="60667" xr:uid="{E1C7C131-DA0A-4249-A03C-6EA3D87C957D}"/>
    <cellStyle name="Separador de milhares_x0001_ 8 8 6 2" xfId="60668" xr:uid="{8663FF6B-3453-4249-B204-9C9EF88E2FE0}"/>
    <cellStyle name="Separador de milhares 8 8 7" xfId="30033" xr:uid="{00000000-0005-0000-0000-000053750000}"/>
    <cellStyle name="Separador de milhares_x0001_ 8 8 7" xfId="30034" xr:uid="{00000000-0005-0000-0000-000054750000}"/>
    <cellStyle name="Separador de milhares 8 8 7 2" xfId="60669" xr:uid="{4D447EE3-D90A-4FCB-B32B-9B35FC408ECE}"/>
    <cellStyle name="Separador de milhares_x0001_ 8 8 7 2" xfId="60670" xr:uid="{3446BE30-311A-4C16-9FDD-29091EB4CF77}"/>
    <cellStyle name="Separador de milhares 8 8 7 3" xfId="30035" xr:uid="{00000000-0005-0000-0000-000055750000}"/>
    <cellStyle name="Separador de milhares 8 8 7 3 2" xfId="60671" xr:uid="{1F2A69A5-2CC1-4B74-93E8-FF3A3B29F389}"/>
    <cellStyle name="Separador de milhares 8 8 8" xfId="30036" xr:uid="{00000000-0005-0000-0000-000056750000}"/>
    <cellStyle name="Separador de milhares_x0001_ 8 8 8" xfId="30037" xr:uid="{00000000-0005-0000-0000-000057750000}"/>
    <cellStyle name="Separador de milhares 8 8 8 2" xfId="60672" xr:uid="{FE0F1E52-F59B-4523-B0AB-9E60E83F704B}"/>
    <cellStyle name="Separador de milhares_x0001_ 8 8 8 2" xfId="60673" xr:uid="{0BBD8B04-A3F2-4B7F-B482-37948C5C67AD}"/>
    <cellStyle name="Separador de milhares 8 8 9" xfId="30038" xr:uid="{00000000-0005-0000-0000-000058750000}"/>
    <cellStyle name="Separador de milhares_x0001_ 8 8 9" xfId="30039" xr:uid="{00000000-0005-0000-0000-000059750000}"/>
    <cellStyle name="Separador de milhares 8 8 9 2" xfId="60674" xr:uid="{0233615E-2B16-4714-B375-CF210546BC94}"/>
    <cellStyle name="Separador de milhares_x0001_ 8 8 9 2" xfId="60675" xr:uid="{3998791B-632B-4F33-9321-851F356E3634}"/>
    <cellStyle name="Separador de milhares 8 9" xfId="30040" xr:uid="{00000000-0005-0000-0000-00005A750000}"/>
    <cellStyle name="Separador de milhares_x0001_ 8 9" xfId="30041" xr:uid="{00000000-0005-0000-0000-00005B750000}"/>
    <cellStyle name="Separador de milhares 8 9 10" xfId="60676" xr:uid="{1E49A3EE-9E19-4E98-B4BE-FA5CB21D66B1}"/>
    <cellStyle name="Separador de milhares_x0001_ 8 9 10" xfId="60677" xr:uid="{A3EAFBAF-C94E-41C8-AE70-06F44DAFA22F}"/>
    <cellStyle name="Separador de milhares 8 9 2" xfId="30042" xr:uid="{00000000-0005-0000-0000-00005C750000}"/>
    <cellStyle name="Separador de milhares_x0001_ 8 9 2" xfId="30043" xr:uid="{00000000-0005-0000-0000-00005D750000}"/>
    <cellStyle name="Separador de milhares 8 9 2 2" xfId="30044" xr:uid="{00000000-0005-0000-0000-00005E750000}"/>
    <cellStyle name="Separador de milhares_x0001_ 8 9 2 2" xfId="30045" xr:uid="{00000000-0005-0000-0000-00005F750000}"/>
    <cellStyle name="Separador de milhares 8 9 2 2 2" xfId="60680" xr:uid="{4FC593A0-4909-4131-B7FD-88A134B3956E}"/>
    <cellStyle name="Separador de milhares_x0001_ 8 9 2 2 2" xfId="60681" xr:uid="{B58F7167-C23D-4B56-A4F7-E08E7AB4C469}"/>
    <cellStyle name="Separador de milhares 8 9 2 3" xfId="60678" xr:uid="{AF68335F-8F26-4CD9-AF81-7FCEA69C9A13}"/>
    <cellStyle name="Separador de milhares_x0001_ 8 9 2 3" xfId="60679" xr:uid="{F9B7D668-E439-48D3-87B4-3EE635DB28D1}"/>
    <cellStyle name="Separador de milhares 8 9 3" xfId="30046" xr:uid="{00000000-0005-0000-0000-000060750000}"/>
    <cellStyle name="Separador de milhares_x0001_ 8 9 3" xfId="30047" xr:uid="{00000000-0005-0000-0000-000061750000}"/>
    <cellStyle name="Separador de milhares 8 9 3 2" xfId="30048" xr:uid="{00000000-0005-0000-0000-000062750000}"/>
    <cellStyle name="Separador de milhares_x0001_ 8 9 3 2" xfId="30049" xr:uid="{00000000-0005-0000-0000-000063750000}"/>
    <cellStyle name="Separador de milhares 8 9 3 2 2" xfId="60684" xr:uid="{C7AD7B82-C9B5-4FF3-A2B2-90CFD3516CDE}"/>
    <cellStyle name="Separador de milhares_x0001_ 8 9 3 2 2" xfId="60685" xr:uid="{F778635B-5108-4ED7-B479-F4BD9D71DF00}"/>
    <cellStyle name="Separador de milhares 8 9 3 3" xfId="60682" xr:uid="{3C5F5369-9367-4B83-BA5F-3AD38221E234}"/>
    <cellStyle name="Separador de milhares_x0001_ 8 9 3 3" xfId="60683" xr:uid="{82F61A6D-8D74-47B2-9C94-8C4595CC2E6E}"/>
    <cellStyle name="Separador de milhares 8 9 4" xfId="30050" xr:uid="{00000000-0005-0000-0000-000064750000}"/>
    <cellStyle name="Separador de milhares_x0001_ 8 9 4" xfId="30051" xr:uid="{00000000-0005-0000-0000-000065750000}"/>
    <cellStyle name="Separador de milhares 8 9 4 2" xfId="30052" xr:uid="{00000000-0005-0000-0000-000066750000}"/>
    <cellStyle name="Separador de milhares_x0001_ 8 9 4 2" xfId="30053" xr:uid="{00000000-0005-0000-0000-000067750000}"/>
    <cellStyle name="Separador de milhares 8 9 4 2 2" xfId="60688" xr:uid="{8C2612F4-4272-4695-854B-E14DBD5793F9}"/>
    <cellStyle name="Separador de milhares_x0001_ 8 9 4 2 2" xfId="60689" xr:uid="{29229FD2-9391-4E66-844A-1D6C3F2D5784}"/>
    <cellStyle name="Separador de milhares 8 9 4 3" xfId="60686" xr:uid="{4FF94F46-2B4F-4924-B802-F88C315C16B0}"/>
    <cellStyle name="Separador de milhares_x0001_ 8 9 4 3" xfId="60687" xr:uid="{DAC73A4C-7C9C-4DAA-9F47-051059A2AD13}"/>
    <cellStyle name="Separador de milhares 8 9 5" xfId="30054" xr:uid="{00000000-0005-0000-0000-000068750000}"/>
    <cellStyle name="Separador de milhares_x0001_ 8 9 5" xfId="30055" xr:uid="{00000000-0005-0000-0000-000069750000}"/>
    <cellStyle name="Separador de milhares 8 9 5 2" xfId="30056" xr:uid="{00000000-0005-0000-0000-00006A750000}"/>
    <cellStyle name="Separador de milhares_x0001_ 8 9 5 2" xfId="30057" xr:uid="{00000000-0005-0000-0000-00006B750000}"/>
    <cellStyle name="Separador de milhares 8 9 5 2 2" xfId="60692" xr:uid="{3F5E1DAF-F7EC-406F-9658-D4F0A34C37D8}"/>
    <cellStyle name="Separador de milhares_x0001_ 8 9 5 2 2" xfId="60693" xr:uid="{4419286D-C090-439D-B776-32321252DC5E}"/>
    <cellStyle name="Separador de milhares 8 9 5 3" xfId="60690" xr:uid="{E367A156-321D-49E2-9CDC-5E5407D3BAD7}"/>
    <cellStyle name="Separador de milhares_x0001_ 8 9 5 3" xfId="60691" xr:uid="{AB3438D7-D1A1-42AA-9BF2-436BB6956600}"/>
    <cellStyle name="Separador de milhares 8 9 6" xfId="30058" xr:uid="{00000000-0005-0000-0000-00006C750000}"/>
    <cellStyle name="Separador de milhares_x0001_ 8 9 6" xfId="30059" xr:uid="{00000000-0005-0000-0000-00006D750000}"/>
    <cellStyle name="Separador de milhares 8 9 6 2" xfId="60694" xr:uid="{91A9AB0C-D073-43CC-AA5E-15D4C35ACB9C}"/>
    <cellStyle name="Separador de milhares_x0001_ 8 9 6 2" xfId="60695" xr:uid="{5CF7E92F-7133-4AD0-84A7-029A721C9CCA}"/>
    <cellStyle name="Separador de milhares 8 9 7" xfId="30060" xr:uid="{00000000-0005-0000-0000-00006E750000}"/>
    <cellStyle name="Separador de milhares_x0001_ 8 9 7" xfId="30061" xr:uid="{00000000-0005-0000-0000-00006F750000}"/>
    <cellStyle name="Separador de milhares 8 9 7 2" xfId="60696" xr:uid="{F6906DF1-A463-48F1-9136-151265321D7A}"/>
    <cellStyle name="Separador de milhares_x0001_ 8 9 7 2" xfId="60697" xr:uid="{B6CD5EA2-0730-46D5-BA17-EE8E4ADDBB5C}"/>
    <cellStyle name="Separador de milhares 8 9 7 3" xfId="30062" xr:uid="{00000000-0005-0000-0000-000070750000}"/>
    <cellStyle name="Separador de milhares 8 9 7 3 2" xfId="60698" xr:uid="{4D2229C3-CE7D-48B9-BF62-38492C4D0F8A}"/>
    <cellStyle name="Separador de milhares 8 9 8" xfId="30063" xr:uid="{00000000-0005-0000-0000-000071750000}"/>
    <cellStyle name="Separador de milhares_x0001_ 8 9 8" xfId="30064" xr:uid="{00000000-0005-0000-0000-000072750000}"/>
    <cellStyle name="Separador de milhares 8 9 8 2" xfId="60699" xr:uid="{15221A91-DAD2-4162-B365-3282485B5BD7}"/>
    <cellStyle name="Separador de milhares_x0001_ 8 9 8 2" xfId="60700" xr:uid="{FA0DC346-5031-4184-88B2-6E4C7262606A}"/>
    <cellStyle name="Separador de milhares 8 9 9" xfId="30065" xr:uid="{00000000-0005-0000-0000-000073750000}"/>
    <cellStyle name="Separador de milhares_x0001_ 8 9 9" xfId="30066" xr:uid="{00000000-0005-0000-0000-000074750000}"/>
    <cellStyle name="Separador de milhares 8 9 9 2" xfId="60701" xr:uid="{C3F57A17-ABED-440E-AC1B-209C383E856E}"/>
    <cellStyle name="Separador de milhares_x0001_ 8 9 9 2" xfId="60702" xr:uid="{87A90F61-AC1F-455D-9446-E5ED82FDD24B}"/>
    <cellStyle name="Separador de milhares 80" xfId="30067" xr:uid="{00000000-0005-0000-0000-000075750000}"/>
    <cellStyle name="Separador de milhares 80 2" xfId="30068" xr:uid="{00000000-0005-0000-0000-000076750000}"/>
    <cellStyle name="Separador de milhares 80 2 2" xfId="30069" xr:uid="{00000000-0005-0000-0000-000077750000}"/>
    <cellStyle name="Separador de milhares 80 2 2 2" xfId="60705" xr:uid="{F08C8A48-6D6D-499C-BDC2-D35A3122278E}"/>
    <cellStyle name="Separador de milhares 80 2 3" xfId="60704" xr:uid="{80CEAD58-A835-440C-A283-73B7E591C11E}"/>
    <cellStyle name="Separador de milhares 80 3" xfId="30070" xr:uid="{00000000-0005-0000-0000-000078750000}"/>
    <cellStyle name="Separador de milhares 80 3 2" xfId="30071" xr:uid="{00000000-0005-0000-0000-000079750000}"/>
    <cellStyle name="Separador de milhares 80 3 2 2" xfId="60707" xr:uid="{CBA299F3-EA7A-4CD8-9C8C-7733DD07522B}"/>
    <cellStyle name="Separador de milhares 80 3 3" xfId="60706" xr:uid="{29ED181E-1C78-41F3-9C5C-23FAC204A724}"/>
    <cellStyle name="Separador de milhares 80 4" xfId="30072" xr:uid="{00000000-0005-0000-0000-00007A750000}"/>
    <cellStyle name="Separador de milhares 80 4 2" xfId="60708" xr:uid="{2E6059EC-84BD-4574-8D84-4D6210104CB3}"/>
    <cellStyle name="Separador de milhares 80 5" xfId="30073" xr:uid="{00000000-0005-0000-0000-00007B750000}"/>
    <cellStyle name="Separador de milhares 80 5 2" xfId="60709" xr:uid="{9A980A1E-59D7-4401-890D-0FF5D5AD71CA}"/>
    <cellStyle name="Separador de milhares 80 6" xfId="30074" xr:uid="{00000000-0005-0000-0000-00007C750000}"/>
    <cellStyle name="Separador de milhares 80 6 2" xfId="60710" xr:uid="{0E1642CC-C79C-42AE-9514-B93BDAD06791}"/>
    <cellStyle name="Separador de milhares 80 7" xfId="60703" xr:uid="{BE5C41C0-0814-406A-95C6-AACA0909FBF3}"/>
    <cellStyle name="Separador de milhares 81" xfId="30075" xr:uid="{00000000-0005-0000-0000-00007D750000}"/>
    <cellStyle name="Separador de milhares 81 2" xfId="30076" xr:uid="{00000000-0005-0000-0000-00007E750000}"/>
    <cellStyle name="Separador de milhares 81 2 2" xfId="30077" xr:uid="{00000000-0005-0000-0000-00007F750000}"/>
    <cellStyle name="Separador de milhares 81 2 2 2" xfId="60713" xr:uid="{CE79FC0D-7E73-4118-9D09-AD77251BD270}"/>
    <cellStyle name="Separador de milhares 81 2 3" xfId="60712" xr:uid="{B9F5D0E0-AE35-4B11-9C17-D15446A78AB9}"/>
    <cellStyle name="Separador de milhares 81 3" xfId="30078" xr:uid="{00000000-0005-0000-0000-000080750000}"/>
    <cellStyle name="Separador de milhares 81 3 2" xfId="30079" xr:uid="{00000000-0005-0000-0000-000081750000}"/>
    <cellStyle name="Separador de milhares 81 3 2 2" xfId="60715" xr:uid="{D7B25833-9BE2-4EC0-9901-167166B6FD22}"/>
    <cellStyle name="Separador de milhares 81 3 3" xfId="60714" xr:uid="{75230F8E-EB92-40E2-B077-7036F2754A1E}"/>
    <cellStyle name="Separador de milhares 81 4" xfId="30080" xr:uid="{00000000-0005-0000-0000-000082750000}"/>
    <cellStyle name="Separador de milhares 81 4 2" xfId="60716" xr:uid="{A96909DF-D950-44C8-A574-136053120DD4}"/>
    <cellStyle name="Separador de milhares 81 5" xfId="30081" xr:uid="{00000000-0005-0000-0000-000083750000}"/>
    <cellStyle name="Separador de milhares 81 5 2" xfId="60717" xr:uid="{69083DCA-975D-4294-954F-92C9CCBBC650}"/>
    <cellStyle name="Separador de milhares 81 6" xfId="30082" xr:uid="{00000000-0005-0000-0000-000084750000}"/>
    <cellStyle name="Separador de milhares 81 6 2" xfId="60718" xr:uid="{C2BC6D1A-2113-47EF-8788-97AFEFFB3940}"/>
    <cellStyle name="Separador de milhares 81 7" xfId="60711" xr:uid="{84F66D47-33DB-48A6-BEA6-2DA63F079BBE}"/>
    <cellStyle name="Separador de milhares 9" xfId="30083" xr:uid="{00000000-0005-0000-0000-000085750000}"/>
    <cellStyle name="Separador de milhares_x0001_ 9" xfId="30084" xr:uid="{00000000-0005-0000-0000-000086750000}"/>
    <cellStyle name="Separador de milhares 9 10" xfId="30085" xr:uid="{00000000-0005-0000-0000-000087750000}"/>
    <cellStyle name="Separador de milhares_x0001_ 9 10" xfId="30086" xr:uid="{00000000-0005-0000-0000-000088750000}"/>
    <cellStyle name="Separador de milhares 9 10 10" xfId="60721" xr:uid="{1798AB47-984F-427B-9439-68D52CED525F}"/>
    <cellStyle name="Separador de milhares 9 10 2" xfId="30087" xr:uid="{00000000-0005-0000-0000-000089750000}"/>
    <cellStyle name="Separador de milhares_x0001_ 9 10 2" xfId="30088" xr:uid="{00000000-0005-0000-0000-00008A750000}"/>
    <cellStyle name="Separador de milhares 9 10 2 2" xfId="30089" xr:uid="{00000000-0005-0000-0000-00008B750000}"/>
    <cellStyle name="Separador de milhares_x0001_ 9 10 2 2" xfId="60724" xr:uid="{DDE71B8D-C827-4994-8FE1-61D97210FA9A}"/>
    <cellStyle name="Separador de milhares 9 10 2 2 2" xfId="60725" xr:uid="{D095B7D6-D076-4969-8F67-81B376C77F31}"/>
    <cellStyle name="Separador de milhares 9 10 2 3" xfId="60723" xr:uid="{5250D12F-0DAD-48A0-9D7F-8A08F9EA99D1}"/>
    <cellStyle name="Separador de milhares 9 10 3" xfId="30090" xr:uid="{00000000-0005-0000-0000-00008C750000}"/>
    <cellStyle name="Separador de milhares_x0001_ 9 10 3" xfId="60722" xr:uid="{CA84155B-15C2-46A5-B8EE-4F306F0FF162}"/>
    <cellStyle name="Separador de milhares 9 10 3 2" xfId="30091" xr:uid="{00000000-0005-0000-0000-00008D750000}"/>
    <cellStyle name="Separador de milhares 9 10 3 2 2" xfId="60727" xr:uid="{3374A732-942C-4702-B130-EFF625190BD8}"/>
    <cellStyle name="Separador de milhares 9 10 3 3" xfId="60726" xr:uid="{AC6D9AB8-8861-4905-894D-A7F8F658CC38}"/>
    <cellStyle name="Separador de milhares 9 10 4" xfId="30092" xr:uid="{00000000-0005-0000-0000-00008E750000}"/>
    <cellStyle name="Separador de milhares 9 10 4 2" xfId="30093" xr:uid="{00000000-0005-0000-0000-00008F750000}"/>
    <cellStyle name="Separador de milhares 9 10 4 2 2" xfId="60729" xr:uid="{0B62D433-3222-4C1D-BE82-301CA27730E8}"/>
    <cellStyle name="Separador de milhares 9 10 4 3" xfId="60728" xr:uid="{8A422708-8995-46A0-BFA2-D8BABF439C9F}"/>
    <cellStyle name="Separador de milhares 9 10 5" xfId="30094" xr:uid="{00000000-0005-0000-0000-000090750000}"/>
    <cellStyle name="Separador de milhares 9 10 5 2" xfId="30095" xr:uid="{00000000-0005-0000-0000-000091750000}"/>
    <cellStyle name="Separador de milhares 9 10 5 2 2" xfId="60731" xr:uid="{74DDBA30-F3BE-4542-B74E-F051E8643CCD}"/>
    <cellStyle name="Separador de milhares 9 10 5 3" xfId="60730" xr:uid="{D8688055-BAD1-484A-B142-787C03F0078F}"/>
    <cellStyle name="Separador de milhares 9 10 6" xfId="30096" xr:uid="{00000000-0005-0000-0000-000092750000}"/>
    <cellStyle name="Separador de milhares 9 10 6 2" xfId="60732" xr:uid="{78801A58-DA2E-4AF0-8287-23289BBFC4A7}"/>
    <cellStyle name="Separador de milhares 9 10 7" xfId="30097" xr:uid="{00000000-0005-0000-0000-000093750000}"/>
    <cellStyle name="Separador de milhares 9 10 7 2" xfId="60733" xr:uid="{1E61716A-D12B-428B-94EF-9E91ECD4CCC3}"/>
    <cellStyle name="Separador de milhares 9 10 7 3" xfId="30098" xr:uid="{00000000-0005-0000-0000-000094750000}"/>
    <cellStyle name="Separador de milhares 9 10 7 3 2" xfId="60734" xr:uid="{C9060E9D-7B52-4944-9DF1-E3753FBD536B}"/>
    <cellStyle name="Separador de milhares 9 10 8" xfId="30099" xr:uid="{00000000-0005-0000-0000-000095750000}"/>
    <cellStyle name="Separador de milhares 9 10 8 2" xfId="60735" xr:uid="{4D13D6EB-5B9C-4A1E-9C45-943F40C5132E}"/>
    <cellStyle name="Separador de milhares 9 10 9" xfId="30100" xr:uid="{00000000-0005-0000-0000-000096750000}"/>
    <cellStyle name="Separador de milhares 9 10 9 2" xfId="60736" xr:uid="{5A766028-D760-41F5-932A-E2A025FD43FA}"/>
    <cellStyle name="Separador de milhares 9 11" xfId="30101" xr:uid="{00000000-0005-0000-0000-000097750000}"/>
    <cellStyle name="Separador de milhares_x0001_ 9 11" xfId="30102" xr:uid="{00000000-0005-0000-0000-000098750000}"/>
    <cellStyle name="Separador de milhares 9 11 2" xfId="30103" xr:uid="{00000000-0005-0000-0000-000099750000}"/>
    <cellStyle name="Separador de milhares_x0001_ 9 11 2" xfId="30104" xr:uid="{00000000-0005-0000-0000-00009A750000}"/>
    <cellStyle name="Separador de milhares 9 11 2 2" xfId="30105" xr:uid="{00000000-0005-0000-0000-00009B750000}"/>
    <cellStyle name="Separador de milhares_x0001_ 9 11 2 2" xfId="60740" xr:uid="{710D1253-B0DB-4D47-A6DE-9BB40773CE09}"/>
    <cellStyle name="Separador de milhares 9 11 2 2 2" xfId="60741" xr:uid="{290DFAF6-7085-4688-9043-34A80DC627B6}"/>
    <cellStyle name="Separador de milhares 9 11 2 3" xfId="60739" xr:uid="{CDAB42F3-6611-41BA-99C3-D5B4B78FA6DD}"/>
    <cellStyle name="Separador de milhares 9 11 3" xfId="30106" xr:uid="{00000000-0005-0000-0000-00009C750000}"/>
    <cellStyle name="Separador de milhares_x0001_ 9 11 3" xfId="60738" xr:uid="{5F25EFBE-5310-4C88-A3EB-33422E1D4899}"/>
    <cellStyle name="Separador de milhares 9 11 3 2" xfId="30107" xr:uid="{00000000-0005-0000-0000-00009D750000}"/>
    <cellStyle name="Separador de milhares 9 11 3 2 2" xfId="60743" xr:uid="{18C22F69-7EEB-4542-9600-09108E7441A9}"/>
    <cellStyle name="Separador de milhares 9 11 3 3" xfId="60742" xr:uid="{2CBB5BB6-4A52-459C-B0ED-0B215E8AF7EE}"/>
    <cellStyle name="Separador de milhares 9 11 4" xfId="30108" xr:uid="{00000000-0005-0000-0000-00009E750000}"/>
    <cellStyle name="Separador de milhares 9 11 4 2" xfId="30109" xr:uid="{00000000-0005-0000-0000-00009F750000}"/>
    <cellStyle name="Separador de milhares 9 11 4 2 2" xfId="60745" xr:uid="{5D80D79C-B1A1-4285-96FF-8AE2423AA20D}"/>
    <cellStyle name="Separador de milhares 9 11 4 3" xfId="60744" xr:uid="{17465573-3A5F-430C-8ABE-4503A328882E}"/>
    <cellStyle name="Separador de milhares 9 11 5" xfId="30110" xr:uid="{00000000-0005-0000-0000-0000A0750000}"/>
    <cellStyle name="Separador de milhares 9 11 5 2" xfId="60746" xr:uid="{5C4FCBBF-FBCD-4120-950C-E51F045687B0}"/>
    <cellStyle name="Separador de milhares 9 11 6" xfId="30111" xr:uid="{00000000-0005-0000-0000-0000A1750000}"/>
    <cellStyle name="Separador de milhares 9 11 6 2" xfId="60747" xr:uid="{1FAD6788-A880-4029-8AF0-1368A9C7F754}"/>
    <cellStyle name="Separador de milhares 9 11 6 3" xfId="30112" xr:uid="{00000000-0005-0000-0000-0000A2750000}"/>
    <cellStyle name="Separador de milhares 9 11 6 3 2" xfId="60748" xr:uid="{D353710E-FCB1-49F7-A39B-33288C851E59}"/>
    <cellStyle name="Separador de milhares 9 11 7" xfId="30113" xr:uid="{00000000-0005-0000-0000-0000A3750000}"/>
    <cellStyle name="Separador de milhares 9 11 7 2" xfId="60749" xr:uid="{D96C35AB-2A20-4E52-9549-ED0AE8846166}"/>
    <cellStyle name="Separador de milhares 9 11 8" xfId="30114" xr:uid="{00000000-0005-0000-0000-0000A4750000}"/>
    <cellStyle name="Separador de milhares 9 11 8 2" xfId="60750" xr:uid="{41EA175B-A08F-4F2E-A522-955C753F99BF}"/>
    <cellStyle name="Separador de milhares 9 11 9" xfId="60737" xr:uid="{817AE7F2-ECBF-4424-AA6D-AE982BC49A38}"/>
    <cellStyle name="Separador de milhares 9 12" xfId="30115" xr:uid="{00000000-0005-0000-0000-0000A5750000}"/>
    <cellStyle name="Separador de milhares_x0001_ 9 12" xfId="30116" xr:uid="{00000000-0005-0000-0000-0000A6750000}"/>
    <cellStyle name="Separador de milhares 9 12 2" xfId="30117" xr:uid="{00000000-0005-0000-0000-0000A7750000}"/>
    <cellStyle name="Separador de milhares_x0001_ 9 12 2" xfId="30118" xr:uid="{00000000-0005-0000-0000-0000A8750000}"/>
    <cellStyle name="Separador de milhares 9 12 2 2" xfId="30119" xr:uid="{00000000-0005-0000-0000-0000A9750000}"/>
    <cellStyle name="Separador de milhares_x0001_ 9 12 2 2" xfId="60754" xr:uid="{AAB9BB95-622D-4CED-8B18-9D448979F530}"/>
    <cellStyle name="Separador de milhares 9 12 2 2 2" xfId="60755" xr:uid="{32FA4EAD-6B79-4DD6-B117-3B59FFCDD6C8}"/>
    <cellStyle name="Separador de milhares 9 12 2 3" xfId="60753" xr:uid="{64D5DBA9-F888-4A1B-A667-4030C9ACB83D}"/>
    <cellStyle name="Separador de milhares 9 12 3" xfId="30120" xr:uid="{00000000-0005-0000-0000-0000AA750000}"/>
    <cellStyle name="Separador de milhares_x0001_ 9 12 3" xfId="60752" xr:uid="{6B3BABE4-F39D-43CB-9606-DDFA269C2C9C}"/>
    <cellStyle name="Separador de milhares 9 12 3 2" xfId="30121" xr:uid="{00000000-0005-0000-0000-0000AB750000}"/>
    <cellStyle name="Separador de milhares 9 12 3 2 2" xfId="60757" xr:uid="{EED0114F-F658-4F6D-970C-46F845D844D4}"/>
    <cellStyle name="Separador de milhares 9 12 3 3" xfId="60756" xr:uid="{2BE59736-CAF9-4669-8336-4F0E1C843911}"/>
    <cellStyle name="Separador de milhares 9 12 4" xfId="30122" xr:uid="{00000000-0005-0000-0000-0000AC750000}"/>
    <cellStyle name="Separador de milhares 9 12 4 2" xfId="30123" xr:uid="{00000000-0005-0000-0000-0000AD750000}"/>
    <cellStyle name="Separador de milhares 9 12 4 2 2" xfId="60759" xr:uid="{5A287999-A5C6-4400-A590-12A382C5199A}"/>
    <cellStyle name="Separador de milhares 9 12 4 3" xfId="60758" xr:uid="{AB63BDA4-478A-4760-841D-CD25CDF144A2}"/>
    <cellStyle name="Separador de milhares 9 12 5" xfId="30124" xr:uid="{00000000-0005-0000-0000-0000AE750000}"/>
    <cellStyle name="Separador de milhares 9 12 5 2" xfId="60760" xr:uid="{FBA64DB4-CDF9-4876-9DD3-55FD8F85698A}"/>
    <cellStyle name="Separador de milhares 9 12 6" xfId="30125" xr:uid="{00000000-0005-0000-0000-0000AF750000}"/>
    <cellStyle name="Separador de milhares 9 12 6 2" xfId="60761" xr:uid="{C77A4F7E-8885-4EAC-B73F-6F557D847857}"/>
    <cellStyle name="Separador de milhares 9 12 6 3" xfId="30126" xr:uid="{00000000-0005-0000-0000-0000B0750000}"/>
    <cellStyle name="Separador de milhares 9 12 6 3 2" xfId="60762" xr:uid="{5A1B9736-5049-4FAF-B1F8-4EB9659DDD4B}"/>
    <cellStyle name="Separador de milhares 9 12 7" xfId="30127" xr:uid="{00000000-0005-0000-0000-0000B1750000}"/>
    <cellStyle name="Separador de milhares 9 12 7 2" xfId="60763" xr:uid="{9376F625-A7DB-4C60-B98A-B631B49C5EFD}"/>
    <cellStyle name="Separador de milhares 9 12 8" xfId="30128" xr:uid="{00000000-0005-0000-0000-0000B2750000}"/>
    <cellStyle name="Separador de milhares 9 12 8 2" xfId="60764" xr:uid="{D4C98838-3C7B-4071-A00C-4D22C0565434}"/>
    <cellStyle name="Separador de milhares 9 12 9" xfId="60751" xr:uid="{CA8240B2-FB5F-4D20-AC2B-F5756C3446E4}"/>
    <cellStyle name="Separador de milhares 9 13" xfId="30129" xr:uid="{00000000-0005-0000-0000-0000B3750000}"/>
    <cellStyle name="Separador de milhares_x0001_ 9 13" xfId="30130" xr:uid="{00000000-0005-0000-0000-0000B4750000}"/>
    <cellStyle name="Separador de milhares 9 13 2" xfId="30131" xr:uid="{00000000-0005-0000-0000-0000B5750000}"/>
    <cellStyle name="Separador de milhares_x0001_ 9 13 2" xfId="30132" xr:uid="{00000000-0005-0000-0000-0000B6750000}"/>
    <cellStyle name="Separador de milhares 9 13 2 2" xfId="30133" xr:uid="{00000000-0005-0000-0000-0000B7750000}"/>
    <cellStyle name="Separador de milhares_x0001_ 9 13 2 2" xfId="60768" xr:uid="{8F76E27D-C021-4932-A79B-E4FDB5E7B547}"/>
    <cellStyle name="Separador de milhares 9 13 2 2 2" xfId="60769" xr:uid="{5C253424-AFBF-4EE3-B7D5-EC1CFF44324E}"/>
    <cellStyle name="Separador de milhares 9 13 2 3" xfId="60767" xr:uid="{9D9F1DA3-65FC-40B3-AF35-FBC243AAFEE8}"/>
    <cellStyle name="Separador de milhares 9 13 3" xfId="30134" xr:uid="{00000000-0005-0000-0000-0000B8750000}"/>
    <cellStyle name="Separador de milhares_x0001_ 9 13 3" xfId="60766" xr:uid="{E2EFF754-BF77-4492-8E02-D1A4BB4A67FE}"/>
    <cellStyle name="Separador de milhares 9 13 3 2" xfId="30135" xr:uid="{00000000-0005-0000-0000-0000B9750000}"/>
    <cellStyle name="Separador de milhares 9 13 3 2 2" xfId="60771" xr:uid="{D08E3418-064B-4E79-B4E5-18A58D80C16A}"/>
    <cellStyle name="Separador de milhares 9 13 3 3" xfId="60770" xr:uid="{D58779EC-D99D-4023-BE96-6D570940BAD0}"/>
    <cellStyle name="Separador de milhares 9 13 4" xfId="30136" xr:uid="{00000000-0005-0000-0000-0000BA750000}"/>
    <cellStyle name="Separador de milhares 9 13 4 2" xfId="60772" xr:uid="{28A732EB-19D6-44FE-A66E-CE2D974E6182}"/>
    <cellStyle name="Separador de milhares 9 13 5" xfId="30137" xr:uid="{00000000-0005-0000-0000-0000BB750000}"/>
    <cellStyle name="Separador de milhares 9 13 5 2" xfId="60773" xr:uid="{48B9C124-E64F-4F51-AB4B-71F12F274E8B}"/>
    <cellStyle name="Separador de milhares 9 13 5 3" xfId="30138" xr:uid="{00000000-0005-0000-0000-0000BC750000}"/>
    <cellStyle name="Separador de milhares 9 13 5 3 2" xfId="60774" xr:uid="{8D8F8C44-903B-4675-A800-AF7838217DB7}"/>
    <cellStyle name="Separador de milhares 9 13 6" xfId="30139" xr:uid="{00000000-0005-0000-0000-0000BD750000}"/>
    <cellStyle name="Separador de milhares 9 13 6 2" xfId="60775" xr:uid="{EC507CB4-CEF8-4827-A3E5-7B6DDCA69C97}"/>
    <cellStyle name="Separador de milhares 9 13 7" xfId="30140" xr:uid="{00000000-0005-0000-0000-0000BE750000}"/>
    <cellStyle name="Separador de milhares 9 13 7 2" xfId="60776" xr:uid="{B6F090C7-7477-4ED6-A6A6-438A41249B79}"/>
    <cellStyle name="Separador de milhares 9 13 8" xfId="60765" xr:uid="{D4FA284A-4C17-4876-B5D6-5DAC7D6DFC38}"/>
    <cellStyle name="Separador de milhares 9 14" xfId="30141" xr:uid="{00000000-0005-0000-0000-0000BF750000}"/>
    <cellStyle name="Separador de milhares_x0001_ 9 14" xfId="30142" xr:uid="{00000000-0005-0000-0000-0000C0750000}"/>
    <cellStyle name="Separador de milhares 9 14 2" xfId="30143" xr:uid="{00000000-0005-0000-0000-0000C1750000}"/>
    <cellStyle name="Separador de milhares_x0001_ 9 14 2" xfId="60778" xr:uid="{BFE4BFF4-D174-4E58-8E15-548014B7EAFD}"/>
    <cellStyle name="Separador de milhares 9 14 2 2" xfId="30144" xr:uid="{00000000-0005-0000-0000-0000C2750000}"/>
    <cellStyle name="Separador de milhares 9 14 2 2 2" xfId="60780" xr:uid="{BACBC79B-73DD-49DC-BCCE-D4221CDDC117}"/>
    <cellStyle name="Separador de milhares 9 14 2 3" xfId="60779" xr:uid="{0B19E066-5978-4BF1-9000-91B8BF4D7F92}"/>
    <cellStyle name="Separador de milhares 9 14 3" xfId="30145" xr:uid="{00000000-0005-0000-0000-0000C3750000}"/>
    <cellStyle name="Separador de milhares 9 14 3 2" xfId="30146" xr:uid="{00000000-0005-0000-0000-0000C4750000}"/>
    <cellStyle name="Separador de milhares 9 14 3 2 2" xfId="60782" xr:uid="{28622A54-1383-4FA3-974F-F4530E74BBFF}"/>
    <cellStyle name="Separador de milhares 9 14 3 3" xfId="60781" xr:uid="{080115DC-55B7-460D-B938-0ADD9ED16645}"/>
    <cellStyle name="Separador de milhares 9 14 4" xfId="30147" xr:uid="{00000000-0005-0000-0000-0000C5750000}"/>
    <cellStyle name="Separador de milhares 9 14 4 2" xfId="60783" xr:uid="{2EF8CA49-52D0-4360-A6B1-4D75BDE60681}"/>
    <cellStyle name="Separador de milhares 9 14 5" xfId="30148" xr:uid="{00000000-0005-0000-0000-0000C6750000}"/>
    <cellStyle name="Separador de milhares 9 14 5 2" xfId="60784" xr:uid="{99541CB1-0648-4E2F-9ACE-A3146A2A32F1}"/>
    <cellStyle name="Separador de milhares 9 14 5 3" xfId="30149" xr:uid="{00000000-0005-0000-0000-0000C7750000}"/>
    <cellStyle name="Separador de milhares 9 14 5 3 2" xfId="60785" xr:uid="{C01CDFA8-753E-4E38-B51C-3C533D447D83}"/>
    <cellStyle name="Separador de milhares 9 14 6" xfId="30150" xr:uid="{00000000-0005-0000-0000-0000C8750000}"/>
    <cellStyle name="Separador de milhares 9 14 6 2" xfId="60786" xr:uid="{971FF110-1ABA-4191-8515-57E54F057EA6}"/>
    <cellStyle name="Separador de milhares 9 14 7" xfId="30151" xr:uid="{00000000-0005-0000-0000-0000C9750000}"/>
    <cellStyle name="Separador de milhares 9 14 7 2" xfId="60787" xr:uid="{B2475A26-9579-4C18-BA68-9A6B579AE49B}"/>
    <cellStyle name="Separador de milhares 9 14 8" xfId="60777" xr:uid="{9D33A572-F69B-49C5-BE0B-8AFFA42D35BF}"/>
    <cellStyle name="Separador de milhares 9 15" xfId="30152" xr:uid="{00000000-0005-0000-0000-0000CA750000}"/>
    <cellStyle name="Separador de milhares_x0001_ 9 15" xfId="30153" xr:uid="{00000000-0005-0000-0000-0000CB750000}"/>
    <cellStyle name="Separador de milhares 9 15 2" xfId="30154" xr:uid="{00000000-0005-0000-0000-0000CC750000}"/>
    <cellStyle name="Separador de milhares_x0001_ 9 15 2" xfId="60789" xr:uid="{D391109E-44BE-4025-8C47-649C5E733D8F}"/>
    <cellStyle name="Separador de milhares 9 15 2 2" xfId="30155" xr:uid="{00000000-0005-0000-0000-0000CD750000}"/>
    <cellStyle name="Separador de milhares 9 15 2 2 2" xfId="60791" xr:uid="{9FF9FD11-C1D2-43F2-9EE0-AC044D898A6F}"/>
    <cellStyle name="Separador de milhares 9 15 2 3" xfId="60790" xr:uid="{85E85A40-37C6-48A6-BA70-E963D2F06B58}"/>
    <cellStyle name="Separador de milhares 9 15 3" xfId="30156" xr:uid="{00000000-0005-0000-0000-0000CE750000}"/>
    <cellStyle name="Separador de milhares_x0001_ 9 15 3" xfId="30157" xr:uid="{00000000-0005-0000-0000-0000CF750000}"/>
    <cellStyle name="Separador de milhares 9 15 3 2" xfId="30158" xr:uid="{00000000-0005-0000-0000-0000D0750000}"/>
    <cellStyle name="Separador de milhares_x0001_ 9 15 3 2" xfId="60793" xr:uid="{3C71724C-F489-4F07-B783-5BA6ADE333F9}"/>
    <cellStyle name="Separador de milhares 9 15 3 2 2" xfId="60794" xr:uid="{F663418E-2C9F-4616-8282-F526DE0B2311}"/>
    <cellStyle name="Separador de milhares 9 15 3 3" xfId="60792" xr:uid="{27F2B3B6-6EA5-48C1-9B9E-D64082915223}"/>
    <cellStyle name="Separador de milhares 9 15 4" xfId="30159" xr:uid="{00000000-0005-0000-0000-0000D1750000}"/>
    <cellStyle name="Separador de milhares 9 15 4 2" xfId="60795" xr:uid="{53BF1ADA-A971-4268-BF80-E98397B39C48}"/>
    <cellStyle name="Separador de milhares 9 15 5" xfId="30160" xr:uid="{00000000-0005-0000-0000-0000D2750000}"/>
    <cellStyle name="Separador de milhares 9 15 5 2" xfId="30161" xr:uid="{00000000-0005-0000-0000-0000D3750000}"/>
    <cellStyle name="Separador de milhares 9 15 5 2 2" xfId="60797" xr:uid="{FA9AEA9A-CD15-41A7-B1D8-2D79F070D3B2}"/>
    <cellStyle name="Separador de milhares 9 15 5 3" xfId="60796" xr:uid="{DBE89291-71A3-4266-B7D3-D9EF149298E4}"/>
    <cellStyle name="Separador de milhares 9 15 6" xfId="30162" xr:uid="{00000000-0005-0000-0000-0000D4750000}"/>
    <cellStyle name="Separador de milhares 9 15 6 2" xfId="60798" xr:uid="{49670888-0AF9-4FE5-BFFD-0E3849B810D7}"/>
    <cellStyle name="Separador de milhares 9 15 7" xfId="60788" xr:uid="{8467E91D-0B65-447C-AD94-3604DC3953AB}"/>
    <cellStyle name="Separador de milhares 9 16" xfId="30163" xr:uid="{00000000-0005-0000-0000-0000D5750000}"/>
    <cellStyle name="Separador de milhares_x0001_ 9 16" xfId="30164" xr:uid="{00000000-0005-0000-0000-0000D6750000}"/>
    <cellStyle name="Separador de milhares 9 16 2" xfId="30165" xr:uid="{00000000-0005-0000-0000-0000D7750000}"/>
    <cellStyle name="Separador de milhares_x0001_ 9 16 2" xfId="60800" xr:uid="{0CEBF797-483D-4035-87D2-E5B60DC29B1C}"/>
    <cellStyle name="Separador de milhares 9 16 2 2" xfId="30166" xr:uid="{00000000-0005-0000-0000-0000D8750000}"/>
    <cellStyle name="Separador de milhares 9 16 2 2 2" xfId="60802" xr:uid="{49AFA6A4-177F-4BAE-8AD0-E0480E1D5B29}"/>
    <cellStyle name="Separador de milhares 9 16 2 3" xfId="60801" xr:uid="{F9866A01-5731-4E00-939E-81C2C377A9EA}"/>
    <cellStyle name="Separador de milhares 9 16 3" xfId="30167" xr:uid="{00000000-0005-0000-0000-0000D9750000}"/>
    <cellStyle name="Separador de milhares 9 16 3 2" xfId="30168" xr:uid="{00000000-0005-0000-0000-0000DA750000}"/>
    <cellStyle name="Separador de milhares 9 16 3 2 2" xfId="60804" xr:uid="{8858429B-F75C-4766-A524-30E147DE801C}"/>
    <cellStyle name="Separador de milhares 9 16 3 3" xfId="60803" xr:uid="{DE4768F9-6443-4691-92FB-13F74454BC38}"/>
    <cellStyle name="Separador de milhares 9 16 4" xfId="30169" xr:uid="{00000000-0005-0000-0000-0000DB750000}"/>
    <cellStyle name="Separador de milhares 9 16 4 2" xfId="60805" xr:uid="{21708AF2-F224-486D-BAC1-22C10AC0BCC8}"/>
    <cellStyle name="Separador de milhares 9 16 5" xfId="30170" xr:uid="{00000000-0005-0000-0000-0000DC750000}"/>
    <cellStyle name="Separador de milhares 9 16 5 2" xfId="30171" xr:uid="{00000000-0005-0000-0000-0000DD750000}"/>
    <cellStyle name="Separador de milhares 9 16 5 2 2" xfId="60807" xr:uid="{AA13B565-0DCB-4AA1-8419-5C4F89CBD289}"/>
    <cellStyle name="Separador de milhares 9 16 5 3" xfId="60806" xr:uid="{3C6A97B4-636D-42F6-B5AA-BF55A84ADA34}"/>
    <cellStyle name="Separador de milhares 9 16 6" xfId="30172" xr:uid="{00000000-0005-0000-0000-0000DE750000}"/>
    <cellStyle name="Separador de milhares 9 16 6 2" xfId="60808" xr:uid="{8C53C01C-BCE1-477D-A03F-92C2A81A3290}"/>
    <cellStyle name="Separador de milhares 9 16 7" xfId="60799" xr:uid="{48FE1CCE-2878-4679-839E-57FE01CFA296}"/>
    <cellStyle name="Separador de milhares 9 17" xfId="30173" xr:uid="{00000000-0005-0000-0000-0000DF750000}"/>
    <cellStyle name="Separador de milhares_x0001_ 9 17" xfId="30174" xr:uid="{00000000-0005-0000-0000-0000E0750000}"/>
    <cellStyle name="Separador de milhares 9 17 2" xfId="30175" xr:uid="{00000000-0005-0000-0000-0000E1750000}"/>
    <cellStyle name="Separador de milhares_x0001_ 9 17 2" xfId="60810" xr:uid="{21B7E444-1F1B-4D0C-8425-B2E554CBE168}"/>
    <cellStyle name="Separador de milhares 9 17 2 2" xfId="30176" xr:uid="{00000000-0005-0000-0000-0000E2750000}"/>
    <cellStyle name="Separador de milhares 9 17 2 2 2" xfId="60812" xr:uid="{FDEDA584-AC09-4730-8E3C-FB7E2C06E2E5}"/>
    <cellStyle name="Separador de milhares 9 17 2 3" xfId="60811" xr:uid="{D595039B-24D7-47BD-9071-F5DB1FA56175}"/>
    <cellStyle name="Separador de milhares 9 17 3" xfId="30177" xr:uid="{00000000-0005-0000-0000-0000E3750000}"/>
    <cellStyle name="Separador de milhares 9 17 3 2" xfId="30178" xr:uid="{00000000-0005-0000-0000-0000E4750000}"/>
    <cellStyle name="Separador de milhares 9 17 3 2 2" xfId="60814" xr:uid="{81905A4D-3AC2-4429-ACCA-0C13B5740AF6}"/>
    <cellStyle name="Separador de milhares 9 17 3 3" xfId="60813" xr:uid="{9F0AA01A-59AF-4F3F-B11C-5D77D9E73690}"/>
    <cellStyle name="Separador de milhares 9 17 4" xfId="30179" xr:uid="{00000000-0005-0000-0000-0000E5750000}"/>
    <cellStyle name="Separador de milhares 9 17 4 2" xfId="60815" xr:uid="{F7CD0B30-23AE-4C86-8027-8ACEEDC8EE9A}"/>
    <cellStyle name="Separador de milhares 9 17 5" xfId="30180" xr:uid="{00000000-0005-0000-0000-0000E6750000}"/>
    <cellStyle name="Separador de milhares 9 17 5 2" xfId="30181" xr:uid="{00000000-0005-0000-0000-0000E7750000}"/>
    <cellStyle name="Separador de milhares 9 17 5 2 2" xfId="60817" xr:uid="{EF0C27C3-5576-469F-A0F9-B9ACAB4AA642}"/>
    <cellStyle name="Separador de milhares 9 17 5 3" xfId="60816" xr:uid="{625B3B77-2787-4A4A-9EDB-AB2FA356AF9A}"/>
    <cellStyle name="Separador de milhares 9 17 6" xfId="30182" xr:uid="{00000000-0005-0000-0000-0000E8750000}"/>
    <cellStyle name="Separador de milhares 9 17 6 2" xfId="60818" xr:uid="{E9A65F96-3CCA-4DCE-AAFF-FE0393FBF427}"/>
    <cellStyle name="Separador de milhares 9 17 7" xfId="60809" xr:uid="{5C80CF5F-6246-4F9D-B89F-FA9FD6AEAEE7}"/>
    <cellStyle name="Separador de milhares 9 18" xfId="30183" xr:uid="{00000000-0005-0000-0000-0000E9750000}"/>
    <cellStyle name="Separador de milhares_x0001_ 9 18" xfId="60720" xr:uid="{B3F25BE8-A272-4C87-9D63-AD97FDD1A2E6}"/>
    <cellStyle name="Separador de milhares 9 18 2" xfId="30184" xr:uid="{00000000-0005-0000-0000-0000EA750000}"/>
    <cellStyle name="Separador de milhares 9 18 2 2" xfId="30185" xr:uid="{00000000-0005-0000-0000-0000EB750000}"/>
    <cellStyle name="Separador de milhares 9 18 2 2 2" xfId="60821" xr:uid="{C6C7CDF2-96B8-47DB-B402-8DB7ADA7367B}"/>
    <cellStyle name="Separador de milhares 9 18 2 3" xfId="60820" xr:uid="{A38687BE-AF3D-4D35-9BAA-1EF077D437A4}"/>
    <cellStyle name="Separador de milhares 9 18 3" xfId="30186" xr:uid="{00000000-0005-0000-0000-0000EC750000}"/>
    <cellStyle name="Separador de milhares 9 18 3 2" xfId="30187" xr:uid="{00000000-0005-0000-0000-0000ED750000}"/>
    <cellStyle name="Separador de milhares 9 18 3 2 2" xfId="60823" xr:uid="{168A15A2-DA57-46E9-81B7-66E7861DF6CB}"/>
    <cellStyle name="Separador de milhares 9 18 3 3" xfId="60822" xr:uid="{3EA5AD80-3D74-4E7C-9E39-056F67A960F8}"/>
    <cellStyle name="Separador de milhares 9 18 4" xfId="30188" xr:uid="{00000000-0005-0000-0000-0000EE750000}"/>
    <cellStyle name="Separador de milhares 9 18 4 2" xfId="60824" xr:uid="{EA7DA646-58A4-4919-B372-1E404300083E}"/>
    <cellStyle name="Separador de milhares 9 18 5" xfId="30189" xr:uid="{00000000-0005-0000-0000-0000EF750000}"/>
    <cellStyle name="Separador de milhares 9 18 5 2" xfId="30190" xr:uid="{00000000-0005-0000-0000-0000F0750000}"/>
    <cellStyle name="Separador de milhares 9 18 5 2 2" xfId="60826" xr:uid="{265A270D-A76E-4524-841A-C2E0B0E70678}"/>
    <cellStyle name="Separador de milhares 9 18 5 3" xfId="60825" xr:uid="{E79B633F-FB26-4D3E-AF5E-FA99F3D5C465}"/>
    <cellStyle name="Separador de milhares 9 18 6" xfId="30191" xr:uid="{00000000-0005-0000-0000-0000F1750000}"/>
    <cellStyle name="Separador de milhares 9 18 6 2" xfId="60827" xr:uid="{A8CE5B28-933B-4E68-9B4E-716313527F73}"/>
    <cellStyle name="Separador de milhares 9 18 7" xfId="60819" xr:uid="{7A8EC671-95D4-4778-8C0D-39DEAC62295D}"/>
    <cellStyle name="Separador de milhares 9 19" xfId="30192" xr:uid="{00000000-0005-0000-0000-0000F2750000}"/>
    <cellStyle name="Separador de milhares 9 19 2" xfId="30193" xr:uid="{00000000-0005-0000-0000-0000F3750000}"/>
    <cellStyle name="Separador de milhares 9 19 2 2" xfId="30194" xr:uid="{00000000-0005-0000-0000-0000F4750000}"/>
    <cellStyle name="Separador de milhares 9 19 2 2 2" xfId="60830" xr:uid="{8EC9FD2F-0DFC-4E37-820C-1FAC941E45C9}"/>
    <cellStyle name="Separador de milhares 9 19 2 3" xfId="60829" xr:uid="{C4E6912B-67EC-4356-A885-42E0DCE599A4}"/>
    <cellStyle name="Separador de milhares 9 19 3" xfId="30195" xr:uid="{00000000-0005-0000-0000-0000F5750000}"/>
    <cellStyle name="Separador de milhares 9 19 3 2" xfId="30196" xr:uid="{00000000-0005-0000-0000-0000F6750000}"/>
    <cellStyle name="Separador de milhares 9 19 3 2 2" xfId="60832" xr:uid="{E60B7182-7AF6-4621-BC2C-9975476B7757}"/>
    <cellStyle name="Separador de milhares 9 19 3 3" xfId="60831" xr:uid="{33F4186E-29C6-4CBA-AEA3-2F3DAA953EB5}"/>
    <cellStyle name="Separador de milhares 9 19 4" xfId="30197" xr:uid="{00000000-0005-0000-0000-0000F7750000}"/>
    <cellStyle name="Separador de milhares 9 19 4 2" xfId="60833" xr:uid="{3FEBFFF2-89F5-41E7-88A5-89B0FE09A8E1}"/>
    <cellStyle name="Separador de milhares 9 19 5" xfId="30198" xr:uid="{00000000-0005-0000-0000-0000F8750000}"/>
    <cellStyle name="Separador de milhares 9 19 5 2" xfId="30199" xr:uid="{00000000-0005-0000-0000-0000F9750000}"/>
    <cellStyle name="Separador de milhares 9 19 5 2 2" xfId="60835" xr:uid="{1F52FF9E-7902-47B5-9307-DF8DF94E40F4}"/>
    <cellStyle name="Separador de milhares 9 19 5 3" xfId="60834" xr:uid="{CB51A618-A622-43A5-BDF6-93A0B9C56798}"/>
    <cellStyle name="Separador de milhares 9 19 6" xfId="30200" xr:uid="{00000000-0005-0000-0000-0000FA750000}"/>
    <cellStyle name="Separador de milhares 9 19 6 2" xfId="60836" xr:uid="{72B5A2CA-BC90-46A6-B4E8-4579631A3747}"/>
    <cellStyle name="Separador de milhares 9 19 7" xfId="60828" xr:uid="{9F188753-3D21-452D-BE57-2740E4492874}"/>
    <cellStyle name="Separador de milhares 9 2" xfId="30201" xr:uid="{00000000-0005-0000-0000-0000FB750000}"/>
    <cellStyle name="Separador de milhares_x0001_ 9 2" xfId="30202" xr:uid="{00000000-0005-0000-0000-0000FC750000}"/>
    <cellStyle name="Separador de milhares 9 2 10" xfId="60837" xr:uid="{3262273C-BA15-42BD-AB68-C11B563D8B85}"/>
    <cellStyle name="Separador de milhares_x0001_ 9 2 10" xfId="60838" xr:uid="{80A91A56-25A6-4755-B5AA-567AA47F57BD}"/>
    <cellStyle name="Separador de milhares 9 2 2" xfId="30203" xr:uid="{00000000-0005-0000-0000-0000FD750000}"/>
    <cellStyle name="Separador de milhares_x0001_ 9 2 2" xfId="30204" xr:uid="{00000000-0005-0000-0000-0000FE750000}"/>
    <cellStyle name="Separador de milhares 9 2 2 2" xfId="30205" xr:uid="{00000000-0005-0000-0000-0000FF750000}"/>
    <cellStyle name="Separador de milhares_x0001_ 9 2 2 2" xfId="30206" xr:uid="{00000000-0005-0000-0000-000000760000}"/>
    <cellStyle name="Separador de milhares 9 2 2 2 2" xfId="60841" xr:uid="{89BB5B1C-B858-4703-BFEB-7D84EBB4DFDB}"/>
    <cellStyle name="Separador de milhares_x0001_ 9 2 2 2 2" xfId="60842" xr:uid="{CE7EFD68-51D7-4F25-8BBF-75FB9298FBDA}"/>
    <cellStyle name="Separador de milhares 9 2 2 3" xfId="60839" xr:uid="{07BDA332-56C9-46F4-8A41-E401B67A8E95}"/>
    <cellStyle name="Separador de milhares_x0001_ 9 2 2 3" xfId="60840" xr:uid="{653CF767-0297-4F4E-B7E0-C6F42BA30804}"/>
    <cellStyle name="Separador de milhares 9 2 3" xfId="30207" xr:uid="{00000000-0005-0000-0000-000001760000}"/>
    <cellStyle name="Separador de milhares_x0001_ 9 2 3" xfId="30208" xr:uid="{00000000-0005-0000-0000-000002760000}"/>
    <cellStyle name="Separador de milhares 9 2 3 2" xfId="30209" xr:uid="{00000000-0005-0000-0000-000003760000}"/>
    <cellStyle name="Separador de milhares_x0001_ 9 2 3 2" xfId="30210" xr:uid="{00000000-0005-0000-0000-000004760000}"/>
    <cellStyle name="Separador de milhares 9 2 3 2 2" xfId="60845" xr:uid="{4F7EDBF1-6F69-4536-A009-C9740C0E4636}"/>
    <cellStyle name="Separador de milhares_x0001_ 9 2 3 2 2" xfId="60846" xr:uid="{FE0D4883-EC58-4C3D-B85A-9428D5194E41}"/>
    <cellStyle name="Separador de milhares 9 2 3 3" xfId="60843" xr:uid="{8C0FF5A8-CE21-4A6D-90B8-2FEA0A26C228}"/>
    <cellStyle name="Separador de milhares_x0001_ 9 2 3 3" xfId="60844" xr:uid="{997D052F-A7BA-4D34-9421-CD406D18F6A4}"/>
    <cellStyle name="Separador de milhares 9 2 4" xfId="30211" xr:uid="{00000000-0005-0000-0000-000005760000}"/>
    <cellStyle name="Separador de milhares_x0001_ 9 2 4" xfId="30212" xr:uid="{00000000-0005-0000-0000-000006760000}"/>
    <cellStyle name="Separador de milhares 9 2 4 2" xfId="30213" xr:uid="{00000000-0005-0000-0000-000007760000}"/>
    <cellStyle name="Separador de milhares_x0001_ 9 2 4 2" xfId="30214" xr:uid="{00000000-0005-0000-0000-000008760000}"/>
    <cellStyle name="Separador de milhares 9 2 4 2 2" xfId="60849" xr:uid="{3E00A50A-84C4-4D9E-B2D1-6565D8E4DAE4}"/>
    <cellStyle name="Separador de milhares_x0001_ 9 2 4 2 2" xfId="60850" xr:uid="{FE43EC12-963C-4C75-96CB-902303049F5B}"/>
    <cellStyle name="Separador de milhares 9 2 4 3" xfId="60847" xr:uid="{68C696BD-C631-4186-ACAC-09FA75640479}"/>
    <cellStyle name="Separador de milhares_x0001_ 9 2 4 3" xfId="60848" xr:uid="{A318B5CB-6CBA-4C10-8CD0-2D81C0458FE5}"/>
    <cellStyle name="Separador de milhares 9 2 5" xfId="30215" xr:uid="{00000000-0005-0000-0000-000009760000}"/>
    <cellStyle name="Separador de milhares_x0001_ 9 2 5" xfId="30216" xr:uid="{00000000-0005-0000-0000-00000A760000}"/>
    <cellStyle name="Separador de milhares 9 2 5 2" xfId="30217" xr:uid="{00000000-0005-0000-0000-00000B760000}"/>
    <cellStyle name="Separador de milhares_x0001_ 9 2 5 2" xfId="30218" xr:uid="{00000000-0005-0000-0000-00000C760000}"/>
    <cellStyle name="Separador de milhares 9 2 5 2 2" xfId="60853" xr:uid="{23ED961D-C5AD-4FA0-B219-D8093876E437}"/>
    <cellStyle name="Separador de milhares_x0001_ 9 2 5 2 2" xfId="60854" xr:uid="{458F373D-AE25-4623-AA59-791AB5B0A46C}"/>
    <cellStyle name="Separador de milhares 9 2 5 3" xfId="60851" xr:uid="{DB94F582-2791-442D-96D5-463B5D2BD601}"/>
    <cellStyle name="Separador de milhares_x0001_ 9 2 5 3" xfId="60852" xr:uid="{9720616E-9FED-48B8-855D-5254155EA533}"/>
    <cellStyle name="Separador de milhares 9 2 6" xfId="30219" xr:uid="{00000000-0005-0000-0000-00000D760000}"/>
    <cellStyle name="Separador de milhares_x0001_ 9 2 6" xfId="30220" xr:uid="{00000000-0005-0000-0000-00000E760000}"/>
    <cellStyle name="Separador de milhares 9 2 6 2" xfId="60855" xr:uid="{BA087CF3-5306-4A40-9EBD-99422B4B49F1}"/>
    <cellStyle name="Separador de milhares_x0001_ 9 2 6 2" xfId="60856" xr:uid="{BC10BBF6-D495-4EA5-A1C1-8EEC20BFB3F4}"/>
    <cellStyle name="Separador de milhares 9 2 7" xfId="30221" xr:uid="{00000000-0005-0000-0000-00000F760000}"/>
    <cellStyle name="Separador de milhares_x0001_ 9 2 7" xfId="30222" xr:uid="{00000000-0005-0000-0000-000010760000}"/>
    <cellStyle name="Separador de milhares 9 2 7 2" xfId="60857" xr:uid="{8DBEF186-9809-46AF-AE9D-B99A918095AD}"/>
    <cellStyle name="Separador de milhares_x0001_ 9 2 7 2" xfId="60858" xr:uid="{4E384A61-C468-47BE-8F18-C34F7D014A2C}"/>
    <cellStyle name="Separador de milhares 9 2 7 3" xfId="30223" xr:uid="{00000000-0005-0000-0000-000011760000}"/>
    <cellStyle name="Separador de milhares 9 2 7 3 2" xfId="60859" xr:uid="{DB6974CD-D2DD-4689-B69F-944A50272DA6}"/>
    <cellStyle name="Separador de milhares 9 2 8" xfId="30224" xr:uid="{00000000-0005-0000-0000-000012760000}"/>
    <cellStyle name="Separador de milhares_x0001_ 9 2 8" xfId="30225" xr:uid="{00000000-0005-0000-0000-000013760000}"/>
    <cellStyle name="Separador de milhares 9 2 8 2" xfId="60860" xr:uid="{111FF395-EE63-470E-9E2E-AA273073CA98}"/>
    <cellStyle name="Separador de milhares_x0001_ 9 2 8 2" xfId="60861" xr:uid="{3CB0F1C9-10AB-42D9-BF7F-FBA5BD370861}"/>
    <cellStyle name="Separador de milhares 9 2 9" xfId="30226" xr:uid="{00000000-0005-0000-0000-000014760000}"/>
    <cellStyle name="Separador de milhares_x0001_ 9 2 9" xfId="30227" xr:uid="{00000000-0005-0000-0000-000015760000}"/>
    <cellStyle name="Separador de milhares 9 2 9 2" xfId="60862" xr:uid="{2655B769-161A-4116-B71B-A18FCA92ED5B}"/>
    <cellStyle name="Separador de milhares_x0001_ 9 2 9 2" xfId="60863" xr:uid="{41A500A4-3A32-45E2-B6C1-597EE58612CC}"/>
    <cellStyle name="Separador de milhares 9 20" xfId="30228" xr:uid="{00000000-0005-0000-0000-000016760000}"/>
    <cellStyle name="Separador de milhares 9 20 2" xfId="30229" xr:uid="{00000000-0005-0000-0000-000017760000}"/>
    <cellStyle name="Separador de milhares 9 20 2 2" xfId="30230" xr:uid="{00000000-0005-0000-0000-000018760000}"/>
    <cellStyle name="Separador de milhares 9 20 2 2 2" xfId="60866" xr:uid="{8DA46DB4-63F8-49CB-8905-654B62F38322}"/>
    <cellStyle name="Separador de milhares 9 20 2 3" xfId="60865" xr:uid="{33EEE1EA-62D3-46E1-B69C-4D2447E1ED42}"/>
    <cellStyle name="Separador de milhares 9 20 3" xfId="30231" xr:uid="{00000000-0005-0000-0000-000019760000}"/>
    <cellStyle name="Separador de milhares 9 20 3 2" xfId="30232" xr:uid="{00000000-0005-0000-0000-00001A760000}"/>
    <cellStyle name="Separador de milhares 9 20 3 2 2" xfId="60868" xr:uid="{EE5A2610-3B85-44F5-B139-43FC784CA8E1}"/>
    <cellStyle name="Separador de milhares 9 20 3 3" xfId="60867" xr:uid="{E546DBB2-017E-4EDB-9BED-7005E2237C87}"/>
    <cellStyle name="Separador de milhares 9 20 4" xfId="30233" xr:uid="{00000000-0005-0000-0000-00001B760000}"/>
    <cellStyle name="Separador de milhares 9 20 4 2" xfId="60869" xr:uid="{587A0D63-8D5F-4AB6-B960-45FBFBAFB416}"/>
    <cellStyle name="Separador de milhares 9 20 5" xfId="30234" xr:uid="{00000000-0005-0000-0000-00001C760000}"/>
    <cellStyle name="Separador de milhares 9 20 5 2" xfId="30235" xr:uid="{00000000-0005-0000-0000-00001D760000}"/>
    <cellStyle name="Separador de milhares 9 20 5 2 2" xfId="60871" xr:uid="{77CE8017-57C8-4E60-AEAE-422A1DFE7961}"/>
    <cellStyle name="Separador de milhares 9 20 5 3" xfId="60870" xr:uid="{8F0442B5-9F19-4F7C-9A9E-B4E4C93F8A14}"/>
    <cellStyle name="Separador de milhares 9 20 6" xfId="30236" xr:uid="{00000000-0005-0000-0000-00001E760000}"/>
    <cellStyle name="Separador de milhares 9 20 6 2" xfId="60872" xr:uid="{51B7ACAB-8B12-4EDC-9FF3-17A5135F41EC}"/>
    <cellStyle name="Separador de milhares 9 20 7" xfId="60864" xr:uid="{01BF6125-4663-4545-B47B-6ECD2F23571F}"/>
    <cellStyle name="Separador de milhares 9 21" xfId="30237" xr:uid="{00000000-0005-0000-0000-00001F760000}"/>
    <cellStyle name="Separador de milhares 9 21 2" xfId="30238" xr:uid="{00000000-0005-0000-0000-000020760000}"/>
    <cellStyle name="Separador de milhares 9 21 2 2" xfId="30239" xr:uid="{00000000-0005-0000-0000-000021760000}"/>
    <cellStyle name="Separador de milhares 9 21 2 2 2" xfId="60875" xr:uid="{82F7164E-8F29-4904-A78B-38D194753A04}"/>
    <cellStyle name="Separador de milhares 9 21 2 3" xfId="60874" xr:uid="{9D3D156A-D415-4945-8371-671BD19AC1DD}"/>
    <cellStyle name="Separador de milhares 9 21 3" xfId="30240" xr:uid="{00000000-0005-0000-0000-000022760000}"/>
    <cellStyle name="Separador de milhares 9 21 3 2" xfId="30241" xr:uid="{00000000-0005-0000-0000-000023760000}"/>
    <cellStyle name="Separador de milhares 9 21 3 2 2" xfId="60877" xr:uid="{EDA1B77B-4B3B-446F-8199-54A60F00F5A1}"/>
    <cellStyle name="Separador de milhares 9 21 3 3" xfId="60876" xr:uid="{B601D410-22A1-4CDF-B79C-3E8A410DD354}"/>
    <cellStyle name="Separador de milhares 9 21 4" xfId="30242" xr:uid="{00000000-0005-0000-0000-000024760000}"/>
    <cellStyle name="Separador de milhares 9 21 4 2" xfId="60878" xr:uid="{44716D75-1052-4865-A30A-F83F4607A594}"/>
    <cellStyle name="Separador de milhares 9 21 5" xfId="30243" xr:uid="{00000000-0005-0000-0000-000025760000}"/>
    <cellStyle name="Separador de milhares 9 21 5 2" xfId="30244" xr:uid="{00000000-0005-0000-0000-000026760000}"/>
    <cellStyle name="Separador de milhares 9 21 5 2 2" xfId="60880" xr:uid="{7FB1D0B5-E665-487E-9480-F63EB279FD88}"/>
    <cellStyle name="Separador de milhares 9 21 5 3" xfId="60879" xr:uid="{6F752852-CDDC-49C6-90F5-F49A8EF7E6C1}"/>
    <cellStyle name="Separador de milhares 9 21 6" xfId="30245" xr:uid="{00000000-0005-0000-0000-000027760000}"/>
    <cellStyle name="Separador de milhares 9 21 6 2" xfId="60881" xr:uid="{16E1D0C6-3593-4959-B2D0-AA47231E2DA6}"/>
    <cellStyle name="Separador de milhares 9 21 7" xfId="60873" xr:uid="{F175A881-C718-47A5-9809-78B385460601}"/>
    <cellStyle name="Separador de milhares 9 22" xfId="30246" xr:uid="{00000000-0005-0000-0000-000028760000}"/>
    <cellStyle name="Separador de milhares 9 22 2" xfId="30247" xr:uid="{00000000-0005-0000-0000-000029760000}"/>
    <cellStyle name="Separador de milhares 9 22 2 2" xfId="30248" xr:uid="{00000000-0005-0000-0000-00002A760000}"/>
    <cellStyle name="Separador de milhares 9 22 2 2 2" xfId="60884" xr:uid="{24DF07CD-8266-4FEE-8C10-D21F9C9D9084}"/>
    <cellStyle name="Separador de milhares 9 22 2 3" xfId="60883" xr:uid="{C956BB60-4E74-42F3-9DAD-B436EAE165B8}"/>
    <cellStyle name="Separador de milhares 9 22 3" xfId="30249" xr:uid="{00000000-0005-0000-0000-00002B760000}"/>
    <cellStyle name="Separador de milhares 9 22 3 2" xfId="30250" xr:uid="{00000000-0005-0000-0000-00002C760000}"/>
    <cellStyle name="Separador de milhares 9 22 3 2 2" xfId="60886" xr:uid="{B820A968-E225-4AC3-B73B-EDFEBA3559BF}"/>
    <cellStyle name="Separador de milhares 9 22 3 3" xfId="60885" xr:uid="{6DE5C217-5369-404C-9CD1-A8BB46846057}"/>
    <cellStyle name="Separador de milhares 9 22 4" xfId="30251" xr:uid="{00000000-0005-0000-0000-00002D760000}"/>
    <cellStyle name="Separador de milhares 9 22 4 2" xfId="60887" xr:uid="{FE8B8149-F6C2-4DC1-BA6D-CA7EECE2C4F7}"/>
    <cellStyle name="Separador de milhares 9 22 5" xfId="30252" xr:uid="{00000000-0005-0000-0000-00002E760000}"/>
    <cellStyle name="Separador de milhares 9 22 5 2" xfId="30253" xr:uid="{00000000-0005-0000-0000-00002F760000}"/>
    <cellStyle name="Separador de milhares 9 22 5 2 2" xfId="60889" xr:uid="{46E0D01C-385A-4A98-8149-7F594E898FFD}"/>
    <cellStyle name="Separador de milhares 9 22 5 3" xfId="60888" xr:uid="{FD4AC220-D8D1-44AF-92E5-2C324135FD3F}"/>
    <cellStyle name="Separador de milhares 9 22 6" xfId="30254" xr:uid="{00000000-0005-0000-0000-000030760000}"/>
    <cellStyle name="Separador de milhares 9 22 6 2" xfId="60890" xr:uid="{9C65BB2B-E5FB-42A3-8A66-F9B6CB8C6AAD}"/>
    <cellStyle name="Separador de milhares 9 22 7" xfId="60882" xr:uid="{E6485AD1-31A4-457D-BD10-D375F30F3315}"/>
    <cellStyle name="Separador de milhares 9 23" xfId="30255" xr:uid="{00000000-0005-0000-0000-000031760000}"/>
    <cellStyle name="Separador de milhares 9 23 2" xfId="30256" xr:uid="{00000000-0005-0000-0000-000032760000}"/>
    <cellStyle name="Separador de milhares 9 23 2 2" xfId="30257" xr:uid="{00000000-0005-0000-0000-000033760000}"/>
    <cellStyle name="Separador de milhares 9 23 2 2 2" xfId="60893" xr:uid="{9BB073A8-2C0C-46C4-8D0E-CDBB2DD3F0A5}"/>
    <cellStyle name="Separador de milhares 9 23 2 3" xfId="60892" xr:uid="{A0C18CC1-76F4-42FB-99EA-849E7CC0640E}"/>
    <cellStyle name="Separador de milhares 9 23 3" xfId="30258" xr:uid="{00000000-0005-0000-0000-000034760000}"/>
    <cellStyle name="Separador de milhares 9 23 3 2" xfId="30259" xr:uid="{00000000-0005-0000-0000-000035760000}"/>
    <cellStyle name="Separador de milhares 9 23 3 2 2" xfId="60895" xr:uid="{5DECB440-27B5-4EBA-A299-2B016946F886}"/>
    <cellStyle name="Separador de milhares 9 23 3 3" xfId="60894" xr:uid="{368387DF-F3CB-434B-BDCD-D85DEC683F4D}"/>
    <cellStyle name="Separador de milhares 9 23 4" xfId="30260" xr:uid="{00000000-0005-0000-0000-000036760000}"/>
    <cellStyle name="Separador de milhares 9 23 4 2" xfId="60896" xr:uid="{66CDB32E-D1CE-47F5-A0C5-DECB45AAABC7}"/>
    <cellStyle name="Separador de milhares 9 23 5" xfId="30261" xr:uid="{00000000-0005-0000-0000-000037760000}"/>
    <cellStyle name="Separador de milhares 9 23 5 2" xfId="30262" xr:uid="{00000000-0005-0000-0000-000038760000}"/>
    <cellStyle name="Separador de milhares 9 23 5 2 2" xfId="60898" xr:uid="{C3703CF8-9FE3-4CED-AA14-5D06E90AA6A2}"/>
    <cellStyle name="Separador de milhares 9 23 5 3" xfId="60897" xr:uid="{9DA7E2F7-C44B-43E2-8753-E83ED15844C0}"/>
    <cellStyle name="Separador de milhares 9 23 6" xfId="30263" xr:uid="{00000000-0005-0000-0000-000039760000}"/>
    <cellStyle name="Separador de milhares 9 23 6 2" xfId="60899" xr:uid="{CA5E345A-D035-4B75-B802-1FB8A9F68631}"/>
    <cellStyle name="Separador de milhares 9 23 7" xfId="60891" xr:uid="{DAA58CCA-6954-46DA-91FD-67E373B5A3CF}"/>
    <cellStyle name="Separador de milhares 9 24" xfId="30264" xr:uid="{00000000-0005-0000-0000-00003A760000}"/>
    <cellStyle name="Separador de milhares 9 24 2" xfId="30265" xr:uid="{00000000-0005-0000-0000-00003B760000}"/>
    <cellStyle name="Separador de milhares 9 24 2 2" xfId="30266" xr:uid="{00000000-0005-0000-0000-00003C760000}"/>
    <cellStyle name="Separador de milhares 9 24 2 2 2" xfId="60902" xr:uid="{55D5E688-0606-4EC5-91A7-C6D29D886AFF}"/>
    <cellStyle name="Separador de milhares 9 24 2 3" xfId="60901" xr:uid="{2E69946B-41BF-4A8F-BBE2-6DD14A8CFF9B}"/>
    <cellStyle name="Separador de milhares 9 24 3" xfId="30267" xr:uid="{00000000-0005-0000-0000-00003D760000}"/>
    <cellStyle name="Separador de milhares 9 24 3 2" xfId="30268" xr:uid="{00000000-0005-0000-0000-00003E760000}"/>
    <cellStyle name="Separador de milhares 9 24 3 2 2" xfId="60904" xr:uid="{AAFB6934-5F1E-446A-B2C4-4D3BA6344FEC}"/>
    <cellStyle name="Separador de milhares 9 24 3 3" xfId="60903" xr:uid="{03090E02-61C7-4AC6-A6A0-AF3B0C58DE63}"/>
    <cellStyle name="Separador de milhares 9 24 4" xfId="30269" xr:uid="{00000000-0005-0000-0000-00003F760000}"/>
    <cellStyle name="Separador de milhares 9 24 4 2" xfId="60905" xr:uid="{7ACBF75B-1FE5-4E51-AD5B-DAE9527F1457}"/>
    <cellStyle name="Separador de milhares 9 24 5" xfId="30270" xr:uid="{00000000-0005-0000-0000-000040760000}"/>
    <cellStyle name="Separador de milhares 9 24 5 2" xfId="30271" xr:uid="{00000000-0005-0000-0000-000041760000}"/>
    <cellStyle name="Separador de milhares 9 24 5 2 2" xfId="60907" xr:uid="{9CBFF959-1C84-4ABF-9955-A7AF743D7604}"/>
    <cellStyle name="Separador de milhares 9 24 5 3" xfId="60906" xr:uid="{9B535E20-DA6B-4BE4-861F-1A0E85508D54}"/>
    <cellStyle name="Separador de milhares 9 24 6" xfId="30272" xr:uid="{00000000-0005-0000-0000-000042760000}"/>
    <cellStyle name="Separador de milhares 9 24 6 2" xfId="60908" xr:uid="{CA8D9D12-3461-41B8-ABE1-031028C6653F}"/>
    <cellStyle name="Separador de milhares 9 24 7" xfId="60900" xr:uid="{739D5628-5C3D-4F7D-A317-999013E0DC63}"/>
    <cellStyle name="Separador de milhares 9 25" xfId="30273" xr:uid="{00000000-0005-0000-0000-000043760000}"/>
    <cellStyle name="Separador de milhares 9 25 2" xfId="30274" xr:uid="{00000000-0005-0000-0000-000044760000}"/>
    <cellStyle name="Separador de milhares 9 25 2 2" xfId="30275" xr:uid="{00000000-0005-0000-0000-000045760000}"/>
    <cellStyle name="Separador de milhares 9 25 2 2 2" xfId="60911" xr:uid="{408CEE4D-0DCC-4BA7-8D92-1ADEF1E0DD5C}"/>
    <cellStyle name="Separador de milhares 9 25 2 3" xfId="60910" xr:uid="{964266DA-B86C-4205-86AB-7C56720D768C}"/>
    <cellStyle name="Separador de milhares 9 25 3" xfId="30276" xr:uid="{00000000-0005-0000-0000-000046760000}"/>
    <cellStyle name="Separador de milhares 9 25 3 2" xfId="30277" xr:uid="{00000000-0005-0000-0000-000047760000}"/>
    <cellStyle name="Separador de milhares 9 25 3 2 2" xfId="60913" xr:uid="{53738DD0-4CE2-49F0-9631-405F1A260ABA}"/>
    <cellStyle name="Separador de milhares 9 25 3 3" xfId="60912" xr:uid="{443DB22F-E3C4-49B5-90CA-1CA5259DDD41}"/>
    <cellStyle name="Separador de milhares 9 25 4" xfId="30278" xr:uid="{00000000-0005-0000-0000-000048760000}"/>
    <cellStyle name="Separador de milhares 9 25 4 2" xfId="60914" xr:uid="{05319225-25F3-41E7-99E6-AB9DF8EE3A66}"/>
    <cellStyle name="Separador de milhares 9 25 5" xfId="30279" xr:uid="{00000000-0005-0000-0000-000049760000}"/>
    <cellStyle name="Separador de milhares 9 25 5 2" xfId="30280" xr:uid="{00000000-0005-0000-0000-00004A760000}"/>
    <cellStyle name="Separador de milhares 9 25 5 2 2" xfId="60916" xr:uid="{ED68E7CA-E206-429F-9475-E2FA6806BDB6}"/>
    <cellStyle name="Separador de milhares 9 25 5 3" xfId="60915" xr:uid="{700521C4-0FC3-4E85-859F-109828A3FE5F}"/>
    <cellStyle name="Separador de milhares 9 25 6" xfId="30281" xr:uid="{00000000-0005-0000-0000-00004B760000}"/>
    <cellStyle name="Separador de milhares 9 25 6 2" xfId="60917" xr:uid="{5DEA1910-2DD9-4A52-A76D-32E9ABE7A5D7}"/>
    <cellStyle name="Separador de milhares 9 25 7" xfId="60909" xr:uid="{D51D6CEB-A824-479A-8D45-32A7308D354E}"/>
    <cellStyle name="Separador de milhares 9 26" xfId="30282" xr:uid="{00000000-0005-0000-0000-00004C760000}"/>
    <cellStyle name="Separador de milhares 9 26 2" xfId="30283" xr:uid="{00000000-0005-0000-0000-00004D760000}"/>
    <cellStyle name="Separador de milhares 9 26 2 2" xfId="30284" xr:uid="{00000000-0005-0000-0000-00004E760000}"/>
    <cellStyle name="Separador de milhares 9 26 2 2 2" xfId="60920" xr:uid="{5A47CF71-E18B-4041-A722-F0144D12C227}"/>
    <cellStyle name="Separador de milhares 9 26 2 3" xfId="60919" xr:uid="{A0B272A7-660A-4AC5-A239-63689D770B85}"/>
    <cellStyle name="Separador de milhares 9 26 3" xfId="30285" xr:uid="{00000000-0005-0000-0000-00004F760000}"/>
    <cellStyle name="Separador de milhares 9 26 3 2" xfId="30286" xr:uid="{00000000-0005-0000-0000-000050760000}"/>
    <cellStyle name="Separador de milhares 9 26 3 2 2" xfId="60922" xr:uid="{AFB2D752-1511-4825-8522-85C21632BB63}"/>
    <cellStyle name="Separador de milhares 9 26 3 3" xfId="60921" xr:uid="{71FB05D0-B392-4723-A701-7EE0415683F0}"/>
    <cellStyle name="Separador de milhares 9 26 4" xfId="30287" xr:uid="{00000000-0005-0000-0000-000051760000}"/>
    <cellStyle name="Separador de milhares 9 26 4 2" xfId="60923" xr:uid="{D6EB4B83-183C-4CBD-9C6A-9C9C43847B92}"/>
    <cellStyle name="Separador de milhares 9 26 5" xfId="30288" xr:uid="{00000000-0005-0000-0000-000052760000}"/>
    <cellStyle name="Separador de milhares 9 26 5 2" xfId="30289" xr:uid="{00000000-0005-0000-0000-000053760000}"/>
    <cellStyle name="Separador de milhares 9 26 5 2 2" xfId="60925" xr:uid="{DAB87F5E-7D1F-435C-AD43-81F4A6BF2B4B}"/>
    <cellStyle name="Separador de milhares 9 26 5 3" xfId="60924" xr:uid="{4408CBED-F013-4A28-AE0D-4B15C5C381ED}"/>
    <cellStyle name="Separador de milhares 9 26 6" xfId="30290" xr:uid="{00000000-0005-0000-0000-000054760000}"/>
    <cellStyle name="Separador de milhares 9 26 6 2" xfId="60926" xr:uid="{14389D4A-3D61-49D2-A1F2-7805F84D5B68}"/>
    <cellStyle name="Separador de milhares 9 26 7" xfId="60918" xr:uid="{8E140A9C-1440-49F7-9E85-33F8CD1870C4}"/>
    <cellStyle name="Separador de milhares 9 27" xfId="30291" xr:uid="{00000000-0005-0000-0000-000055760000}"/>
    <cellStyle name="Separador de milhares 9 27 2" xfId="30292" xr:uid="{00000000-0005-0000-0000-000056760000}"/>
    <cellStyle name="Separador de milhares 9 27 2 2" xfId="30293" xr:uid="{00000000-0005-0000-0000-000057760000}"/>
    <cellStyle name="Separador de milhares 9 27 2 2 2" xfId="60929" xr:uid="{67E3D1D1-4A69-4EA5-B66C-772B000F8B01}"/>
    <cellStyle name="Separador de milhares 9 27 2 3" xfId="60928" xr:uid="{78DC2B72-1617-4E32-AF8C-BF68B2CB4B91}"/>
    <cellStyle name="Separador de milhares 9 27 3" xfId="30294" xr:uid="{00000000-0005-0000-0000-000058760000}"/>
    <cellStyle name="Separador de milhares 9 27 3 2" xfId="30295" xr:uid="{00000000-0005-0000-0000-000059760000}"/>
    <cellStyle name="Separador de milhares 9 27 3 2 2" xfId="60931" xr:uid="{D29FE13F-79EA-4660-AE49-204537B445B2}"/>
    <cellStyle name="Separador de milhares 9 27 3 3" xfId="60930" xr:uid="{79F77218-C91D-467F-9DDF-E6655BDAC6B0}"/>
    <cellStyle name="Separador de milhares 9 27 4" xfId="30296" xr:uid="{00000000-0005-0000-0000-00005A760000}"/>
    <cellStyle name="Separador de milhares 9 27 4 2" xfId="60932" xr:uid="{FFF99E81-88AE-42BD-A135-CB400D019614}"/>
    <cellStyle name="Separador de milhares 9 27 5" xfId="30297" xr:uid="{00000000-0005-0000-0000-00005B760000}"/>
    <cellStyle name="Separador de milhares 9 27 5 2" xfId="30298" xr:uid="{00000000-0005-0000-0000-00005C760000}"/>
    <cellStyle name="Separador de milhares 9 27 5 2 2" xfId="60934" xr:uid="{593DAFA6-D510-4726-9BD5-F395609A0D2E}"/>
    <cellStyle name="Separador de milhares 9 27 5 3" xfId="60933" xr:uid="{1FC7ADE1-F2D4-4A48-81C9-517AD8C7A801}"/>
    <cellStyle name="Separador de milhares 9 27 6" xfId="30299" xr:uid="{00000000-0005-0000-0000-00005D760000}"/>
    <cellStyle name="Separador de milhares 9 27 6 2" xfId="60935" xr:uid="{1CCCB5CD-8F6F-47BA-B6EE-E4AB4DC03ED0}"/>
    <cellStyle name="Separador de milhares 9 27 7" xfId="60927" xr:uid="{9020461E-2E6E-4C2A-9A0E-4BF0B9EDFF71}"/>
    <cellStyle name="Separador de milhares 9 28" xfId="30300" xr:uid="{00000000-0005-0000-0000-00005E760000}"/>
    <cellStyle name="Separador de milhares 9 28 2" xfId="30301" xr:uid="{00000000-0005-0000-0000-00005F760000}"/>
    <cellStyle name="Separador de milhares 9 28 2 2" xfId="30302" xr:uid="{00000000-0005-0000-0000-000060760000}"/>
    <cellStyle name="Separador de milhares 9 28 2 2 2" xfId="60938" xr:uid="{A1DD2E29-761A-417E-BBA3-DEB409BECD81}"/>
    <cellStyle name="Separador de milhares 9 28 2 3" xfId="60937" xr:uid="{A2571595-D523-4BE1-AB0B-69469F2CAD4F}"/>
    <cellStyle name="Separador de milhares 9 28 3" xfId="30303" xr:uid="{00000000-0005-0000-0000-000061760000}"/>
    <cellStyle name="Separador de milhares 9 28 3 2" xfId="30304" xr:uid="{00000000-0005-0000-0000-000062760000}"/>
    <cellStyle name="Separador de milhares 9 28 3 2 2" xfId="60940" xr:uid="{8389DFA7-8B55-4855-8DDA-9EEE87551ABA}"/>
    <cellStyle name="Separador de milhares 9 28 3 3" xfId="60939" xr:uid="{8215DC65-1FB7-42AD-9E43-48AF896DC9AD}"/>
    <cellStyle name="Separador de milhares 9 28 4" xfId="30305" xr:uid="{00000000-0005-0000-0000-000063760000}"/>
    <cellStyle name="Separador de milhares 9 28 4 2" xfId="60941" xr:uid="{7DFEAF95-9782-4A91-86D6-B2A8810BEF6B}"/>
    <cellStyle name="Separador de milhares 9 28 5" xfId="30306" xr:uid="{00000000-0005-0000-0000-000064760000}"/>
    <cellStyle name="Separador de milhares 9 28 5 2" xfId="30307" xr:uid="{00000000-0005-0000-0000-000065760000}"/>
    <cellStyle name="Separador de milhares 9 28 5 2 2" xfId="60943" xr:uid="{F78A46B8-19A7-4801-A4BD-13558503A842}"/>
    <cellStyle name="Separador de milhares 9 28 5 3" xfId="60942" xr:uid="{EA9AD374-77E1-48F9-B675-1C9A21C870A4}"/>
    <cellStyle name="Separador de milhares 9 28 6" xfId="30308" xr:uid="{00000000-0005-0000-0000-000066760000}"/>
    <cellStyle name="Separador de milhares 9 28 6 2" xfId="60944" xr:uid="{247C9172-539E-434D-AE64-4A64CE7BC27F}"/>
    <cellStyle name="Separador de milhares 9 28 7" xfId="60936" xr:uid="{52DD959A-8C32-4EE7-A05B-8618B0ECCB36}"/>
    <cellStyle name="Separador de milhares 9 29" xfId="30309" xr:uid="{00000000-0005-0000-0000-000067760000}"/>
    <cellStyle name="Separador de milhares 9 29 2" xfId="30310" xr:uid="{00000000-0005-0000-0000-000068760000}"/>
    <cellStyle name="Separador de milhares 9 29 2 2" xfId="30311" xr:uid="{00000000-0005-0000-0000-000069760000}"/>
    <cellStyle name="Separador de milhares 9 29 2 2 2" xfId="60947" xr:uid="{9E748C0F-C138-4925-B772-9501BAEC4BA2}"/>
    <cellStyle name="Separador de milhares 9 29 2 3" xfId="60946" xr:uid="{34956FE0-FEC0-448A-8C31-0BF373DFE3D4}"/>
    <cellStyle name="Separador de milhares 9 29 3" xfId="30312" xr:uid="{00000000-0005-0000-0000-00006A760000}"/>
    <cellStyle name="Separador de milhares 9 29 3 2" xfId="30313" xr:uid="{00000000-0005-0000-0000-00006B760000}"/>
    <cellStyle name="Separador de milhares 9 29 3 2 2" xfId="60949" xr:uid="{1D89637C-620D-4136-94D9-51A2EBB03998}"/>
    <cellStyle name="Separador de milhares 9 29 3 3" xfId="60948" xr:uid="{E92C5419-3F47-48B9-8A58-FFBBF40AB4E5}"/>
    <cellStyle name="Separador de milhares 9 29 4" xfId="30314" xr:uid="{00000000-0005-0000-0000-00006C760000}"/>
    <cellStyle name="Separador de milhares 9 29 4 2" xfId="60950" xr:uid="{ECF07F6A-DA95-43FD-B617-2C01658BE35E}"/>
    <cellStyle name="Separador de milhares 9 29 5" xfId="30315" xr:uid="{00000000-0005-0000-0000-00006D760000}"/>
    <cellStyle name="Separador de milhares 9 29 5 2" xfId="60951" xr:uid="{6082F3E9-4C8F-4CD0-AD62-091BA271DA8E}"/>
    <cellStyle name="Separador de milhares 9 29 6" xfId="30316" xr:uid="{00000000-0005-0000-0000-00006E760000}"/>
    <cellStyle name="Separador de milhares 9 29 6 2" xfId="60952" xr:uid="{F15BD3C7-D662-46B5-9F0E-53B7B897FFB6}"/>
    <cellStyle name="Separador de milhares 9 29 7" xfId="60945" xr:uid="{27EE2A9C-9C44-42B5-8ECF-01ABBC8F2F35}"/>
    <cellStyle name="Separador de milhares 9 3" xfId="30317" xr:uid="{00000000-0005-0000-0000-00006F760000}"/>
    <cellStyle name="Separador de milhares_x0001_ 9 3" xfId="30318" xr:uid="{00000000-0005-0000-0000-000070760000}"/>
    <cellStyle name="Separador de milhares 9 3 10" xfId="60953" xr:uid="{A0DC1CCC-1D06-4EA1-8508-50FB7A8E9BBF}"/>
    <cellStyle name="Separador de milhares_x0001_ 9 3 10" xfId="60954" xr:uid="{A2D148D6-7625-42ED-AE75-342303E4015C}"/>
    <cellStyle name="Separador de milhares 9 3 2" xfId="30319" xr:uid="{00000000-0005-0000-0000-000071760000}"/>
    <cellStyle name="Separador de milhares_x0001_ 9 3 2" xfId="30320" xr:uid="{00000000-0005-0000-0000-000072760000}"/>
    <cellStyle name="Separador de milhares 9 3 2 2" xfId="30321" xr:uid="{00000000-0005-0000-0000-000073760000}"/>
    <cellStyle name="Separador de milhares_x0001_ 9 3 2 2" xfId="30322" xr:uid="{00000000-0005-0000-0000-000074760000}"/>
    <cellStyle name="Separador de milhares 9 3 2 2 2" xfId="60957" xr:uid="{98077535-CB6C-4BAE-A316-8EC05CDA3F18}"/>
    <cellStyle name="Separador de milhares_x0001_ 9 3 2 2 2" xfId="60958" xr:uid="{C794600C-D844-4E47-9D3F-CC185747D815}"/>
    <cellStyle name="Separador de milhares 9 3 2 3" xfId="60955" xr:uid="{1460B12D-568E-4476-B625-EB981C1C3A0B}"/>
    <cellStyle name="Separador de milhares_x0001_ 9 3 2 3" xfId="60956" xr:uid="{94C56A5D-0CFB-4E0B-852C-1AF56D4B9D06}"/>
    <cellStyle name="Separador de milhares 9 3 3" xfId="30323" xr:uid="{00000000-0005-0000-0000-000075760000}"/>
    <cellStyle name="Separador de milhares_x0001_ 9 3 3" xfId="30324" xr:uid="{00000000-0005-0000-0000-000076760000}"/>
    <cellStyle name="Separador de milhares 9 3 3 2" xfId="30325" xr:uid="{00000000-0005-0000-0000-000077760000}"/>
    <cellStyle name="Separador de milhares_x0001_ 9 3 3 2" xfId="30326" xr:uid="{00000000-0005-0000-0000-000078760000}"/>
    <cellStyle name="Separador de milhares 9 3 3 2 2" xfId="60961" xr:uid="{FAE00D9E-001B-4B85-B8DB-1FD0134F904C}"/>
    <cellStyle name="Separador de milhares_x0001_ 9 3 3 2 2" xfId="60962" xr:uid="{3FB809EF-6BAC-41E0-B973-808AACF73E74}"/>
    <cellStyle name="Separador de milhares 9 3 3 3" xfId="60959" xr:uid="{80940F3B-545F-4E33-92D3-C24140934694}"/>
    <cellStyle name="Separador de milhares_x0001_ 9 3 3 3" xfId="60960" xr:uid="{1FA6A070-FDFD-4254-95A5-19F8E651EEFE}"/>
    <cellStyle name="Separador de milhares 9 3 4" xfId="30327" xr:uid="{00000000-0005-0000-0000-000079760000}"/>
    <cellStyle name="Separador de milhares_x0001_ 9 3 4" xfId="30328" xr:uid="{00000000-0005-0000-0000-00007A760000}"/>
    <cellStyle name="Separador de milhares 9 3 4 2" xfId="30329" xr:uid="{00000000-0005-0000-0000-00007B760000}"/>
    <cellStyle name="Separador de milhares_x0001_ 9 3 4 2" xfId="30330" xr:uid="{00000000-0005-0000-0000-00007C760000}"/>
    <cellStyle name="Separador de milhares 9 3 4 2 2" xfId="60965" xr:uid="{D079CA06-0930-4D77-997C-C42C821D9A1F}"/>
    <cellStyle name="Separador de milhares_x0001_ 9 3 4 2 2" xfId="60966" xr:uid="{0678C10B-1178-4DB5-98B2-4AE213E30CB2}"/>
    <cellStyle name="Separador de milhares 9 3 4 3" xfId="60963" xr:uid="{2913C85E-C8B4-4475-8537-0DC34F243590}"/>
    <cellStyle name="Separador de milhares_x0001_ 9 3 4 3" xfId="60964" xr:uid="{945B5B5A-15B5-4BAE-87F7-E26C61E24EE4}"/>
    <cellStyle name="Separador de milhares 9 3 5" xfId="30331" xr:uid="{00000000-0005-0000-0000-00007D760000}"/>
    <cellStyle name="Separador de milhares_x0001_ 9 3 5" xfId="30332" xr:uid="{00000000-0005-0000-0000-00007E760000}"/>
    <cellStyle name="Separador de milhares 9 3 5 2" xfId="30333" xr:uid="{00000000-0005-0000-0000-00007F760000}"/>
    <cellStyle name="Separador de milhares_x0001_ 9 3 5 2" xfId="30334" xr:uid="{00000000-0005-0000-0000-000080760000}"/>
    <cellStyle name="Separador de milhares 9 3 5 2 2" xfId="60969" xr:uid="{D2448C01-4B44-407C-AE0F-617847A52A11}"/>
    <cellStyle name="Separador de milhares_x0001_ 9 3 5 2 2" xfId="60970" xr:uid="{CCEA6ADB-580E-44FB-846F-8CEF2C7734AC}"/>
    <cellStyle name="Separador de milhares 9 3 5 3" xfId="60967" xr:uid="{FE08859B-94DA-46F3-B3F8-3775D1386D54}"/>
    <cellStyle name="Separador de milhares_x0001_ 9 3 5 3" xfId="60968" xr:uid="{337AE9D1-FC53-4246-A156-00DBAE2B61E7}"/>
    <cellStyle name="Separador de milhares 9 3 6" xfId="30335" xr:uid="{00000000-0005-0000-0000-000081760000}"/>
    <cellStyle name="Separador de milhares_x0001_ 9 3 6" xfId="30336" xr:uid="{00000000-0005-0000-0000-000082760000}"/>
    <cellStyle name="Separador de milhares 9 3 6 2" xfId="60971" xr:uid="{37D417C8-4DB1-40DC-9538-596D731BC1DF}"/>
    <cellStyle name="Separador de milhares_x0001_ 9 3 6 2" xfId="60972" xr:uid="{DF729CF1-BA9F-4741-BC1A-7E73BF8C67A7}"/>
    <cellStyle name="Separador de milhares 9 3 7" xfId="30337" xr:uid="{00000000-0005-0000-0000-000083760000}"/>
    <cellStyle name="Separador de milhares_x0001_ 9 3 7" xfId="30338" xr:uid="{00000000-0005-0000-0000-000084760000}"/>
    <cellStyle name="Separador de milhares 9 3 7 2" xfId="60973" xr:uid="{9A146B09-0741-42B2-A628-4D5A0480112D}"/>
    <cellStyle name="Separador de milhares_x0001_ 9 3 7 2" xfId="60974" xr:uid="{32491A54-EAA0-4786-8063-31191EB862D4}"/>
    <cellStyle name="Separador de milhares 9 3 7 3" xfId="30339" xr:uid="{00000000-0005-0000-0000-000085760000}"/>
    <cellStyle name="Separador de milhares 9 3 7 3 2" xfId="60975" xr:uid="{57DC2FE9-7210-4738-BF63-FE34E53B0452}"/>
    <cellStyle name="Separador de milhares 9 3 8" xfId="30340" xr:uid="{00000000-0005-0000-0000-000086760000}"/>
    <cellStyle name="Separador de milhares_x0001_ 9 3 8" xfId="30341" xr:uid="{00000000-0005-0000-0000-000087760000}"/>
    <cellStyle name="Separador de milhares 9 3 8 2" xfId="60976" xr:uid="{FA45C87C-0714-4288-9126-E075FB5F6649}"/>
    <cellStyle name="Separador de milhares_x0001_ 9 3 8 2" xfId="60977" xr:uid="{4EB0379B-DD66-4D3C-BFD3-2F54A0A7330A}"/>
    <cellStyle name="Separador de milhares 9 3 9" xfId="30342" xr:uid="{00000000-0005-0000-0000-000088760000}"/>
    <cellStyle name="Separador de milhares_x0001_ 9 3 9" xfId="30343" xr:uid="{00000000-0005-0000-0000-000089760000}"/>
    <cellStyle name="Separador de milhares 9 3 9 2" xfId="60978" xr:uid="{15DD7BE1-9DB2-4607-9313-89ADEE8919D4}"/>
    <cellStyle name="Separador de milhares_x0001_ 9 3 9 2" xfId="60979" xr:uid="{5DFC7CA9-9A4C-4F15-B322-75D1938D47B0}"/>
    <cellStyle name="Separador de milhares 9 30" xfId="30344" xr:uid="{00000000-0005-0000-0000-00008A760000}"/>
    <cellStyle name="Separador de milhares 9 30 2" xfId="30345" xr:uid="{00000000-0005-0000-0000-00008B760000}"/>
    <cellStyle name="Separador de milhares 9 30 2 2" xfId="30346" xr:uid="{00000000-0005-0000-0000-00008C760000}"/>
    <cellStyle name="Separador de milhares 9 30 2 2 2" xfId="60982" xr:uid="{E882205D-9661-493E-A7D4-C615544CBC1A}"/>
    <cellStyle name="Separador de milhares 9 30 2 3" xfId="60981" xr:uid="{6EC6C2EB-1936-42F0-BA80-E82E5385B7E0}"/>
    <cellStyle name="Separador de milhares 9 30 3" xfId="30347" xr:uid="{00000000-0005-0000-0000-00008D760000}"/>
    <cellStyle name="Separador de milhares 9 30 3 2" xfId="30348" xr:uid="{00000000-0005-0000-0000-00008E760000}"/>
    <cellStyle name="Separador de milhares 9 30 3 2 2" xfId="60984" xr:uid="{D391A007-5B4E-42DB-BB7B-F25B2DA2FFB0}"/>
    <cellStyle name="Separador de milhares 9 30 3 3" xfId="60983" xr:uid="{064AE422-53AA-4D01-97A7-4C5D74492CE7}"/>
    <cellStyle name="Separador de milhares 9 30 4" xfId="30349" xr:uid="{00000000-0005-0000-0000-00008F760000}"/>
    <cellStyle name="Separador de milhares 9 30 4 2" xfId="60985" xr:uid="{FF208C81-23DA-44E4-844A-5255D7CFF7C7}"/>
    <cellStyle name="Separador de milhares 9 30 5" xfId="30350" xr:uid="{00000000-0005-0000-0000-000090760000}"/>
    <cellStyle name="Separador de milhares 9 30 5 2" xfId="60986" xr:uid="{B2C65A55-36F0-4715-B56B-EEC9140BE6FF}"/>
    <cellStyle name="Separador de milhares 9 30 6" xfId="30351" xr:uid="{00000000-0005-0000-0000-000091760000}"/>
    <cellStyle name="Separador de milhares 9 30 6 2" xfId="60987" xr:uid="{62D921BD-D102-4832-ABFE-369E837EFD45}"/>
    <cellStyle name="Separador de milhares 9 30 7" xfId="60980" xr:uid="{F73F68BB-6F69-42C3-BC0E-6D06B5104085}"/>
    <cellStyle name="Separador de milhares 9 31" xfId="30352" xr:uid="{00000000-0005-0000-0000-000092760000}"/>
    <cellStyle name="Separador de milhares 9 31 2" xfId="30353" xr:uid="{00000000-0005-0000-0000-000093760000}"/>
    <cellStyle name="Separador de milhares 9 31 2 2" xfId="30354" xr:uid="{00000000-0005-0000-0000-000094760000}"/>
    <cellStyle name="Separador de milhares 9 31 2 2 2" xfId="60990" xr:uid="{B2B7990A-2475-4820-80B0-22FD425B93A8}"/>
    <cellStyle name="Separador de milhares 9 31 2 3" xfId="60989" xr:uid="{107D4634-2DB1-49EB-BFED-792F577D5682}"/>
    <cellStyle name="Separador de milhares 9 31 3" xfId="30355" xr:uid="{00000000-0005-0000-0000-000095760000}"/>
    <cellStyle name="Separador de milhares 9 31 3 2" xfId="30356" xr:uid="{00000000-0005-0000-0000-000096760000}"/>
    <cellStyle name="Separador de milhares 9 31 3 2 2" xfId="60992" xr:uid="{E5CC1E99-30EA-4347-B894-63DA8BE39700}"/>
    <cellStyle name="Separador de milhares 9 31 3 3" xfId="60991" xr:uid="{113C0F5B-F6D8-4929-B79C-D394A7E84E6B}"/>
    <cellStyle name="Separador de milhares 9 31 4" xfId="30357" xr:uid="{00000000-0005-0000-0000-000097760000}"/>
    <cellStyle name="Separador de milhares 9 31 4 2" xfId="60993" xr:uid="{59A5A0A8-28CD-4125-B9EB-65590F06BA4C}"/>
    <cellStyle name="Separador de milhares 9 31 5" xfId="30358" xr:uid="{00000000-0005-0000-0000-000098760000}"/>
    <cellStyle name="Separador de milhares 9 31 5 2" xfId="60994" xr:uid="{EC277E12-0647-4C05-A30E-03A475D33104}"/>
    <cellStyle name="Separador de milhares 9 31 6" xfId="30359" xr:uid="{00000000-0005-0000-0000-000099760000}"/>
    <cellStyle name="Separador de milhares 9 31 6 2" xfId="60995" xr:uid="{B76977CB-5BCA-4F6A-B22D-1A6378CFC3B3}"/>
    <cellStyle name="Separador de milhares 9 31 7" xfId="60988" xr:uid="{5D8D57AD-9BBD-48C9-AC2F-2638E46A209F}"/>
    <cellStyle name="Separador de milhares 9 32" xfId="30360" xr:uid="{00000000-0005-0000-0000-00009A760000}"/>
    <cellStyle name="Separador de milhares 9 32 2" xfId="30361" xr:uid="{00000000-0005-0000-0000-00009B760000}"/>
    <cellStyle name="Separador de milhares 9 32 2 2" xfId="30362" xr:uid="{00000000-0005-0000-0000-00009C760000}"/>
    <cellStyle name="Separador de milhares 9 32 2 2 2" xfId="60998" xr:uid="{A9A0E96C-67AD-42FE-A523-69F572C5E84F}"/>
    <cellStyle name="Separador de milhares 9 32 2 3" xfId="60997" xr:uid="{BE946291-D52D-4B79-B48B-89503516321A}"/>
    <cellStyle name="Separador de milhares 9 32 3" xfId="30363" xr:uid="{00000000-0005-0000-0000-00009D760000}"/>
    <cellStyle name="Separador de milhares 9 32 3 2" xfId="30364" xr:uid="{00000000-0005-0000-0000-00009E760000}"/>
    <cellStyle name="Separador de milhares 9 32 3 2 2" xfId="61000" xr:uid="{F910FD1D-26A8-4C74-9FB8-7788C5D3BF5B}"/>
    <cellStyle name="Separador de milhares 9 32 3 3" xfId="60999" xr:uid="{F6BF27E8-1118-47DD-BB30-33AA1E6B210A}"/>
    <cellStyle name="Separador de milhares 9 32 4" xfId="30365" xr:uid="{00000000-0005-0000-0000-00009F760000}"/>
    <cellStyle name="Separador de milhares 9 32 4 2" xfId="61001" xr:uid="{1161A3CE-F8AE-44A4-AE06-2BC77AE24934}"/>
    <cellStyle name="Separador de milhares 9 32 5" xfId="30366" xr:uid="{00000000-0005-0000-0000-0000A0760000}"/>
    <cellStyle name="Separador de milhares 9 32 5 2" xfId="61002" xr:uid="{C3CFB703-AD67-4DD7-8FF5-19286C89918B}"/>
    <cellStyle name="Separador de milhares 9 32 6" xfId="30367" xr:uid="{00000000-0005-0000-0000-0000A1760000}"/>
    <cellStyle name="Separador de milhares 9 32 6 2" xfId="61003" xr:uid="{703B05D1-8AED-4238-ADF2-331005A769FB}"/>
    <cellStyle name="Separador de milhares 9 32 7" xfId="60996" xr:uid="{2BCBBF65-C4A3-49A5-A327-7519ECAA15D6}"/>
    <cellStyle name="Separador de milhares 9 33" xfId="30368" xr:uid="{00000000-0005-0000-0000-0000A2760000}"/>
    <cellStyle name="Separador de milhares 9 33 2" xfId="30369" xr:uid="{00000000-0005-0000-0000-0000A3760000}"/>
    <cellStyle name="Separador de milhares 9 33 2 2" xfId="30370" xr:uid="{00000000-0005-0000-0000-0000A4760000}"/>
    <cellStyle name="Separador de milhares 9 33 2 2 2" xfId="61006" xr:uid="{A1D244FE-8292-49B4-91A4-B1B0B2492A48}"/>
    <cellStyle name="Separador de milhares 9 33 2 3" xfId="61005" xr:uid="{A584D8A1-DB1B-4D26-9879-746437AD6F1B}"/>
    <cellStyle name="Separador de milhares 9 33 3" xfId="30371" xr:uid="{00000000-0005-0000-0000-0000A5760000}"/>
    <cellStyle name="Separador de milhares 9 33 3 2" xfId="30372" xr:uid="{00000000-0005-0000-0000-0000A6760000}"/>
    <cellStyle name="Separador de milhares 9 33 3 2 2" xfId="61008" xr:uid="{9D8D8F98-4AA2-4FA1-9576-EB441752F99D}"/>
    <cellStyle name="Separador de milhares 9 33 3 3" xfId="61007" xr:uid="{6ED0C8A4-CFB0-4774-8908-01BB3BFEC785}"/>
    <cellStyle name="Separador de milhares 9 33 4" xfId="30373" xr:uid="{00000000-0005-0000-0000-0000A7760000}"/>
    <cellStyle name="Separador de milhares 9 33 4 2" xfId="61009" xr:uid="{AA66F53B-B8C0-49CF-BE42-79B04D2FAAFB}"/>
    <cellStyle name="Separador de milhares 9 33 5" xfId="30374" xr:uid="{00000000-0005-0000-0000-0000A8760000}"/>
    <cellStyle name="Separador de milhares 9 33 5 2" xfId="61010" xr:uid="{D3765235-5541-49A3-BE8F-ECBEE248056B}"/>
    <cellStyle name="Separador de milhares 9 33 6" xfId="30375" xr:uid="{00000000-0005-0000-0000-0000A9760000}"/>
    <cellStyle name="Separador de milhares 9 33 6 2" xfId="61011" xr:uid="{E14B1947-BF3C-456A-908D-73197F6DAA8A}"/>
    <cellStyle name="Separador de milhares 9 33 7" xfId="61004" xr:uid="{2E24D133-D1BF-406E-B94E-3B28C229D0B5}"/>
    <cellStyle name="Separador de milhares 9 34" xfId="30376" xr:uid="{00000000-0005-0000-0000-0000AA760000}"/>
    <cellStyle name="Separador de milhares 9 34 2" xfId="30377" xr:uid="{00000000-0005-0000-0000-0000AB760000}"/>
    <cellStyle name="Separador de milhares 9 34 2 2" xfId="30378" xr:uid="{00000000-0005-0000-0000-0000AC760000}"/>
    <cellStyle name="Separador de milhares 9 34 2 2 2" xfId="61014" xr:uid="{1DF77CAC-CC6C-4B90-AEB3-052920A12602}"/>
    <cellStyle name="Separador de milhares 9 34 2 3" xfId="61013" xr:uid="{3A0C4EF6-FB2E-430D-877D-0E02B0FC4CEA}"/>
    <cellStyle name="Separador de milhares 9 34 3" xfId="30379" xr:uid="{00000000-0005-0000-0000-0000AD760000}"/>
    <cellStyle name="Separador de milhares 9 34 3 2" xfId="30380" xr:uid="{00000000-0005-0000-0000-0000AE760000}"/>
    <cellStyle name="Separador de milhares 9 34 3 2 2" xfId="61016" xr:uid="{86D4013D-E325-4F0E-8BEE-5A5771102222}"/>
    <cellStyle name="Separador de milhares 9 34 3 3" xfId="61015" xr:uid="{B4B8ED95-9F06-472B-AAA9-4A990B92890E}"/>
    <cellStyle name="Separador de milhares 9 34 4" xfId="30381" xr:uid="{00000000-0005-0000-0000-0000AF760000}"/>
    <cellStyle name="Separador de milhares 9 34 4 2" xfId="61017" xr:uid="{3BE1C847-4C46-4E42-AC9D-6E0BA15BBD76}"/>
    <cellStyle name="Separador de milhares 9 34 5" xfId="30382" xr:uid="{00000000-0005-0000-0000-0000B0760000}"/>
    <cellStyle name="Separador de milhares 9 34 5 2" xfId="61018" xr:uid="{A6D1FBED-1780-47E7-959E-230ED2C6B35B}"/>
    <cellStyle name="Separador de milhares 9 34 6" xfId="30383" xr:uid="{00000000-0005-0000-0000-0000B1760000}"/>
    <cellStyle name="Separador de milhares 9 34 6 2" xfId="61019" xr:uid="{1E348353-FC83-492B-BC1B-DD942AEDA6BC}"/>
    <cellStyle name="Separador de milhares 9 34 7" xfId="61012" xr:uid="{9EA0FEF1-A590-4005-9B0F-B950B2A34D4D}"/>
    <cellStyle name="Separador de milhares 9 35" xfId="30384" xr:uid="{00000000-0005-0000-0000-0000B2760000}"/>
    <cellStyle name="Separador de milhares 9 35 2" xfId="30385" xr:uid="{00000000-0005-0000-0000-0000B3760000}"/>
    <cellStyle name="Separador de milhares 9 35 2 2" xfId="30386" xr:uid="{00000000-0005-0000-0000-0000B4760000}"/>
    <cellStyle name="Separador de milhares 9 35 2 2 2" xfId="61022" xr:uid="{8B5EC534-5196-4A37-BC56-34CB128FB3CB}"/>
    <cellStyle name="Separador de milhares 9 35 2 3" xfId="61021" xr:uid="{153CC4B2-6D8B-4490-81FA-9D0AE1A024AC}"/>
    <cellStyle name="Separador de milhares 9 35 3" xfId="30387" xr:uid="{00000000-0005-0000-0000-0000B5760000}"/>
    <cellStyle name="Separador de milhares 9 35 3 2" xfId="30388" xr:uid="{00000000-0005-0000-0000-0000B6760000}"/>
    <cellStyle name="Separador de milhares 9 35 3 2 2" xfId="61024" xr:uid="{4C60C593-3978-4A1E-805F-AC4921497AD3}"/>
    <cellStyle name="Separador de milhares 9 35 3 3" xfId="61023" xr:uid="{8AE1920A-2BD8-4277-98A2-9DF035746D68}"/>
    <cellStyle name="Separador de milhares 9 35 4" xfId="30389" xr:uid="{00000000-0005-0000-0000-0000B7760000}"/>
    <cellStyle name="Separador de milhares 9 35 4 2" xfId="61025" xr:uid="{5919078A-0F27-4594-BAFE-92CF341A2DB6}"/>
    <cellStyle name="Separador de milhares 9 35 5" xfId="30390" xr:uid="{00000000-0005-0000-0000-0000B8760000}"/>
    <cellStyle name="Separador de milhares 9 35 5 2" xfId="61026" xr:uid="{95F29C30-20D5-4D9C-9D43-898FF4EFBBB2}"/>
    <cellStyle name="Separador de milhares 9 35 6" xfId="30391" xr:uid="{00000000-0005-0000-0000-0000B9760000}"/>
    <cellStyle name="Separador de milhares 9 35 6 2" xfId="61027" xr:uid="{C67967A4-0C16-4E22-A2C2-BE71A5E9E19B}"/>
    <cellStyle name="Separador de milhares 9 35 7" xfId="61020" xr:uid="{0C646B2F-8A04-42CF-A9D3-45ACB5F2BE1B}"/>
    <cellStyle name="Separador de milhares 9 36" xfId="30392" xr:uid="{00000000-0005-0000-0000-0000BA760000}"/>
    <cellStyle name="Separador de milhares 9 36 2" xfId="30393" xr:uid="{00000000-0005-0000-0000-0000BB760000}"/>
    <cellStyle name="Separador de milhares 9 36 2 2" xfId="30394" xr:uid="{00000000-0005-0000-0000-0000BC760000}"/>
    <cellStyle name="Separador de milhares 9 36 2 2 2" xfId="61030" xr:uid="{BA158E75-01F4-4B3D-A612-A52073B89F3D}"/>
    <cellStyle name="Separador de milhares 9 36 2 3" xfId="61029" xr:uid="{B85EACE6-6BAE-4E84-AD78-6E2C56EF425C}"/>
    <cellStyle name="Separador de milhares 9 36 3" xfId="30395" xr:uid="{00000000-0005-0000-0000-0000BD760000}"/>
    <cellStyle name="Separador de milhares 9 36 3 2" xfId="30396" xr:uid="{00000000-0005-0000-0000-0000BE760000}"/>
    <cellStyle name="Separador de milhares 9 36 3 2 2" xfId="61032" xr:uid="{48A20D54-DBBC-4C66-A9CB-213295F48C31}"/>
    <cellStyle name="Separador de milhares 9 36 3 3" xfId="61031" xr:uid="{F40CC1D9-80A6-4F18-BE44-EEE27EFA61F9}"/>
    <cellStyle name="Separador de milhares 9 36 4" xfId="30397" xr:uid="{00000000-0005-0000-0000-0000BF760000}"/>
    <cellStyle name="Separador de milhares 9 36 4 2" xfId="61033" xr:uid="{83BA86E4-ABD1-4CF8-9D26-3F3FDC42A7EE}"/>
    <cellStyle name="Separador de milhares 9 36 5" xfId="30398" xr:uid="{00000000-0005-0000-0000-0000C0760000}"/>
    <cellStyle name="Separador de milhares 9 36 5 2" xfId="61034" xr:uid="{B3AD4938-C150-4D64-92B4-B71796F36369}"/>
    <cellStyle name="Separador de milhares 9 36 6" xfId="30399" xr:uid="{00000000-0005-0000-0000-0000C1760000}"/>
    <cellStyle name="Separador de milhares 9 36 6 2" xfId="61035" xr:uid="{7B4BA468-5D0C-4DDD-B9D6-61635DB76AD2}"/>
    <cellStyle name="Separador de milhares 9 36 7" xfId="61028" xr:uid="{5984A36D-EDF9-418B-97F9-8F596A8589C1}"/>
    <cellStyle name="Separador de milhares 9 37" xfId="30400" xr:uid="{00000000-0005-0000-0000-0000C2760000}"/>
    <cellStyle name="Separador de milhares 9 37 2" xfId="30401" xr:uid="{00000000-0005-0000-0000-0000C3760000}"/>
    <cellStyle name="Separador de milhares 9 37 2 2" xfId="61037" xr:uid="{0EDFCA24-CD1C-4930-88EB-CDD348F94EAF}"/>
    <cellStyle name="Separador de milhares 9 37 3" xfId="61036" xr:uid="{FE538CEF-34FE-42C6-8723-EBA5CD5CD911}"/>
    <cellStyle name="Separador de milhares 9 38" xfId="30402" xr:uid="{00000000-0005-0000-0000-0000C4760000}"/>
    <cellStyle name="Separador de milhares 9 38 2" xfId="30403" xr:uid="{00000000-0005-0000-0000-0000C5760000}"/>
    <cellStyle name="Separador de milhares 9 38 2 2" xfId="61039" xr:uid="{2262BCFC-9355-4424-94E2-DDA8C164041C}"/>
    <cellStyle name="Separador de milhares 9 38 3" xfId="61038" xr:uid="{A2282B44-2F79-438C-A245-F6C987482FBB}"/>
    <cellStyle name="Separador de milhares 9 39" xfId="30404" xr:uid="{00000000-0005-0000-0000-0000C6760000}"/>
    <cellStyle name="Separador de milhares 9 39 2" xfId="30405" xr:uid="{00000000-0005-0000-0000-0000C7760000}"/>
    <cellStyle name="Separador de milhares 9 39 2 2" xfId="61041" xr:uid="{8358A7A6-A0F0-4E14-81F5-383621BC2A60}"/>
    <cellStyle name="Separador de milhares 9 39 3" xfId="61040" xr:uid="{BDA2E54A-4DFA-471A-BC84-B5F540C7F9A8}"/>
    <cellStyle name="Separador de milhares 9 4" xfId="30406" xr:uid="{00000000-0005-0000-0000-0000C8760000}"/>
    <cellStyle name="Separador de milhares_x0001_ 9 4" xfId="30407" xr:uid="{00000000-0005-0000-0000-0000C9760000}"/>
    <cellStyle name="Separador de milhares 9 4 10" xfId="61042" xr:uid="{B5F74B23-BC2D-4E9B-93CB-581DB8608316}"/>
    <cellStyle name="Separador de milhares_x0001_ 9 4 10" xfId="61043" xr:uid="{6E651E83-5204-4C9C-8C15-2A7F10B37956}"/>
    <cellStyle name="Separador de milhares 9 4 2" xfId="30408" xr:uid="{00000000-0005-0000-0000-0000CA760000}"/>
    <cellStyle name="Separador de milhares_x0001_ 9 4 2" xfId="30409" xr:uid="{00000000-0005-0000-0000-0000CB760000}"/>
    <cellStyle name="Separador de milhares 9 4 2 2" xfId="30410" xr:uid="{00000000-0005-0000-0000-0000CC760000}"/>
    <cellStyle name="Separador de milhares_x0001_ 9 4 2 2" xfId="30411" xr:uid="{00000000-0005-0000-0000-0000CD760000}"/>
    <cellStyle name="Separador de milhares 9 4 2 2 2" xfId="61046" xr:uid="{D831C0C2-BB1A-49F9-B154-FCDFC1D3F4D5}"/>
    <cellStyle name="Separador de milhares_x0001_ 9 4 2 2 2" xfId="61047" xr:uid="{37C54C96-5E13-4196-BB02-F9F46FE78D8E}"/>
    <cellStyle name="Separador de milhares 9 4 2 3" xfId="61044" xr:uid="{A54F80A1-96AC-4FDC-910D-DC446427824A}"/>
    <cellStyle name="Separador de milhares_x0001_ 9 4 2 3" xfId="61045" xr:uid="{1019536F-124E-4A07-9D42-FFB8352333DE}"/>
    <cellStyle name="Separador de milhares 9 4 3" xfId="30412" xr:uid="{00000000-0005-0000-0000-0000CE760000}"/>
    <cellStyle name="Separador de milhares_x0001_ 9 4 3" xfId="30413" xr:uid="{00000000-0005-0000-0000-0000CF760000}"/>
    <cellStyle name="Separador de milhares 9 4 3 2" xfId="30414" xr:uid="{00000000-0005-0000-0000-0000D0760000}"/>
    <cellStyle name="Separador de milhares_x0001_ 9 4 3 2" xfId="30415" xr:uid="{00000000-0005-0000-0000-0000D1760000}"/>
    <cellStyle name="Separador de milhares 9 4 3 2 2" xfId="61050" xr:uid="{EDCA7245-103D-4BCA-A75E-6D343D37D4F7}"/>
    <cellStyle name="Separador de milhares_x0001_ 9 4 3 2 2" xfId="61051" xr:uid="{4226636C-AFD4-4D16-A3E2-8EF1B06C3592}"/>
    <cellStyle name="Separador de milhares 9 4 3 3" xfId="61048" xr:uid="{D21CB98D-81C8-44E7-94B2-2C81A1BA6EF3}"/>
    <cellStyle name="Separador de milhares_x0001_ 9 4 3 3" xfId="61049" xr:uid="{06F33049-8F15-49DB-A5A4-90AAA316A9EC}"/>
    <cellStyle name="Separador de milhares 9 4 4" xfId="30416" xr:uid="{00000000-0005-0000-0000-0000D2760000}"/>
    <cellStyle name="Separador de milhares_x0001_ 9 4 4" xfId="30417" xr:uid="{00000000-0005-0000-0000-0000D3760000}"/>
    <cellStyle name="Separador de milhares 9 4 4 2" xfId="30418" xr:uid="{00000000-0005-0000-0000-0000D4760000}"/>
    <cellStyle name="Separador de milhares_x0001_ 9 4 4 2" xfId="30419" xr:uid="{00000000-0005-0000-0000-0000D5760000}"/>
    <cellStyle name="Separador de milhares 9 4 4 2 2" xfId="61054" xr:uid="{4C82E256-DEBF-47CA-BFFC-A76493B51EEC}"/>
    <cellStyle name="Separador de milhares_x0001_ 9 4 4 2 2" xfId="61055" xr:uid="{CFBAB8D3-660D-4516-9536-9D5E9253DEE5}"/>
    <cellStyle name="Separador de milhares 9 4 4 3" xfId="61052" xr:uid="{4B8DBECA-C185-459A-818C-8565BB63ADEA}"/>
    <cellStyle name="Separador de milhares_x0001_ 9 4 4 3" xfId="61053" xr:uid="{117DF21F-F147-4EF4-B7C1-C2E27B96E23C}"/>
    <cellStyle name="Separador de milhares 9 4 5" xfId="30420" xr:uid="{00000000-0005-0000-0000-0000D6760000}"/>
    <cellStyle name="Separador de milhares_x0001_ 9 4 5" xfId="30421" xr:uid="{00000000-0005-0000-0000-0000D7760000}"/>
    <cellStyle name="Separador de milhares 9 4 5 2" xfId="30422" xr:uid="{00000000-0005-0000-0000-0000D8760000}"/>
    <cellStyle name="Separador de milhares_x0001_ 9 4 5 2" xfId="30423" xr:uid="{00000000-0005-0000-0000-0000D9760000}"/>
    <cellStyle name="Separador de milhares 9 4 5 2 2" xfId="61058" xr:uid="{CEAE7BF5-0119-4248-A906-EAB41753D9FF}"/>
    <cellStyle name="Separador de milhares_x0001_ 9 4 5 2 2" xfId="61059" xr:uid="{D1006B1E-2B95-48AC-929F-FFE05E03E731}"/>
    <cellStyle name="Separador de milhares 9 4 5 3" xfId="61056" xr:uid="{4FD1FD97-DA38-474B-B497-DEB7AAA347ED}"/>
    <cellStyle name="Separador de milhares_x0001_ 9 4 5 3" xfId="61057" xr:uid="{24B18282-0843-42A9-8206-4FCE64928F2A}"/>
    <cellStyle name="Separador de milhares 9 4 6" xfId="30424" xr:uid="{00000000-0005-0000-0000-0000DA760000}"/>
    <cellStyle name="Separador de milhares_x0001_ 9 4 6" xfId="30425" xr:uid="{00000000-0005-0000-0000-0000DB760000}"/>
    <cellStyle name="Separador de milhares 9 4 6 2" xfId="61060" xr:uid="{4AFD3E03-3157-415C-B155-25B1E54D173E}"/>
    <cellStyle name="Separador de milhares_x0001_ 9 4 6 2" xfId="61061" xr:uid="{DAF0EA77-CF5D-4021-B87F-92D6C595E430}"/>
    <cellStyle name="Separador de milhares 9 4 7" xfId="30426" xr:uid="{00000000-0005-0000-0000-0000DC760000}"/>
    <cellStyle name="Separador de milhares_x0001_ 9 4 7" xfId="30427" xr:uid="{00000000-0005-0000-0000-0000DD760000}"/>
    <cellStyle name="Separador de milhares 9 4 7 2" xfId="61062" xr:uid="{F16283DF-1145-4EDA-B160-60A89FBD2E99}"/>
    <cellStyle name="Separador de milhares_x0001_ 9 4 7 2" xfId="61063" xr:uid="{33CA6763-8E71-4645-BF33-D00C680B9123}"/>
    <cellStyle name="Separador de milhares 9 4 7 3" xfId="30428" xr:uid="{00000000-0005-0000-0000-0000DE760000}"/>
    <cellStyle name="Separador de milhares 9 4 7 3 2" xfId="61064" xr:uid="{0B7F71FB-A642-42A6-9156-341243ABE25A}"/>
    <cellStyle name="Separador de milhares 9 4 8" xfId="30429" xr:uid="{00000000-0005-0000-0000-0000DF760000}"/>
    <cellStyle name="Separador de milhares_x0001_ 9 4 8" xfId="30430" xr:uid="{00000000-0005-0000-0000-0000E0760000}"/>
    <cellStyle name="Separador de milhares 9 4 8 2" xfId="61065" xr:uid="{E17BC1DC-86D5-4203-96D2-B54EAD62B1C8}"/>
    <cellStyle name="Separador de milhares_x0001_ 9 4 8 2" xfId="61066" xr:uid="{7FFED103-C3AD-4A56-A049-5B10398AB104}"/>
    <cellStyle name="Separador de milhares 9 4 9" xfId="30431" xr:uid="{00000000-0005-0000-0000-0000E1760000}"/>
    <cellStyle name="Separador de milhares_x0001_ 9 4 9" xfId="30432" xr:uid="{00000000-0005-0000-0000-0000E2760000}"/>
    <cellStyle name="Separador de milhares 9 4 9 2" xfId="61067" xr:uid="{BB57BB6A-18EA-4C70-A97A-97280E6E9436}"/>
    <cellStyle name="Separador de milhares_x0001_ 9 4 9 2" xfId="61068" xr:uid="{68823092-C4F7-4462-B376-59E58EF98150}"/>
    <cellStyle name="Separador de milhares 9 40" xfId="30433" xr:uid="{00000000-0005-0000-0000-0000E3760000}"/>
    <cellStyle name="Separador de milhares 9 40 2" xfId="30434" xr:uid="{00000000-0005-0000-0000-0000E4760000}"/>
    <cellStyle name="Separador de milhares 9 40 2 2" xfId="61070" xr:uid="{ADD20F16-9557-409B-9211-0B80E4FDBA23}"/>
    <cellStyle name="Separador de milhares 9 40 3" xfId="61069" xr:uid="{81EE2175-A017-4F9B-A7BD-E4F8C9AF9B25}"/>
    <cellStyle name="Separador de milhares 9 41" xfId="30435" xr:uid="{00000000-0005-0000-0000-0000E5760000}"/>
    <cellStyle name="Separador de milhares 9 41 2" xfId="61071" xr:uid="{01A57425-5880-4DC7-A271-C5389E257049}"/>
    <cellStyle name="Separador de milhares 9 42" xfId="30436" xr:uid="{00000000-0005-0000-0000-0000E6760000}"/>
    <cellStyle name="Separador de milhares 9 42 2" xfId="61072" xr:uid="{5AE79998-28C7-4C6E-8C2D-689D4676B038}"/>
    <cellStyle name="Separador de milhares 9 42 3" xfId="30437" xr:uid="{00000000-0005-0000-0000-0000E7760000}"/>
    <cellStyle name="Separador de milhares 9 42 3 2" xfId="61073" xr:uid="{3D442FBF-A991-479C-A1C2-21FB27E05043}"/>
    <cellStyle name="Separador de milhares 9 43" xfId="30438" xr:uid="{00000000-0005-0000-0000-0000E8760000}"/>
    <cellStyle name="Separador de milhares 9 43 2" xfId="61074" xr:uid="{3C0F9C3A-37A7-4D53-ADAA-C12FB0DE2014}"/>
    <cellStyle name="Separador de milhares 9 44" xfId="30439" xr:uid="{00000000-0005-0000-0000-0000E9760000}"/>
    <cellStyle name="Separador de milhares 9 44 2" xfId="61075" xr:uid="{59C49965-8A09-4096-B063-E05894CDE9DC}"/>
    <cellStyle name="Separador de milhares 9 45" xfId="60719" xr:uid="{FA1E122F-2E52-4B61-A5E4-51622F7F525E}"/>
    <cellStyle name="Separador de milhares 9 5" xfId="30440" xr:uid="{00000000-0005-0000-0000-0000EA760000}"/>
    <cellStyle name="Separador de milhares_x0001_ 9 5" xfId="30441" xr:uid="{00000000-0005-0000-0000-0000EB760000}"/>
    <cellStyle name="Separador de milhares 9 5 10" xfId="61076" xr:uid="{C1366B84-347A-4490-93FA-51C8251F978B}"/>
    <cellStyle name="Separador de milhares_x0001_ 9 5 10" xfId="61077" xr:uid="{94B2F9DD-9BB0-4B77-8A37-B1F1A2010CE5}"/>
    <cellStyle name="Separador de milhares 9 5 2" xfId="30442" xr:uid="{00000000-0005-0000-0000-0000EC760000}"/>
    <cellStyle name="Separador de milhares_x0001_ 9 5 2" xfId="30443" xr:uid="{00000000-0005-0000-0000-0000ED760000}"/>
    <cellStyle name="Separador de milhares 9 5 2 2" xfId="30444" xr:uid="{00000000-0005-0000-0000-0000EE760000}"/>
    <cellStyle name="Separador de milhares_x0001_ 9 5 2 2" xfId="30445" xr:uid="{00000000-0005-0000-0000-0000EF760000}"/>
    <cellStyle name="Separador de milhares 9 5 2 2 2" xfId="61080" xr:uid="{C17A24CE-B3C4-43F6-A7DD-EB82C95A0C3C}"/>
    <cellStyle name="Separador de milhares_x0001_ 9 5 2 2 2" xfId="61081" xr:uid="{B41683A5-7BB2-4529-B878-F42AB2A4ED9E}"/>
    <cellStyle name="Separador de milhares 9 5 2 3" xfId="61078" xr:uid="{66B303BA-4E52-413B-ABAA-A7CEB073F518}"/>
    <cellStyle name="Separador de milhares_x0001_ 9 5 2 3" xfId="61079" xr:uid="{9E834EC4-9069-4E2F-93CA-37DC93BFD1A2}"/>
    <cellStyle name="Separador de milhares 9 5 3" xfId="30446" xr:uid="{00000000-0005-0000-0000-0000F0760000}"/>
    <cellStyle name="Separador de milhares_x0001_ 9 5 3" xfId="30447" xr:uid="{00000000-0005-0000-0000-0000F1760000}"/>
    <cellStyle name="Separador de milhares 9 5 3 2" xfId="30448" xr:uid="{00000000-0005-0000-0000-0000F2760000}"/>
    <cellStyle name="Separador de milhares_x0001_ 9 5 3 2" xfId="30449" xr:uid="{00000000-0005-0000-0000-0000F3760000}"/>
    <cellStyle name="Separador de milhares 9 5 3 2 2" xfId="61084" xr:uid="{4CCD4536-33D5-46D9-B151-2DF7977B95C3}"/>
    <cellStyle name="Separador de milhares_x0001_ 9 5 3 2 2" xfId="61085" xr:uid="{F8095903-62ED-492A-B87E-F0407FECA7E1}"/>
    <cellStyle name="Separador de milhares 9 5 3 3" xfId="61082" xr:uid="{11481D5A-3676-45F4-95F1-B34A763C7DBC}"/>
    <cellStyle name="Separador de milhares_x0001_ 9 5 3 3" xfId="61083" xr:uid="{80FCF361-7B71-4BE4-825C-34826D859DFE}"/>
    <cellStyle name="Separador de milhares 9 5 4" xfId="30450" xr:uid="{00000000-0005-0000-0000-0000F4760000}"/>
    <cellStyle name="Separador de milhares_x0001_ 9 5 4" xfId="30451" xr:uid="{00000000-0005-0000-0000-0000F5760000}"/>
    <cellStyle name="Separador de milhares 9 5 4 2" xfId="30452" xr:uid="{00000000-0005-0000-0000-0000F6760000}"/>
    <cellStyle name="Separador de milhares_x0001_ 9 5 4 2" xfId="30453" xr:uid="{00000000-0005-0000-0000-0000F7760000}"/>
    <cellStyle name="Separador de milhares 9 5 4 2 2" xfId="61088" xr:uid="{5A7C06C9-1F16-41F8-A420-FEA1818A898B}"/>
    <cellStyle name="Separador de milhares_x0001_ 9 5 4 2 2" xfId="61089" xr:uid="{E547711C-A03F-42F3-9FC1-F78F30BADB31}"/>
    <cellStyle name="Separador de milhares 9 5 4 3" xfId="61086" xr:uid="{49CB9A68-95B4-4B94-AAA7-E322C3E608ED}"/>
    <cellStyle name="Separador de milhares_x0001_ 9 5 4 3" xfId="61087" xr:uid="{329A4E3B-9DEE-409D-A498-895AB43F3193}"/>
    <cellStyle name="Separador de milhares 9 5 5" xfId="30454" xr:uid="{00000000-0005-0000-0000-0000F8760000}"/>
    <cellStyle name="Separador de milhares_x0001_ 9 5 5" xfId="30455" xr:uid="{00000000-0005-0000-0000-0000F9760000}"/>
    <cellStyle name="Separador de milhares 9 5 5 2" xfId="30456" xr:uid="{00000000-0005-0000-0000-0000FA760000}"/>
    <cellStyle name="Separador de milhares_x0001_ 9 5 5 2" xfId="30457" xr:uid="{00000000-0005-0000-0000-0000FB760000}"/>
    <cellStyle name="Separador de milhares 9 5 5 2 2" xfId="61092" xr:uid="{6131C840-72FF-4AB4-88A2-984EB29AE143}"/>
    <cellStyle name="Separador de milhares_x0001_ 9 5 5 2 2" xfId="61093" xr:uid="{276AC7F8-3B2A-4387-808A-1527AA2E4280}"/>
    <cellStyle name="Separador de milhares 9 5 5 3" xfId="61090" xr:uid="{2ABAB71D-7132-4998-85E4-CEEBA8840C8D}"/>
    <cellStyle name="Separador de milhares_x0001_ 9 5 5 3" xfId="61091" xr:uid="{687952CF-1E71-4901-BFBB-D7875505C811}"/>
    <cellStyle name="Separador de milhares 9 5 6" xfId="30458" xr:uid="{00000000-0005-0000-0000-0000FC760000}"/>
    <cellStyle name="Separador de milhares_x0001_ 9 5 6" xfId="30459" xr:uid="{00000000-0005-0000-0000-0000FD760000}"/>
    <cellStyle name="Separador de milhares 9 5 6 2" xfId="61094" xr:uid="{D69B1DA0-39CB-44EA-8511-F154B877C033}"/>
    <cellStyle name="Separador de milhares_x0001_ 9 5 6 2" xfId="61095" xr:uid="{324E23E2-445F-47E9-B4A2-483820E6B9C8}"/>
    <cellStyle name="Separador de milhares 9 5 7" xfId="30460" xr:uid="{00000000-0005-0000-0000-0000FE760000}"/>
    <cellStyle name="Separador de milhares_x0001_ 9 5 7" xfId="30461" xr:uid="{00000000-0005-0000-0000-0000FF760000}"/>
    <cellStyle name="Separador de milhares 9 5 7 2" xfId="61096" xr:uid="{CFFAA9A7-FF69-4BB7-8C4D-4252C52FF8E5}"/>
    <cellStyle name="Separador de milhares_x0001_ 9 5 7 2" xfId="61097" xr:uid="{44286F2A-D499-4FD2-B767-B8144DB1875F}"/>
    <cellStyle name="Separador de milhares 9 5 7 3" xfId="30462" xr:uid="{00000000-0005-0000-0000-000000770000}"/>
    <cellStyle name="Separador de milhares 9 5 7 3 2" xfId="61098" xr:uid="{1C076247-966B-40E7-B9B3-FAA4C30F6BAA}"/>
    <cellStyle name="Separador de milhares 9 5 8" xfId="30463" xr:uid="{00000000-0005-0000-0000-000001770000}"/>
    <cellStyle name="Separador de milhares_x0001_ 9 5 8" xfId="30464" xr:uid="{00000000-0005-0000-0000-000002770000}"/>
    <cellStyle name="Separador de milhares 9 5 8 2" xfId="61099" xr:uid="{C939BB77-F828-4D67-815C-5520622E8A4F}"/>
    <cellStyle name="Separador de milhares_x0001_ 9 5 8 2" xfId="61100" xr:uid="{2E018557-D023-4C1F-9256-F8544519926C}"/>
    <cellStyle name="Separador de milhares 9 5 9" xfId="30465" xr:uid="{00000000-0005-0000-0000-000003770000}"/>
    <cellStyle name="Separador de milhares_x0001_ 9 5 9" xfId="30466" xr:uid="{00000000-0005-0000-0000-000004770000}"/>
    <cellStyle name="Separador de milhares 9 5 9 2" xfId="61101" xr:uid="{A3C716D6-1563-4BED-98AE-6F5893AAAAB7}"/>
    <cellStyle name="Separador de milhares_x0001_ 9 5 9 2" xfId="61102" xr:uid="{8525F73A-D5F3-47D4-A98C-9DA818672D09}"/>
    <cellStyle name="Separador de milhares 9 6" xfId="30467" xr:uid="{00000000-0005-0000-0000-000005770000}"/>
    <cellStyle name="Separador de milhares_x0001_ 9 6" xfId="30468" xr:uid="{00000000-0005-0000-0000-000006770000}"/>
    <cellStyle name="Separador de milhares 9 6 10" xfId="61103" xr:uid="{CBFA9097-2017-4CEB-9101-2091214408CC}"/>
    <cellStyle name="Separador de milhares_x0001_ 9 6 10" xfId="61104" xr:uid="{92FE1A1C-CFB9-4501-A56D-BC78EE3AB7D0}"/>
    <cellStyle name="Separador de milhares 9 6 2" xfId="30469" xr:uid="{00000000-0005-0000-0000-000007770000}"/>
    <cellStyle name="Separador de milhares_x0001_ 9 6 2" xfId="30470" xr:uid="{00000000-0005-0000-0000-000008770000}"/>
    <cellStyle name="Separador de milhares 9 6 2 2" xfId="30471" xr:uid="{00000000-0005-0000-0000-000009770000}"/>
    <cellStyle name="Separador de milhares_x0001_ 9 6 2 2" xfId="30472" xr:uid="{00000000-0005-0000-0000-00000A770000}"/>
    <cellStyle name="Separador de milhares 9 6 2 2 2" xfId="61107" xr:uid="{07C5DDE3-8119-4C5A-8EBB-5C4CCA7C3F0D}"/>
    <cellStyle name="Separador de milhares_x0001_ 9 6 2 2 2" xfId="61108" xr:uid="{13CE01AC-5E00-4C77-91F7-981163A0BAD2}"/>
    <cellStyle name="Separador de milhares 9 6 2 3" xfId="61105" xr:uid="{45EFE5D8-24BC-484D-B8AE-D85ECF5017B2}"/>
    <cellStyle name="Separador de milhares_x0001_ 9 6 2 3" xfId="61106" xr:uid="{CA59F447-38C3-46E8-A4DB-8D09120F52D5}"/>
    <cellStyle name="Separador de milhares 9 6 3" xfId="30473" xr:uid="{00000000-0005-0000-0000-00000B770000}"/>
    <cellStyle name="Separador de milhares_x0001_ 9 6 3" xfId="30474" xr:uid="{00000000-0005-0000-0000-00000C770000}"/>
    <cellStyle name="Separador de milhares 9 6 3 2" xfId="30475" xr:uid="{00000000-0005-0000-0000-00000D770000}"/>
    <cellStyle name="Separador de milhares_x0001_ 9 6 3 2" xfId="30476" xr:uid="{00000000-0005-0000-0000-00000E770000}"/>
    <cellStyle name="Separador de milhares 9 6 3 2 2" xfId="61111" xr:uid="{F981D212-9D0B-4726-832F-6E2BB0E53917}"/>
    <cellStyle name="Separador de milhares_x0001_ 9 6 3 2 2" xfId="61112" xr:uid="{CA3A67DA-4400-4D53-8BE7-D565A99831FA}"/>
    <cellStyle name="Separador de milhares 9 6 3 3" xfId="61109" xr:uid="{C0941A35-9A57-4E4A-87F8-1A9067DBA147}"/>
    <cellStyle name="Separador de milhares_x0001_ 9 6 3 3" xfId="61110" xr:uid="{00DD0EE4-50B4-4774-8F96-AA876E4A92F9}"/>
    <cellStyle name="Separador de milhares 9 6 4" xfId="30477" xr:uid="{00000000-0005-0000-0000-00000F770000}"/>
    <cellStyle name="Separador de milhares_x0001_ 9 6 4" xfId="30478" xr:uid="{00000000-0005-0000-0000-000010770000}"/>
    <cellStyle name="Separador de milhares 9 6 4 2" xfId="30479" xr:uid="{00000000-0005-0000-0000-000011770000}"/>
    <cellStyle name="Separador de milhares_x0001_ 9 6 4 2" xfId="30480" xr:uid="{00000000-0005-0000-0000-000012770000}"/>
    <cellStyle name="Separador de milhares 9 6 4 2 2" xfId="61115" xr:uid="{C55DAEBE-075E-4C36-B1F1-72A884D15D9E}"/>
    <cellStyle name="Separador de milhares_x0001_ 9 6 4 2 2" xfId="61116" xr:uid="{9453C59B-4C09-4655-87D0-11EEE7348F37}"/>
    <cellStyle name="Separador de milhares 9 6 4 3" xfId="61113" xr:uid="{804AF1B4-AA7E-4986-8E93-77F1AE3151DB}"/>
    <cellStyle name="Separador de milhares_x0001_ 9 6 4 3" xfId="61114" xr:uid="{FC5FCF6A-5E51-4C3F-A896-8EF03228CD07}"/>
    <cellStyle name="Separador de milhares 9 6 5" xfId="30481" xr:uid="{00000000-0005-0000-0000-000013770000}"/>
    <cellStyle name="Separador de milhares_x0001_ 9 6 5" xfId="30482" xr:uid="{00000000-0005-0000-0000-000014770000}"/>
    <cellStyle name="Separador de milhares 9 6 5 2" xfId="30483" xr:uid="{00000000-0005-0000-0000-000015770000}"/>
    <cellStyle name="Separador de milhares_x0001_ 9 6 5 2" xfId="30484" xr:uid="{00000000-0005-0000-0000-000016770000}"/>
    <cellStyle name="Separador de milhares 9 6 5 2 2" xfId="61119" xr:uid="{73E5642F-6311-4DB0-B845-1D9122752CA1}"/>
    <cellStyle name="Separador de milhares_x0001_ 9 6 5 2 2" xfId="61120" xr:uid="{84BD6C60-73BE-4FE3-935B-B5B58A9F0173}"/>
    <cellStyle name="Separador de milhares 9 6 5 3" xfId="61117" xr:uid="{F2BE7D2A-DD2E-4E45-8650-86AEF1BC15F9}"/>
    <cellStyle name="Separador de milhares_x0001_ 9 6 5 3" xfId="61118" xr:uid="{4C2E9968-9C13-4D60-8D83-074D0B87A876}"/>
    <cellStyle name="Separador de milhares 9 6 6" xfId="30485" xr:uid="{00000000-0005-0000-0000-000017770000}"/>
    <cellStyle name="Separador de milhares_x0001_ 9 6 6" xfId="30486" xr:uid="{00000000-0005-0000-0000-000018770000}"/>
    <cellStyle name="Separador de milhares 9 6 6 2" xfId="61121" xr:uid="{A0AEEE5F-8CC3-4625-9837-344C9BB19AC1}"/>
    <cellStyle name="Separador de milhares_x0001_ 9 6 6 2" xfId="61122" xr:uid="{6C3CA8B3-E51C-4640-AABF-9181805616EC}"/>
    <cellStyle name="Separador de milhares 9 6 7" xfId="30487" xr:uid="{00000000-0005-0000-0000-000019770000}"/>
    <cellStyle name="Separador de milhares_x0001_ 9 6 7" xfId="30488" xr:uid="{00000000-0005-0000-0000-00001A770000}"/>
    <cellStyle name="Separador de milhares 9 6 7 2" xfId="61123" xr:uid="{9B23B070-E225-4DDC-B97D-90CC41115CEE}"/>
    <cellStyle name="Separador de milhares_x0001_ 9 6 7 2" xfId="61124" xr:uid="{CAA0C1FE-F4DD-43B7-91A6-339ACF76E8BC}"/>
    <cellStyle name="Separador de milhares 9 6 7 3" xfId="30489" xr:uid="{00000000-0005-0000-0000-00001B770000}"/>
    <cellStyle name="Separador de milhares 9 6 7 3 2" xfId="61125" xr:uid="{24C5ED54-EFCB-4B7F-A6B3-53C0A67B8319}"/>
    <cellStyle name="Separador de milhares 9 6 8" xfId="30490" xr:uid="{00000000-0005-0000-0000-00001C770000}"/>
    <cellStyle name="Separador de milhares_x0001_ 9 6 8" xfId="30491" xr:uid="{00000000-0005-0000-0000-00001D770000}"/>
    <cellStyle name="Separador de milhares 9 6 8 2" xfId="61126" xr:uid="{C6F18602-F70A-4C53-BDE1-696FF46074A8}"/>
    <cellStyle name="Separador de milhares_x0001_ 9 6 8 2" xfId="61127" xr:uid="{953DF66C-5154-446A-83FE-5A14B67B2FBE}"/>
    <cellStyle name="Separador de milhares 9 6 9" xfId="30492" xr:uid="{00000000-0005-0000-0000-00001E770000}"/>
    <cellStyle name="Separador de milhares_x0001_ 9 6 9" xfId="30493" xr:uid="{00000000-0005-0000-0000-00001F770000}"/>
    <cellStyle name="Separador de milhares 9 6 9 2" xfId="61128" xr:uid="{4C2B81C1-5C59-4669-BED4-602EBF513483}"/>
    <cellStyle name="Separador de milhares_x0001_ 9 6 9 2" xfId="61129" xr:uid="{E515E121-8FE4-4F5A-9E15-B70B9FD32861}"/>
    <cellStyle name="Separador de milhares 9 7" xfId="30494" xr:uid="{00000000-0005-0000-0000-000020770000}"/>
    <cellStyle name="Separador de milhares_x0001_ 9 7" xfId="30495" xr:uid="{00000000-0005-0000-0000-000021770000}"/>
    <cellStyle name="Separador de milhares 9 7 10" xfId="61130" xr:uid="{80F28CB0-41EB-43A1-999B-55C3E5256844}"/>
    <cellStyle name="Separador de milhares_x0001_ 9 7 10" xfId="61131" xr:uid="{F72A9CEF-7160-4C04-BC5C-39821F4184DD}"/>
    <cellStyle name="Separador de milhares 9 7 2" xfId="30496" xr:uid="{00000000-0005-0000-0000-000022770000}"/>
    <cellStyle name="Separador de milhares_x0001_ 9 7 2" xfId="30497" xr:uid="{00000000-0005-0000-0000-000023770000}"/>
    <cellStyle name="Separador de milhares 9 7 2 2" xfId="30498" xr:uid="{00000000-0005-0000-0000-000024770000}"/>
    <cellStyle name="Separador de milhares_x0001_ 9 7 2 2" xfId="30499" xr:uid="{00000000-0005-0000-0000-000025770000}"/>
    <cellStyle name="Separador de milhares 9 7 2 2 2" xfId="61134" xr:uid="{B5AC6548-B5B7-4349-A78A-6D8C49195144}"/>
    <cellStyle name="Separador de milhares_x0001_ 9 7 2 2 2" xfId="61135" xr:uid="{909437D5-340E-4E2A-9EE8-6902A03B2530}"/>
    <cellStyle name="Separador de milhares 9 7 2 3" xfId="61132" xr:uid="{0B27F4A5-53FA-42BE-9B69-1CEABE4F764A}"/>
    <cellStyle name="Separador de milhares_x0001_ 9 7 2 3" xfId="61133" xr:uid="{D52C4B83-68E2-44ED-8463-6EB94D1C7BC1}"/>
    <cellStyle name="Separador de milhares 9 7 3" xfId="30500" xr:uid="{00000000-0005-0000-0000-000026770000}"/>
    <cellStyle name="Separador de milhares_x0001_ 9 7 3" xfId="30501" xr:uid="{00000000-0005-0000-0000-000027770000}"/>
    <cellStyle name="Separador de milhares 9 7 3 2" xfId="30502" xr:uid="{00000000-0005-0000-0000-000028770000}"/>
    <cellStyle name="Separador de milhares_x0001_ 9 7 3 2" xfId="30503" xr:uid="{00000000-0005-0000-0000-000029770000}"/>
    <cellStyle name="Separador de milhares 9 7 3 2 2" xfId="61138" xr:uid="{A9ED1693-C2D7-4FA4-A262-944B945B5ED5}"/>
    <cellStyle name="Separador de milhares_x0001_ 9 7 3 2 2" xfId="61139" xr:uid="{64CF9162-1820-4328-B559-19DCD6795C13}"/>
    <cellStyle name="Separador de milhares 9 7 3 3" xfId="61136" xr:uid="{A72DA05A-E3B5-4689-BA87-85A3FAC3EA72}"/>
    <cellStyle name="Separador de milhares_x0001_ 9 7 3 3" xfId="61137" xr:uid="{553AC59E-6347-4229-A670-2623CB8533B2}"/>
    <cellStyle name="Separador de milhares 9 7 4" xfId="30504" xr:uid="{00000000-0005-0000-0000-00002A770000}"/>
    <cellStyle name="Separador de milhares_x0001_ 9 7 4" xfId="30505" xr:uid="{00000000-0005-0000-0000-00002B770000}"/>
    <cellStyle name="Separador de milhares 9 7 4 2" xfId="30506" xr:uid="{00000000-0005-0000-0000-00002C770000}"/>
    <cellStyle name="Separador de milhares_x0001_ 9 7 4 2" xfId="30507" xr:uid="{00000000-0005-0000-0000-00002D770000}"/>
    <cellStyle name="Separador de milhares 9 7 4 2 2" xfId="61142" xr:uid="{F3B37802-3F40-4873-A489-76C8FB377820}"/>
    <cellStyle name="Separador de milhares_x0001_ 9 7 4 2 2" xfId="61143" xr:uid="{465744DE-6EAF-4E26-BA6E-31C64BFD4A97}"/>
    <cellStyle name="Separador de milhares 9 7 4 3" xfId="61140" xr:uid="{F44D0370-CAB5-407A-93EC-EC6898FAA782}"/>
    <cellStyle name="Separador de milhares_x0001_ 9 7 4 3" xfId="61141" xr:uid="{062BE39C-ED72-42E2-A6B7-70412A9C033B}"/>
    <cellStyle name="Separador de milhares 9 7 5" xfId="30508" xr:uid="{00000000-0005-0000-0000-00002E770000}"/>
    <cellStyle name="Separador de milhares_x0001_ 9 7 5" xfId="30509" xr:uid="{00000000-0005-0000-0000-00002F770000}"/>
    <cellStyle name="Separador de milhares 9 7 5 2" xfId="30510" xr:uid="{00000000-0005-0000-0000-000030770000}"/>
    <cellStyle name="Separador de milhares_x0001_ 9 7 5 2" xfId="30511" xr:uid="{00000000-0005-0000-0000-000031770000}"/>
    <cellStyle name="Separador de milhares 9 7 5 2 2" xfId="61146" xr:uid="{3B1ECD8C-6993-4080-9C4F-9F51D6F8A916}"/>
    <cellStyle name="Separador de milhares_x0001_ 9 7 5 2 2" xfId="61147" xr:uid="{4977D426-F199-4848-9E9E-A449BB52CCE9}"/>
    <cellStyle name="Separador de milhares 9 7 5 3" xfId="61144" xr:uid="{27294AED-30E3-4168-AB30-0118959FF636}"/>
    <cellStyle name="Separador de milhares_x0001_ 9 7 5 3" xfId="61145" xr:uid="{18F5563E-274D-4679-BDEA-1BEF0D041D96}"/>
    <cellStyle name="Separador de milhares 9 7 6" xfId="30512" xr:uid="{00000000-0005-0000-0000-000032770000}"/>
    <cellStyle name="Separador de milhares_x0001_ 9 7 6" xfId="30513" xr:uid="{00000000-0005-0000-0000-000033770000}"/>
    <cellStyle name="Separador de milhares 9 7 6 2" xfId="61148" xr:uid="{F201FCA7-6FB9-4BB9-81E9-E50A9B31DDAF}"/>
    <cellStyle name="Separador de milhares_x0001_ 9 7 6 2" xfId="61149" xr:uid="{2D3C4A73-6469-410C-B875-322123273DDF}"/>
    <cellStyle name="Separador de milhares 9 7 7" xfId="30514" xr:uid="{00000000-0005-0000-0000-000034770000}"/>
    <cellStyle name="Separador de milhares_x0001_ 9 7 7" xfId="30515" xr:uid="{00000000-0005-0000-0000-000035770000}"/>
    <cellStyle name="Separador de milhares 9 7 7 2" xfId="61150" xr:uid="{DCF61558-F608-479C-BD41-60F426349C89}"/>
    <cellStyle name="Separador de milhares_x0001_ 9 7 7 2" xfId="61151" xr:uid="{4D9234EB-F74F-4A74-A1D9-607882FBF246}"/>
    <cellStyle name="Separador de milhares 9 7 7 3" xfId="30516" xr:uid="{00000000-0005-0000-0000-000036770000}"/>
    <cellStyle name="Separador de milhares 9 7 7 3 2" xfId="61152" xr:uid="{798CC8E0-2E7F-43F5-9886-EF217D260B83}"/>
    <cellStyle name="Separador de milhares 9 7 8" xfId="30517" xr:uid="{00000000-0005-0000-0000-000037770000}"/>
    <cellStyle name="Separador de milhares_x0001_ 9 7 8" xfId="30518" xr:uid="{00000000-0005-0000-0000-000038770000}"/>
    <cellStyle name="Separador de milhares 9 7 8 2" xfId="61153" xr:uid="{F5D139CA-7718-4B5C-8349-70A517CC01CD}"/>
    <cellStyle name="Separador de milhares_x0001_ 9 7 8 2" xfId="61154" xr:uid="{9517DE3F-E4F7-47D9-ADA2-E81893E54F57}"/>
    <cellStyle name="Separador de milhares 9 7 9" xfId="30519" xr:uid="{00000000-0005-0000-0000-000039770000}"/>
    <cellStyle name="Separador de milhares_x0001_ 9 7 9" xfId="30520" xr:uid="{00000000-0005-0000-0000-00003A770000}"/>
    <cellStyle name="Separador de milhares 9 7 9 2" xfId="61155" xr:uid="{0F58D32B-6619-4400-922D-B00ECE592F0A}"/>
    <cellStyle name="Separador de milhares_x0001_ 9 7 9 2" xfId="61156" xr:uid="{0DC5BB85-9CE1-4BDF-9988-166BF15EDFBA}"/>
    <cellStyle name="Separador de milhares 9 8" xfId="30521" xr:uid="{00000000-0005-0000-0000-00003B770000}"/>
    <cellStyle name="Separador de milhares_x0001_ 9 8" xfId="30522" xr:uid="{00000000-0005-0000-0000-00003C770000}"/>
    <cellStyle name="Separador de milhares 9 8 10" xfId="61157" xr:uid="{3956CB62-294B-4116-8DB6-FBFC215D3083}"/>
    <cellStyle name="Separador de milhares_x0001_ 9 8 10" xfId="61158" xr:uid="{853E37DF-D40F-45C8-874B-DED0A8AD92E4}"/>
    <cellStyle name="Separador de milhares 9 8 2" xfId="30523" xr:uid="{00000000-0005-0000-0000-00003D770000}"/>
    <cellStyle name="Separador de milhares_x0001_ 9 8 2" xfId="30524" xr:uid="{00000000-0005-0000-0000-00003E770000}"/>
    <cellStyle name="Separador de milhares 9 8 2 2" xfId="30525" xr:uid="{00000000-0005-0000-0000-00003F770000}"/>
    <cellStyle name="Separador de milhares_x0001_ 9 8 2 2" xfId="30526" xr:uid="{00000000-0005-0000-0000-000040770000}"/>
    <cellStyle name="Separador de milhares 9 8 2 2 2" xfId="61161" xr:uid="{FE9AC456-9AAF-43FD-9B95-FEB2A48822E8}"/>
    <cellStyle name="Separador de milhares_x0001_ 9 8 2 2 2" xfId="61162" xr:uid="{025369A0-BABB-4483-8624-1A6FDB398A04}"/>
    <cellStyle name="Separador de milhares 9 8 2 3" xfId="61159" xr:uid="{149D035B-D200-4F6C-BBCF-573F91A0F26B}"/>
    <cellStyle name="Separador de milhares_x0001_ 9 8 2 3" xfId="61160" xr:uid="{CA7D0C47-0058-4419-B1A3-E558E158069E}"/>
    <cellStyle name="Separador de milhares 9 8 3" xfId="30527" xr:uid="{00000000-0005-0000-0000-000041770000}"/>
    <cellStyle name="Separador de milhares_x0001_ 9 8 3" xfId="30528" xr:uid="{00000000-0005-0000-0000-000042770000}"/>
    <cellStyle name="Separador de milhares 9 8 3 2" xfId="30529" xr:uid="{00000000-0005-0000-0000-000043770000}"/>
    <cellStyle name="Separador de milhares_x0001_ 9 8 3 2" xfId="30530" xr:uid="{00000000-0005-0000-0000-000044770000}"/>
    <cellStyle name="Separador de milhares 9 8 3 2 2" xfId="61165" xr:uid="{0B8443DF-407E-4442-A096-8CE191743649}"/>
    <cellStyle name="Separador de milhares_x0001_ 9 8 3 2 2" xfId="61166" xr:uid="{B50D8D9B-6113-4C30-8628-F04AF7E5944A}"/>
    <cellStyle name="Separador de milhares 9 8 3 3" xfId="61163" xr:uid="{B6137D11-3E80-4708-A7B4-3C25AF6D2C46}"/>
    <cellStyle name="Separador de milhares_x0001_ 9 8 3 3" xfId="61164" xr:uid="{FCD7ED2E-E75F-4010-AE57-8079C30C9A27}"/>
    <cellStyle name="Separador de milhares 9 8 4" xfId="30531" xr:uid="{00000000-0005-0000-0000-000045770000}"/>
    <cellStyle name="Separador de milhares_x0001_ 9 8 4" xfId="30532" xr:uid="{00000000-0005-0000-0000-000046770000}"/>
    <cellStyle name="Separador de milhares 9 8 4 2" xfId="30533" xr:uid="{00000000-0005-0000-0000-000047770000}"/>
    <cellStyle name="Separador de milhares_x0001_ 9 8 4 2" xfId="30534" xr:uid="{00000000-0005-0000-0000-000048770000}"/>
    <cellStyle name="Separador de milhares 9 8 4 2 2" xfId="61169" xr:uid="{A96F1F68-8F6E-47EA-A748-12E000416C4C}"/>
    <cellStyle name="Separador de milhares_x0001_ 9 8 4 2 2" xfId="61170" xr:uid="{93DABBC9-D084-43F2-BB88-DEB84EFDE500}"/>
    <cellStyle name="Separador de milhares 9 8 4 3" xfId="61167" xr:uid="{1F9FD8DD-4273-47CF-BF43-FF7FDD75F6E2}"/>
    <cellStyle name="Separador de milhares_x0001_ 9 8 4 3" xfId="61168" xr:uid="{E3CFCCDE-3433-4987-91F8-04C7B973AFB4}"/>
    <cellStyle name="Separador de milhares 9 8 5" xfId="30535" xr:uid="{00000000-0005-0000-0000-000049770000}"/>
    <cellStyle name="Separador de milhares_x0001_ 9 8 5" xfId="30536" xr:uid="{00000000-0005-0000-0000-00004A770000}"/>
    <cellStyle name="Separador de milhares 9 8 5 2" xfId="30537" xr:uid="{00000000-0005-0000-0000-00004B770000}"/>
    <cellStyle name="Separador de milhares_x0001_ 9 8 5 2" xfId="30538" xr:uid="{00000000-0005-0000-0000-00004C770000}"/>
    <cellStyle name="Separador de milhares 9 8 5 2 2" xfId="61173" xr:uid="{F903914A-818C-4314-80D7-293C1E42C949}"/>
    <cellStyle name="Separador de milhares_x0001_ 9 8 5 2 2" xfId="61174" xr:uid="{2100EE03-1D65-4289-8471-29EE1DC67FFC}"/>
    <cellStyle name="Separador de milhares 9 8 5 3" xfId="61171" xr:uid="{B742D911-EA12-4B64-86E5-05C858B085F1}"/>
    <cellStyle name="Separador de milhares_x0001_ 9 8 5 3" xfId="61172" xr:uid="{179EBAC1-31B8-446A-9D35-005B61016DDB}"/>
    <cellStyle name="Separador de milhares 9 8 6" xfId="30539" xr:uid="{00000000-0005-0000-0000-00004D770000}"/>
    <cellStyle name="Separador de milhares_x0001_ 9 8 6" xfId="30540" xr:uid="{00000000-0005-0000-0000-00004E770000}"/>
    <cellStyle name="Separador de milhares 9 8 6 2" xfId="61175" xr:uid="{7315082C-156D-479A-8B25-25BD93CD1630}"/>
    <cellStyle name="Separador de milhares_x0001_ 9 8 6 2" xfId="61176" xr:uid="{77040C88-BB84-46F5-81B4-028FDA83A78F}"/>
    <cellStyle name="Separador de milhares 9 8 7" xfId="30541" xr:uid="{00000000-0005-0000-0000-00004F770000}"/>
    <cellStyle name="Separador de milhares_x0001_ 9 8 7" xfId="30542" xr:uid="{00000000-0005-0000-0000-000050770000}"/>
    <cellStyle name="Separador de milhares 9 8 7 2" xfId="61177" xr:uid="{5B74F587-42F3-4190-A21A-73730586ABC0}"/>
    <cellStyle name="Separador de milhares_x0001_ 9 8 7 2" xfId="61178" xr:uid="{F6165D48-B636-436E-90DB-E5F394DB486C}"/>
    <cellStyle name="Separador de milhares 9 8 7 3" xfId="30543" xr:uid="{00000000-0005-0000-0000-000051770000}"/>
    <cellStyle name="Separador de milhares 9 8 7 3 2" xfId="61179" xr:uid="{852A85A5-5D52-491E-BFA4-B9254E3FA2E7}"/>
    <cellStyle name="Separador de milhares 9 8 8" xfId="30544" xr:uid="{00000000-0005-0000-0000-000052770000}"/>
    <cellStyle name="Separador de milhares_x0001_ 9 8 8" xfId="30545" xr:uid="{00000000-0005-0000-0000-000053770000}"/>
    <cellStyle name="Separador de milhares 9 8 8 2" xfId="61180" xr:uid="{A8900979-18CE-4189-8917-55F7C8179192}"/>
    <cellStyle name="Separador de milhares_x0001_ 9 8 8 2" xfId="61181" xr:uid="{51780212-ED9B-4CA7-A98F-5CFD8805D7CE}"/>
    <cellStyle name="Separador de milhares 9 8 9" xfId="30546" xr:uid="{00000000-0005-0000-0000-000054770000}"/>
    <cellStyle name="Separador de milhares_x0001_ 9 8 9" xfId="30547" xr:uid="{00000000-0005-0000-0000-000055770000}"/>
    <cellStyle name="Separador de milhares 9 8 9 2" xfId="61182" xr:uid="{60BB5303-522E-44F4-BABF-41A3471E9443}"/>
    <cellStyle name="Separador de milhares_x0001_ 9 8 9 2" xfId="61183" xr:uid="{1305275B-1E6B-4385-9B3C-99CAF4609A47}"/>
    <cellStyle name="Separador de milhares 9 9" xfId="30548" xr:uid="{00000000-0005-0000-0000-000056770000}"/>
    <cellStyle name="Separador de milhares_x0001_ 9 9" xfId="30549" xr:uid="{00000000-0005-0000-0000-000057770000}"/>
    <cellStyle name="Separador de milhares 9 9 10" xfId="61184" xr:uid="{0339EEE5-FF35-43FF-80AE-13867A569A60}"/>
    <cellStyle name="Separador de milhares_x0001_ 9 9 10" xfId="61185" xr:uid="{6A2AFE03-0D6A-4EBD-9D0F-0F57D26DEE37}"/>
    <cellStyle name="Separador de milhares 9 9 2" xfId="30550" xr:uid="{00000000-0005-0000-0000-000058770000}"/>
    <cellStyle name="Separador de milhares_x0001_ 9 9 2" xfId="30551" xr:uid="{00000000-0005-0000-0000-000059770000}"/>
    <cellStyle name="Separador de milhares 9 9 2 2" xfId="30552" xr:uid="{00000000-0005-0000-0000-00005A770000}"/>
    <cellStyle name="Separador de milhares_x0001_ 9 9 2 2" xfId="30553" xr:uid="{00000000-0005-0000-0000-00005B770000}"/>
    <cellStyle name="Separador de milhares 9 9 2 2 2" xfId="61188" xr:uid="{797D04A8-910D-44CF-B6EF-4117B926CA8B}"/>
    <cellStyle name="Separador de milhares_x0001_ 9 9 2 2 2" xfId="61189" xr:uid="{E6ECFC37-FB03-4444-BBC2-B9B9F24F9EBB}"/>
    <cellStyle name="Separador de milhares 9 9 2 3" xfId="61186" xr:uid="{E3C333AB-A8ED-4262-BC6E-D2459803DF3C}"/>
    <cellStyle name="Separador de milhares_x0001_ 9 9 2 3" xfId="61187" xr:uid="{7C6F2642-A793-4CBA-AAB3-9BA33BB629BE}"/>
    <cellStyle name="Separador de milhares 9 9 3" xfId="30554" xr:uid="{00000000-0005-0000-0000-00005C770000}"/>
    <cellStyle name="Separador de milhares_x0001_ 9 9 3" xfId="30555" xr:uid="{00000000-0005-0000-0000-00005D770000}"/>
    <cellStyle name="Separador de milhares 9 9 3 2" xfId="30556" xr:uid="{00000000-0005-0000-0000-00005E770000}"/>
    <cellStyle name="Separador de milhares_x0001_ 9 9 3 2" xfId="30557" xr:uid="{00000000-0005-0000-0000-00005F770000}"/>
    <cellStyle name="Separador de milhares 9 9 3 2 2" xfId="61192" xr:uid="{0E4A904F-B621-4EFB-AEAC-88CE6C93C308}"/>
    <cellStyle name="Separador de milhares_x0001_ 9 9 3 2 2" xfId="61193" xr:uid="{6EE66B56-FAC7-4BFD-8054-19CC655B61AE}"/>
    <cellStyle name="Separador de milhares 9 9 3 3" xfId="61190" xr:uid="{2C2F5EB4-8DDF-4FD8-A6D3-7E366E035C02}"/>
    <cellStyle name="Separador de milhares_x0001_ 9 9 3 3" xfId="61191" xr:uid="{1585D79A-F376-494B-B0E6-61B75CDAEA86}"/>
    <cellStyle name="Separador de milhares 9 9 4" xfId="30558" xr:uid="{00000000-0005-0000-0000-000060770000}"/>
    <cellStyle name="Separador de milhares_x0001_ 9 9 4" xfId="30559" xr:uid="{00000000-0005-0000-0000-000061770000}"/>
    <cellStyle name="Separador de milhares 9 9 4 2" xfId="30560" xr:uid="{00000000-0005-0000-0000-000062770000}"/>
    <cellStyle name="Separador de milhares_x0001_ 9 9 4 2" xfId="30561" xr:uid="{00000000-0005-0000-0000-000063770000}"/>
    <cellStyle name="Separador de milhares 9 9 4 2 2" xfId="61196" xr:uid="{50039238-35F3-47DE-B4BA-CD6148754B5D}"/>
    <cellStyle name="Separador de milhares_x0001_ 9 9 4 2 2" xfId="61197" xr:uid="{21E154EE-AAF8-4AC9-8653-A237A146859D}"/>
    <cellStyle name="Separador de milhares 9 9 4 3" xfId="61194" xr:uid="{C93B74FE-ED48-4587-9C97-5A6E3A59D18A}"/>
    <cellStyle name="Separador de milhares_x0001_ 9 9 4 3" xfId="61195" xr:uid="{B2090556-AA5D-417A-A347-FCFE27D3F702}"/>
    <cellStyle name="Separador de milhares 9 9 5" xfId="30562" xr:uid="{00000000-0005-0000-0000-000064770000}"/>
    <cellStyle name="Separador de milhares_x0001_ 9 9 5" xfId="30563" xr:uid="{00000000-0005-0000-0000-000065770000}"/>
    <cellStyle name="Separador de milhares 9 9 5 2" xfId="30564" xr:uid="{00000000-0005-0000-0000-000066770000}"/>
    <cellStyle name="Separador de milhares_x0001_ 9 9 5 2" xfId="30565" xr:uid="{00000000-0005-0000-0000-000067770000}"/>
    <cellStyle name="Separador de milhares 9 9 5 2 2" xfId="61200" xr:uid="{5FFE0527-9071-4363-AA7C-91E53BC16B35}"/>
    <cellStyle name="Separador de milhares_x0001_ 9 9 5 2 2" xfId="61201" xr:uid="{C870D91A-4BBE-43E1-AF60-B911152BFCD7}"/>
    <cellStyle name="Separador de milhares 9 9 5 3" xfId="61198" xr:uid="{53FC1C28-1BAE-442C-8DC1-49B83ED5B09C}"/>
    <cellStyle name="Separador de milhares_x0001_ 9 9 5 3" xfId="61199" xr:uid="{EA34547C-F657-4092-9F88-141B2EA405CE}"/>
    <cellStyle name="Separador de milhares 9 9 6" xfId="30566" xr:uid="{00000000-0005-0000-0000-000068770000}"/>
    <cellStyle name="Separador de milhares_x0001_ 9 9 6" xfId="30567" xr:uid="{00000000-0005-0000-0000-000069770000}"/>
    <cellStyle name="Separador de milhares 9 9 6 2" xfId="61202" xr:uid="{50800CAD-73C7-4548-9272-3FCBFB45460D}"/>
    <cellStyle name="Separador de milhares_x0001_ 9 9 6 2" xfId="61203" xr:uid="{17C018FA-13A9-49C9-ACBC-1D440C7342E6}"/>
    <cellStyle name="Separador de milhares 9 9 7" xfId="30568" xr:uid="{00000000-0005-0000-0000-00006A770000}"/>
    <cellStyle name="Separador de milhares_x0001_ 9 9 7" xfId="30569" xr:uid="{00000000-0005-0000-0000-00006B770000}"/>
    <cellStyle name="Separador de milhares 9 9 7 2" xfId="61204" xr:uid="{9B5EFF65-FA2E-432B-8271-8EF1DCBA5049}"/>
    <cellStyle name="Separador de milhares_x0001_ 9 9 7 2" xfId="61205" xr:uid="{51E1C3F4-214D-44BE-BEDF-46A81064A878}"/>
    <cellStyle name="Separador de milhares 9 9 7 3" xfId="30570" xr:uid="{00000000-0005-0000-0000-00006C770000}"/>
    <cellStyle name="Separador de milhares 9 9 7 3 2" xfId="61206" xr:uid="{6124B7F9-C0A9-4A01-8FEA-908ED3DFCC76}"/>
    <cellStyle name="Separador de milhares 9 9 8" xfId="30571" xr:uid="{00000000-0005-0000-0000-00006D770000}"/>
    <cellStyle name="Separador de milhares_x0001_ 9 9 8" xfId="30572" xr:uid="{00000000-0005-0000-0000-00006E770000}"/>
    <cellStyle name="Separador de milhares 9 9 8 2" xfId="61207" xr:uid="{D8AF41D5-4EC8-47E9-ADD7-DFC35CD509CA}"/>
    <cellStyle name="Separador de milhares_x0001_ 9 9 8 2" xfId="61208" xr:uid="{CA54ADB5-4CAE-459B-B240-2E34A5C266C2}"/>
    <cellStyle name="Separador de milhares 9 9 9" xfId="30573" xr:uid="{00000000-0005-0000-0000-00006F770000}"/>
    <cellStyle name="Separador de milhares_x0001_ 9 9 9" xfId="30574" xr:uid="{00000000-0005-0000-0000-000070770000}"/>
    <cellStyle name="Separador de milhares 9 9 9 2" xfId="61209" xr:uid="{5D423F0C-4C0D-43C4-B6CE-849153C559DE}"/>
    <cellStyle name="Separador de milhares_x0001_ 9 9 9 2" xfId="61210" xr:uid="{9878A275-0E95-4F61-9C0D-A333263E9CED}"/>
    <cellStyle name="Shading" xfId="30575" xr:uid="{00000000-0005-0000-0000-000071770000}"/>
    <cellStyle name="Shading 2" xfId="61211" xr:uid="{7D6485E6-0449-4836-B671-DA9DFD0F1A62}"/>
    <cellStyle name="ShOut" xfId="30576" xr:uid="{00000000-0005-0000-0000-000072770000}"/>
    <cellStyle name="ShOut 2" xfId="30577" xr:uid="{00000000-0005-0000-0000-000073770000}"/>
    <cellStyle name="ShOut 2 2" xfId="61213" xr:uid="{729FA531-5D11-45BE-9204-8E6188576273}"/>
    <cellStyle name="ShOut 3" xfId="61212" xr:uid="{37FBB668-32CF-482A-8C39-97A4EE12DF6B}"/>
    <cellStyle name="ShOut_ADJS 33 Capitalized Interest - Jan 2013" xfId="30578" xr:uid="{00000000-0005-0000-0000-000074770000}"/>
    <cellStyle name="sideways" xfId="30579" xr:uid="{00000000-0005-0000-0000-000075770000}"/>
    <cellStyle name="sideways 2" xfId="30580" xr:uid="{00000000-0005-0000-0000-000076770000}"/>
    <cellStyle name="sideways 2 2" xfId="61215" xr:uid="{6C0B972C-CB03-4C8F-B0F5-97516A96F2DA}"/>
    <cellStyle name="sideways 3" xfId="61214" xr:uid="{1CA70616-EBB0-404F-AC30-8B4FC515932C}"/>
    <cellStyle name="Sortie" xfId="30581" xr:uid="{00000000-0005-0000-0000-000077770000}"/>
    <cellStyle name="Sortie 2" xfId="30582" xr:uid="{00000000-0005-0000-0000-000078770000}"/>
    <cellStyle name="Sortie 2 2" xfId="61217" xr:uid="{0B6729D0-F343-445E-9783-D7D2ADFAB3C9}"/>
    <cellStyle name="Sortie 3" xfId="61216" xr:uid="{7B7F919E-CBAF-45A6-B4A7-CE2FA50891DD}"/>
    <cellStyle name="Standard_Tabelle1" xfId="30583" xr:uid="{00000000-0005-0000-0000-000079770000}"/>
    <cellStyle name="Style 1" xfId="30584" xr:uid="{00000000-0005-0000-0000-00007A770000}"/>
    <cellStyle name="Style 1 2" xfId="30585" xr:uid="{00000000-0005-0000-0000-00007B770000}"/>
    <cellStyle name="Style 1 2 2" xfId="30586" xr:uid="{00000000-0005-0000-0000-00007C770000}"/>
    <cellStyle name="Style 1 2 2 2" xfId="61220" xr:uid="{2C05A10A-FABC-42C8-9FA1-208BC893EAB3}"/>
    <cellStyle name="Style 1 2 3" xfId="61219" xr:uid="{FA4BFFDB-938B-4CCF-A2C7-AAEFFA263889}"/>
    <cellStyle name="Style 1 3" xfId="30587" xr:uid="{00000000-0005-0000-0000-00007D770000}"/>
    <cellStyle name="Style 1 3 2" xfId="61221" xr:uid="{B41DC481-3BD3-47E3-9E6F-FDCB765A4CB4}"/>
    <cellStyle name="Style 1 4" xfId="61218" xr:uid="{E9E51668-062F-4FF1-B4E2-02B27E0F7409}"/>
    <cellStyle name="Style 1_ADJS 33 Capitalized Interest - Jan 2013" xfId="30588" xr:uid="{00000000-0005-0000-0000-00007E770000}"/>
    <cellStyle name="Style 2" xfId="30589" xr:uid="{00000000-0005-0000-0000-00007F770000}"/>
    <cellStyle name="Style 2 2" xfId="30590" xr:uid="{00000000-0005-0000-0000-000080770000}"/>
    <cellStyle name="Style 2 2 2" xfId="30591" xr:uid="{00000000-0005-0000-0000-000081770000}"/>
    <cellStyle name="Style 2 2 2 2" xfId="61224" xr:uid="{1536B9AE-595C-4417-9498-DD340BE00BF9}"/>
    <cellStyle name="Style 2 2 3" xfId="61223" xr:uid="{6F75410A-0F28-4985-BF01-4DDFD4955DF5}"/>
    <cellStyle name="Style 2 3" xfId="30592" xr:uid="{00000000-0005-0000-0000-000082770000}"/>
    <cellStyle name="Style 2 3 2" xfId="61225" xr:uid="{39C63397-694E-48DA-9ECF-D59AD6864D6E}"/>
    <cellStyle name="Style 2 4" xfId="61222" xr:uid="{E65716A3-5BBF-436F-AD46-32FA6E5C9E1D}"/>
    <cellStyle name="Style 2_ADJS 33 Capitalized Interest - Jan 2013" xfId="30593" xr:uid="{00000000-0005-0000-0000-000083770000}"/>
    <cellStyle name="Style 21" xfId="30594" xr:uid="{00000000-0005-0000-0000-000084770000}"/>
    <cellStyle name="Style 21 2" xfId="61226" xr:uid="{6028DE16-5DB6-4D45-8434-F4FCF2557EFE}"/>
    <cellStyle name="Style 22" xfId="30595" xr:uid="{00000000-0005-0000-0000-000085770000}"/>
    <cellStyle name="Style 22 2" xfId="61227" xr:uid="{34A51878-797B-406C-9B3E-46133E6449AE}"/>
    <cellStyle name="Style 23" xfId="30596" xr:uid="{00000000-0005-0000-0000-000086770000}"/>
    <cellStyle name="Style 23 2" xfId="61228" xr:uid="{7EA7B980-60EA-4395-A032-73EF34B6DD55}"/>
    <cellStyle name="Style 24" xfId="30597" xr:uid="{00000000-0005-0000-0000-000087770000}"/>
    <cellStyle name="Style 24 2" xfId="61229" xr:uid="{820E1BC2-D1AA-498F-942B-7F93B51E9D91}"/>
    <cellStyle name="Style 25" xfId="30598" xr:uid="{00000000-0005-0000-0000-000088770000}"/>
    <cellStyle name="Style 25 2" xfId="61230" xr:uid="{0065FECD-2F32-400D-98AC-7BFA0879C190}"/>
    <cellStyle name="Style 26" xfId="30599" xr:uid="{00000000-0005-0000-0000-000089770000}"/>
    <cellStyle name="Style 26 2" xfId="61231" xr:uid="{5882FFE2-2304-4A29-A579-E88D2CEA0289}"/>
    <cellStyle name="Style 27" xfId="30600" xr:uid="{00000000-0005-0000-0000-00008A770000}"/>
    <cellStyle name="Style 27 2" xfId="61232" xr:uid="{C5280250-DCD4-4529-B25B-CBBE0519C15C}"/>
    <cellStyle name="Style 28" xfId="30601" xr:uid="{00000000-0005-0000-0000-00008B770000}"/>
    <cellStyle name="Style 28 2" xfId="61233" xr:uid="{7AF5F57E-FAD6-464F-84B2-4CF9A5925F83}"/>
    <cellStyle name="Style 29" xfId="30602" xr:uid="{00000000-0005-0000-0000-00008C770000}"/>
    <cellStyle name="Style 29 2" xfId="61234" xr:uid="{5E5C2B6E-915D-45BC-9C86-2BB83BA1EB50}"/>
    <cellStyle name="Style 3" xfId="30603" xr:uid="{00000000-0005-0000-0000-00008D770000}"/>
    <cellStyle name="Style 3 2" xfId="30604" xr:uid="{00000000-0005-0000-0000-00008E770000}"/>
    <cellStyle name="Style 3 2 2" xfId="61236" xr:uid="{52FD1976-5468-473A-806D-F0627736579F}"/>
    <cellStyle name="Style 3 3" xfId="61235" xr:uid="{CA79DA4B-8FE9-49F1-BDA1-5DA66D12637F}"/>
    <cellStyle name="Style 3_ADJS 33 Capitalized Interest - Jan 2013" xfId="30605" xr:uid="{00000000-0005-0000-0000-00008F770000}"/>
    <cellStyle name="Style 30" xfId="30606" xr:uid="{00000000-0005-0000-0000-000090770000}"/>
    <cellStyle name="Style 30 2" xfId="61237" xr:uid="{6FB1390E-4194-40F6-B78C-898B21963054}"/>
    <cellStyle name="Style 31" xfId="30607" xr:uid="{00000000-0005-0000-0000-000091770000}"/>
    <cellStyle name="Style 31 2" xfId="61238" xr:uid="{31B7F676-7005-40F8-A69A-0FFD26B18913}"/>
    <cellStyle name="Style 32" xfId="30608" xr:uid="{00000000-0005-0000-0000-000092770000}"/>
    <cellStyle name="Style 32 2" xfId="61239" xr:uid="{A633C764-2D1B-46D5-89C8-04FAE0B9CFEE}"/>
    <cellStyle name="Style 33" xfId="30609" xr:uid="{00000000-0005-0000-0000-000093770000}"/>
    <cellStyle name="Style 33 2" xfId="61240" xr:uid="{15CB8252-9B40-4820-8F69-84AA23EB4A8B}"/>
    <cellStyle name="Style 34" xfId="30610" xr:uid="{00000000-0005-0000-0000-000094770000}"/>
    <cellStyle name="Style 34 2" xfId="61241" xr:uid="{A00A4458-F4F1-4D66-8DB5-9F8901A2D6CD}"/>
    <cellStyle name="Style 87" xfId="30611" xr:uid="{00000000-0005-0000-0000-000095770000}"/>
    <cellStyle name="Style 87 2" xfId="61242" xr:uid="{192A0515-DBF8-4BE5-8216-00661A2CFB23}"/>
    <cellStyle name="Style1" xfId="30612" xr:uid="{00000000-0005-0000-0000-000096770000}"/>
    <cellStyle name="Style1 2" xfId="61243" xr:uid="{E587EB15-5719-4A4B-AA12-28F0851B2125}"/>
    <cellStyle name="Style2" xfId="30613" xr:uid="{00000000-0005-0000-0000-000097770000}"/>
    <cellStyle name="Style2 2" xfId="61244" xr:uid="{45EB301F-82D1-463D-9ED9-0276F3F392FB}"/>
    <cellStyle name="Style3" xfId="30614" xr:uid="{00000000-0005-0000-0000-000098770000}"/>
    <cellStyle name="Style3 2" xfId="61245" xr:uid="{BC624163-6418-4CF7-A762-559A614F6C15}"/>
    <cellStyle name="Sub Heading" xfId="30615" xr:uid="{00000000-0005-0000-0000-000099770000}"/>
    <cellStyle name="Sub Heading 2" xfId="30616" xr:uid="{00000000-0005-0000-0000-00009A770000}"/>
    <cellStyle name="Sub Heading 2 2" xfId="61247" xr:uid="{8704550E-87FD-4533-92CE-9D97F4ADD36B}"/>
    <cellStyle name="Sub Heading 3" xfId="61246" xr:uid="{E9F1D426-DA94-45A0-A428-F675F3DD9E6D}"/>
    <cellStyle name="Subtotal" xfId="30617" xr:uid="{00000000-0005-0000-0000-00009B770000}"/>
    <cellStyle name="Subtotal 2" xfId="61248" xr:uid="{50EB17D5-E6A0-490A-AF95-F5F6B23A0149}"/>
    <cellStyle name="Table Head" xfId="30618" xr:uid="{00000000-0005-0000-0000-00009C770000}"/>
    <cellStyle name="Table Head 2" xfId="30619" xr:uid="{00000000-0005-0000-0000-00009D770000}"/>
    <cellStyle name="Table Head 2 2" xfId="61250" xr:uid="{7864197F-EB5D-4703-8DBB-398051385587}"/>
    <cellStyle name="Table Head 3" xfId="61249" xr:uid="{324F8F0E-17AF-4E9E-9F08-215D31F3F63E}"/>
    <cellStyle name="Table Head Aligned" xfId="30620" xr:uid="{00000000-0005-0000-0000-00009E770000}"/>
    <cellStyle name="Table Head Aligned 2" xfId="30621" xr:uid="{00000000-0005-0000-0000-00009F770000}"/>
    <cellStyle name="Table Head Aligned 2 2" xfId="61252" xr:uid="{8457C19C-CE9B-427E-B51C-92A761D853DD}"/>
    <cellStyle name="Table Head Aligned 3" xfId="30622" xr:uid="{00000000-0005-0000-0000-0000A0770000}"/>
    <cellStyle name="Table Head Aligned 3 2" xfId="61253" xr:uid="{E49E44E9-EC78-4787-A58F-72B5AD13B793}"/>
    <cellStyle name="Table Head Aligned 4" xfId="61251" xr:uid="{680C4FDB-CBA3-41F7-8015-BC4AE10942E1}"/>
    <cellStyle name="Table Head Aligned_ADJS 33 Capitalized Interest - Jan 2013" xfId="30623" xr:uid="{00000000-0005-0000-0000-0000A1770000}"/>
    <cellStyle name="Table Head Blue" xfId="30624" xr:uid="{00000000-0005-0000-0000-0000A2770000}"/>
    <cellStyle name="Table Head Blue 2" xfId="30625" xr:uid="{00000000-0005-0000-0000-0000A3770000}"/>
    <cellStyle name="Table Head Blue 2 2" xfId="61255" xr:uid="{B15F13E4-D0AD-4BA3-AB14-D88E5C54C3E6}"/>
    <cellStyle name="Table Head Blue 3" xfId="61254" xr:uid="{A114B52E-4D5D-4386-A9E0-A8C50891404C}"/>
    <cellStyle name="Table Head Green" xfId="30626" xr:uid="{00000000-0005-0000-0000-0000A4770000}"/>
    <cellStyle name="Table Head Green 2" xfId="30627" xr:uid="{00000000-0005-0000-0000-0000A5770000}"/>
    <cellStyle name="Table Head Green 2 2" xfId="61257" xr:uid="{B9CF7365-9F6F-472D-ADAB-D4FD11517FE1}"/>
    <cellStyle name="Table Head Green 3" xfId="61256" xr:uid="{056F2B2B-4CF6-44C6-B4B0-8ED9490BCE48}"/>
    <cellStyle name="Table Head_Val_Sum_Graph" xfId="30628" xr:uid="{00000000-0005-0000-0000-0000A6770000}"/>
    <cellStyle name="Table Heading" xfId="30629" xr:uid="{00000000-0005-0000-0000-0000A7770000}"/>
    <cellStyle name="Table Heading 2" xfId="61258" xr:uid="{5C9B7D06-F505-4369-A085-EE9BF0316BE6}"/>
    <cellStyle name="Table Text" xfId="30630" xr:uid="{00000000-0005-0000-0000-0000A8770000}"/>
    <cellStyle name="Table Text 2" xfId="30631" xr:uid="{00000000-0005-0000-0000-0000A9770000}"/>
    <cellStyle name="Table Text 2 2" xfId="61260" xr:uid="{2AE787B6-B64B-4A1F-AE26-B6E723D618AD}"/>
    <cellStyle name="Table Text 3" xfId="61259" xr:uid="{35D99F6B-F9FF-469E-B36B-79A0057433F7}"/>
    <cellStyle name="Table Title" xfId="30632" xr:uid="{00000000-0005-0000-0000-0000AA770000}"/>
    <cellStyle name="Table Title 2" xfId="30633" xr:uid="{00000000-0005-0000-0000-0000AB770000}"/>
    <cellStyle name="Table Title 2 2" xfId="61262" xr:uid="{55A072F2-A325-40DC-8685-8AC4CA2381AF}"/>
    <cellStyle name="Table Title 3" xfId="61261" xr:uid="{94C53E8A-907B-4AD1-804C-B33320AEB11D}"/>
    <cellStyle name="Table Units" xfId="30634" xr:uid="{00000000-0005-0000-0000-0000AC770000}"/>
    <cellStyle name="Table Units 2" xfId="30635" xr:uid="{00000000-0005-0000-0000-0000AD770000}"/>
    <cellStyle name="Table Units 2 2" xfId="61264" xr:uid="{E7F3F38E-B9D6-4088-89C5-28859D3739FD}"/>
    <cellStyle name="Table Units 3" xfId="61263" xr:uid="{19DF818C-BE3D-4D4A-969A-C10138A9FF4F}"/>
    <cellStyle name="Table_Header" xfId="30636" xr:uid="{00000000-0005-0000-0000-0000AE770000}"/>
    <cellStyle name="TableName" xfId="30637" xr:uid="{00000000-0005-0000-0000-0000AF770000}"/>
    <cellStyle name="TableName 2" xfId="61265" xr:uid="{E92F6446-8A08-462B-80A4-D5E4C69E1CEA}"/>
    <cellStyle name="Taxa6" xfId="30638" xr:uid="{00000000-0005-0000-0000-0000B0770000}"/>
    <cellStyle name="Taxa6 2" xfId="61266" xr:uid="{0B824852-D2F3-47F8-819E-B5420A5054AF}"/>
    <cellStyle name="test a style" xfId="30639" xr:uid="{00000000-0005-0000-0000-0000B1770000}"/>
    <cellStyle name="test a style 2" xfId="61267" xr:uid="{4C6FD0AB-8486-4B68-AF74-B7E28709BE86}"/>
    <cellStyle name="Text" xfId="30640" xr:uid="{00000000-0005-0000-0000-0000B2770000}"/>
    <cellStyle name="Text 1" xfId="30641" xr:uid="{00000000-0005-0000-0000-0000B3770000}"/>
    <cellStyle name="Text 1 2" xfId="30642" xr:uid="{00000000-0005-0000-0000-0000B4770000}"/>
    <cellStyle name="Text 1 2 2" xfId="61270" xr:uid="{48B1329A-71CD-4D58-9022-98B692A9E454}"/>
    <cellStyle name="Text 1 3" xfId="61269" xr:uid="{765D215B-966A-4A26-83B9-0AC340DA0D4D}"/>
    <cellStyle name="Text 2" xfId="61268" xr:uid="{F071712B-F109-4513-9AB2-2DF0EE11C517}"/>
    <cellStyle name="Text Head 1" xfId="30643" xr:uid="{00000000-0005-0000-0000-0000B5770000}"/>
    <cellStyle name="Text Head 1 2" xfId="30644" xr:uid="{00000000-0005-0000-0000-0000B6770000}"/>
    <cellStyle name="Text Head 1 2 2" xfId="61272" xr:uid="{4A5E989D-6259-4684-94BD-9BBFD03C2B04}"/>
    <cellStyle name="Text Head 1 3" xfId="61271" xr:uid="{4BF7882D-3393-47D7-9388-F2804450BBCF}"/>
    <cellStyle name="Text Indent A" xfId="30645" xr:uid="{00000000-0005-0000-0000-0000B7770000}"/>
    <cellStyle name="Text Indent A 2" xfId="30646" xr:uid="{00000000-0005-0000-0000-0000B8770000}"/>
    <cellStyle name="Text Indent A 2 2" xfId="61274" xr:uid="{8D93FA67-A69C-47C0-B14F-6744AB61E84D}"/>
    <cellStyle name="Text Indent A 3" xfId="61273" xr:uid="{54DDFE45-3067-4E90-A9E7-75AA2B52CAD6}"/>
    <cellStyle name="Text Indent B" xfId="30647" xr:uid="{00000000-0005-0000-0000-0000B9770000}"/>
    <cellStyle name="Text Indent B 2" xfId="30648" xr:uid="{00000000-0005-0000-0000-0000BA770000}"/>
    <cellStyle name="Text Indent B 2 2" xfId="61276" xr:uid="{02F12C85-CB24-449E-8795-0E8D9E97051E}"/>
    <cellStyle name="Text Indent B 3" xfId="61275" xr:uid="{4A14C0CF-27CD-4A05-A8DB-FF4A8E2DCB48}"/>
    <cellStyle name="Text Indent C" xfId="30649" xr:uid="{00000000-0005-0000-0000-0000BB770000}"/>
    <cellStyle name="Text Indent C 2" xfId="30650" xr:uid="{00000000-0005-0000-0000-0000BC770000}"/>
    <cellStyle name="Text Indent C 2 2" xfId="61278" xr:uid="{0CB87DAB-9443-4BC8-A36D-9A8F8B2F6E65}"/>
    <cellStyle name="Text Indent C 3" xfId="61277" xr:uid="{30325172-0C64-4B54-8CAF-1E192D97F911}"/>
    <cellStyle name="Texte explicatif" xfId="30651" xr:uid="{00000000-0005-0000-0000-0000BD770000}"/>
    <cellStyle name="Texte explicatif 2" xfId="61279" xr:uid="{E506E059-87BA-4479-BE4C-BED4C62E5979}"/>
    <cellStyle name="Texto de advertencia" xfId="30652" xr:uid="{00000000-0005-0000-0000-0000BE770000}"/>
    <cellStyle name="Texto de advertencia 2" xfId="30653" xr:uid="{00000000-0005-0000-0000-0000BF770000}"/>
    <cellStyle name="Texto de advertencia 2 2" xfId="61281" xr:uid="{285D1BC6-9749-4E70-AD7E-0F282C7F2450}"/>
    <cellStyle name="Texto de advertencia 3" xfId="61280" xr:uid="{87522664-7B85-455C-A411-AF8EBDFBD50F}"/>
    <cellStyle name="Texto de Aviso 10" xfId="30654" xr:uid="{00000000-0005-0000-0000-0000C0770000}"/>
    <cellStyle name="Texto de Aviso 10 2" xfId="61282" xr:uid="{11E59043-FC48-4A2F-A27A-18586E5C4434}"/>
    <cellStyle name="Texto de Aviso 11" xfId="30655" xr:uid="{00000000-0005-0000-0000-0000C1770000}"/>
    <cellStyle name="Texto de Aviso 11 2" xfId="61283" xr:uid="{74A1DE49-1344-469A-9D85-5C7FFAB690AA}"/>
    <cellStyle name="Texto de Aviso 2" xfId="30656" xr:uid="{00000000-0005-0000-0000-0000C2770000}"/>
    <cellStyle name="Texto de Aviso 2 2" xfId="61284" xr:uid="{904D48FA-5112-4CF6-877C-532E4A0493AF}"/>
    <cellStyle name="Texto de Aviso 3" xfId="30657" xr:uid="{00000000-0005-0000-0000-0000C3770000}"/>
    <cellStyle name="Texto de Aviso 3 2" xfId="61285" xr:uid="{7FAAC1FD-5FE1-4EBE-B9A4-95DCE18A8862}"/>
    <cellStyle name="Texto de Aviso 4" xfId="30658" xr:uid="{00000000-0005-0000-0000-0000C4770000}"/>
    <cellStyle name="Texto de Aviso 4 2" xfId="30659" xr:uid="{00000000-0005-0000-0000-0000C5770000}"/>
    <cellStyle name="Texto de Aviso 4 2 2" xfId="61287" xr:uid="{F634C849-9BBD-4095-9934-34A01870AD82}"/>
    <cellStyle name="Texto de Aviso 4 3" xfId="61286" xr:uid="{43E4894A-A26B-4461-A5E2-D99518F9981E}"/>
    <cellStyle name="Texto de Aviso 5" xfId="30660" xr:uid="{00000000-0005-0000-0000-0000C6770000}"/>
    <cellStyle name="Texto de Aviso 5 2" xfId="61288" xr:uid="{B8E059FD-3220-48FE-9F41-EA9697A8E0A7}"/>
    <cellStyle name="Texto de Aviso 6" xfId="30661" xr:uid="{00000000-0005-0000-0000-0000C7770000}"/>
    <cellStyle name="Texto de Aviso 6 2" xfId="61289" xr:uid="{7DDF4054-C7D1-4DD4-9C7B-D1CD9BE045E8}"/>
    <cellStyle name="Texto de Aviso 7" xfId="30662" xr:uid="{00000000-0005-0000-0000-0000C8770000}"/>
    <cellStyle name="Texto de Aviso 7 2" xfId="61290" xr:uid="{0DD570D3-C110-4667-B6FE-69B1B017E03C}"/>
    <cellStyle name="Texto de Aviso 8" xfId="30663" xr:uid="{00000000-0005-0000-0000-0000C9770000}"/>
    <cellStyle name="Texto de Aviso 8 2" xfId="61291" xr:uid="{2FEEB2A5-7347-4E57-AEB4-EE00A6714807}"/>
    <cellStyle name="Texto de Aviso 9" xfId="30664" xr:uid="{00000000-0005-0000-0000-0000CA770000}"/>
    <cellStyle name="Texto de Aviso 9 2" xfId="61292" xr:uid="{9A26B9F6-095B-44E1-B39A-D96208FB2143}"/>
    <cellStyle name="Texto Explicativo 10" xfId="30665" xr:uid="{00000000-0005-0000-0000-0000CB770000}"/>
    <cellStyle name="Texto Explicativo 10 2" xfId="61293" xr:uid="{0016BD6B-B671-40D5-B5B7-27ACF5D385BB}"/>
    <cellStyle name="Texto Explicativo 11" xfId="30666" xr:uid="{00000000-0005-0000-0000-0000CC770000}"/>
    <cellStyle name="Texto Explicativo 11 2" xfId="61294" xr:uid="{81382E3F-D130-4B32-9EBA-D0B204AFE173}"/>
    <cellStyle name="Texto Explicativo 12" xfId="30667" xr:uid="{00000000-0005-0000-0000-0000CD770000}"/>
    <cellStyle name="Texto Explicativo 12 2" xfId="61295" xr:uid="{3D822B4A-A4BF-49DF-8A28-2A065E642140}"/>
    <cellStyle name="Texto Explicativo 2" xfId="30668" xr:uid="{00000000-0005-0000-0000-0000CE770000}"/>
    <cellStyle name="Texto Explicativo 2 2" xfId="30669" xr:uid="{00000000-0005-0000-0000-0000CF770000}"/>
    <cellStyle name="Texto Explicativo 2 2 2" xfId="61297" xr:uid="{2EF79E2B-8106-4912-80E5-906BE87AFE0A}"/>
    <cellStyle name="Texto Explicativo 2 3" xfId="61296" xr:uid="{A39ADE97-1C54-4F80-9097-F540497EB057}"/>
    <cellStyle name="Texto Explicativo 3" xfId="30670" xr:uid="{00000000-0005-0000-0000-0000D0770000}"/>
    <cellStyle name="Texto Explicativo 3 2" xfId="61298" xr:uid="{717E3174-D2E9-4D84-8465-2240EBDB68D2}"/>
    <cellStyle name="Texto Explicativo 4" xfId="30671" xr:uid="{00000000-0005-0000-0000-0000D1770000}"/>
    <cellStyle name="Texto Explicativo 4 10" xfId="30672" xr:uid="{00000000-0005-0000-0000-0000D2770000}"/>
    <cellStyle name="Texto Explicativo 4 10 2" xfId="61300" xr:uid="{BB8F70F5-853E-4BFA-AB6B-AE61538838F0}"/>
    <cellStyle name="Texto Explicativo 4 11" xfId="30673" xr:uid="{00000000-0005-0000-0000-0000D3770000}"/>
    <cellStyle name="Texto Explicativo 4 11 2" xfId="61301" xr:uid="{B855CFA9-ED10-49CF-AF65-7F7577C7A132}"/>
    <cellStyle name="Texto Explicativo 4 12" xfId="61299" xr:uid="{7652B438-61C5-4AE8-BAEE-2FF0DAA52E37}"/>
    <cellStyle name="Texto Explicativo 4 2" xfId="30674" xr:uid="{00000000-0005-0000-0000-0000D4770000}"/>
    <cellStyle name="Texto Explicativo 4 2 10" xfId="30675" xr:uid="{00000000-0005-0000-0000-0000D5770000}"/>
    <cellStyle name="Texto Explicativo 4 2 10 2" xfId="61303" xr:uid="{13624670-06D2-4193-9DE1-90EB621A6FED}"/>
    <cellStyle name="Texto Explicativo 4 2 11" xfId="61302" xr:uid="{115C8784-B36A-4705-BB55-90A3DB358A78}"/>
    <cellStyle name="Texto Explicativo 4 2 2" xfId="30676" xr:uid="{00000000-0005-0000-0000-0000D6770000}"/>
    <cellStyle name="Texto Explicativo 4 2 2 2" xfId="61304" xr:uid="{769511AC-3B57-4757-9DCB-891FB1BBC61F}"/>
    <cellStyle name="Texto Explicativo 4 2 3" xfId="30677" xr:uid="{00000000-0005-0000-0000-0000D7770000}"/>
    <cellStyle name="Texto Explicativo 4 2 3 2" xfId="30678" xr:uid="{00000000-0005-0000-0000-0000D8770000}"/>
    <cellStyle name="Texto Explicativo 4 2 3 2 2" xfId="61306" xr:uid="{474CA145-D604-4607-9A7F-A1853B5A229F}"/>
    <cellStyle name="Texto Explicativo 4 2 3 3" xfId="30679" xr:uid="{00000000-0005-0000-0000-0000D9770000}"/>
    <cellStyle name="Texto Explicativo 4 2 3 3 2" xfId="61307" xr:uid="{8241C19E-9DB7-42E6-BDF9-C2BC1DEDF7FB}"/>
    <cellStyle name="Texto Explicativo 4 2 3 4" xfId="30680" xr:uid="{00000000-0005-0000-0000-0000DA770000}"/>
    <cellStyle name="Texto Explicativo 4 2 3 4 2" xfId="61308" xr:uid="{1B867357-B603-4E05-804B-5DC10B906EBD}"/>
    <cellStyle name="Texto Explicativo 4 2 3 5" xfId="61305" xr:uid="{E6609D26-2721-4589-BDDD-E683E9596FED}"/>
    <cellStyle name="Texto Explicativo 4 2 4" xfId="30681" xr:uid="{00000000-0005-0000-0000-0000DB770000}"/>
    <cellStyle name="Texto Explicativo 4 2 4 2" xfId="30682" xr:uid="{00000000-0005-0000-0000-0000DC770000}"/>
    <cellStyle name="Texto Explicativo 4 2 4 2 2" xfId="61310" xr:uid="{6053AB23-33CE-4C7F-A3E7-4DE612F00973}"/>
    <cellStyle name="Texto Explicativo 4 2 4 3" xfId="30683" xr:uid="{00000000-0005-0000-0000-0000DD770000}"/>
    <cellStyle name="Texto Explicativo 4 2 4 3 2" xfId="61311" xr:uid="{84C33EF4-FCB3-4C1C-87A4-D976E152749A}"/>
    <cellStyle name="Texto Explicativo 4 2 4 4" xfId="30684" xr:uid="{00000000-0005-0000-0000-0000DE770000}"/>
    <cellStyle name="Texto Explicativo 4 2 4 4 2" xfId="61312" xr:uid="{979A3FBE-D535-4364-BB1D-FC4F1E681952}"/>
    <cellStyle name="Texto Explicativo 4 2 4 5" xfId="61309" xr:uid="{0625ACA7-F472-4AD6-A5FA-518F56D4B9A1}"/>
    <cellStyle name="Texto Explicativo 4 2 5" xfId="30685" xr:uid="{00000000-0005-0000-0000-0000DF770000}"/>
    <cellStyle name="Texto Explicativo 4 2 5 2" xfId="30686" xr:uid="{00000000-0005-0000-0000-0000E0770000}"/>
    <cellStyle name="Texto Explicativo 4 2 5 2 2" xfId="61314" xr:uid="{E2D9342A-B574-4478-8B8C-E2DDA0DCEF0C}"/>
    <cellStyle name="Texto Explicativo 4 2 5 3" xfId="30687" xr:uid="{00000000-0005-0000-0000-0000E1770000}"/>
    <cellStyle name="Texto Explicativo 4 2 5 3 2" xfId="61315" xr:uid="{1FBDC6DD-58E4-4316-B612-0A549AE0E945}"/>
    <cellStyle name="Texto Explicativo 4 2 5 4" xfId="61313" xr:uid="{92623505-3E5C-445A-9EFE-EC9A1AFD2CCE}"/>
    <cellStyle name="Texto Explicativo 4 2 6" xfId="30688" xr:uid="{00000000-0005-0000-0000-0000E2770000}"/>
    <cellStyle name="Texto Explicativo 4 2 6 2" xfId="61316" xr:uid="{6B644A95-A235-4453-B03D-10B457F1CFB4}"/>
    <cellStyle name="Texto Explicativo 4 2 7" xfId="30689" xr:uid="{00000000-0005-0000-0000-0000E3770000}"/>
    <cellStyle name="Texto Explicativo 4 2 7 2" xfId="61317" xr:uid="{8EB2764E-7995-47AE-A34E-74913D43DFF0}"/>
    <cellStyle name="Texto Explicativo 4 2 8" xfId="30690" xr:uid="{00000000-0005-0000-0000-0000E4770000}"/>
    <cellStyle name="Texto Explicativo 4 2 8 2" xfId="30691" xr:uid="{00000000-0005-0000-0000-0000E5770000}"/>
    <cellStyle name="Texto Explicativo 4 2 8 2 2" xfId="61319" xr:uid="{32999989-2498-439A-A8C9-9E8C2E12BF1C}"/>
    <cellStyle name="Texto Explicativo 4 2 8 3" xfId="30692" xr:uid="{00000000-0005-0000-0000-0000E6770000}"/>
    <cellStyle name="Texto Explicativo 4 2 8 3 2" xfId="61320" xr:uid="{2F4B94DA-DF8A-41BF-A324-C34F3A1AF760}"/>
    <cellStyle name="Texto Explicativo 4 2 8 4" xfId="61318" xr:uid="{E431138E-249F-41F5-92EC-C15B64C97D97}"/>
    <cellStyle name="Texto Explicativo 4 2 9" xfId="30693" xr:uid="{00000000-0005-0000-0000-0000E7770000}"/>
    <cellStyle name="Texto Explicativo 4 2 9 2" xfId="61321" xr:uid="{F4CBBE5F-B766-4E5A-9E2D-FEE071CF0CDF}"/>
    <cellStyle name="Texto Explicativo 4 3" xfId="30694" xr:uid="{00000000-0005-0000-0000-0000E8770000}"/>
    <cellStyle name="Texto Explicativo 4 3 2" xfId="61322" xr:uid="{4CBCBD07-937E-4CD2-BD20-D36D7AF4293B}"/>
    <cellStyle name="Texto Explicativo 4 4" xfId="30695" xr:uid="{00000000-0005-0000-0000-0000E9770000}"/>
    <cellStyle name="Texto Explicativo 4 4 2" xfId="30696" xr:uid="{00000000-0005-0000-0000-0000EA770000}"/>
    <cellStyle name="Texto Explicativo 4 4 2 2" xfId="61324" xr:uid="{26508EAE-E87A-4927-88CD-F1CF56BF787B}"/>
    <cellStyle name="Texto Explicativo 4 4 3" xfId="30697" xr:uid="{00000000-0005-0000-0000-0000EB770000}"/>
    <cellStyle name="Texto Explicativo 4 4 3 2" xfId="61325" xr:uid="{5CF3B85E-36CA-4736-9336-C1FF84690C6A}"/>
    <cellStyle name="Texto Explicativo 4 4 4" xfId="30698" xr:uid="{00000000-0005-0000-0000-0000EC770000}"/>
    <cellStyle name="Texto Explicativo 4 4 4 2" xfId="61326" xr:uid="{FCF3C266-7F95-4109-B51B-3AA99C56722B}"/>
    <cellStyle name="Texto Explicativo 4 4 5" xfId="61323" xr:uid="{858E390E-DD84-4120-A28C-8CE08EA527AA}"/>
    <cellStyle name="Texto Explicativo 4 5" xfId="30699" xr:uid="{00000000-0005-0000-0000-0000ED770000}"/>
    <cellStyle name="Texto Explicativo 4 5 2" xfId="30700" xr:uid="{00000000-0005-0000-0000-0000EE770000}"/>
    <cellStyle name="Texto Explicativo 4 5 2 2" xfId="61328" xr:uid="{1FD51203-5125-4420-9D5B-9101FA04AF3A}"/>
    <cellStyle name="Texto Explicativo 4 5 3" xfId="30701" xr:uid="{00000000-0005-0000-0000-0000EF770000}"/>
    <cellStyle name="Texto Explicativo 4 5 3 2" xfId="61329" xr:uid="{3BF70137-CA58-4BDA-8574-18B82A1B1F02}"/>
    <cellStyle name="Texto Explicativo 4 5 4" xfId="30702" xr:uid="{00000000-0005-0000-0000-0000F0770000}"/>
    <cellStyle name="Texto Explicativo 4 5 4 2" xfId="61330" xr:uid="{FA298A21-0D7B-4671-BE49-B5F25FAE758A}"/>
    <cellStyle name="Texto Explicativo 4 5 5" xfId="61327" xr:uid="{F6D4309D-F479-4815-9A0C-33A195FB7FD6}"/>
    <cellStyle name="Texto Explicativo 4 6" xfId="30703" xr:uid="{00000000-0005-0000-0000-0000F1770000}"/>
    <cellStyle name="Texto Explicativo 4 6 2" xfId="30704" xr:uid="{00000000-0005-0000-0000-0000F2770000}"/>
    <cellStyle name="Texto Explicativo 4 6 2 2" xfId="61332" xr:uid="{26ECCA3F-1529-42C8-A19A-2DB8680D36E8}"/>
    <cellStyle name="Texto Explicativo 4 6 3" xfId="30705" xr:uid="{00000000-0005-0000-0000-0000F3770000}"/>
    <cellStyle name="Texto Explicativo 4 6 3 2" xfId="61333" xr:uid="{2A089BC9-692F-4536-B703-9DFC628FC457}"/>
    <cellStyle name="Texto Explicativo 4 6 4" xfId="61331" xr:uid="{07D697CC-6F8F-4097-A3E1-E9307A623A6D}"/>
    <cellStyle name="Texto Explicativo 4 7" xfId="30706" xr:uid="{00000000-0005-0000-0000-0000F4770000}"/>
    <cellStyle name="Texto Explicativo 4 7 2" xfId="61334" xr:uid="{4A754AEE-27BB-4609-B060-362836C7C5F8}"/>
    <cellStyle name="Texto Explicativo 4 8" xfId="30707" xr:uid="{00000000-0005-0000-0000-0000F5770000}"/>
    <cellStyle name="Texto Explicativo 4 8 2" xfId="61335" xr:uid="{6046A6FD-CC76-43A4-95A6-308943D4AC0B}"/>
    <cellStyle name="Texto Explicativo 4 9" xfId="30708" xr:uid="{00000000-0005-0000-0000-0000F6770000}"/>
    <cellStyle name="Texto Explicativo 4 9 2" xfId="30709" xr:uid="{00000000-0005-0000-0000-0000F7770000}"/>
    <cellStyle name="Texto Explicativo 4 9 2 2" xfId="61337" xr:uid="{50E110C6-C740-4444-A15A-253D404632E7}"/>
    <cellStyle name="Texto Explicativo 4 9 3" xfId="30710" xr:uid="{00000000-0005-0000-0000-0000F8770000}"/>
    <cellStyle name="Texto Explicativo 4 9 3 2" xfId="61338" xr:uid="{17294CA4-9750-44B9-9B42-DA2C5979F18D}"/>
    <cellStyle name="Texto Explicativo 4 9 4" xfId="61336" xr:uid="{29F778AB-6B5E-4750-81B5-6E32E4949096}"/>
    <cellStyle name="Texto Explicativo 5" xfId="30711" xr:uid="{00000000-0005-0000-0000-0000F9770000}"/>
    <cellStyle name="Texto Explicativo 5 2" xfId="61339" xr:uid="{7574FBF6-4D04-41F1-9A9B-619655610E72}"/>
    <cellStyle name="Texto Explicativo 6" xfId="30712" xr:uid="{00000000-0005-0000-0000-0000FA770000}"/>
    <cellStyle name="Texto Explicativo 6 2" xfId="30713" xr:uid="{00000000-0005-0000-0000-0000FB770000}"/>
    <cellStyle name="Texto Explicativo 6 2 2" xfId="30714" xr:uid="{00000000-0005-0000-0000-0000FC770000}"/>
    <cellStyle name="Texto Explicativo 6 2 2 2" xfId="30715" xr:uid="{00000000-0005-0000-0000-0000FD770000}"/>
    <cellStyle name="Texto Explicativo 6 2 2 2 2" xfId="61343" xr:uid="{CA2BAA94-AC8E-4E72-B94B-9CC774780CD3}"/>
    <cellStyle name="Texto Explicativo 6 2 2 3" xfId="61342" xr:uid="{6AFA4F2C-C478-44D6-9CF1-E8FA6949654D}"/>
    <cellStyle name="Texto Explicativo 6 2 3" xfId="30716" xr:uid="{00000000-0005-0000-0000-0000FE770000}"/>
    <cellStyle name="Texto Explicativo 6 2 3 2" xfId="61344" xr:uid="{87E730B3-BAA6-4912-810B-0171BD833779}"/>
    <cellStyle name="Texto Explicativo 6 2 4" xfId="61341" xr:uid="{98EE285B-166D-48F2-B9E4-180FE174C449}"/>
    <cellStyle name="Texto Explicativo 6 3" xfId="30717" xr:uid="{00000000-0005-0000-0000-0000FF770000}"/>
    <cellStyle name="Texto Explicativo 6 3 2" xfId="30718" xr:uid="{00000000-0005-0000-0000-000000780000}"/>
    <cellStyle name="Texto Explicativo 6 3 2 2" xfId="61346" xr:uid="{8F4D96B4-7C59-49F8-92C0-BED924D40081}"/>
    <cellStyle name="Texto Explicativo 6 3 3" xfId="30719" xr:uid="{00000000-0005-0000-0000-000001780000}"/>
    <cellStyle name="Texto Explicativo 6 3 3 2" xfId="61347" xr:uid="{483206E9-8C61-4D4B-BB1D-964F2D00FE54}"/>
    <cellStyle name="Texto Explicativo 6 3 4" xfId="61345" xr:uid="{719A7576-B846-4BAC-85D7-E3BD11FFF63F}"/>
    <cellStyle name="Texto Explicativo 6 4" xfId="30720" xr:uid="{00000000-0005-0000-0000-000002780000}"/>
    <cellStyle name="Texto Explicativo 6 4 2" xfId="61348" xr:uid="{B846280C-6A9E-41B2-AD23-85E4DC4A0A61}"/>
    <cellStyle name="Texto Explicativo 6 5" xfId="30721" xr:uid="{00000000-0005-0000-0000-000003780000}"/>
    <cellStyle name="Texto Explicativo 6 5 2" xfId="61349" xr:uid="{A7163FD3-6980-4D82-8A58-4358CDAE1859}"/>
    <cellStyle name="Texto Explicativo 6 6" xfId="61340" xr:uid="{9BE335FC-7E3A-4F75-8543-ED9E7808FB1C}"/>
    <cellStyle name="Texto Explicativo 7" xfId="30722" xr:uid="{00000000-0005-0000-0000-000004780000}"/>
    <cellStyle name="Texto Explicativo 7 2" xfId="61350" xr:uid="{9C2C9EC1-0A92-4624-B97D-FD448E0669B9}"/>
    <cellStyle name="Texto Explicativo 8" xfId="30723" xr:uid="{00000000-0005-0000-0000-000005780000}"/>
    <cellStyle name="Texto Explicativo 8 2" xfId="61351" xr:uid="{B367A81D-E971-4413-ABA3-9FB3BDEF001F}"/>
    <cellStyle name="Texto Explicativo 9" xfId="30724" xr:uid="{00000000-0005-0000-0000-000006780000}"/>
    <cellStyle name="Texto Explicativo 9 2" xfId="61352" xr:uid="{7B2DEF91-D39F-4E43-A114-D4E93FFA0D27}"/>
    <cellStyle name="Theirs" xfId="30725" xr:uid="{00000000-0005-0000-0000-000007780000}"/>
    <cellStyle name="Theirs 2" xfId="61353" xr:uid="{4071C762-F0CF-4B70-BF6E-796B33B5F23D}"/>
    <cellStyle name="times" xfId="30726" xr:uid="{00000000-0005-0000-0000-000008780000}"/>
    <cellStyle name="times 2" xfId="30727" xr:uid="{00000000-0005-0000-0000-000009780000}"/>
    <cellStyle name="times 2 2" xfId="61355" xr:uid="{46561F38-64CA-4906-B9DF-DCE5C4D62E1A}"/>
    <cellStyle name="times 3" xfId="61354" xr:uid="{10BB74AD-7DA9-4393-A5A7-819CFA4386D0}"/>
    <cellStyle name="Title" xfId="30728" xr:uid="{00000000-0005-0000-0000-00000A780000}"/>
    <cellStyle name="Title 2" xfId="30729" xr:uid="{00000000-0005-0000-0000-00000B780000}"/>
    <cellStyle name="Title 2 2" xfId="30730" xr:uid="{00000000-0005-0000-0000-00000C780000}"/>
    <cellStyle name="Title 2 2 2" xfId="61358" xr:uid="{CC9D46F5-364A-4C3E-A74B-14565783A977}"/>
    <cellStyle name="Title 2 3" xfId="30731" xr:uid="{00000000-0005-0000-0000-00000D780000}"/>
    <cellStyle name="Title 2 3 2" xfId="61359" xr:uid="{E6CDC59F-EBCB-4A98-A413-A97BF3AF1DC2}"/>
    <cellStyle name="Title 2 4" xfId="61357" xr:uid="{579F77ED-1D54-49CE-A535-9967E59A1CCD}"/>
    <cellStyle name="Title 3" xfId="30732" xr:uid="{00000000-0005-0000-0000-00000E780000}"/>
    <cellStyle name="Title 3 2" xfId="30733" xr:uid="{00000000-0005-0000-0000-00000F780000}"/>
    <cellStyle name="Title 3 2 2" xfId="61361" xr:uid="{33E4A0C9-DF87-4828-A467-293BAC6B3F55}"/>
    <cellStyle name="Title 3 3" xfId="61360" xr:uid="{7BD753A4-8C0B-4D85-A2A9-E1EDF7A9248D}"/>
    <cellStyle name="Title 4" xfId="30734" xr:uid="{00000000-0005-0000-0000-000010780000}"/>
    <cellStyle name="Title 4 2" xfId="61362" xr:uid="{986EFF50-19F6-4E05-ACFC-6A3DC4C19A65}"/>
    <cellStyle name="Title 5" xfId="30735" xr:uid="{00000000-0005-0000-0000-000011780000}"/>
    <cellStyle name="Title 5 2" xfId="61363" xr:uid="{63B47908-2B7A-4020-A50D-63D5A2CECB35}"/>
    <cellStyle name="Title 6" xfId="61356" xr:uid="{1154C41A-A347-4620-8C0E-F3C654F47C61}"/>
    <cellStyle name="Titre" xfId="30736" xr:uid="{00000000-0005-0000-0000-000012780000}"/>
    <cellStyle name="Titre 2" xfId="61364" xr:uid="{A69CC9E4-DD35-452E-9F91-AA15F66BE627}"/>
    <cellStyle name="Titre 1" xfId="30737" xr:uid="{00000000-0005-0000-0000-000013780000}"/>
    <cellStyle name="Titre 1 2" xfId="61365" xr:uid="{0766E223-EC29-4822-ADA1-FBBB60DC579E}"/>
    <cellStyle name="Titre 2" xfId="30738" xr:uid="{00000000-0005-0000-0000-000014780000}"/>
    <cellStyle name="Titre 2 2" xfId="61366" xr:uid="{F0B65E69-04CA-4F69-A946-5A006F4AF9C3}"/>
    <cellStyle name="Titre 3" xfId="30739" xr:uid="{00000000-0005-0000-0000-000015780000}"/>
    <cellStyle name="Titre 3 2" xfId="61367" xr:uid="{DAE8A40D-2C6A-4E8E-8D21-E8632F19A317}"/>
    <cellStyle name="Titre 4" xfId="30740" xr:uid="{00000000-0005-0000-0000-000016780000}"/>
    <cellStyle name="Titre 4 2" xfId="61368" xr:uid="{F781AAD4-FD01-40FA-BDD4-20422199C588}"/>
    <cellStyle name="Titre_Debt Report - Q4 2012 - FINAL" xfId="30741" xr:uid="{00000000-0005-0000-0000-000017780000}"/>
    <cellStyle name="Título 1 10" xfId="30742" xr:uid="{00000000-0005-0000-0000-000018780000}"/>
    <cellStyle name="Título 1 10 2" xfId="61369" xr:uid="{1EF7D5B3-21F8-46DD-90AA-4826E014BB41}"/>
    <cellStyle name="Título 1 11" xfId="30743" xr:uid="{00000000-0005-0000-0000-000019780000}"/>
    <cellStyle name="Título 1 11 2" xfId="61370" xr:uid="{06DCBF84-7F3D-4D1D-A37B-31CDAF4A9199}"/>
    <cellStyle name="Título 1 12" xfId="30744" xr:uid="{00000000-0005-0000-0000-00001A780000}"/>
    <cellStyle name="Título 1 12 2" xfId="61371" xr:uid="{ABBD5A74-C57D-4441-9859-BF4EDDB89375}"/>
    <cellStyle name="Título 1 13" xfId="30745" xr:uid="{00000000-0005-0000-0000-00001B780000}"/>
    <cellStyle name="Título 1 13 2" xfId="61372" xr:uid="{48DC4513-EEA9-4F37-94C4-DA98D925F8EE}"/>
    <cellStyle name="Título 1 14" xfId="30746" xr:uid="{00000000-0005-0000-0000-00001C780000}"/>
    <cellStyle name="Título 1 14 2" xfId="30747" xr:uid="{00000000-0005-0000-0000-00001D780000}"/>
    <cellStyle name="Título 1 14 2 2" xfId="30748" xr:uid="{00000000-0005-0000-0000-00001E780000}"/>
    <cellStyle name="Título 1 14 2 2 2" xfId="61375" xr:uid="{C1FD7EA5-76BC-45BE-A8C8-A9EF2D6D0539}"/>
    <cellStyle name="Título 1 14 2 3" xfId="30749" xr:uid="{00000000-0005-0000-0000-00001F780000}"/>
    <cellStyle name="Título 1 14 2 3 2" xfId="30750" xr:uid="{00000000-0005-0000-0000-000020780000}"/>
    <cellStyle name="Título 1 14 2 3 2 2" xfId="61377" xr:uid="{60617CAA-1063-4AAA-A3D4-45DA9C7FB9A2}"/>
    <cellStyle name="Título 1 14 2 3 3" xfId="61376" xr:uid="{71605BB3-38FA-470C-B8CD-9E80FBD364C0}"/>
    <cellStyle name="Título 1 14 2 4" xfId="30751" xr:uid="{00000000-0005-0000-0000-000021780000}"/>
    <cellStyle name="Título 1 14 2 4 2" xfId="61378" xr:uid="{5A661A51-E171-40E1-9B61-5A6EADC1DE38}"/>
    <cellStyle name="Título 1 14 2 5" xfId="61374" xr:uid="{5CCFF474-007C-48A6-93A8-E45D7DC886A0}"/>
    <cellStyle name="Título 1 14 3" xfId="30752" xr:uid="{00000000-0005-0000-0000-000022780000}"/>
    <cellStyle name="Título 1 14 3 2" xfId="61379" xr:uid="{5D1053B8-A2AC-4577-9788-23A7DE6C4BF5}"/>
    <cellStyle name="Título 1 14 4" xfId="30753" xr:uid="{00000000-0005-0000-0000-000023780000}"/>
    <cellStyle name="Título 1 14 4 2" xfId="30754" xr:uid="{00000000-0005-0000-0000-000024780000}"/>
    <cellStyle name="Título 1 14 4 2 2" xfId="61381" xr:uid="{8DF13637-9C14-4D2B-AD94-F6CE76251088}"/>
    <cellStyle name="Título 1 14 4 3" xfId="30755" xr:uid="{00000000-0005-0000-0000-000025780000}"/>
    <cellStyle name="Título 1 14 4 3 2" xfId="61382" xr:uid="{50CC8100-EF5B-494E-A03D-5ED91D3E4BEE}"/>
    <cellStyle name="Título 1 14 4 4" xfId="61380" xr:uid="{7B984E96-FD4C-49CC-9C8D-6690AE196520}"/>
    <cellStyle name="Título 1 14 5" xfId="30756" xr:uid="{00000000-0005-0000-0000-000026780000}"/>
    <cellStyle name="Título 1 14 5 2" xfId="61383" xr:uid="{299E6406-AF5E-48C5-A1F4-0DAD7F3022FA}"/>
    <cellStyle name="Título 1 14 6" xfId="30757" xr:uid="{00000000-0005-0000-0000-000027780000}"/>
    <cellStyle name="Título 1 14 6 2" xfId="61384" xr:uid="{3FF368A6-BB28-42C3-8AAE-33D83F6854CA}"/>
    <cellStyle name="Título 1 14 7" xfId="30758" xr:uid="{00000000-0005-0000-0000-000028780000}"/>
    <cellStyle name="Título 1 14 7 2" xfId="61385" xr:uid="{354A220D-16F7-4DDB-A407-1D231BB301D3}"/>
    <cellStyle name="Título 1 14 8" xfId="30759" xr:uid="{00000000-0005-0000-0000-000029780000}"/>
    <cellStyle name="Título 1 14 8 2" xfId="61386" xr:uid="{BF53AB21-6C92-4D4B-870D-45C07DA0DAB9}"/>
    <cellStyle name="Título 1 14 9" xfId="61373" xr:uid="{16288F0F-FD02-4CFE-87E6-BECB673B421C}"/>
    <cellStyle name="Título 1 15" xfId="30760" xr:uid="{00000000-0005-0000-0000-00002A780000}"/>
    <cellStyle name="Título 1 15 2" xfId="30761" xr:uid="{00000000-0005-0000-0000-00002B780000}"/>
    <cellStyle name="Título 1 15 2 2" xfId="30762" xr:uid="{00000000-0005-0000-0000-00002C780000}"/>
    <cellStyle name="Título 1 15 2 2 2" xfId="61389" xr:uid="{328DD9B9-185D-44B8-87E8-DF497B4841D7}"/>
    <cellStyle name="Título 1 15 2 3" xfId="30763" xr:uid="{00000000-0005-0000-0000-00002D780000}"/>
    <cellStyle name="Título 1 15 2 3 2" xfId="61390" xr:uid="{33856048-923C-4A60-9305-350F096881D8}"/>
    <cellStyle name="Título 1 15 2 4" xfId="61388" xr:uid="{4FF1DE0F-7236-4003-BFD8-482932A3CD3C}"/>
    <cellStyle name="Título 1 15 3" xfId="30764" xr:uid="{00000000-0005-0000-0000-00002E780000}"/>
    <cellStyle name="Título 1 15 3 2" xfId="61391" xr:uid="{EAF5A601-7AC2-4FF8-A12D-5AB9FD6D0DEF}"/>
    <cellStyle name="Título 1 15 4" xfId="30765" xr:uid="{00000000-0005-0000-0000-00002F780000}"/>
    <cellStyle name="Título 1 15 4 2" xfId="61392" xr:uid="{9AE2A87C-5362-493B-88AA-F7D9CDABEC56}"/>
    <cellStyle name="Título 1 15 5" xfId="30766" xr:uid="{00000000-0005-0000-0000-000030780000}"/>
    <cellStyle name="Título 1 15 5 2" xfId="61393" xr:uid="{6ACA4481-55C9-4B3B-A7C0-C920AEAF701D}"/>
    <cellStyle name="Título 1 15 6" xfId="61387" xr:uid="{965952C0-6D54-47CE-B6C5-52EE6B79D763}"/>
    <cellStyle name="Título 1 16" xfId="30767" xr:uid="{00000000-0005-0000-0000-000031780000}"/>
    <cellStyle name="Título 1 16 2" xfId="61394" xr:uid="{B68ADCFE-D42C-4953-9160-8A63E3A7534B}"/>
    <cellStyle name="Título 1 17" xfId="30768" xr:uid="{00000000-0005-0000-0000-000032780000}"/>
    <cellStyle name="Título 1 17 2" xfId="61395" xr:uid="{C0608C78-E8D5-4C23-833E-ADA415424F22}"/>
    <cellStyle name="Título 1 18" xfId="30769" xr:uid="{00000000-0005-0000-0000-000033780000}"/>
    <cellStyle name="Título 1 18 2" xfId="30770" xr:uid="{00000000-0005-0000-0000-000034780000}"/>
    <cellStyle name="Título 1 18 2 2" xfId="61397" xr:uid="{EAFAC078-8787-4260-9F78-DB20ECCDC65F}"/>
    <cellStyle name="Título 1 18 3" xfId="61396" xr:uid="{2DB5378C-8066-400D-9E89-1F2560A1B648}"/>
    <cellStyle name="Título 1 19" xfId="30771" xr:uid="{00000000-0005-0000-0000-000035780000}"/>
    <cellStyle name="Título 1 19 2" xfId="61398" xr:uid="{6275F745-00CA-484A-A8A4-46D229B7D2E7}"/>
    <cellStyle name="Título 1 2" xfId="30772" xr:uid="{00000000-0005-0000-0000-000036780000}"/>
    <cellStyle name="Título 1 2 10" xfId="30773" xr:uid="{00000000-0005-0000-0000-000037780000}"/>
    <cellStyle name="Título 1 2 10 2" xfId="61400" xr:uid="{F85E0E72-78DC-464A-80CB-FBA5E8E731FF}"/>
    <cellStyle name="Título 1 2 11" xfId="61399" xr:uid="{53B896C0-E8DA-4561-A1D0-1037306B3B08}"/>
    <cellStyle name="Título 1 2 2" xfId="30774" xr:uid="{00000000-0005-0000-0000-000038780000}"/>
    <cellStyle name="Título 1 2 2 2" xfId="30775" xr:uid="{00000000-0005-0000-0000-000039780000}"/>
    <cellStyle name="Título 1 2 2 2 2" xfId="30776" xr:uid="{00000000-0005-0000-0000-00003A780000}"/>
    <cellStyle name="Título 1 2 2 2 2 2" xfId="61403" xr:uid="{26AC6A23-DD85-4124-B62B-440B35099CBB}"/>
    <cellStyle name="Título 1 2 2 2 3" xfId="30777" xr:uid="{00000000-0005-0000-0000-00003B780000}"/>
    <cellStyle name="Título 1 2 2 2 3 2" xfId="30778" xr:uid="{00000000-0005-0000-0000-00003C780000}"/>
    <cellStyle name="Título 1 2 2 2 3 2 2" xfId="61405" xr:uid="{7C04F23F-20B3-4E99-9D9A-7236D409992C}"/>
    <cellStyle name="Título 1 2 2 2 3 3" xfId="61404" xr:uid="{A667CE07-D964-4040-A126-5F020794291C}"/>
    <cellStyle name="Título 1 2 2 2 4" xfId="61402" xr:uid="{0D022B58-DA40-4C53-B39A-5CE9643ECA1F}"/>
    <cellStyle name="Título 1 2 2 3" xfId="30779" xr:uid="{00000000-0005-0000-0000-00003D780000}"/>
    <cellStyle name="Título 1 2 2 3 2" xfId="61406" xr:uid="{9A5C2A27-9166-4A82-B458-C826B60260D1}"/>
    <cellStyle name="Título 1 2 2 4" xfId="30780" xr:uid="{00000000-0005-0000-0000-00003E780000}"/>
    <cellStyle name="Título 1 2 2 4 2" xfId="61407" xr:uid="{46A4798C-F433-4BB7-ABF7-84998DA4A00B}"/>
    <cellStyle name="Título 1 2 2 5" xfId="61401" xr:uid="{75CCB053-6719-4ED5-9FCF-A4A380489003}"/>
    <cellStyle name="Título 1 2 3" xfId="30781" xr:uid="{00000000-0005-0000-0000-00003F780000}"/>
    <cellStyle name="Título 1 2 3 2" xfId="61408" xr:uid="{B83C39C0-F8CF-48D9-B908-CB1090BE9820}"/>
    <cellStyle name="Título 1 2 4" xfId="30782" xr:uid="{00000000-0005-0000-0000-000040780000}"/>
    <cellStyle name="Título 1 2 4 2" xfId="61409" xr:uid="{0DD0894B-686C-478C-8126-69A46EE8F9CE}"/>
    <cellStyle name="Título 1 2 5" xfId="30783" xr:uid="{00000000-0005-0000-0000-000041780000}"/>
    <cellStyle name="Título 1 2 5 2" xfId="30784" xr:uid="{00000000-0005-0000-0000-000042780000}"/>
    <cellStyle name="Título 1 2 5 2 2" xfId="61411" xr:uid="{97A34CF5-1648-428C-A39D-D24F0CDB62F8}"/>
    <cellStyle name="Título 1 2 5 3" xfId="61410" xr:uid="{085F7487-7283-4F98-A27D-864A72A2909F}"/>
    <cellStyle name="Título 1 2 6" xfId="30785" xr:uid="{00000000-0005-0000-0000-000043780000}"/>
    <cellStyle name="Título 1 2 6 2" xfId="30786" xr:uid="{00000000-0005-0000-0000-000044780000}"/>
    <cellStyle name="Título 1 2 6 2 2" xfId="61413" xr:uid="{500C4187-F78D-4D46-A50C-01FC579CF5D2}"/>
    <cellStyle name="Título 1 2 6 3" xfId="61412" xr:uid="{F95B79BB-7831-4CB8-A65F-FD21F9D59697}"/>
    <cellStyle name="Título 1 2 7" xfId="30787" xr:uid="{00000000-0005-0000-0000-000045780000}"/>
    <cellStyle name="Título 1 2 7 2" xfId="61414" xr:uid="{B7581A27-2279-43EF-BFEE-9387DEAA4A97}"/>
    <cellStyle name="Título 1 2 8" xfId="30788" xr:uid="{00000000-0005-0000-0000-000046780000}"/>
    <cellStyle name="Título 1 2 8 2" xfId="61415" xr:uid="{444194DD-CBE4-419B-8EF5-479327860A31}"/>
    <cellStyle name="Título 1 2 9" xfId="30789" xr:uid="{00000000-0005-0000-0000-000047780000}"/>
    <cellStyle name="Título 1 2 9 2" xfId="61416" xr:uid="{50DB8AC1-9D87-4C97-9D56-46D59ACD86DE}"/>
    <cellStyle name="Título 1 20" xfId="30790" xr:uid="{00000000-0005-0000-0000-000048780000}"/>
    <cellStyle name="Título 1 20 2" xfId="61417" xr:uid="{30CFE385-8928-47DF-9BA4-18C681943A67}"/>
    <cellStyle name="Título 1 21" xfId="30791" xr:uid="{00000000-0005-0000-0000-000049780000}"/>
    <cellStyle name="Título 1 21 2" xfId="61418" xr:uid="{1302ABFD-9532-4C8F-8369-A4D7F7F0A94C}"/>
    <cellStyle name="Título 1 22" xfId="30792" xr:uid="{00000000-0005-0000-0000-00004A780000}"/>
    <cellStyle name="Título 1 22 2" xfId="61419" xr:uid="{9EBB1496-2D15-458E-A074-0F48DDC7F18C}"/>
    <cellStyle name="Título 1 3" xfId="30793" xr:uid="{00000000-0005-0000-0000-00004B780000}"/>
    <cellStyle name="Título 1 3 2" xfId="30794" xr:uid="{00000000-0005-0000-0000-00004C780000}"/>
    <cellStyle name="Título 1 3 2 2" xfId="61421" xr:uid="{3299FCEF-FDB9-4DB5-BE98-A18FE1ACB9AD}"/>
    <cellStyle name="Título 1 3 3" xfId="30795" xr:uid="{00000000-0005-0000-0000-00004D780000}"/>
    <cellStyle name="Título 1 3 3 2" xfId="61422" xr:uid="{5F95F4AD-F43F-44F3-B8EA-8A8418D5E24B}"/>
    <cellStyle name="Título 1 3 4" xfId="61420" xr:uid="{3FEF07B1-0A66-4F17-B058-25D41AA8DA9D}"/>
    <cellStyle name="Título 1 4" xfId="30796" xr:uid="{00000000-0005-0000-0000-00004E780000}"/>
    <cellStyle name="Título 1 4 2" xfId="30797" xr:uid="{00000000-0005-0000-0000-00004F780000}"/>
    <cellStyle name="Título 1 4 2 2" xfId="61424" xr:uid="{DE9F863D-371D-4BAB-B05E-EB46E2EA1DC6}"/>
    <cellStyle name="Título 1 4 3" xfId="61423" xr:uid="{522CEF9B-8113-4BC6-852D-CF2A5D7A7918}"/>
    <cellStyle name="Título 1 5" xfId="30798" xr:uid="{00000000-0005-0000-0000-000050780000}"/>
    <cellStyle name="Título 1 5 2" xfId="61425" xr:uid="{49EC78D3-E0B9-43A8-97CC-2E7ADA1E0102}"/>
    <cellStyle name="Título 1 6" xfId="30799" xr:uid="{00000000-0005-0000-0000-000051780000}"/>
    <cellStyle name="Título 1 6 2" xfId="61426" xr:uid="{F73B801D-09D8-4F69-89AD-11E2EBE19B69}"/>
    <cellStyle name="Título 1 7" xfId="30800" xr:uid="{00000000-0005-0000-0000-000052780000}"/>
    <cellStyle name="Título 1 7 2" xfId="61427" xr:uid="{FFF11A31-D8C9-43F8-A007-D269801CA54F}"/>
    <cellStyle name="Título 1 8" xfId="30801" xr:uid="{00000000-0005-0000-0000-000053780000}"/>
    <cellStyle name="Título 1 8 2" xfId="30802" xr:uid="{00000000-0005-0000-0000-000054780000}"/>
    <cellStyle name="Título 1 8 2 2" xfId="61429" xr:uid="{12A600DD-F23B-40F6-B273-A336F341466A}"/>
    <cellStyle name="Título 1 8 3" xfId="61428" xr:uid="{5D2080DC-E0FD-4787-932F-8D97033207DD}"/>
    <cellStyle name="Título 1 9" xfId="30803" xr:uid="{00000000-0005-0000-0000-000055780000}"/>
    <cellStyle name="Título 1 9 2" xfId="30804" xr:uid="{00000000-0005-0000-0000-000056780000}"/>
    <cellStyle name="Título 1 9 2 2" xfId="61431" xr:uid="{8A47B457-4849-4146-ACF1-899CAC72308A}"/>
    <cellStyle name="Título 1 9 3" xfId="61430" xr:uid="{D18B0B29-7B54-499C-91E9-B41807C231E7}"/>
    <cellStyle name="Título 10" xfId="30805" xr:uid="{00000000-0005-0000-0000-000057780000}"/>
    <cellStyle name="Título 10 2" xfId="61432" xr:uid="{F1B69724-73F0-424E-A428-FFC6247BB6B0}"/>
    <cellStyle name="Título 11" xfId="30806" xr:uid="{00000000-0005-0000-0000-000058780000}"/>
    <cellStyle name="Título 11 2" xfId="61433" xr:uid="{31B08C4E-D8B7-4529-BD73-7B6554C5613D}"/>
    <cellStyle name="Título 12" xfId="30807" xr:uid="{00000000-0005-0000-0000-000059780000}"/>
    <cellStyle name="Título 12 2" xfId="30808" xr:uid="{00000000-0005-0000-0000-00005A780000}"/>
    <cellStyle name="Título 12 2 2" xfId="61435" xr:uid="{183F3477-6CB9-4D72-B0EF-A0A4F6A6E495}"/>
    <cellStyle name="Título 12 3" xfId="61434" xr:uid="{0B3F0050-4312-4DFB-8ECA-EAC6623E90CE}"/>
    <cellStyle name="Título 13" xfId="30809" xr:uid="{00000000-0005-0000-0000-00005B780000}"/>
    <cellStyle name="Título 13 2" xfId="61436" xr:uid="{B7A53BAB-4C8F-4DA1-8AEF-596C61B0885E}"/>
    <cellStyle name="Título 14" xfId="30810" xr:uid="{00000000-0005-0000-0000-00005C780000}"/>
    <cellStyle name="Título 14 2" xfId="61437" xr:uid="{77BF2C93-8D64-4986-8BB1-7BBF70E633C3}"/>
    <cellStyle name="Título 15" xfId="30811" xr:uid="{00000000-0005-0000-0000-00005D780000}"/>
    <cellStyle name="Título 15 2" xfId="61438" xr:uid="{4C8AD5C4-EEB8-4619-8EC7-906F2CE0F77F}"/>
    <cellStyle name="Título 16" xfId="30812" xr:uid="{00000000-0005-0000-0000-00005E780000}"/>
    <cellStyle name="Título 16 2" xfId="61439" xr:uid="{49653F19-5217-4D9B-8946-32A3F79B471F}"/>
    <cellStyle name="Título 2 10" xfId="30813" xr:uid="{00000000-0005-0000-0000-00005F780000}"/>
    <cellStyle name="Título 2 10 2" xfId="61440" xr:uid="{DAB4B3C4-9419-4810-8670-264F350A2F2A}"/>
    <cellStyle name="Título 2 11" xfId="30814" xr:uid="{00000000-0005-0000-0000-000060780000}"/>
    <cellStyle name="Título 2 11 2" xfId="61441" xr:uid="{93943583-2453-4C1B-A14E-9DD13429520A}"/>
    <cellStyle name="Título 2 12" xfId="30815" xr:uid="{00000000-0005-0000-0000-000061780000}"/>
    <cellStyle name="Título 2 12 2" xfId="61442" xr:uid="{5CBC24B2-DB40-4C10-AE48-F813C1D97F04}"/>
    <cellStyle name="Título 2 13" xfId="30816" xr:uid="{00000000-0005-0000-0000-000062780000}"/>
    <cellStyle name="Título 2 13 2" xfId="61443" xr:uid="{EB8087F4-FFD5-401F-9B7E-7EF2CC2E10DA}"/>
    <cellStyle name="Título 2 14" xfId="30817" xr:uid="{00000000-0005-0000-0000-000063780000}"/>
    <cellStyle name="Título 2 14 2" xfId="30818" xr:uid="{00000000-0005-0000-0000-000064780000}"/>
    <cellStyle name="Título 2 14 2 2" xfId="30819" xr:uid="{00000000-0005-0000-0000-000065780000}"/>
    <cellStyle name="Título 2 14 2 2 2" xfId="61446" xr:uid="{1333DB06-D683-4E64-B71F-B5AACD635471}"/>
    <cellStyle name="Título 2 14 2 3" xfId="30820" xr:uid="{00000000-0005-0000-0000-000066780000}"/>
    <cellStyle name="Título 2 14 2 3 2" xfId="30821" xr:uid="{00000000-0005-0000-0000-000067780000}"/>
    <cellStyle name="Título 2 14 2 3 2 2" xfId="61448" xr:uid="{B43FBA6D-A924-4259-99E9-392C11E46150}"/>
    <cellStyle name="Título 2 14 2 3 3" xfId="61447" xr:uid="{2B3A287A-3573-4E43-A65F-A0D78544BE33}"/>
    <cellStyle name="Título 2 14 2 4" xfId="30822" xr:uid="{00000000-0005-0000-0000-000068780000}"/>
    <cellStyle name="Título 2 14 2 4 2" xfId="61449" xr:uid="{91FB7EEA-B9C4-48EA-AD62-5FD602B8F52A}"/>
    <cellStyle name="Título 2 14 2 5" xfId="61445" xr:uid="{D75E1BE6-D96F-47C1-84C2-18242F26E1F2}"/>
    <cellStyle name="Título 2 14 3" xfId="30823" xr:uid="{00000000-0005-0000-0000-000069780000}"/>
    <cellStyle name="Título 2 14 3 2" xfId="61450" xr:uid="{A6CDF8C4-1A04-4B81-A58C-10C601D28ADC}"/>
    <cellStyle name="Título 2 14 4" xfId="30824" xr:uid="{00000000-0005-0000-0000-00006A780000}"/>
    <cellStyle name="Título 2 14 4 2" xfId="30825" xr:uid="{00000000-0005-0000-0000-00006B780000}"/>
    <cellStyle name="Título 2 14 4 2 2" xfId="61452" xr:uid="{441FDB9F-A776-4170-AA2B-132A0534E835}"/>
    <cellStyle name="Título 2 14 4 3" xfId="30826" xr:uid="{00000000-0005-0000-0000-00006C780000}"/>
    <cellStyle name="Título 2 14 4 3 2" xfId="61453" xr:uid="{F77456DC-DC43-4111-8A0D-A8FE4B46EC75}"/>
    <cellStyle name="Título 2 14 4 4" xfId="61451" xr:uid="{521F103F-3946-470D-A240-074FD52BB88D}"/>
    <cellStyle name="Título 2 14 5" xfId="30827" xr:uid="{00000000-0005-0000-0000-00006D780000}"/>
    <cellStyle name="Título 2 14 5 2" xfId="61454" xr:uid="{F52AE97F-E517-4CF0-8DFB-FA6FE178206B}"/>
    <cellStyle name="Título 2 14 6" xfId="30828" xr:uid="{00000000-0005-0000-0000-00006E780000}"/>
    <cellStyle name="Título 2 14 6 2" xfId="61455" xr:uid="{F8A1AEAE-0EB1-44F8-AFB1-CF77F2FC90ED}"/>
    <cellStyle name="Título 2 14 7" xfId="30829" xr:uid="{00000000-0005-0000-0000-00006F780000}"/>
    <cellStyle name="Título 2 14 7 2" xfId="61456" xr:uid="{8CF764FD-14AE-4342-95D8-60D9BC490E2C}"/>
    <cellStyle name="Título 2 14 8" xfId="30830" xr:uid="{00000000-0005-0000-0000-000070780000}"/>
    <cellStyle name="Título 2 14 8 2" xfId="61457" xr:uid="{845F52F2-9349-4F39-9C36-13670D735954}"/>
    <cellStyle name="Título 2 14 9" xfId="61444" xr:uid="{D46E92F4-8A3B-4E7C-8998-E82178F09937}"/>
    <cellStyle name="Título 2 15" xfId="30831" xr:uid="{00000000-0005-0000-0000-000071780000}"/>
    <cellStyle name="Título 2 15 2" xfId="30832" xr:uid="{00000000-0005-0000-0000-000072780000}"/>
    <cellStyle name="Título 2 15 2 2" xfId="30833" xr:uid="{00000000-0005-0000-0000-000073780000}"/>
    <cellStyle name="Título 2 15 2 2 2" xfId="61460" xr:uid="{BFE6755E-7F28-4A78-BD6A-32ADBB9761BB}"/>
    <cellStyle name="Título 2 15 2 3" xfId="30834" xr:uid="{00000000-0005-0000-0000-000074780000}"/>
    <cellStyle name="Título 2 15 2 3 2" xfId="61461" xr:uid="{5DAC02D2-F524-4F4B-B45B-4AFF78EA51BC}"/>
    <cellStyle name="Título 2 15 2 4" xfId="61459" xr:uid="{E18291E7-9123-4257-B1D4-272FD7ECFD11}"/>
    <cellStyle name="Título 2 15 3" xfId="30835" xr:uid="{00000000-0005-0000-0000-000075780000}"/>
    <cellStyle name="Título 2 15 3 2" xfId="61462" xr:uid="{5C237F37-B3B6-428F-B3C2-AEAC2A13E5A4}"/>
    <cellStyle name="Título 2 15 4" xfId="30836" xr:uid="{00000000-0005-0000-0000-000076780000}"/>
    <cellStyle name="Título 2 15 4 2" xfId="61463" xr:uid="{23AF488B-FC1A-4C20-9FD1-58EA7D92B000}"/>
    <cellStyle name="Título 2 15 5" xfId="30837" xr:uid="{00000000-0005-0000-0000-000077780000}"/>
    <cellStyle name="Título 2 15 5 2" xfId="61464" xr:uid="{75CA0B61-526A-40D0-8CFA-A99AAE6AD888}"/>
    <cellStyle name="Título 2 15 6" xfId="61458" xr:uid="{82DE2FA8-6057-44EB-ACE0-7021211C3486}"/>
    <cellStyle name="Título 2 16" xfId="30838" xr:uid="{00000000-0005-0000-0000-000078780000}"/>
    <cellStyle name="Título 2 16 2" xfId="61465" xr:uid="{85D78682-78F9-4E13-A890-A60B8218514A}"/>
    <cellStyle name="Título 2 17" xfId="30839" xr:uid="{00000000-0005-0000-0000-000079780000}"/>
    <cellStyle name="Título 2 17 2" xfId="61466" xr:uid="{65F40FC3-A63E-430C-BB5E-67684B811273}"/>
    <cellStyle name="Título 2 18" xfId="30840" xr:uid="{00000000-0005-0000-0000-00007A780000}"/>
    <cellStyle name="Título 2 18 2" xfId="30841" xr:uid="{00000000-0005-0000-0000-00007B780000}"/>
    <cellStyle name="Título 2 18 2 2" xfId="61468" xr:uid="{2AED3DA5-5658-4B3B-81DD-769241E44474}"/>
    <cellStyle name="Título 2 18 3" xfId="61467" xr:uid="{B87C321A-2CF0-483D-AB0B-6DE31FB873AE}"/>
    <cellStyle name="Título 2 19" xfId="30842" xr:uid="{00000000-0005-0000-0000-00007C780000}"/>
    <cellStyle name="Título 2 19 2" xfId="61469" xr:uid="{318CF1EE-F8F5-4E8C-92A8-72C756D75630}"/>
    <cellStyle name="Título 2 2" xfId="30843" xr:uid="{00000000-0005-0000-0000-00007D780000}"/>
    <cellStyle name="Título 2 2 10" xfId="30844" xr:uid="{00000000-0005-0000-0000-00007E780000}"/>
    <cellStyle name="Título 2 2 10 2" xfId="61471" xr:uid="{385F0E43-F80C-488C-9EB9-519C849D3586}"/>
    <cellStyle name="Título 2 2 11" xfId="61470" xr:uid="{0E26D1EF-5B51-4410-9440-3DF2D67F658C}"/>
    <cellStyle name="Título 2 2 2" xfId="30845" xr:uid="{00000000-0005-0000-0000-00007F780000}"/>
    <cellStyle name="Título 2 2 2 2" xfId="30846" xr:uid="{00000000-0005-0000-0000-000080780000}"/>
    <cellStyle name="Título 2 2 2 2 2" xfId="30847" xr:uid="{00000000-0005-0000-0000-000081780000}"/>
    <cellStyle name="Título 2 2 2 2 2 2" xfId="61474" xr:uid="{48575731-8387-432E-8D79-F89E32342496}"/>
    <cellStyle name="Título 2 2 2 2 3" xfId="30848" xr:uid="{00000000-0005-0000-0000-000082780000}"/>
    <cellStyle name="Título 2 2 2 2 3 2" xfId="30849" xr:uid="{00000000-0005-0000-0000-000083780000}"/>
    <cellStyle name="Título 2 2 2 2 3 2 2" xfId="61476" xr:uid="{45EA7A94-4354-4077-B1CB-D7E097F995A2}"/>
    <cellStyle name="Título 2 2 2 2 3 3" xfId="61475" xr:uid="{457FF21D-140C-4F7C-BD67-F439811E8E23}"/>
    <cellStyle name="Título 2 2 2 2 4" xfId="61473" xr:uid="{18A61465-F242-4C31-A513-05415C02ED6E}"/>
    <cellStyle name="Título 2 2 2 3" xfId="30850" xr:uid="{00000000-0005-0000-0000-000084780000}"/>
    <cellStyle name="Título 2 2 2 3 2" xfId="61477" xr:uid="{88ADDD6E-5970-4F71-9F1C-54CA6F247EF1}"/>
    <cellStyle name="Título 2 2 2 4" xfId="30851" xr:uid="{00000000-0005-0000-0000-000085780000}"/>
    <cellStyle name="Título 2 2 2 4 2" xfId="61478" xr:uid="{1F469DEB-81FB-458A-9096-6335EDA9414D}"/>
    <cellStyle name="Título 2 2 2 5" xfId="61472" xr:uid="{AEA2C429-E7E3-46F5-87B3-D066B880CDDD}"/>
    <cellStyle name="Título 2 2 3" xfId="30852" xr:uid="{00000000-0005-0000-0000-000086780000}"/>
    <cellStyle name="Título 2 2 3 2" xfId="61479" xr:uid="{415E4488-0D51-4565-9D39-C683CFDBB021}"/>
    <cellStyle name="Título 2 2 4" xfId="30853" xr:uid="{00000000-0005-0000-0000-000087780000}"/>
    <cellStyle name="Título 2 2 4 2" xfId="61480" xr:uid="{06BE21DE-6F5F-4BAE-952C-A5560F496B54}"/>
    <cellStyle name="Título 2 2 5" xfId="30854" xr:uid="{00000000-0005-0000-0000-000088780000}"/>
    <cellStyle name="Título 2 2 5 2" xfId="30855" xr:uid="{00000000-0005-0000-0000-000089780000}"/>
    <cellStyle name="Título 2 2 5 2 2" xfId="61482" xr:uid="{F508143A-79FD-46A6-987C-27908A4B2842}"/>
    <cellStyle name="Título 2 2 5 3" xfId="61481" xr:uid="{798A3457-820C-416C-AA1D-ADE168162E58}"/>
    <cellStyle name="Título 2 2 6" xfId="30856" xr:uid="{00000000-0005-0000-0000-00008A780000}"/>
    <cellStyle name="Título 2 2 6 2" xfId="30857" xr:uid="{00000000-0005-0000-0000-00008B780000}"/>
    <cellStyle name="Título 2 2 6 2 2" xfId="61484" xr:uid="{F0A4B9F3-D9D2-40A0-9BE2-2DB99646F5C6}"/>
    <cellStyle name="Título 2 2 6 3" xfId="61483" xr:uid="{F72CC878-60F4-4F6C-ABA6-1EA1F8684B56}"/>
    <cellStyle name="Título 2 2 7" xfId="30858" xr:uid="{00000000-0005-0000-0000-00008C780000}"/>
    <cellStyle name="Título 2 2 7 2" xfId="61485" xr:uid="{8DB05EFA-0F8C-49C4-AA98-2944F94809FD}"/>
    <cellStyle name="Título 2 2 8" xfId="30859" xr:uid="{00000000-0005-0000-0000-00008D780000}"/>
    <cellStyle name="Título 2 2 8 2" xfId="61486" xr:uid="{4B2FCAB4-9B75-4806-9808-F32EE54E44F5}"/>
    <cellStyle name="Título 2 2 9" xfId="30860" xr:uid="{00000000-0005-0000-0000-00008E780000}"/>
    <cellStyle name="Título 2 2 9 2" xfId="61487" xr:uid="{C78785FD-BBA0-4789-8021-13783C2E3C63}"/>
    <cellStyle name="Título 2 20" xfId="30861" xr:uid="{00000000-0005-0000-0000-00008F780000}"/>
    <cellStyle name="Título 2 20 2" xfId="61488" xr:uid="{6CD13F13-9322-48F6-A7A0-E5B875523A7F}"/>
    <cellStyle name="Título 2 21" xfId="30862" xr:uid="{00000000-0005-0000-0000-000090780000}"/>
    <cellStyle name="Título 2 21 2" xfId="61489" xr:uid="{E38D2996-3395-4050-9C00-8E0E2CA2399C}"/>
    <cellStyle name="Título 2 22" xfId="30863" xr:uid="{00000000-0005-0000-0000-000091780000}"/>
    <cellStyle name="Título 2 22 2" xfId="61490" xr:uid="{305E9481-267A-4DB9-8208-CB95DCAE3630}"/>
    <cellStyle name="Título 2 3" xfId="30864" xr:uid="{00000000-0005-0000-0000-000092780000}"/>
    <cellStyle name="Título 2 3 2" xfId="30865" xr:uid="{00000000-0005-0000-0000-000093780000}"/>
    <cellStyle name="Título 2 3 2 2" xfId="61492" xr:uid="{176F0C11-03F0-4105-9765-391E05EB220D}"/>
    <cellStyle name="Título 2 3 3" xfId="30866" xr:uid="{00000000-0005-0000-0000-000094780000}"/>
    <cellStyle name="Título 2 3 3 2" xfId="61493" xr:uid="{2FC14A33-D6BE-4627-87C4-3E3D6F344117}"/>
    <cellStyle name="Título 2 3 4" xfId="61491" xr:uid="{17791FCC-B30A-4F1F-BD58-6EE669C855F8}"/>
    <cellStyle name="Título 2 4" xfId="30867" xr:uid="{00000000-0005-0000-0000-000095780000}"/>
    <cellStyle name="Título 2 4 2" xfId="30868" xr:uid="{00000000-0005-0000-0000-000096780000}"/>
    <cellStyle name="Título 2 4 2 2" xfId="61495" xr:uid="{7E892B1A-6FDD-41EC-8C74-E28834AE770E}"/>
    <cellStyle name="Título 2 4 3" xfId="61494" xr:uid="{7BFFFEB0-5E2A-4ADE-AA6B-81AFA0043AF1}"/>
    <cellStyle name="Título 2 5" xfId="30869" xr:uid="{00000000-0005-0000-0000-000097780000}"/>
    <cellStyle name="Título 2 5 2" xfId="61496" xr:uid="{9DFD84E8-B33D-4B67-B9D6-8795620A7E1A}"/>
    <cellStyle name="Título 2 6" xfId="30870" xr:uid="{00000000-0005-0000-0000-000098780000}"/>
    <cellStyle name="Título 2 6 2" xfId="61497" xr:uid="{BF60BB5A-CF14-443F-9AB8-ADC1EA3AEE8A}"/>
    <cellStyle name="Título 2 7" xfId="30871" xr:uid="{00000000-0005-0000-0000-000099780000}"/>
    <cellStyle name="Título 2 7 2" xfId="61498" xr:uid="{EF212AB4-528C-4820-BBE2-4502C8EB736F}"/>
    <cellStyle name="Título 2 8" xfId="30872" xr:uid="{00000000-0005-0000-0000-00009A780000}"/>
    <cellStyle name="Título 2 8 2" xfId="30873" xr:uid="{00000000-0005-0000-0000-00009B780000}"/>
    <cellStyle name="Título 2 8 2 2" xfId="61500" xr:uid="{8B473E2B-AAAC-4F3C-8899-DB7EC8FF62F4}"/>
    <cellStyle name="Título 2 8 3" xfId="61499" xr:uid="{A31AA3C2-FD1B-4788-A560-12C28FFA3E57}"/>
    <cellStyle name="Título 2 9" xfId="30874" xr:uid="{00000000-0005-0000-0000-00009C780000}"/>
    <cellStyle name="Título 2 9 2" xfId="30875" xr:uid="{00000000-0005-0000-0000-00009D780000}"/>
    <cellStyle name="Título 2 9 2 2" xfId="61502" xr:uid="{26C792C9-026E-47A6-9325-DB710E8E0D3E}"/>
    <cellStyle name="Título 2 9 3" xfId="61501" xr:uid="{9F0C8692-4721-49EB-A608-9D83BF4E1F96}"/>
    <cellStyle name="Título 3 10" xfId="30876" xr:uid="{00000000-0005-0000-0000-00009E780000}"/>
    <cellStyle name="Título 3 10 2" xfId="61503" xr:uid="{AB7C9A52-A042-4F18-9DE6-EF5B28AB698C}"/>
    <cellStyle name="Título 3 11" xfId="30877" xr:uid="{00000000-0005-0000-0000-00009F780000}"/>
    <cellStyle name="Título 3 11 2" xfId="61504" xr:uid="{8B51031E-2487-4D56-AD6C-BE2EE33FD903}"/>
    <cellStyle name="Título 3 12" xfId="30878" xr:uid="{00000000-0005-0000-0000-0000A0780000}"/>
    <cellStyle name="Título 3 12 2" xfId="61505" xr:uid="{9CC94CA7-DEC7-4C6F-B1E3-C44462875ED0}"/>
    <cellStyle name="Título 3 13" xfId="30879" xr:uid="{00000000-0005-0000-0000-0000A1780000}"/>
    <cellStyle name="Título 3 13 2" xfId="61506" xr:uid="{158B9C57-9E8F-43B5-8562-3671AFC214F9}"/>
    <cellStyle name="Título 3 14" xfId="30880" xr:uid="{00000000-0005-0000-0000-0000A2780000}"/>
    <cellStyle name="Título 3 14 2" xfId="30881" xr:uid="{00000000-0005-0000-0000-0000A3780000}"/>
    <cellStyle name="Título 3 14 2 2" xfId="30882" xr:uid="{00000000-0005-0000-0000-0000A4780000}"/>
    <cellStyle name="Título 3 14 2 2 2" xfId="61509" xr:uid="{53005572-7C0D-4205-A893-447D409EC017}"/>
    <cellStyle name="Título 3 14 2 3" xfId="30883" xr:uid="{00000000-0005-0000-0000-0000A5780000}"/>
    <cellStyle name="Título 3 14 2 3 2" xfId="30884" xr:uid="{00000000-0005-0000-0000-0000A6780000}"/>
    <cellStyle name="Título 3 14 2 3 2 2" xfId="61511" xr:uid="{A5090582-B522-457D-8C0B-7DC17341568D}"/>
    <cellStyle name="Título 3 14 2 3 3" xfId="61510" xr:uid="{A044E250-AC16-4D63-AEF7-6AE807945738}"/>
    <cellStyle name="Título 3 14 2 4" xfId="30885" xr:uid="{00000000-0005-0000-0000-0000A7780000}"/>
    <cellStyle name="Título 3 14 2 4 2" xfId="61512" xr:uid="{67B7991A-50E9-44A1-8B7A-73A8C0A768B5}"/>
    <cellStyle name="Título 3 14 2 5" xfId="61508" xr:uid="{60D5B842-E339-4E2A-B2D4-686E99558DE3}"/>
    <cellStyle name="Título 3 14 3" xfId="30886" xr:uid="{00000000-0005-0000-0000-0000A8780000}"/>
    <cellStyle name="Título 3 14 3 2" xfId="61513" xr:uid="{DBA865DC-9315-42B1-B5C5-7747543DD1F3}"/>
    <cellStyle name="Título 3 14 4" xfId="30887" xr:uid="{00000000-0005-0000-0000-0000A9780000}"/>
    <cellStyle name="Título 3 14 4 2" xfId="30888" xr:uid="{00000000-0005-0000-0000-0000AA780000}"/>
    <cellStyle name="Título 3 14 4 2 2" xfId="61515" xr:uid="{F6301523-BF3B-4B15-8867-9333DE903D5A}"/>
    <cellStyle name="Título 3 14 4 3" xfId="30889" xr:uid="{00000000-0005-0000-0000-0000AB780000}"/>
    <cellStyle name="Título 3 14 4 3 2" xfId="61516" xr:uid="{0F1308AA-9AFA-41E7-AEC2-8B30825BB4F9}"/>
    <cellStyle name="Título 3 14 4 4" xfId="61514" xr:uid="{0EBD9462-CE53-4681-B0ED-30DA9C774FDA}"/>
    <cellStyle name="Título 3 14 5" xfId="30890" xr:uid="{00000000-0005-0000-0000-0000AC780000}"/>
    <cellStyle name="Título 3 14 5 2" xfId="61517" xr:uid="{4F64D9C5-E899-43F6-8D2E-E58EC6F1BF61}"/>
    <cellStyle name="Título 3 14 6" xfId="30891" xr:uid="{00000000-0005-0000-0000-0000AD780000}"/>
    <cellStyle name="Título 3 14 6 2" xfId="61518" xr:uid="{7E6638ED-E7F9-43CB-B964-0BCB53BF78E2}"/>
    <cellStyle name="Título 3 14 7" xfId="30892" xr:uid="{00000000-0005-0000-0000-0000AE780000}"/>
    <cellStyle name="Título 3 14 7 2" xfId="61519" xr:uid="{28214923-CAB6-404D-AC33-85FE5689CC8A}"/>
    <cellStyle name="Título 3 14 8" xfId="30893" xr:uid="{00000000-0005-0000-0000-0000AF780000}"/>
    <cellStyle name="Título 3 14 8 2" xfId="61520" xr:uid="{1D1147FA-E954-4622-87A4-6BEAF2695902}"/>
    <cellStyle name="Título 3 14 9" xfId="61507" xr:uid="{78DF1284-8B6D-4849-A7A3-3E1A952AD3A7}"/>
    <cellStyle name="Título 3 15" xfId="30894" xr:uid="{00000000-0005-0000-0000-0000B0780000}"/>
    <cellStyle name="Título 3 15 2" xfId="30895" xr:uid="{00000000-0005-0000-0000-0000B1780000}"/>
    <cellStyle name="Título 3 15 2 2" xfId="30896" xr:uid="{00000000-0005-0000-0000-0000B2780000}"/>
    <cellStyle name="Título 3 15 2 2 2" xfId="61523" xr:uid="{50052C9D-AEA7-4954-951B-5315E0F979DB}"/>
    <cellStyle name="Título 3 15 2 3" xfId="30897" xr:uid="{00000000-0005-0000-0000-0000B3780000}"/>
    <cellStyle name="Título 3 15 2 3 2" xfId="61524" xr:uid="{F462AFE5-F2B5-47CF-8136-11C6859051A9}"/>
    <cellStyle name="Título 3 15 2 4" xfId="61522" xr:uid="{08BB7EA1-BA64-4E80-BB51-0F7916776B0E}"/>
    <cellStyle name="Título 3 15 3" xfId="30898" xr:uid="{00000000-0005-0000-0000-0000B4780000}"/>
    <cellStyle name="Título 3 15 3 2" xfId="61525" xr:uid="{F8CBF64F-17D5-4491-86E7-79747175F7BC}"/>
    <cellStyle name="Título 3 15 4" xfId="30899" xr:uid="{00000000-0005-0000-0000-0000B5780000}"/>
    <cellStyle name="Título 3 15 4 2" xfId="61526" xr:uid="{2E6623D5-C6DB-4E10-86AB-392DDBDC2146}"/>
    <cellStyle name="Título 3 15 5" xfId="30900" xr:uid="{00000000-0005-0000-0000-0000B6780000}"/>
    <cellStyle name="Título 3 15 5 2" xfId="61527" xr:uid="{EE1037B9-6CFE-4486-A30B-C847427B7D22}"/>
    <cellStyle name="Título 3 15 6" xfId="61521" xr:uid="{7630FF9C-7721-4AFA-AEE9-512E1CC763DA}"/>
    <cellStyle name="Título 3 16" xfId="30901" xr:uid="{00000000-0005-0000-0000-0000B7780000}"/>
    <cellStyle name="Título 3 16 2" xfId="61528" xr:uid="{FF56E85A-A5F7-4189-B8D3-2AAEB57A3C63}"/>
    <cellStyle name="Título 3 17" xfId="30902" xr:uid="{00000000-0005-0000-0000-0000B8780000}"/>
    <cellStyle name="Título 3 17 2" xfId="61529" xr:uid="{B34E435E-ADC0-439E-A314-F7AC1FF7B908}"/>
    <cellStyle name="Título 3 18" xfId="30903" xr:uid="{00000000-0005-0000-0000-0000B9780000}"/>
    <cellStyle name="Título 3 18 2" xfId="30904" xr:uid="{00000000-0005-0000-0000-0000BA780000}"/>
    <cellStyle name="Título 3 18 2 2" xfId="61531" xr:uid="{D76629D4-365E-4258-AD7C-B6482607912C}"/>
    <cellStyle name="Título 3 18 3" xfId="61530" xr:uid="{28039F89-A5AE-4014-A61A-E09CB48D627D}"/>
    <cellStyle name="Título 3 19" xfId="30905" xr:uid="{00000000-0005-0000-0000-0000BB780000}"/>
    <cellStyle name="Título 3 19 2" xfId="61532" xr:uid="{F8A289B9-424B-44A5-A6B1-2B05395E40C2}"/>
    <cellStyle name="Título 3 2" xfId="30906" xr:uid="{00000000-0005-0000-0000-0000BC780000}"/>
    <cellStyle name="Título 3 2 10" xfId="30907" xr:uid="{00000000-0005-0000-0000-0000BD780000}"/>
    <cellStyle name="Título 3 2 10 2" xfId="61534" xr:uid="{8507988F-8725-4D00-A9D9-1F46F0BAC7E4}"/>
    <cellStyle name="Título 3 2 11" xfId="61533" xr:uid="{7A398837-367E-4F0F-BD86-6555F5EA1028}"/>
    <cellStyle name="Título 3 2 2" xfId="30908" xr:uid="{00000000-0005-0000-0000-0000BE780000}"/>
    <cellStyle name="Título 3 2 2 2" xfId="30909" xr:uid="{00000000-0005-0000-0000-0000BF780000}"/>
    <cellStyle name="Título 3 2 2 2 2" xfId="30910" xr:uid="{00000000-0005-0000-0000-0000C0780000}"/>
    <cellStyle name="Título 3 2 2 2 2 2" xfId="61537" xr:uid="{A52236F7-B2F1-464C-873D-D9643C24E3C0}"/>
    <cellStyle name="Título 3 2 2 2 3" xfId="30911" xr:uid="{00000000-0005-0000-0000-0000C1780000}"/>
    <cellStyle name="Título 3 2 2 2 3 2" xfId="30912" xr:uid="{00000000-0005-0000-0000-0000C2780000}"/>
    <cellStyle name="Título 3 2 2 2 3 2 2" xfId="61539" xr:uid="{C17D6A54-E49C-4C75-9593-5548B951DB48}"/>
    <cellStyle name="Título 3 2 2 2 3 3" xfId="61538" xr:uid="{8AEB1AF9-140A-4595-96AC-512ADD8B3402}"/>
    <cellStyle name="Título 3 2 2 2 4" xfId="61536" xr:uid="{8F6A7DB9-04A9-4A8F-A29F-00C176704B30}"/>
    <cellStyle name="Título 3 2 2 3" xfId="30913" xr:uid="{00000000-0005-0000-0000-0000C3780000}"/>
    <cellStyle name="Título 3 2 2 3 2" xfId="61540" xr:uid="{AADBF759-7BC4-41A5-A678-9FDF6415B3D7}"/>
    <cellStyle name="Título 3 2 2 4" xfId="30914" xr:uid="{00000000-0005-0000-0000-0000C4780000}"/>
    <cellStyle name="Título 3 2 2 4 2" xfId="61541" xr:uid="{8034D807-AFC4-4593-86AE-888EBD9256EF}"/>
    <cellStyle name="Título 3 2 2 5" xfId="61535" xr:uid="{757EEEA5-1283-42D9-9904-AAAB418B0F31}"/>
    <cellStyle name="Título 3 2 3" xfId="30915" xr:uid="{00000000-0005-0000-0000-0000C5780000}"/>
    <cellStyle name="Título 3 2 3 2" xfId="61542" xr:uid="{455A0E38-0CFC-44FC-BE16-883E51B8DEC6}"/>
    <cellStyle name="Título 3 2 4" xfId="30916" xr:uid="{00000000-0005-0000-0000-0000C6780000}"/>
    <cellStyle name="Título 3 2 4 2" xfId="61543" xr:uid="{0579E7F4-AEEA-41B0-9581-5D2D8E0F9612}"/>
    <cellStyle name="Título 3 2 5" xfId="30917" xr:uid="{00000000-0005-0000-0000-0000C7780000}"/>
    <cellStyle name="Título 3 2 5 2" xfId="30918" xr:uid="{00000000-0005-0000-0000-0000C8780000}"/>
    <cellStyle name="Título 3 2 5 2 2" xfId="61545" xr:uid="{F710CFE1-F0CA-4EF9-955A-2BCBD26A18F6}"/>
    <cellStyle name="Título 3 2 5 3" xfId="61544" xr:uid="{CFDBA20C-DBBC-41F0-A2BC-59CC9FE2F291}"/>
    <cellStyle name="Título 3 2 6" xfId="30919" xr:uid="{00000000-0005-0000-0000-0000C9780000}"/>
    <cellStyle name="Título 3 2 6 2" xfId="30920" xr:uid="{00000000-0005-0000-0000-0000CA780000}"/>
    <cellStyle name="Título 3 2 6 2 2" xfId="61547" xr:uid="{5E2B02BB-B99E-4058-8500-1B5475A2BC0E}"/>
    <cellStyle name="Título 3 2 6 3" xfId="61546" xr:uid="{89DAB5EE-B872-4F45-957D-139732C30819}"/>
    <cellStyle name="Título 3 2 7" xfId="30921" xr:uid="{00000000-0005-0000-0000-0000CB780000}"/>
    <cellStyle name="Título 3 2 7 2" xfId="61548" xr:uid="{EAF24FE4-56AF-4E80-9116-9B4057AFC162}"/>
    <cellStyle name="Título 3 2 8" xfId="30922" xr:uid="{00000000-0005-0000-0000-0000CC780000}"/>
    <cellStyle name="Título 3 2 8 2" xfId="61549" xr:uid="{B15A7616-0297-4C2A-A723-5388B1C486A0}"/>
    <cellStyle name="Título 3 2 9" xfId="30923" xr:uid="{00000000-0005-0000-0000-0000CD780000}"/>
    <cellStyle name="Título 3 2 9 2" xfId="61550" xr:uid="{EE10FFD2-D94A-4355-8708-79C12F6B8346}"/>
    <cellStyle name="Título 3 20" xfId="30924" xr:uid="{00000000-0005-0000-0000-0000CE780000}"/>
    <cellStyle name="Título 3 20 2" xfId="61551" xr:uid="{42FC517F-734B-49D4-BCBD-F76F7640EF9B}"/>
    <cellStyle name="Título 3 21" xfId="30925" xr:uid="{00000000-0005-0000-0000-0000CF780000}"/>
    <cellStyle name="Título 3 21 2" xfId="61552" xr:uid="{1E750A20-73D4-4C5C-9099-D7AC17BAED1B}"/>
    <cellStyle name="Título 3 22" xfId="30926" xr:uid="{00000000-0005-0000-0000-0000D0780000}"/>
    <cellStyle name="Título 3 22 2" xfId="61553" xr:uid="{B6A77F69-65DF-4466-B732-9591F99761E0}"/>
    <cellStyle name="Título 3 3" xfId="30927" xr:uid="{00000000-0005-0000-0000-0000D1780000}"/>
    <cellStyle name="Título 3 3 2" xfId="30928" xr:uid="{00000000-0005-0000-0000-0000D2780000}"/>
    <cellStyle name="Título 3 3 2 2" xfId="61555" xr:uid="{956CD96B-F315-4DD8-B3E0-D5AFFD5823F8}"/>
    <cellStyle name="Título 3 3 3" xfId="30929" xr:uid="{00000000-0005-0000-0000-0000D3780000}"/>
    <cellStyle name="Título 3 3 3 2" xfId="61556" xr:uid="{552713C3-A407-4A03-82BA-2135C5382B28}"/>
    <cellStyle name="Título 3 3 4" xfId="61554" xr:uid="{EB491F60-A45B-403D-94AF-D86774427870}"/>
    <cellStyle name="Título 3 4" xfId="30930" xr:uid="{00000000-0005-0000-0000-0000D4780000}"/>
    <cellStyle name="Título 3 4 2" xfId="30931" xr:uid="{00000000-0005-0000-0000-0000D5780000}"/>
    <cellStyle name="Título 3 4 2 2" xfId="61558" xr:uid="{0EF9CB9A-FEA6-4043-A047-3A82D62E5365}"/>
    <cellStyle name="Título 3 4 3" xfId="61557" xr:uid="{298D4D9F-21C4-45D4-B9DD-9AC1BC9F7EFE}"/>
    <cellStyle name="Título 3 5" xfId="30932" xr:uid="{00000000-0005-0000-0000-0000D6780000}"/>
    <cellStyle name="Título 3 5 2" xfId="61559" xr:uid="{BD5E7783-54B1-4275-943B-D2B8781F41B0}"/>
    <cellStyle name="Título 3 6" xfId="30933" xr:uid="{00000000-0005-0000-0000-0000D7780000}"/>
    <cellStyle name="Título 3 6 2" xfId="61560" xr:uid="{090352FF-5B46-42E2-88F4-2500E98C3B62}"/>
    <cellStyle name="Título 3 7" xfId="30934" xr:uid="{00000000-0005-0000-0000-0000D8780000}"/>
    <cellStyle name="Título 3 7 2" xfId="61561" xr:uid="{32583E7F-B682-43C5-B231-0EF1DBB3DB6A}"/>
    <cellStyle name="Título 3 8" xfId="30935" xr:uid="{00000000-0005-0000-0000-0000D9780000}"/>
    <cellStyle name="Título 3 8 2" xfId="30936" xr:uid="{00000000-0005-0000-0000-0000DA780000}"/>
    <cellStyle name="Título 3 8 2 2" xfId="61563" xr:uid="{B7509318-4F03-40FC-88EF-0041F8699360}"/>
    <cellStyle name="Título 3 8 3" xfId="61562" xr:uid="{A651CB99-C79B-428A-BE75-E87568AE7D33}"/>
    <cellStyle name="Título 3 9" xfId="30937" xr:uid="{00000000-0005-0000-0000-0000DB780000}"/>
    <cellStyle name="Título 3 9 2" xfId="30938" xr:uid="{00000000-0005-0000-0000-0000DC780000}"/>
    <cellStyle name="Título 3 9 2 2" xfId="61565" xr:uid="{91DA5BC7-245E-4888-B8DC-2EBB382E6FDE}"/>
    <cellStyle name="Título 3 9 3" xfId="61564" xr:uid="{EA9F8C11-4394-4548-A113-0318F253400A}"/>
    <cellStyle name="Título 4 10" xfId="30939" xr:uid="{00000000-0005-0000-0000-0000DD780000}"/>
    <cellStyle name="Título 4 10 2" xfId="61566" xr:uid="{2A144CF1-B270-4C9B-A5E4-18F0E1DADC4D}"/>
    <cellStyle name="Título 4 11" xfId="30940" xr:uid="{00000000-0005-0000-0000-0000DE780000}"/>
    <cellStyle name="Título 4 11 2" xfId="61567" xr:uid="{A4891AE2-C033-4CC1-BF16-81E0A9A58F8C}"/>
    <cellStyle name="Título 4 12" xfId="30941" xr:uid="{00000000-0005-0000-0000-0000DF780000}"/>
    <cellStyle name="Título 4 12 2" xfId="61568" xr:uid="{3FBAD66A-DFDC-4DB4-A377-D2C659F1E835}"/>
    <cellStyle name="Título 4 13" xfId="30942" xr:uid="{00000000-0005-0000-0000-0000E0780000}"/>
    <cellStyle name="Título 4 13 2" xfId="61569" xr:uid="{D50AA2AD-5D16-4AE0-9932-C2C652BAF7A1}"/>
    <cellStyle name="Título 4 2" xfId="30943" xr:uid="{00000000-0005-0000-0000-0000E1780000}"/>
    <cellStyle name="Título 4 2 2" xfId="30944" xr:uid="{00000000-0005-0000-0000-0000E2780000}"/>
    <cellStyle name="Título 4 2 2 2" xfId="61571" xr:uid="{DA62BB78-3E1A-4FCC-933F-BD84652CDFFB}"/>
    <cellStyle name="Título 4 2 3" xfId="61570" xr:uid="{08AB2EB3-C5BA-419E-89EC-454CF6051ADC}"/>
    <cellStyle name="Título 4 3" xfId="30945" xr:uid="{00000000-0005-0000-0000-0000E3780000}"/>
    <cellStyle name="Título 4 3 2" xfId="30946" xr:uid="{00000000-0005-0000-0000-0000E4780000}"/>
    <cellStyle name="Título 4 3 2 2" xfId="61573" xr:uid="{21EFB8A1-69BA-4FEF-9D31-F5B26E0A2A55}"/>
    <cellStyle name="Título 4 3 3" xfId="61572" xr:uid="{AAB30BFA-286D-48A9-81AD-A83E7F9A3420}"/>
    <cellStyle name="Título 4 4" xfId="30947" xr:uid="{00000000-0005-0000-0000-0000E5780000}"/>
    <cellStyle name="Título 4 4 10" xfId="30948" xr:uid="{00000000-0005-0000-0000-0000E6780000}"/>
    <cellStyle name="Título 4 4 10 2" xfId="30949" xr:uid="{00000000-0005-0000-0000-0000E7780000}"/>
    <cellStyle name="Título 4 4 10 2 2" xfId="61576" xr:uid="{9DC4159B-1C51-45AE-92DD-13662B065AB3}"/>
    <cellStyle name="Título 4 4 10 3" xfId="61575" xr:uid="{2F9F2FE0-E7CE-4A9B-B3DC-4F3EE585B9CD}"/>
    <cellStyle name="Título 4 4 11" xfId="30950" xr:uid="{00000000-0005-0000-0000-0000E8780000}"/>
    <cellStyle name="Título 4 4 11 2" xfId="61577" xr:uid="{E41DDE54-B108-4127-AFC6-027A86E9ED09}"/>
    <cellStyle name="Título 4 4 12" xfId="30951" xr:uid="{00000000-0005-0000-0000-0000E9780000}"/>
    <cellStyle name="Título 4 4 12 2" xfId="61578" xr:uid="{668E5C8A-E972-4B23-A689-14E78249C947}"/>
    <cellStyle name="Título 4 4 13" xfId="61574" xr:uid="{7A5FDA42-B979-49DF-9378-1022EBC279F1}"/>
    <cellStyle name="Título 4 4 2" xfId="30952" xr:uid="{00000000-0005-0000-0000-0000EA780000}"/>
    <cellStyle name="Título 4 4 2 10" xfId="30953" xr:uid="{00000000-0005-0000-0000-0000EB780000}"/>
    <cellStyle name="Título 4 4 2 10 2" xfId="61580" xr:uid="{07B10221-A175-4D3F-9092-8EBA0E7F6FA2}"/>
    <cellStyle name="Título 4 4 2 11" xfId="61579" xr:uid="{259B5AE9-6242-4EFF-9780-3A3F49C6E639}"/>
    <cellStyle name="Título 4 4 2 2" xfId="30954" xr:uid="{00000000-0005-0000-0000-0000EC780000}"/>
    <cellStyle name="Título 4 4 2 2 2" xfId="61581" xr:uid="{3B132E93-DA11-4436-81B3-7DD36D281BB4}"/>
    <cellStyle name="Título 4 4 2 3" xfId="30955" xr:uid="{00000000-0005-0000-0000-0000ED780000}"/>
    <cellStyle name="Título 4 4 2 3 2" xfId="30956" xr:uid="{00000000-0005-0000-0000-0000EE780000}"/>
    <cellStyle name="Título 4 4 2 3 2 2" xfId="61583" xr:uid="{526E437E-97FC-430F-A401-6AF8BAA19CD1}"/>
    <cellStyle name="Título 4 4 2 3 3" xfId="30957" xr:uid="{00000000-0005-0000-0000-0000EF780000}"/>
    <cellStyle name="Título 4 4 2 3 3 2" xfId="61584" xr:uid="{F2807CCC-B560-4BFA-A97D-C1BA22E39851}"/>
    <cellStyle name="Título 4 4 2 3 4" xfId="30958" xr:uid="{00000000-0005-0000-0000-0000F0780000}"/>
    <cellStyle name="Título 4 4 2 3 4 2" xfId="61585" xr:uid="{D775B8B0-1547-4DE6-9693-11E43EC7F079}"/>
    <cellStyle name="Título 4 4 2 3 5" xfId="61582" xr:uid="{5AAA00C4-26EE-4269-A23E-6DC4DD64D1EC}"/>
    <cellStyle name="Título 4 4 2 4" xfId="30959" xr:uid="{00000000-0005-0000-0000-0000F1780000}"/>
    <cellStyle name="Título 4 4 2 4 2" xfId="30960" xr:uid="{00000000-0005-0000-0000-0000F2780000}"/>
    <cellStyle name="Título 4 4 2 4 2 2" xfId="61587" xr:uid="{ADC9356B-49E5-487F-B4CE-BA7F00A1743B}"/>
    <cellStyle name="Título 4 4 2 4 3" xfId="30961" xr:uid="{00000000-0005-0000-0000-0000F3780000}"/>
    <cellStyle name="Título 4 4 2 4 3 2" xfId="61588" xr:uid="{E4EE013B-5573-4B23-8B33-9F84177A01AA}"/>
    <cellStyle name="Título 4 4 2 4 4" xfId="30962" xr:uid="{00000000-0005-0000-0000-0000F4780000}"/>
    <cellStyle name="Título 4 4 2 4 4 2" xfId="61589" xr:uid="{8963D2D4-9889-4F95-B1ED-750D1293009D}"/>
    <cellStyle name="Título 4 4 2 4 5" xfId="61586" xr:uid="{42043AD3-2906-4F62-A36F-0599522CC155}"/>
    <cellStyle name="Título 4 4 2 5" xfId="30963" xr:uid="{00000000-0005-0000-0000-0000F5780000}"/>
    <cellStyle name="Título 4 4 2 5 2" xfId="30964" xr:uid="{00000000-0005-0000-0000-0000F6780000}"/>
    <cellStyle name="Título 4 4 2 5 2 2" xfId="61591" xr:uid="{F390FBAD-5B95-4B76-87AC-7BB1410670DB}"/>
    <cellStyle name="Título 4 4 2 5 3" xfId="30965" xr:uid="{00000000-0005-0000-0000-0000F7780000}"/>
    <cellStyle name="Título 4 4 2 5 3 2" xfId="61592" xr:uid="{7C2A4449-998F-4926-9972-63F25DE94187}"/>
    <cellStyle name="Título 4 4 2 5 4" xfId="61590" xr:uid="{5D71AF83-0160-4054-A9E0-2E5856221448}"/>
    <cellStyle name="Título 4 4 2 6" xfId="30966" xr:uid="{00000000-0005-0000-0000-0000F8780000}"/>
    <cellStyle name="Título 4 4 2 6 2" xfId="61593" xr:uid="{A011F31C-80C1-4FCB-876B-612141E67A9D}"/>
    <cellStyle name="Título 4 4 2 7" xfId="30967" xr:uid="{00000000-0005-0000-0000-0000F9780000}"/>
    <cellStyle name="Título 4 4 2 7 2" xfId="61594" xr:uid="{30E8E384-61EF-46B8-AC98-CB81EAEA280E}"/>
    <cellStyle name="Título 4 4 2 8" xfId="30968" xr:uid="{00000000-0005-0000-0000-0000FA780000}"/>
    <cellStyle name="Título 4 4 2 8 2" xfId="30969" xr:uid="{00000000-0005-0000-0000-0000FB780000}"/>
    <cellStyle name="Título 4 4 2 8 2 2" xfId="61596" xr:uid="{D765FCB8-4BE2-44BA-AC9F-053F4D96D0D9}"/>
    <cellStyle name="Título 4 4 2 8 3" xfId="30970" xr:uid="{00000000-0005-0000-0000-0000FC780000}"/>
    <cellStyle name="Título 4 4 2 8 3 2" xfId="61597" xr:uid="{018D6055-6E43-45F7-A360-3FED6D35836B}"/>
    <cellStyle name="Título 4 4 2 8 4" xfId="61595" xr:uid="{77ECD7F1-B6C1-4626-AA0D-B8B5C936DCF4}"/>
    <cellStyle name="Título 4 4 2 9" xfId="30971" xr:uid="{00000000-0005-0000-0000-0000FD780000}"/>
    <cellStyle name="Título 4 4 2 9 2" xfId="61598" xr:uid="{01CF4E43-AC28-472F-B8EE-34D9EB8F8BE5}"/>
    <cellStyle name="Título 4 4 3" xfId="30972" xr:uid="{00000000-0005-0000-0000-0000FE780000}"/>
    <cellStyle name="Título 4 4 3 2" xfId="61599" xr:uid="{B416FAD8-5632-44EB-980D-072036479870}"/>
    <cellStyle name="Título 4 4 4" xfId="30973" xr:uid="{00000000-0005-0000-0000-0000FF780000}"/>
    <cellStyle name="Título 4 4 4 2" xfId="30974" xr:uid="{00000000-0005-0000-0000-000000790000}"/>
    <cellStyle name="Título 4 4 4 2 2" xfId="61601" xr:uid="{622589A5-AC5E-494E-9A27-FB9A53AB72D1}"/>
    <cellStyle name="Título 4 4 4 3" xfId="30975" xr:uid="{00000000-0005-0000-0000-000001790000}"/>
    <cellStyle name="Título 4 4 4 3 2" xfId="61602" xr:uid="{1B998697-3BFB-4F76-8DB3-6389B9B414CE}"/>
    <cellStyle name="Título 4 4 4 4" xfId="30976" xr:uid="{00000000-0005-0000-0000-000002790000}"/>
    <cellStyle name="Título 4 4 4 4 2" xfId="61603" xr:uid="{2F1B0A1D-F775-4B44-8CCE-AD5F683436C0}"/>
    <cellStyle name="Título 4 4 4 5" xfId="61600" xr:uid="{0105802F-45AE-41CC-9DA6-1BAC27ED5B36}"/>
    <cellStyle name="Título 4 4 5" xfId="30977" xr:uid="{00000000-0005-0000-0000-000003790000}"/>
    <cellStyle name="Título 4 4 5 2" xfId="30978" xr:uid="{00000000-0005-0000-0000-000004790000}"/>
    <cellStyle name="Título 4 4 5 2 2" xfId="61605" xr:uid="{7F42EE86-A8E9-4253-949B-3930C613AF18}"/>
    <cellStyle name="Título 4 4 5 3" xfId="30979" xr:uid="{00000000-0005-0000-0000-000005790000}"/>
    <cellStyle name="Título 4 4 5 3 2" xfId="61606" xr:uid="{EAFFBF79-C056-4C5F-96DF-8666693D69B2}"/>
    <cellStyle name="Título 4 4 5 4" xfId="30980" xr:uid="{00000000-0005-0000-0000-000006790000}"/>
    <cellStyle name="Título 4 4 5 4 2" xfId="61607" xr:uid="{59DAFAE1-F41F-4602-920E-27BF6A9E02D8}"/>
    <cellStyle name="Título 4 4 5 5" xfId="61604" xr:uid="{D25AF813-E40E-40E2-BBC2-1E84475FFF95}"/>
    <cellStyle name="Título 4 4 6" xfId="30981" xr:uid="{00000000-0005-0000-0000-000007790000}"/>
    <cellStyle name="Título 4 4 6 2" xfId="30982" xr:uid="{00000000-0005-0000-0000-000008790000}"/>
    <cellStyle name="Título 4 4 6 2 2" xfId="61609" xr:uid="{A8B07CC8-76F1-4191-99FE-687CAEEBC01C}"/>
    <cellStyle name="Título 4 4 6 3" xfId="30983" xr:uid="{00000000-0005-0000-0000-000009790000}"/>
    <cellStyle name="Título 4 4 6 3 2" xfId="61610" xr:uid="{939A0B73-A4AF-4DCA-884C-47D83F3B7633}"/>
    <cellStyle name="Título 4 4 6 4" xfId="61608" xr:uid="{5C600C35-E67B-478A-B489-A99E8FC6A80B}"/>
    <cellStyle name="Título 4 4 7" xfId="30984" xr:uid="{00000000-0005-0000-0000-00000A790000}"/>
    <cellStyle name="Título 4 4 7 2" xfId="61611" xr:uid="{6D4700FD-33E1-4347-9212-FA1A2E3295FE}"/>
    <cellStyle name="Título 4 4 8" xfId="30985" xr:uid="{00000000-0005-0000-0000-00000B790000}"/>
    <cellStyle name="Título 4 4 8 2" xfId="61612" xr:uid="{47762960-29D7-4AE5-A889-507740BE6440}"/>
    <cellStyle name="Título 4 4 9" xfId="30986" xr:uid="{00000000-0005-0000-0000-00000C790000}"/>
    <cellStyle name="Título 4 4 9 2" xfId="30987" xr:uid="{00000000-0005-0000-0000-00000D790000}"/>
    <cellStyle name="Título 4 4 9 2 2" xfId="61614" xr:uid="{99065E9C-13FF-4992-BBE4-2CAD00A6164E}"/>
    <cellStyle name="Título 4 4 9 3" xfId="30988" xr:uid="{00000000-0005-0000-0000-00000E790000}"/>
    <cellStyle name="Título 4 4 9 3 2" xfId="61615" xr:uid="{3DD1E0EE-20C8-45E1-B45D-39ABE9F3020F}"/>
    <cellStyle name="Título 4 4 9 4" xfId="61613" xr:uid="{128A6A4C-06E5-4A4B-B4F4-3A2B71177A71}"/>
    <cellStyle name="Título 4 5" xfId="30989" xr:uid="{00000000-0005-0000-0000-00000F790000}"/>
    <cellStyle name="Título 4 5 2" xfId="61616" xr:uid="{55E1E397-02D1-4D82-A4B2-29F874C3979A}"/>
    <cellStyle name="Título 4 6" xfId="30990" xr:uid="{00000000-0005-0000-0000-000010790000}"/>
    <cellStyle name="Título 4 6 2" xfId="30991" xr:uid="{00000000-0005-0000-0000-000011790000}"/>
    <cellStyle name="Título 4 6 2 2" xfId="30992" xr:uid="{00000000-0005-0000-0000-000012790000}"/>
    <cellStyle name="Título 4 6 2 2 2" xfId="30993" xr:uid="{00000000-0005-0000-0000-000013790000}"/>
    <cellStyle name="Título 4 6 2 2 2 2" xfId="61620" xr:uid="{C7872401-B693-4D36-A3A5-2BE3485A3CB9}"/>
    <cellStyle name="Título 4 6 2 2 3" xfId="61619" xr:uid="{43502725-B9AF-4AE3-839E-F6D83CA4F04D}"/>
    <cellStyle name="Título 4 6 2 3" xfId="30994" xr:uid="{00000000-0005-0000-0000-000014790000}"/>
    <cellStyle name="Título 4 6 2 3 2" xfId="61621" xr:uid="{C2EE13AC-93A9-442A-8DF6-E2D0C08F7733}"/>
    <cellStyle name="Título 4 6 2 4" xfId="61618" xr:uid="{96CC3DBB-3F92-4B37-A87D-8D22B12389AD}"/>
    <cellStyle name="Título 4 6 3" xfId="30995" xr:uid="{00000000-0005-0000-0000-000015790000}"/>
    <cellStyle name="Título 4 6 3 2" xfId="30996" xr:uid="{00000000-0005-0000-0000-000016790000}"/>
    <cellStyle name="Título 4 6 3 2 2" xfId="61623" xr:uid="{AEFB294E-054D-4059-B686-FDEE77976405}"/>
    <cellStyle name="Título 4 6 3 3" xfId="30997" xr:uid="{00000000-0005-0000-0000-000017790000}"/>
    <cellStyle name="Título 4 6 3 3 2" xfId="61624" xr:uid="{69220421-99AA-4EF9-A31B-A24019249EC2}"/>
    <cellStyle name="Título 4 6 3 4" xfId="61622" xr:uid="{FD69F35D-F15D-454F-ADC1-0967AC8D6D05}"/>
    <cellStyle name="Título 4 6 4" xfId="30998" xr:uid="{00000000-0005-0000-0000-000018790000}"/>
    <cellStyle name="Título 4 6 4 2" xfId="61625" xr:uid="{C8A20EB3-9BE3-46FB-A190-5476B4D24B60}"/>
    <cellStyle name="Título 4 6 5" xfId="30999" xr:uid="{00000000-0005-0000-0000-000019790000}"/>
    <cellStyle name="Título 4 6 5 2" xfId="61626" xr:uid="{9932DAF6-DC2C-4E3E-9F2A-AB2480F114B5}"/>
    <cellStyle name="Título 4 6 6" xfId="61617" xr:uid="{EF90CD37-55E6-4C4C-8CA8-8D27BB254A26}"/>
    <cellStyle name="Título 4 7" xfId="31000" xr:uid="{00000000-0005-0000-0000-00001A790000}"/>
    <cellStyle name="Título 4 7 2" xfId="61627" xr:uid="{C0933A0B-AD56-4E85-B0C4-4AF58B28F628}"/>
    <cellStyle name="Título 4 8" xfId="31001" xr:uid="{00000000-0005-0000-0000-00001B790000}"/>
    <cellStyle name="Título 4 8 2" xfId="61628" xr:uid="{28F49AC8-3F1F-4E51-B10B-0EDFBE3138CD}"/>
    <cellStyle name="Título 4 9" xfId="31002" xr:uid="{00000000-0005-0000-0000-00001C790000}"/>
    <cellStyle name="Título 4 9 2" xfId="31003" xr:uid="{00000000-0005-0000-0000-00001D790000}"/>
    <cellStyle name="Título 4 9 2 2" xfId="61630" xr:uid="{2D97687F-4A04-4028-A2E5-19DE90A1FFA5}"/>
    <cellStyle name="Título 4 9 3" xfId="61629" xr:uid="{025D1C4B-8099-4FFE-8D1D-7CB49DA3A28C}"/>
    <cellStyle name="Título 5" xfId="31004" xr:uid="{00000000-0005-0000-0000-00001E790000}"/>
    <cellStyle name="Título 5 2" xfId="31005" xr:uid="{00000000-0005-0000-0000-00001F790000}"/>
    <cellStyle name="Título 5 2 2" xfId="61632" xr:uid="{B2F0AB22-47C2-435A-98AA-523618804B77}"/>
    <cellStyle name="Título 5 3" xfId="61631" xr:uid="{D8D8D93F-B016-41ED-9F39-CB47E55407D7}"/>
    <cellStyle name="Título 6" xfId="31006" xr:uid="{00000000-0005-0000-0000-000020790000}"/>
    <cellStyle name="Título 6 2" xfId="31007" xr:uid="{00000000-0005-0000-0000-000021790000}"/>
    <cellStyle name="Título 6 2 2" xfId="61634" xr:uid="{3ECB8B68-7049-4F11-B44A-4469C3AA118A}"/>
    <cellStyle name="Título 6 3" xfId="61633" xr:uid="{058D0E0A-A57B-4EBD-A558-DA0C0D0B57F0}"/>
    <cellStyle name="Título 7" xfId="31008" xr:uid="{00000000-0005-0000-0000-000022790000}"/>
    <cellStyle name="Título 7 10" xfId="31009" xr:uid="{00000000-0005-0000-0000-000023790000}"/>
    <cellStyle name="Título 7 10 2" xfId="31010" xr:uid="{00000000-0005-0000-0000-000024790000}"/>
    <cellStyle name="Título 7 10 2 2" xfId="61637" xr:uid="{7BA17682-15E5-4B31-8C7F-78F1C0AF6DE8}"/>
    <cellStyle name="Título 7 10 3" xfId="61636" xr:uid="{EE431A18-F495-43AE-8E7D-F15599950A8F}"/>
    <cellStyle name="Título 7 11" xfId="31011" xr:uid="{00000000-0005-0000-0000-000025790000}"/>
    <cellStyle name="Título 7 11 2" xfId="61638" xr:uid="{AD0579B3-825B-43AB-AA0C-F4425E8033E5}"/>
    <cellStyle name="Título 7 12" xfId="61635" xr:uid="{ABEF3351-2352-4572-A357-466FF81E0E1D}"/>
    <cellStyle name="Título 7 2" xfId="31012" xr:uid="{00000000-0005-0000-0000-000026790000}"/>
    <cellStyle name="Título 7 2 10" xfId="31013" xr:uid="{00000000-0005-0000-0000-000027790000}"/>
    <cellStyle name="Título 7 2 10 2" xfId="61640" xr:uid="{E1C1225F-F7AE-44CC-A5ED-3F347076B9A4}"/>
    <cellStyle name="Título 7 2 11" xfId="31014" xr:uid="{00000000-0005-0000-0000-000028790000}"/>
    <cellStyle name="Título 7 2 11 2" xfId="61641" xr:uid="{0E0A23B3-D324-43E3-AA6C-A99F4CACC948}"/>
    <cellStyle name="Título 7 2 12" xfId="61639" xr:uid="{D6AC75DC-BDB4-4F63-860E-CAA8EC5DBAE4}"/>
    <cellStyle name="Título 7 2 2" xfId="31015" xr:uid="{00000000-0005-0000-0000-000029790000}"/>
    <cellStyle name="Título 7 2 2 2" xfId="61642" xr:uid="{267D7E1E-10BE-441B-9F0F-779B38A70D85}"/>
    <cellStyle name="Título 7 2 3" xfId="31016" xr:uid="{00000000-0005-0000-0000-00002A790000}"/>
    <cellStyle name="Título 7 2 3 2" xfId="31017" xr:uid="{00000000-0005-0000-0000-00002B790000}"/>
    <cellStyle name="Título 7 2 3 2 2" xfId="61644" xr:uid="{41255119-3CDA-4E1F-A6FC-EA846F183F29}"/>
    <cellStyle name="Título 7 2 3 3" xfId="31018" xr:uid="{00000000-0005-0000-0000-00002C790000}"/>
    <cellStyle name="Título 7 2 3 3 2" xfId="61645" xr:uid="{980CB4E8-B250-458E-81F7-AF8575E44B04}"/>
    <cellStyle name="Título 7 2 3 4" xfId="31019" xr:uid="{00000000-0005-0000-0000-00002D790000}"/>
    <cellStyle name="Título 7 2 3 4 2" xfId="61646" xr:uid="{0599798F-360E-403D-93FA-FE829F50EB04}"/>
    <cellStyle name="Título 7 2 3 5" xfId="61643" xr:uid="{D6510F91-2FC1-4A76-A0CF-1F14665ACB01}"/>
    <cellStyle name="Título 7 2 4" xfId="31020" xr:uid="{00000000-0005-0000-0000-00002E790000}"/>
    <cellStyle name="Título 7 2 4 2" xfId="31021" xr:uid="{00000000-0005-0000-0000-00002F790000}"/>
    <cellStyle name="Título 7 2 4 2 2" xfId="61648" xr:uid="{B7B58878-02B6-4A3C-83FA-A9123C402E75}"/>
    <cellStyle name="Título 7 2 4 3" xfId="31022" xr:uid="{00000000-0005-0000-0000-000030790000}"/>
    <cellStyle name="Título 7 2 4 3 2" xfId="61649" xr:uid="{2B2A32C6-84A9-4B57-8581-E7CCC6230ABC}"/>
    <cellStyle name="Título 7 2 4 4" xfId="31023" xr:uid="{00000000-0005-0000-0000-000031790000}"/>
    <cellStyle name="Título 7 2 4 4 2" xfId="61650" xr:uid="{F5E921BC-FCF3-478A-AEAB-60DBDCBFB5B7}"/>
    <cellStyle name="Título 7 2 4 5" xfId="61647" xr:uid="{D1F59FD1-44C6-4A56-977B-9C098756B2E6}"/>
    <cellStyle name="Título 7 2 5" xfId="31024" xr:uid="{00000000-0005-0000-0000-000032790000}"/>
    <cellStyle name="Título 7 2 5 2" xfId="31025" xr:uid="{00000000-0005-0000-0000-000033790000}"/>
    <cellStyle name="Título 7 2 5 2 2" xfId="61652" xr:uid="{BEA86962-0C62-45D3-84F0-FF3B223CAE9D}"/>
    <cellStyle name="Título 7 2 5 3" xfId="31026" xr:uid="{00000000-0005-0000-0000-000034790000}"/>
    <cellStyle name="Título 7 2 5 3 2" xfId="61653" xr:uid="{8064C7B0-641F-43B2-8134-236BF37436F2}"/>
    <cellStyle name="Título 7 2 5 4" xfId="61651" xr:uid="{0072E3D9-FE3F-49A9-8100-4710C5D291BA}"/>
    <cellStyle name="Título 7 2 6" xfId="31027" xr:uid="{00000000-0005-0000-0000-000035790000}"/>
    <cellStyle name="Título 7 2 6 2" xfId="61654" xr:uid="{2019C09E-60F6-46B9-95C9-5623D2F215B4}"/>
    <cellStyle name="Título 7 2 7" xfId="31028" xr:uid="{00000000-0005-0000-0000-000036790000}"/>
    <cellStyle name="Título 7 2 7 2" xfId="61655" xr:uid="{DE361F7E-DC79-4E25-A90C-BF2040E802F2}"/>
    <cellStyle name="Título 7 2 8" xfId="31029" xr:uid="{00000000-0005-0000-0000-000037790000}"/>
    <cellStyle name="Título 7 2 8 2" xfId="31030" xr:uid="{00000000-0005-0000-0000-000038790000}"/>
    <cellStyle name="Título 7 2 8 2 2" xfId="61657" xr:uid="{36300017-BE93-4E30-81D9-B295B022EBE6}"/>
    <cellStyle name="Título 7 2 8 3" xfId="31031" xr:uid="{00000000-0005-0000-0000-000039790000}"/>
    <cellStyle name="Título 7 2 8 3 2" xfId="61658" xr:uid="{34878554-C9FC-44AA-801D-84EF99188BFE}"/>
    <cellStyle name="Título 7 2 8 4" xfId="61656" xr:uid="{987890A5-23F1-4324-B1A8-C07C48B5EB6D}"/>
    <cellStyle name="Título 7 2 9" xfId="31032" xr:uid="{00000000-0005-0000-0000-00003A790000}"/>
    <cellStyle name="Título 7 2 9 2" xfId="61659" xr:uid="{98B9FB32-569A-475E-B6E6-68082F370CFD}"/>
    <cellStyle name="Título 7 3" xfId="31033" xr:uid="{00000000-0005-0000-0000-00003B790000}"/>
    <cellStyle name="Título 7 3 2" xfId="61660" xr:uid="{900D67C3-CBC7-442A-8B66-7DE8CBBB768D}"/>
    <cellStyle name="Título 7 4" xfId="31034" xr:uid="{00000000-0005-0000-0000-00003C790000}"/>
    <cellStyle name="Título 7 4 2" xfId="31035" xr:uid="{00000000-0005-0000-0000-00003D790000}"/>
    <cellStyle name="Título 7 4 2 2" xfId="61662" xr:uid="{1111E859-1C87-48E1-A16E-E51A357D294E}"/>
    <cellStyle name="Título 7 4 3" xfId="31036" xr:uid="{00000000-0005-0000-0000-00003E790000}"/>
    <cellStyle name="Título 7 4 3 2" xfId="61663" xr:uid="{C32E2EB7-0D83-4A11-9463-F377B472AB4E}"/>
    <cellStyle name="Título 7 4 4" xfId="31037" xr:uid="{00000000-0005-0000-0000-00003F790000}"/>
    <cellStyle name="Título 7 4 4 2" xfId="61664" xr:uid="{70B2DEED-6C39-4B6A-AC00-2A73A8686C80}"/>
    <cellStyle name="Título 7 4 5" xfId="61661" xr:uid="{6DE3C5B4-6F2E-42FE-A515-496BF0EF335C}"/>
    <cellStyle name="Título 7 5" xfId="31038" xr:uid="{00000000-0005-0000-0000-000040790000}"/>
    <cellStyle name="Título 7 5 2" xfId="31039" xr:uid="{00000000-0005-0000-0000-000041790000}"/>
    <cellStyle name="Título 7 5 2 2" xfId="61666" xr:uid="{D675E21E-AD02-4500-B19E-F80215F6C3B2}"/>
    <cellStyle name="Título 7 5 3" xfId="31040" xr:uid="{00000000-0005-0000-0000-000042790000}"/>
    <cellStyle name="Título 7 5 3 2" xfId="61667" xr:uid="{58320538-A6A1-4DA6-8E13-2F29F04A88E9}"/>
    <cellStyle name="Título 7 5 4" xfId="31041" xr:uid="{00000000-0005-0000-0000-000043790000}"/>
    <cellStyle name="Título 7 5 4 2" xfId="61668" xr:uid="{CC9513A1-A939-4F0E-95D2-7E64F1368884}"/>
    <cellStyle name="Título 7 5 5" xfId="61665" xr:uid="{8B54B094-D590-4BD8-BB1D-DF949108F64E}"/>
    <cellStyle name="Título 7 6" xfId="31042" xr:uid="{00000000-0005-0000-0000-000044790000}"/>
    <cellStyle name="Título 7 6 2" xfId="31043" xr:uid="{00000000-0005-0000-0000-000045790000}"/>
    <cellStyle name="Título 7 6 2 2" xfId="61670" xr:uid="{AEEEBDB5-1234-4B92-A664-60B038DEB70C}"/>
    <cellStyle name="Título 7 6 3" xfId="31044" xr:uid="{00000000-0005-0000-0000-000046790000}"/>
    <cellStyle name="Título 7 6 3 2" xfId="61671" xr:uid="{3F1466F2-C35A-48F0-840D-C9FC45887B2B}"/>
    <cellStyle name="Título 7 6 4" xfId="61669" xr:uid="{1A443455-8565-402D-8759-5E3BBB69CC50}"/>
    <cellStyle name="Título 7 7" xfId="31045" xr:uid="{00000000-0005-0000-0000-000047790000}"/>
    <cellStyle name="Título 7 7 2" xfId="61672" xr:uid="{BFDBCC0F-F801-4DB8-9A49-1C5260D8243E}"/>
    <cellStyle name="Título 7 8" xfId="31046" xr:uid="{00000000-0005-0000-0000-000048790000}"/>
    <cellStyle name="Título 7 8 2" xfId="61673" xr:uid="{58816DD1-9B0F-4802-BD1F-F4CE5B3FA879}"/>
    <cellStyle name="Título 7 9" xfId="31047" xr:uid="{00000000-0005-0000-0000-000049790000}"/>
    <cellStyle name="Título 7 9 2" xfId="31048" xr:uid="{00000000-0005-0000-0000-00004A790000}"/>
    <cellStyle name="Título 7 9 2 2" xfId="61675" xr:uid="{63A189E3-5029-4A1C-8062-981CE13D2FB4}"/>
    <cellStyle name="Título 7 9 3" xfId="31049" xr:uid="{00000000-0005-0000-0000-00004B790000}"/>
    <cellStyle name="Título 7 9 3 2" xfId="61676" xr:uid="{21FA9431-8FBE-4747-93C7-9756F31F1DE3}"/>
    <cellStyle name="Título 7 9 4" xfId="61674" xr:uid="{D418A0A6-AC35-4DEC-ACF1-84F3D0238A6D}"/>
    <cellStyle name="Título 8" xfId="31050" xr:uid="{00000000-0005-0000-0000-00004C790000}"/>
    <cellStyle name="Título 8 2" xfId="61677" xr:uid="{E0141AA8-65CB-4668-BFAC-43CF4E315198}"/>
    <cellStyle name="Título 9" xfId="31051" xr:uid="{00000000-0005-0000-0000-00004D790000}"/>
    <cellStyle name="Título 9 2" xfId="31052" xr:uid="{00000000-0005-0000-0000-00004E790000}"/>
    <cellStyle name="Título 9 2 2" xfId="31053" xr:uid="{00000000-0005-0000-0000-00004F790000}"/>
    <cellStyle name="Título 9 2 2 2" xfId="31054" xr:uid="{00000000-0005-0000-0000-000050790000}"/>
    <cellStyle name="Título 9 2 2 2 2" xfId="61681" xr:uid="{FCC72372-6862-4654-A8C2-A45CAE9E7443}"/>
    <cellStyle name="Título 9 2 2 3" xfId="61680" xr:uid="{9ED4C853-23D4-4447-AD76-16186EF1D1DD}"/>
    <cellStyle name="Título 9 2 3" xfId="31055" xr:uid="{00000000-0005-0000-0000-000051790000}"/>
    <cellStyle name="Título 9 2 3 2" xfId="61682" xr:uid="{7B36B238-9BF8-426E-8B66-85F3DC31FB13}"/>
    <cellStyle name="Título 9 2 4" xfId="61679" xr:uid="{E664B76A-6433-46C4-AAB5-CF3E0D657240}"/>
    <cellStyle name="Título 9 3" xfId="31056" xr:uid="{00000000-0005-0000-0000-000052790000}"/>
    <cellStyle name="Título 9 3 2" xfId="31057" xr:uid="{00000000-0005-0000-0000-000053790000}"/>
    <cellStyle name="Título 9 3 2 2" xfId="61684" xr:uid="{75EF5949-58AF-458D-BC2C-BAAFAD195732}"/>
    <cellStyle name="Título 9 3 3" xfId="31058" xr:uid="{00000000-0005-0000-0000-000054790000}"/>
    <cellStyle name="Título 9 3 3 2" xfId="61685" xr:uid="{BD5C149F-6656-4792-97D6-427EC053A142}"/>
    <cellStyle name="Título 9 3 4" xfId="61683" xr:uid="{60C7E1BB-52EB-4BEC-89B8-F7E2C944E761}"/>
    <cellStyle name="Título 9 4" xfId="31059" xr:uid="{00000000-0005-0000-0000-000055790000}"/>
    <cellStyle name="Título 9 4 2" xfId="61686" xr:uid="{186C8479-7099-46E8-BD83-9B608447F726}"/>
    <cellStyle name="Título 9 5" xfId="31060" xr:uid="{00000000-0005-0000-0000-000056790000}"/>
    <cellStyle name="Título 9 5 2" xfId="61687" xr:uid="{53D355D0-DD30-4597-B8F4-971021DCA493}"/>
    <cellStyle name="Título 9 6" xfId="61678" xr:uid="{91893CBC-18CE-4873-A30B-9BB9FFBF762A}"/>
    <cellStyle name="tons" xfId="31061" xr:uid="{00000000-0005-0000-0000-000057790000}"/>
    <cellStyle name="tons 2" xfId="61688" xr:uid="{9441AB82-189E-4286-A5F3-2D53135C7F65}"/>
    <cellStyle name="Total 10" xfId="31062" xr:uid="{00000000-0005-0000-0000-000058790000}"/>
    <cellStyle name="Total 10 2" xfId="31063" xr:uid="{00000000-0005-0000-0000-000059790000}"/>
    <cellStyle name="Total 10 2 2" xfId="61690" xr:uid="{2162B348-129A-4CCA-BB7E-A6C47D6F658E}"/>
    <cellStyle name="Total 10 3" xfId="61689" xr:uid="{2866217A-375E-494D-81D2-F8AB672439C0}"/>
    <cellStyle name="Total 11" xfId="31064" xr:uid="{00000000-0005-0000-0000-00005A790000}"/>
    <cellStyle name="Total 11 2" xfId="61691" xr:uid="{276094F4-A2F2-4087-B80B-854FD747FBE4}"/>
    <cellStyle name="Total 12" xfId="31065" xr:uid="{00000000-0005-0000-0000-00005B790000}"/>
    <cellStyle name="Total 12 2" xfId="61692" xr:uid="{7AAD0388-C24A-4AF8-B24B-197E34A2BBBE}"/>
    <cellStyle name="Total 13" xfId="31066" xr:uid="{00000000-0005-0000-0000-00005C790000}"/>
    <cellStyle name="Total 13 2" xfId="31067" xr:uid="{00000000-0005-0000-0000-00005D790000}"/>
    <cellStyle name="Total 13 2 2" xfId="61694" xr:uid="{1ED1FC0A-27F5-4FD2-98C8-74B8EB538403}"/>
    <cellStyle name="Total 13 3" xfId="61693" xr:uid="{4D744FAF-CFA6-40EC-BE37-619F549B890B}"/>
    <cellStyle name="Total 14" xfId="31068" xr:uid="{00000000-0005-0000-0000-00005E790000}"/>
    <cellStyle name="Total 14 2" xfId="31069" xr:uid="{00000000-0005-0000-0000-00005F790000}"/>
    <cellStyle name="Total 14 2 2" xfId="31070" xr:uid="{00000000-0005-0000-0000-000060790000}"/>
    <cellStyle name="Total 14 2 2 2" xfId="61697" xr:uid="{7B5E8B7C-6E92-4AD5-BB40-EA5DFDF7D92E}"/>
    <cellStyle name="Total 14 2 3" xfId="31071" xr:uid="{00000000-0005-0000-0000-000061790000}"/>
    <cellStyle name="Total 14 2 3 2" xfId="31072" xr:uid="{00000000-0005-0000-0000-000062790000}"/>
    <cellStyle name="Total 14 2 3 2 2" xfId="61699" xr:uid="{31A19EAC-229B-4DFE-A9F7-51D234C4C40D}"/>
    <cellStyle name="Total 14 2 3 3" xfId="61698" xr:uid="{BB74D23C-8C15-454A-A449-75F310ED1D22}"/>
    <cellStyle name="Total 14 2 4" xfId="31073" xr:uid="{00000000-0005-0000-0000-000063790000}"/>
    <cellStyle name="Total 14 2 4 2" xfId="61700" xr:uid="{217B3881-AD7A-4AE3-BAEE-4D3FFE30762F}"/>
    <cellStyle name="Total 14 2 5" xfId="61696" xr:uid="{87D33351-E328-49D5-BAA7-31183E596ED8}"/>
    <cellStyle name="Total 14 3" xfId="31074" xr:uid="{00000000-0005-0000-0000-000064790000}"/>
    <cellStyle name="Total 14 3 2" xfId="61701" xr:uid="{99E592E0-97EF-4C06-9604-28BAC326B0CE}"/>
    <cellStyle name="Total 14 4" xfId="31075" xr:uid="{00000000-0005-0000-0000-000065790000}"/>
    <cellStyle name="Total 14 4 2" xfId="31076" xr:uid="{00000000-0005-0000-0000-000066790000}"/>
    <cellStyle name="Total 14 4 2 2" xfId="61703" xr:uid="{49C08113-A676-4036-ADAE-10F263DA2C1B}"/>
    <cellStyle name="Total 14 4 3" xfId="31077" xr:uid="{00000000-0005-0000-0000-000067790000}"/>
    <cellStyle name="Total 14 4 3 2" xfId="61704" xr:uid="{E439CDBD-AEB6-43D3-B6C6-39FF69C99BBD}"/>
    <cellStyle name="Total 14 4 4" xfId="61702" xr:uid="{6156BDD2-7080-4594-BD36-48C1E0721340}"/>
    <cellStyle name="Total 14 5" xfId="31078" xr:uid="{00000000-0005-0000-0000-000068790000}"/>
    <cellStyle name="Total 14 5 2" xfId="31079" xr:uid="{00000000-0005-0000-0000-000069790000}"/>
    <cellStyle name="Total 14 5 2 2" xfId="61706" xr:uid="{5BA395A7-71A6-4A8A-9F7D-A83FE074B389}"/>
    <cellStyle name="Total 14 5 3" xfId="31080" xr:uid="{00000000-0005-0000-0000-00006A790000}"/>
    <cellStyle name="Total 14 5 3 2" xfId="61707" xr:uid="{39EC21D7-4A81-40CE-9CA6-A2B12D212F5F}"/>
    <cellStyle name="Total 14 5 4" xfId="61705" xr:uid="{A479F945-62C4-46D4-A765-9192D28B1EFA}"/>
    <cellStyle name="Total 14 6" xfId="31081" xr:uid="{00000000-0005-0000-0000-00006B790000}"/>
    <cellStyle name="Total 14 6 2" xfId="61708" xr:uid="{3D662BFE-C8E7-45B2-8CD6-1C7B13AB8B43}"/>
    <cellStyle name="Total 14 7" xfId="31082" xr:uid="{00000000-0005-0000-0000-00006C790000}"/>
    <cellStyle name="Total 14 7 2" xfId="61709" xr:uid="{F876D9BB-521E-4A47-AC9F-581321776E83}"/>
    <cellStyle name="Total 14 8" xfId="61695" xr:uid="{F2876CBD-204A-4AD7-8477-240B844B38F2}"/>
    <cellStyle name="Total 15" xfId="31083" xr:uid="{00000000-0005-0000-0000-00006D790000}"/>
    <cellStyle name="Total 15 2" xfId="31084" xr:uid="{00000000-0005-0000-0000-00006E790000}"/>
    <cellStyle name="Total 15 2 2" xfId="31085" xr:uid="{00000000-0005-0000-0000-00006F790000}"/>
    <cellStyle name="Total 15 2 2 2" xfId="61712" xr:uid="{44918703-6FE0-46F9-97C6-10729B8B0F14}"/>
    <cellStyle name="Total 15 2 3" xfId="31086" xr:uid="{00000000-0005-0000-0000-000070790000}"/>
    <cellStyle name="Total 15 2 3 2" xfId="61713" xr:uid="{D44844D0-221B-46AB-A0BC-DC4047404FCB}"/>
    <cellStyle name="Total 15 2 4" xfId="61711" xr:uid="{DD431FFA-8B08-43A1-B9FD-B4669125FD9B}"/>
    <cellStyle name="Total 15 3" xfId="31087" xr:uid="{00000000-0005-0000-0000-000071790000}"/>
    <cellStyle name="Total 15 3 2" xfId="61714" xr:uid="{97DA2658-E95F-4CE3-A6AD-F9A19DDFD864}"/>
    <cellStyle name="Total 15 4" xfId="31088" xr:uid="{00000000-0005-0000-0000-000072790000}"/>
    <cellStyle name="Total 15 4 2" xfId="61715" xr:uid="{1DAEDF51-1743-44E3-873D-2D628D413103}"/>
    <cellStyle name="Total 15 5" xfId="31089" xr:uid="{00000000-0005-0000-0000-000073790000}"/>
    <cellStyle name="Total 15 5 2" xfId="61716" xr:uid="{AFB24415-2D85-4A86-9AF4-ED785BEC3B98}"/>
    <cellStyle name="Total 15 6" xfId="61710" xr:uid="{566611FF-4D6F-4C43-B8F3-85CD03849004}"/>
    <cellStyle name="Total 16" xfId="31090" xr:uid="{00000000-0005-0000-0000-000074790000}"/>
    <cellStyle name="Total 16 2" xfId="61717" xr:uid="{125B0571-B9F4-4216-AAF2-9B580A3959A8}"/>
    <cellStyle name="Total 17" xfId="31091" xr:uid="{00000000-0005-0000-0000-000075790000}"/>
    <cellStyle name="Total 17 2" xfId="61718" xr:uid="{283605D2-A600-4D85-B4DA-01C58E8DA1F3}"/>
    <cellStyle name="Total 18" xfId="31092" xr:uid="{00000000-0005-0000-0000-000076790000}"/>
    <cellStyle name="Total 18 2" xfId="31093" xr:uid="{00000000-0005-0000-0000-000077790000}"/>
    <cellStyle name="Total 18 2 2" xfId="61720" xr:uid="{D3498080-FE68-4DAC-BC8A-31A8424D51D9}"/>
    <cellStyle name="Total 18 3" xfId="61719" xr:uid="{4FA840F8-C8DB-4392-83A2-7F1899491A28}"/>
    <cellStyle name="Total 19" xfId="31094" xr:uid="{00000000-0005-0000-0000-000078790000}"/>
    <cellStyle name="Total 19 2" xfId="61721" xr:uid="{334CEAF8-5A0F-4CB4-99CC-DF388D82C023}"/>
    <cellStyle name="Total 2" xfId="31095" xr:uid="{00000000-0005-0000-0000-000079790000}"/>
    <cellStyle name="Total 2 10" xfId="31096" xr:uid="{00000000-0005-0000-0000-00007A790000}"/>
    <cellStyle name="Total 2 10 2" xfId="31097" xr:uid="{00000000-0005-0000-0000-00007B790000}"/>
    <cellStyle name="Total 2 10 2 2" xfId="61724" xr:uid="{0E7FF53C-2243-4184-81D9-606DD208500B}"/>
    <cellStyle name="Total 2 10 3" xfId="61723" xr:uid="{EAB2A60C-97FD-4547-BB41-5AE680F656D6}"/>
    <cellStyle name="Total 2 11" xfId="61722" xr:uid="{B2E5DBA1-110A-4AA1-A0F7-69E3C4D0DCA9}"/>
    <cellStyle name="Total 2 2" xfId="31098" xr:uid="{00000000-0005-0000-0000-00007C790000}"/>
    <cellStyle name="Total 2 2 2" xfId="31099" xr:uid="{00000000-0005-0000-0000-00007D790000}"/>
    <cellStyle name="Total 2 2 2 2" xfId="31100" xr:uid="{00000000-0005-0000-0000-00007E790000}"/>
    <cellStyle name="Total 2 2 2 2 2" xfId="31101" xr:uid="{00000000-0005-0000-0000-00007F790000}"/>
    <cellStyle name="Total 2 2 2 2 2 2" xfId="31102" xr:uid="{00000000-0005-0000-0000-000080790000}"/>
    <cellStyle name="Total 2 2 2 2 2 2 2" xfId="61729" xr:uid="{648FFC8E-C42F-4DD7-A231-40589590E20E}"/>
    <cellStyle name="Total 2 2 2 2 2 3" xfId="31103" xr:uid="{00000000-0005-0000-0000-000081790000}"/>
    <cellStyle name="Total 2 2 2 2 2 3 2" xfId="31104" xr:uid="{00000000-0005-0000-0000-000082790000}"/>
    <cellStyle name="Total 2 2 2 2 2 3 2 2" xfId="61731" xr:uid="{62424B7C-1D24-4584-85C9-5DD629CC55D2}"/>
    <cellStyle name="Total 2 2 2 2 2 3 3" xfId="61730" xr:uid="{DBB5D4CB-A047-4D1A-A766-B43C0D150C17}"/>
    <cellStyle name="Total 2 2 2 2 2 4" xfId="61728" xr:uid="{F1A96721-CC9A-43F9-A332-E804CC454855}"/>
    <cellStyle name="Total 2 2 2 2 3" xfId="31105" xr:uid="{00000000-0005-0000-0000-000083790000}"/>
    <cellStyle name="Total 2 2 2 2 3 2" xfId="61732" xr:uid="{25E7D256-8CD0-4B02-ADEF-DF0D0ED6FECF}"/>
    <cellStyle name="Total 2 2 2 2 4" xfId="61727" xr:uid="{233023BB-5248-4A91-9164-2F0AA8F91D25}"/>
    <cellStyle name="Total 2 2 2 3" xfId="31106" xr:uid="{00000000-0005-0000-0000-000084790000}"/>
    <cellStyle name="Total 2 2 2 3 2" xfId="31107" xr:uid="{00000000-0005-0000-0000-000085790000}"/>
    <cellStyle name="Total 2 2 2 3 2 2" xfId="61734" xr:uid="{950BC849-E976-40E1-BEDF-15D19368B078}"/>
    <cellStyle name="Total 2 2 2 3 3" xfId="61733" xr:uid="{0708C6C6-E876-4838-8F66-D0D61F4E5F8D}"/>
    <cellStyle name="Total 2 2 2 4" xfId="31108" xr:uid="{00000000-0005-0000-0000-000086790000}"/>
    <cellStyle name="Total 2 2 2 4 2" xfId="61735" xr:uid="{DD99FA66-56A9-43BE-9FD1-4B7E4D9BBA98}"/>
    <cellStyle name="Total 2 2 2 5" xfId="61726" xr:uid="{26E03C39-9707-4A37-873D-5C0AA105CF7B}"/>
    <cellStyle name="Total 2 2 3" xfId="31109" xr:uid="{00000000-0005-0000-0000-000087790000}"/>
    <cellStyle name="Total 2 2 3 2" xfId="31110" xr:uid="{00000000-0005-0000-0000-000088790000}"/>
    <cellStyle name="Total 2 2 3 2 2" xfId="61737" xr:uid="{8077DA5D-9BA1-4FD5-8F5D-8C92E4F691A5}"/>
    <cellStyle name="Total 2 2 3 3" xfId="31111" xr:uid="{00000000-0005-0000-0000-000089790000}"/>
    <cellStyle name="Total 2 2 3 3 2" xfId="61738" xr:uid="{A92C36DC-A4B5-4E78-8A83-7A00F4D9C4FD}"/>
    <cellStyle name="Total 2 2 3 4" xfId="31112" xr:uid="{00000000-0005-0000-0000-00008A790000}"/>
    <cellStyle name="Total 2 2 3 4 2" xfId="61739" xr:uid="{CB852253-CA3E-43D7-AB20-F76CEE80835F}"/>
    <cellStyle name="Total 2 2 3 5" xfId="31113" xr:uid="{00000000-0005-0000-0000-00008B790000}"/>
    <cellStyle name="Total 2 2 3 5 2" xfId="61740" xr:uid="{7F15886E-C584-4E19-ACFD-C8DDEEB5A266}"/>
    <cellStyle name="Total 2 2 3 6" xfId="61736" xr:uid="{1510D24A-10AB-4EA9-8482-E417978B7FA3}"/>
    <cellStyle name="Total 2 2 4" xfId="31114" xr:uid="{00000000-0005-0000-0000-00008C790000}"/>
    <cellStyle name="Total 2 2 4 2" xfId="61741" xr:uid="{A11AB440-A92A-43FE-9AA3-72BA311F796C}"/>
    <cellStyle name="Total 2 2 5" xfId="31115" xr:uid="{00000000-0005-0000-0000-00008D790000}"/>
    <cellStyle name="Total 2 2 5 2" xfId="31116" xr:uid="{00000000-0005-0000-0000-00008E790000}"/>
    <cellStyle name="Total 2 2 5 2 2" xfId="61743" xr:uid="{3C369ACC-85CB-4348-B205-6D1283365253}"/>
    <cellStyle name="Total 2 2 5 3" xfId="61742" xr:uid="{8183B49E-A5A2-4270-A2C1-CF1E36BCF612}"/>
    <cellStyle name="Total 2 2 6" xfId="31117" xr:uid="{00000000-0005-0000-0000-00008F790000}"/>
    <cellStyle name="Total 2 2 6 2" xfId="61744" xr:uid="{6D393218-4772-4EB1-BACA-70171DCAB30C}"/>
    <cellStyle name="Total 2 2 7" xfId="61725" xr:uid="{534D10FA-E5D1-4076-9825-F0D0B2240656}"/>
    <cellStyle name="Total 2 3" xfId="31118" xr:uid="{00000000-0005-0000-0000-000090790000}"/>
    <cellStyle name="Total 2 3 2" xfId="31119" xr:uid="{00000000-0005-0000-0000-000091790000}"/>
    <cellStyle name="Total 2 3 2 2" xfId="61746" xr:uid="{0F61B4BA-B900-4ACD-B735-E56959D4FD10}"/>
    <cellStyle name="Total 2 3 3" xfId="61745" xr:uid="{DFB9B48F-12D7-4C76-A3F4-1E1904D21C3E}"/>
    <cellStyle name="Total 2 4" xfId="31120" xr:uid="{00000000-0005-0000-0000-000092790000}"/>
    <cellStyle name="Total 2 4 2" xfId="31121" xr:uid="{00000000-0005-0000-0000-000093790000}"/>
    <cellStyle name="Total 2 4 2 2" xfId="61748" xr:uid="{CF3002C3-44B5-42B0-916A-78B2C4E39C61}"/>
    <cellStyle name="Total 2 4 3" xfId="61747" xr:uid="{5FF5112A-B20A-4B80-90DC-72995F1FE417}"/>
    <cellStyle name="Total 2 5" xfId="31122" xr:uid="{00000000-0005-0000-0000-000094790000}"/>
    <cellStyle name="Total 2 5 2" xfId="31123" xr:uid="{00000000-0005-0000-0000-000095790000}"/>
    <cellStyle name="Total 2 5 2 2" xfId="61750" xr:uid="{03CA0760-B40D-4044-9828-EFEC8D08C4CB}"/>
    <cellStyle name="Total 2 5 3" xfId="61749" xr:uid="{E48F3AD4-A396-442E-B586-3BCA046B6F27}"/>
    <cellStyle name="Total 2 6" xfId="31124" xr:uid="{00000000-0005-0000-0000-000096790000}"/>
    <cellStyle name="Total 2 6 2" xfId="31125" xr:uid="{00000000-0005-0000-0000-000097790000}"/>
    <cellStyle name="Total 2 6 2 2" xfId="61752" xr:uid="{5ED48F35-CE62-4469-A324-E3BC5F60C67E}"/>
    <cellStyle name="Total 2 6 3" xfId="61751" xr:uid="{DDA3FE3E-0378-466F-9794-F6AA6EE96755}"/>
    <cellStyle name="Total 2 7" xfId="31126" xr:uid="{00000000-0005-0000-0000-000098790000}"/>
    <cellStyle name="Total 2 7 2" xfId="61753" xr:uid="{D68DA8DD-A63D-49EC-9052-BDB54385C907}"/>
    <cellStyle name="Total 2 8" xfId="31127" xr:uid="{00000000-0005-0000-0000-000099790000}"/>
    <cellStyle name="Total 2 8 2" xfId="61754" xr:uid="{609BA669-E711-4A56-817D-2E8E2C26E0BC}"/>
    <cellStyle name="Total 2 9" xfId="31128" xr:uid="{00000000-0005-0000-0000-00009A790000}"/>
    <cellStyle name="Total 2 9 2" xfId="31129" xr:uid="{00000000-0005-0000-0000-00009B790000}"/>
    <cellStyle name="Total 2 9 2 2" xfId="61756" xr:uid="{1000EE83-F26A-4B64-A649-98B3BAA42A7B}"/>
    <cellStyle name="Total 2 9 3" xfId="31130" xr:uid="{00000000-0005-0000-0000-00009C790000}"/>
    <cellStyle name="Total 2 9 3 2" xfId="61757" xr:uid="{3F684CB4-CE34-40F8-92AB-32C663BF9699}"/>
    <cellStyle name="Total 2 9 4" xfId="61755" xr:uid="{F8B2ADD4-DA09-4031-AB60-A13437FDD07C}"/>
    <cellStyle name="Total 2_Margem por Segmento" xfId="31131" xr:uid="{00000000-0005-0000-0000-00009D790000}"/>
    <cellStyle name="Total 20" xfId="31132" xr:uid="{00000000-0005-0000-0000-00009E790000}"/>
    <cellStyle name="Total 20 2" xfId="61758" xr:uid="{8DFBB7BC-1BC2-42AB-90F3-0A89455F6B87}"/>
    <cellStyle name="Total 21" xfId="31133" xr:uid="{00000000-0005-0000-0000-00009F790000}"/>
    <cellStyle name="Total 21 2" xfId="61759" xr:uid="{5BB6D7A8-7B64-4BCC-8011-DA4CF592AE01}"/>
    <cellStyle name="Total 22" xfId="31134" xr:uid="{00000000-0005-0000-0000-0000A0790000}"/>
    <cellStyle name="Total 22 2" xfId="61760" xr:uid="{6B25558D-C581-4323-981B-C1A98267FAF4}"/>
    <cellStyle name="Total 23" xfId="31135" xr:uid="{00000000-0005-0000-0000-0000A1790000}"/>
    <cellStyle name="Total 23 2" xfId="61761" xr:uid="{F295B89C-AFB2-4F45-A652-B31A6447B57A}"/>
    <cellStyle name="Total 24" xfId="31136" xr:uid="{00000000-0005-0000-0000-0000A2790000}"/>
    <cellStyle name="Total 24 2" xfId="61762" xr:uid="{8B01E2E7-4D7B-43EB-8F11-753AB80AB2BE}"/>
    <cellStyle name="Total 3" xfId="31137" xr:uid="{00000000-0005-0000-0000-0000A3790000}"/>
    <cellStyle name="Total 3 2" xfId="31138" xr:uid="{00000000-0005-0000-0000-0000A4790000}"/>
    <cellStyle name="Total 3 2 2" xfId="31139" xr:uid="{00000000-0005-0000-0000-0000A5790000}"/>
    <cellStyle name="Total 3 2 2 2" xfId="61765" xr:uid="{C94637FC-818E-43B9-B176-0111BF6687FB}"/>
    <cellStyle name="Total 3 2 3" xfId="61764" xr:uid="{CBFBCD96-AA70-432E-AF4C-17C54F5CB3EA}"/>
    <cellStyle name="Total 3 3" xfId="31140" xr:uid="{00000000-0005-0000-0000-0000A6790000}"/>
    <cellStyle name="Total 3 3 2" xfId="61766" xr:uid="{CF04C208-30B6-42D4-ACCE-1043941E07FF}"/>
    <cellStyle name="Total 3 4" xfId="31141" xr:uid="{00000000-0005-0000-0000-0000A7790000}"/>
    <cellStyle name="Total 3 4 2" xfId="61767" xr:uid="{685FB983-ED88-485A-B99D-248B2FB76765}"/>
    <cellStyle name="Total 3 5" xfId="61763" xr:uid="{4421AC78-9905-4072-800C-41C47E6C8E5B}"/>
    <cellStyle name="Total 4" xfId="31142" xr:uid="{00000000-0005-0000-0000-0000A8790000}"/>
    <cellStyle name="Total 4 2" xfId="31143" xr:uid="{00000000-0005-0000-0000-0000A9790000}"/>
    <cellStyle name="Total 4 2 2" xfId="31144" xr:uid="{00000000-0005-0000-0000-0000AA790000}"/>
    <cellStyle name="Total 4 2 2 2" xfId="61770" xr:uid="{4CFF6E51-F391-4C5C-8E97-634B050EE9C1}"/>
    <cellStyle name="Total 4 2 3" xfId="31145" xr:uid="{00000000-0005-0000-0000-0000AB790000}"/>
    <cellStyle name="Total 4 2 3 2" xfId="31146" xr:uid="{00000000-0005-0000-0000-0000AC790000}"/>
    <cellStyle name="Total 4 2 3 2 2" xfId="61772" xr:uid="{60885DCC-2ABD-4FFF-B6E1-C694C18E84CB}"/>
    <cellStyle name="Total 4 2 3 3" xfId="61771" xr:uid="{CCAD8619-23B3-4050-AAF7-6E0E669CF449}"/>
    <cellStyle name="Total 4 2 4" xfId="31147" xr:uid="{00000000-0005-0000-0000-0000AD790000}"/>
    <cellStyle name="Total 4 2 4 2" xfId="61773" xr:uid="{DF9AB18E-E36B-464B-A222-FA5A20169E76}"/>
    <cellStyle name="Total 4 2 5" xfId="61769" xr:uid="{AC4821EC-BBCE-406A-808A-407BFC3B08B8}"/>
    <cellStyle name="Total 4 3" xfId="31148" xr:uid="{00000000-0005-0000-0000-0000AE790000}"/>
    <cellStyle name="Total 4 3 2" xfId="61774" xr:uid="{6AC82E7C-817B-4F92-8A9D-C402E3D421F2}"/>
    <cellStyle name="Total 4 4" xfId="31149" xr:uid="{00000000-0005-0000-0000-0000AF790000}"/>
    <cellStyle name="Total 4 4 2" xfId="61775" xr:uid="{29504AAC-48BC-4577-ACC3-9A4F3BBB420D}"/>
    <cellStyle name="Total 4 5" xfId="31150" xr:uid="{00000000-0005-0000-0000-0000B0790000}"/>
    <cellStyle name="Total 4 5 2" xfId="61776" xr:uid="{F96B594C-2A96-4071-A9EB-3D33C665E390}"/>
    <cellStyle name="Total 4 6" xfId="31151" xr:uid="{00000000-0005-0000-0000-0000B1790000}"/>
    <cellStyle name="Total 4 6 2" xfId="61777" xr:uid="{846EA121-30D7-4C39-B1C3-C5AB22581FEB}"/>
    <cellStyle name="Total 4 7" xfId="61768" xr:uid="{51CF7583-EEB3-49FE-916A-90C1D471D07F}"/>
    <cellStyle name="Total 5" xfId="31152" xr:uid="{00000000-0005-0000-0000-0000B2790000}"/>
    <cellStyle name="Total 5 2" xfId="31153" xr:uid="{00000000-0005-0000-0000-0000B3790000}"/>
    <cellStyle name="Total 5 2 2" xfId="61779" xr:uid="{B353E1A7-F09F-4032-B426-8AFB9A822F96}"/>
    <cellStyle name="Total 5 3" xfId="61778" xr:uid="{446EBDBA-4F9E-4980-BB4E-69BB3AB31A1C}"/>
    <cellStyle name="Total 6" xfId="31154" xr:uid="{00000000-0005-0000-0000-0000B4790000}"/>
    <cellStyle name="Total 6 2" xfId="61780" xr:uid="{3E5116F2-AE87-4EF9-B39F-6C863C083630}"/>
    <cellStyle name="Total 7" xfId="31155" xr:uid="{00000000-0005-0000-0000-0000B5790000}"/>
    <cellStyle name="Total 7 2" xfId="61781" xr:uid="{059ADECF-2D7A-409F-B0E8-CFCB1E5B8F64}"/>
    <cellStyle name="Total 8" xfId="31156" xr:uid="{00000000-0005-0000-0000-0000B6790000}"/>
    <cellStyle name="Total 8 2" xfId="31157" xr:uid="{00000000-0005-0000-0000-0000B7790000}"/>
    <cellStyle name="Total 8 2 2" xfId="61783" xr:uid="{15ECED32-6E0F-4EFF-B7F0-79A7B4845909}"/>
    <cellStyle name="Total 8 3" xfId="61782" xr:uid="{274FDB88-9724-472C-977E-03D45CB15209}"/>
    <cellStyle name="Total 9" xfId="31158" xr:uid="{00000000-0005-0000-0000-0000B8790000}"/>
    <cellStyle name="Total 9 2" xfId="31159" xr:uid="{00000000-0005-0000-0000-0000B9790000}"/>
    <cellStyle name="Total 9 2 2" xfId="61785" xr:uid="{B9CDD4C7-6728-4892-AB49-F2DEC25E1246}"/>
    <cellStyle name="Total 9 3" xfId="61784" xr:uid="{83492BB1-4249-44B3-A35C-39EE5A0EFD2C}"/>
    <cellStyle name="Tusental (0)_Blad2" xfId="31160" xr:uid="{00000000-0005-0000-0000-0000BA790000}"/>
    <cellStyle name="un-bold" xfId="31161" xr:uid="{00000000-0005-0000-0000-0000BB790000}"/>
    <cellStyle name="un-bold 2" xfId="61786" xr:uid="{B39128BA-2DDD-4A53-9BAF-47E71109DF6C}"/>
    <cellStyle name="Underline_Single" xfId="31162" xr:uid="{00000000-0005-0000-0000-0000BC790000}"/>
    <cellStyle name="UnderlineNormal" xfId="31163" xr:uid="{00000000-0005-0000-0000-0000BD790000}"/>
    <cellStyle name="UnderlineNormal 2" xfId="61787" xr:uid="{41DCA3C6-2484-4C68-938C-D95407AD5633}"/>
    <cellStyle name="Unit" xfId="31164" xr:uid="{00000000-0005-0000-0000-0000BE790000}"/>
    <cellStyle name="Unit 2" xfId="61788" xr:uid="{86EB6132-BD15-4DB0-92FD-089C665B7C75}"/>
    <cellStyle name="un-Pattern" xfId="31165" xr:uid="{00000000-0005-0000-0000-0000BF790000}"/>
    <cellStyle name="un-Pattern 2" xfId="61789" xr:uid="{E39BFBAD-BA24-4D22-A9D0-32A539A58972}"/>
    <cellStyle name="Unprot" xfId="31166" xr:uid="{00000000-0005-0000-0000-0000C0790000}"/>
    <cellStyle name="Unprot 2" xfId="31167" xr:uid="{00000000-0005-0000-0000-0000C1790000}"/>
    <cellStyle name="Unprot 2 2" xfId="61791" xr:uid="{9C78B354-0284-41FD-A0AB-5BE061BC831B}"/>
    <cellStyle name="Unprot 3" xfId="61790" xr:uid="{CC6F8CE2-F06A-4E7A-909E-43A3BC9F25A5}"/>
    <cellStyle name="Unprot$" xfId="31168" xr:uid="{00000000-0005-0000-0000-0000C2790000}"/>
    <cellStyle name="Unprot$ 2" xfId="61792" xr:uid="{C70E6689-8ABD-40F5-9A5A-BF20DD8D1727}"/>
    <cellStyle name="Unprot_CurrencySKorea" xfId="31169" xr:uid="{00000000-0005-0000-0000-0000C3790000}"/>
    <cellStyle name="Unprotect" xfId="31170" xr:uid="{00000000-0005-0000-0000-0000C4790000}"/>
    <cellStyle name="Unprotect 2" xfId="61793" xr:uid="{C48D1293-0ED6-4666-945D-0226104BCC86}"/>
    <cellStyle name="UNPROTECTED" xfId="31171" xr:uid="{00000000-0005-0000-0000-0000C5790000}"/>
    <cellStyle name="UNPROTECTED 2" xfId="61794" xr:uid="{A9277ADB-B20E-43BE-AD2A-950CD6EC7D4F}"/>
    <cellStyle name="un-wrap" xfId="31172" xr:uid="{00000000-0005-0000-0000-0000C6790000}"/>
    <cellStyle name="un-wrap 2" xfId="61795" xr:uid="{A13A9564-3F0F-4E6E-87C4-35F183578815}"/>
    <cellStyle name="Upload Only" xfId="31173" xr:uid="{00000000-0005-0000-0000-0000C7790000}"/>
    <cellStyle name="Upload Only 2" xfId="31174" xr:uid="{00000000-0005-0000-0000-0000C8790000}"/>
    <cellStyle name="Upload Only 2 2" xfId="61797" xr:uid="{ABC26FAA-6645-45D6-B2C6-853C117F5068}"/>
    <cellStyle name="Upload Only 3" xfId="61796" xr:uid="{B3A4608D-4C59-49EB-A5CB-F415FF28E511}"/>
    <cellStyle name="Upload Only_Debt Report - Q4 2012 - FINAL" xfId="31175" xr:uid="{00000000-0005-0000-0000-0000C9790000}"/>
    <cellStyle name="UploadThisRowValue" xfId="31176" xr:uid="{00000000-0005-0000-0000-0000CA790000}"/>
    <cellStyle name="UploadThisRowValue 2" xfId="61798" xr:uid="{8153D060-44DB-461F-A5BE-76A5D8B6B16C}"/>
    <cellStyle name="Valuta (0)_Blad2" xfId="31177" xr:uid="{00000000-0005-0000-0000-0000CB790000}"/>
    <cellStyle name="Vérification" xfId="31178" xr:uid="{00000000-0005-0000-0000-0000CC790000}"/>
    <cellStyle name="Vérification 2" xfId="61799" xr:uid="{74CB59B4-6235-43BF-A2A7-2ABA2BFE459B}"/>
    <cellStyle name="Vírgula 10" xfId="31179" xr:uid="{00000000-0005-0000-0000-0000CD790000}"/>
    <cellStyle name="Vírgula 10 2" xfId="31180" xr:uid="{00000000-0005-0000-0000-0000CE790000}"/>
    <cellStyle name="Vírgula 10 2 2" xfId="31181" xr:uid="{00000000-0005-0000-0000-0000CF790000}"/>
    <cellStyle name="Vírgula 10 2 2 2" xfId="61802" xr:uid="{D222AD4A-9B9E-4331-907E-C1E0C5924B1D}"/>
    <cellStyle name="Vírgula 10 2 3" xfId="61801" xr:uid="{454F1A69-67CA-4B29-A66F-18F0339ADB09}"/>
    <cellStyle name="Vírgula 10 3" xfId="31182" xr:uid="{00000000-0005-0000-0000-0000D0790000}"/>
    <cellStyle name="Vírgula 10 3 2" xfId="31183" xr:uid="{00000000-0005-0000-0000-0000D1790000}"/>
    <cellStyle name="Vírgula 10 3 2 2" xfId="61804" xr:uid="{8E317B76-FBAB-47D3-B200-92031C3C61D2}"/>
    <cellStyle name="Vírgula 10 3 3" xfId="61803" xr:uid="{7966C468-6205-4F61-B12A-5CF83E3C5949}"/>
    <cellStyle name="Vírgula 10 4" xfId="31184" xr:uid="{00000000-0005-0000-0000-0000D2790000}"/>
    <cellStyle name="Vírgula 10 4 2" xfId="61805" xr:uid="{202851AF-7714-4744-9AE7-CA0B84476CC5}"/>
    <cellStyle name="Vírgula 10 5" xfId="31185" xr:uid="{00000000-0005-0000-0000-0000D3790000}"/>
    <cellStyle name="Vírgula 10 5 2" xfId="61806" xr:uid="{399351B8-BFB3-48C5-8168-811BA4A2F51A}"/>
    <cellStyle name="Vírgula 10 6" xfId="31186" xr:uid="{00000000-0005-0000-0000-0000D4790000}"/>
    <cellStyle name="Vírgula 10 6 2" xfId="61807" xr:uid="{E2F8D274-D1E3-4F37-842E-CAC07DF0A499}"/>
    <cellStyle name="Vírgula 10 7" xfId="61800" xr:uid="{1D1D9401-0943-4CEC-B624-3534904D940D}"/>
    <cellStyle name="Vírgula 11" xfId="31187" xr:uid="{00000000-0005-0000-0000-0000D5790000}"/>
    <cellStyle name="Vírgula 11 2" xfId="31188" xr:uid="{00000000-0005-0000-0000-0000D6790000}"/>
    <cellStyle name="Vírgula 11 2 2" xfId="31189" xr:uid="{00000000-0005-0000-0000-0000D7790000}"/>
    <cellStyle name="Vírgula 11 2 2 2" xfId="61810" xr:uid="{2269AF41-263F-4DF8-A339-CA792ACB16DB}"/>
    <cellStyle name="Vírgula 11 2 3" xfId="61809" xr:uid="{9D62AFE4-8283-4BB7-B064-E8D19F4B0B91}"/>
    <cellStyle name="Vírgula 11 3" xfId="31190" xr:uid="{00000000-0005-0000-0000-0000D8790000}"/>
    <cellStyle name="Vírgula 11 3 2" xfId="31191" xr:uid="{00000000-0005-0000-0000-0000D9790000}"/>
    <cellStyle name="Vírgula 11 3 2 2" xfId="61812" xr:uid="{5E5619DF-A154-48B2-B980-AA4454F9E9F9}"/>
    <cellStyle name="Vírgula 11 3 3" xfId="61811" xr:uid="{77471A45-E070-4111-83C6-EF8E7D42523A}"/>
    <cellStyle name="Vírgula 11 4" xfId="31192" xr:uid="{00000000-0005-0000-0000-0000DA790000}"/>
    <cellStyle name="Vírgula 11 4 2" xfId="61813" xr:uid="{AA404B88-648F-48D4-956E-750428961B62}"/>
    <cellStyle name="Vírgula 11 5" xfId="31193" xr:uid="{00000000-0005-0000-0000-0000DB790000}"/>
    <cellStyle name="Vírgula 11 5 2" xfId="61814" xr:uid="{E43A524B-2341-4724-BF48-0DA5ACB4C74B}"/>
    <cellStyle name="Vírgula 11 6" xfId="31194" xr:uid="{00000000-0005-0000-0000-0000DC790000}"/>
    <cellStyle name="Vírgula 11 6 2" xfId="61815" xr:uid="{E4E20BF6-DDA0-4DD1-977D-E05B2F99223F}"/>
    <cellStyle name="Vírgula 11 7" xfId="61808" xr:uid="{D4B2C6AE-EA6B-4BA8-B9D0-A3AB5E9C656D}"/>
    <cellStyle name="Vírgula 12" xfId="31195" xr:uid="{00000000-0005-0000-0000-0000DD790000}"/>
    <cellStyle name="Vírgula 12 2" xfId="31196" xr:uid="{00000000-0005-0000-0000-0000DE790000}"/>
    <cellStyle name="Vírgula 12 2 2" xfId="31197" xr:uid="{00000000-0005-0000-0000-0000DF790000}"/>
    <cellStyle name="Vírgula 12 2 2 2" xfId="61818" xr:uid="{AB692D54-1274-40C2-99F4-DE2CA0795DC7}"/>
    <cellStyle name="Vírgula 12 2 3" xfId="61817" xr:uid="{452FE40B-5FC0-48FC-AB34-3903E1F82182}"/>
    <cellStyle name="Vírgula 12 3" xfId="31198" xr:uid="{00000000-0005-0000-0000-0000E0790000}"/>
    <cellStyle name="Vírgula 12 3 2" xfId="31199" xr:uid="{00000000-0005-0000-0000-0000E1790000}"/>
    <cellStyle name="Vírgula 12 3 2 2" xfId="61820" xr:uid="{B7092663-057B-48FD-830A-A88E1A0004F1}"/>
    <cellStyle name="Vírgula 12 3 3" xfId="61819" xr:uid="{751328BF-4DCC-4F76-835A-A9CE9EB68D14}"/>
    <cellStyle name="Vírgula 12 4" xfId="31200" xr:uid="{00000000-0005-0000-0000-0000E2790000}"/>
    <cellStyle name="Vírgula 12 4 2" xfId="61821" xr:uid="{475925D9-9EFE-41A1-8CE5-7967CD283048}"/>
    <cellStyle name="Vírgula 12 5" xfId="31201" xr:uid="{00000000-0005-0000-0000-0000E3790000}"/>
    <cellStyle name="Vírgula 12 5 2" xfId="61822" xr:uid="{ED878F37-89D4-4E0D-822B-B69238D42CDA}"/>
    <cellStyle name="Vírgula 12 6" xfId="31202" xr:uid="{00000000-0005-0000-0000-0000E4790000}"/>
    <cellStyle name="Vírgula 12 6 2" xfId="61823" xr:uid="{17F58ADE-2FA0-451F-88BF-A5D2DE81DFB9}"/>
    <cellStyle name="Vírgula 12 7" xfId="61816" xr:uid="{FBB3DF19-4249-4254-B1B6-69145B2D7085}"/>
    <cellStyle name="Vírgula 13" xfId="31203" xr:uid="{00000000-0005-0000-0000-0000E5790000}"/>
    <cellStyle name="Vírgula 13 2" xfId="31204" xr:uid="{00000000-0005-0000-0000-0000E6790000}"/>
    <cellStyle name="Vírgula 13 2 2" xfId="31205" xr:uid="{00000000-0005-0000-0000-0000E7790000}"/>
    <cellStyle name="Vírgula 13 2 2 2" xfId="61826" xr:uid="{50680F4D-6874-4FE4-8997-DD0F66B8CB94}"/>
    <cellStyle name="Vírgula 13 2 3" xfId="61825" xr:uid="{2CF1B00F-7C38-4850-B398-7F6B846C365E}"/>
    <cellStyle name="Vírgula 13 3" xfId="31206" xr:uid="{00000000-0005-0000-0000-0000E8790000}"/>
    <cellStyle name="Vírgula 13 3 2" xfId="31207" xr:uid="{00000000-0005-0000-0000-0000E9790000}"/>
    <cellStyle name="Vírgula 13 3 2 2" xfId="61828" xr:uid="{90586389-6FAB-418B-8FCE-4BB3EF348E01}"/>
    <cellStyle name="Vírgula 13 3 3" xfId="61827" xr:uid="{2A0D1178-CC67-464E-8FAA-B198A40700D6}"/>
    <cellStyle name="Vírgula 13 4" xfId="31208" xr:uid="{00000000-0005-0000-0000-0000EA790000}"/>
    <cellStyle name="Vírgula 13 4 2" xfId="61829" xr:uid="{D3E801ED-0A5F-4CAF-AB41-94FBFDE030A0}"/>
    <cellStyle name="Vírgula 13 5" xfId="31209" xr:uid="{00000000-0005-0000-0000-0000EB790000}"/>
    <cellStyle name="Vírgula 13 5 2" xfId="61830" xr:uid="{22BE464B-DE13-43B3-8605-1E3292085578}"/>
    <cellStyle name="Vírgula 13 6" xfId="31210" xr:uid="{00000000-0005-0000-0000-0000EC790000}"/>
    <cellStyle name="Vírgula 13 6 2" xfId="61831" xr:uid="{19BBC8B8-83E5-437F-BDD5-6CCE6B2D922B}"/>
    <cellStyle name="Vírgula 13 7" xfId="61824" xr:uid="{01BE7B39-4954-47D0-BE9C-598724A80952}"/>
    <cellStyle name="Vírgula 14" xfId="31211" xr:uid="{00000000-0005-0000-0000-0000ED790000}"/>
    <cellStyle name="Vírgula 14 2" xfId="31212" xr:uid="{00000000-0005-0000-0000-0000EE790000}"/>
    <cellStyle name="Vírgula 14 2 2" xfId="31213" xr:uid="{00000000-0005-0000-0000-0000EF790000}"/>
    <cellStyle name="Vírgula 14 2 2 2" xfId="61834" xr:uid="{65861C8F-DD97-40BF-B3B2-8ED35E5BFF8D}"/>
    <cellStyle name="Vírgula 14 2 3" xfId="61833" xr:uid="{7DE02ABE-D539-4CCA-A62E-2BC5471883B1}"/>
    <cellStyle name="Vírgula 14 3" xfId="31214" xr:uid="{00000000-0005-0000-0000-0000F0790000}"/>
    <cellStyle name="Vírgula 14 3 2" xfId="31215" xr:uid="{00000000-0005-0000-0000-0000F1790000}"/>
    <cellStyle name="Vírgula 14 3 2 2" xfId="61836" xr:uid="{E7BB16C4-F039-401C-8A0E-35DE5FA74AE4}"/>
    <cellStyle name="Vírgula 14 3 3" xfId="61835" xr:uid="{8D72BCC3-5F94-4FE7-9064-17DFA126C7D8}"/>
    <cellStyle name="Vírgula 14 4" xfId="31216" xr:uid="{00000000-0005-0000-0000-0000F2790000}"/>
    <cellStyle name="Vírgula 14 4 2" xfId="61837" xr:uid="{3D715454-A913-4CD7-8E3C-4FACD5EA5B8B}"/>
    <cellStyle name="Vírgula 14 5" xfId="31217" xr:uid="{00000000-0005-0000-0000-0000F3790000}"/>
    <cellStyle name="Vírgula 14 5 2" xfId="61838" xr:uid="{E971F500-321E-4D29-B106-1B5EC45DD46E}"/>
    <cellStyle name="Vírgula 14 6" xfId="31218" xr:uid="{00000000-0005-0000-0000-0000F4790000}"/>
    <cellStyle name="Vírgula 14 6 2" xfId="61839" xr:uid="{BCAAA58A-E015-4783-8109-CB93D7C5456D}"/>
    <cellStyle name="Vírgula 14 7" xfId="61832" xr:uid="{044F6645-DEE5-4EDF-80DB-65C75C51C1AE}"/>
    <cellStyle name="Vírgula 15" xfId="31219" xr:uid="{00000000-0005-0000-0000-0000F5790000}"/>
    <cellStyle name="Vírgula 15 2" xfId="31220" xr:uid="{00000000-0005-0000-0000-0000F6790000}"/>
    <cellStyle name="Vírgula 15 2 2" xfId="31221" xr:uid="{00000000-0005-0000-0000-0000F7790000}"/>
    <cellStyle name="Vírgula 15 2 2 2" xfId="61842" xr:uid="{A9D7E3F3-8237-4EF5-BA97-A8BD0C15109F}"/>
    <cellStyle name="Vírgula 15 2 3" xfId="61841" xr:uid="{4638949B-957C-4CDB-8181-804EF5E9D6C5}"/>
    <cellStyle name="Vírgula 15 3" xfId="31222" xr:uid="{00000000-0005-0000-0000-0000F8790000}"/>
    <cellStyle name="Vírgula 15 3 2" xfId="31223" xr:uid="{00000000-0005-0000-0000-0000F9790000}"/>
    <cellStyle name="Vírgula 15 3 2 2" xfId="61844" xr:uid="{987BB5B8-AF02-4866-8E73-D33AC5E8E734}"/>
    <cellStyle name="Vírgula 15 3 3" xfId="61843" xr:uid="{C0D83A33-0D0C-4643-B409-2D68282A161C}"/>
    <cellStyle name="Vírgula 15 4" xfId="31224" xr:uid="{00000000-0005-0000-0000-0000FA790000}"/>
    <cellStyle name="Vírgula 15 4 2" xfId="61845" xr:uid="{F91D791B-3B0C-43DD-A089-FE06CD9A3342}"/>
    <cellStyle name="Vírgula 15 5" xfId="31225" xr:uid="{00000000-0005-0000-0000-0000FB790000}"/>
    <cellStyle name="Vírgula 15 5 2" xfId="31226" xr:uid="{00000000-0005-0000-0000-0000FC790000}"/>
    <cellStyle name="Vírgula 15 5 2 2" xfId="61847" xr:uid="{1291C216-7762-48C3-8FA0-C2A656430062}"/>
    <cellStyle name="Vírgula 15 5 3" xfId="61846" xr:uid="{B5A8766F-1214-4C98-8B4D-CDDBFCBA0923}"/>
    <cellStyle name="Vírgula 15 6" xfId="31227" xr:uid="{00000000-0005-0000-0000-0000FD790000}"/>
    <cellStyle name="Vírgula 15 6 2" xfId="61848" xr:uid="{F0BE58C9-B0EE-4572-8C9A-76BA9F6EC802}"/>
    <cellStyle name="Vírgula 15 7" xfId="61840" xr:uid="{D848C3E1-C9EC-41F3-86B5-AC6613437096}"/>
    <cellStyle name="Vírgula 16" xfId="31228" xr:uid="{00000000-0005-0000-0000-0000FE790000}"/>
    <cellStyle name="Vírgula 16 2" xfId="31229" xr:uid="{00000000-0005-0000-0000-0000FF790000}"/>
    <cellStyle name="Vírgula 16 2 2" xfId="31230" xr:uid="{00000000-0005-0000-0000-0000007A0000}"/>
    <cellStyle name="Vírgula 16 2 2 2" xfId="61851" xr:uid="{B7173700-DDC9-420A-8CCE-5764DB08016B}"/>
    <cellStyle name="Vírgula 16 2 3" xfId="61850" xr:uid="{C3830714-2ECB-481E-9619-CF39AFDC75A3}"/>
    <cellStyle name="Vírgula 16 3" xfId="31231" xr:uid="{00000000-0005-0000-0000-0000017A0000}"/>
    <cellStyle name="Vírgula 16 3 2" xfId="61852" xr:uid="{556D0CD4-A138-4C20-916A-66CA91C4005D}"/>
    <cellStyle name="Vírgula 16 4" xfId="31232" xr:uid="{00000000-0005-0000-0000-0000027A0000}"/>
    <cellStyle name="Vírgula 16 4 2" xfId="61853" xr:uid="{C2E19598-147E-464F-9BB7-37F075A9979B}"/>
    <cellStyle name="Vírgula 16 5" xfId="61849" xr:uid="{8AAE8027-B6DA-42BC-8CE0-7E3C6C1E1D73}"/>
    <cellStyle name="Vírgula 17" xfId="31233" xr:uid="{00000000-0005-0000-0000-0000037A0000}"/>
    <cellStyle name="Vírgula 17 2" xfId="31234" xr:uid="{00000000-0005-0000-0000-0000047A0000}"/>
    <cellStyle name="Vírgula 17 2 2" xfId="61855" xr:uid="{D308EC92-F904-4BAD-B8E8-A130736EC278}"/>
    <cellStyle name="Vírgula 17 3" xfId="31235" xr:uid="{00000000-0005-0000-0000-0000057A0000}"/>
    <cellStyle name="Vírgula 17 3 2" xfId="61856" xr:uid="{4F186FAC-3B91-46BE-BA09-3B11DD79DB6F}"/>
    <cellStyle name="Vírgula 17 4" xfId="61854" xr:uid="{D8447B2A-2791-48CB-9298-F574B7BAFB9D}"/>
    <cellStyle name="Vírgula 18" xfId="31236" xr:uid="{00000000-0005-0000-0000-0000067A0000}"/>
    <cellStyle name="Vírgula 18 2" xfId="31237" xr:uid="{00000000-0005-0000-0000-0000077A0000}"/>
    <cellStyle name="Vírgula 18 2 2" xfId="61858" xr:uid="{F3E76831-C24B-45A8-B490-5459E417D1C9}"/>
    <cellStyle name="Vírgula 18 3" xfId="61857" xr:uid="{DCD348B1-FF80-489E-BB72-C12EC301A963}"/>
    <cellStyle name="Vírgula 19" xfId="31238" xr:uid="{00000000-0005-0000-0000-0000087A0000}"/>
    <cellStyle name="Vírgula 19 2" xfId="31239" xr:uid="{00000000-0005-0000-0000-0000097A0000}"/>
    <cellStyle name="Vírgula 19 2 2" xfId="61860" xr:uid="{A3D84CDB-5856-4329-9341-B4477EFB5027}"/>
    <cellStyle name="Vírgula 19 3" xfId="61859" xr:uid="{549DD97A-B579-4167-A79D-D40E91BE18BF}"/>
    <cellStyle name="Vírgula 2" xfId="31240" xr:uid="{00000000-0005-0000-0000-00000A7A0000}"/>
    <cellStyle name="Vírgula 2 10" xfId="31241" xr:uid="{00000000-0005-0000-0000-00000B7A0000}"/>
    <cellStyle name="Vírgula 2 10 2" xfId="31242" xr:uid="{00000000-0005-0000-0000-00000C7A0000}"/>
    <cellStyle name="Vírgula 2 10 2 2" xfId="31243" xr:uid="{00000000-0005-0000-0000-00000D7A0000}"/>
    <cellStyle name="Vírgula 2 10 2 2 2" xfId="61864" xr:uid="{EDA5EBEE-9CEC-4509-A296-99EDA5C9D0E0}"/>
    <cellStyle name="Vírgula 2 10 2 3" xfId="61863" xr:uid="{E4257B43-F829-4492-847A-7D99C308E3CD}"/>
    <cellStyle name="Vírgula 2 10 3" xfId="31244" xr:uid="{00000000-0005-0000-0000-00000E7A0000}"/>
    <cellStyle name="Vírgula 2 10 3 2" xfId="31245" xr:uid="{00000000-0005-0000-0000-00000F7A0000}"/>
    <cellStyle name="Vírgula 2 10 3 2 2" xfId="61866" xr:uid="{278D025D-53AC-47D7-B705-0288128AF2C7}"/>
    <cellStyle name="Vírgula 2 10 3 3" xfId="61865" xr:uid="{4BEB3FA1-BE24-4E8C-885D-E0B27005E31C}"/>
    <cellStyle name="Vírgula 2 10 4" xfId="31246" xr:uid="{00000000-0005-0000-0000-0000107A0000}"/>
    <cellStyle name="Vírgula 2 10 4 2" xfId="61867" xr:uid="{E0BCDA8F-5781-48C8-9A26-4598BE166AED}"/>
    <cellStyle name="Vírgula 2 10 5" xfId="31247" xr:uid="{00000000-0005-0000-0000-0000117A0000}"/>
    <cellStyle name="Vírgula 2 10 5 2" xfId="61868" xr:uid="{9FBF6194-2C83-421F-80E1-BDEDA277A03E}"/>
    <cellStyle name="Vírgula 2 10 6" xfId="61862" xr:uid="{6DC4329D-AB63-49C5-984E-4840CAE38BDC}"/>
    <cellStyle name="Vírgula 2 11" xfId="31248" xr:uid="{00000000-0005-0000-0000-0000127A0000}"/>
    <cellStyle name="Vírgula 2 11 2" xfId="31249" xr:uid="{00000000-0005-0000-0000-0000137A0000}"/>
    <cellStyle name="Vírgula 2 11 2 2" xfId="31250" xr:uid="{00000000-0005-0000-0000-0000147A0000}"/>
    <cellStyle name="Vírgula 2 11 2 2 2" xfId="61871" xr:uid="{9869BB50-FF0D-40E9-BB25-85044FBA4A5B}"/>
    <cellStyle name="Vírgula 2 11 2 3" xfId="61870" xr:uid="{0FC03825-8DDB-44F6-88DB-5BDCFF33951D}"/>
    <cellStyle name="Vírgula 2 11 3" xfId="31251" xr:uid="{00000000-0005-0000-0000-0000157A0000}"/>
    <cellStyle name="Vírgula 2 11 3 2" xfId="61872" xr:uid="{54CC25B7-3961-4A67-8D21-C3B1797CA769}"/>
    <cellStyle name="Vírgula 2 11 4" xfId="31252" xr:uid="{00000000-0005-0000-0000-0000167A0000}"/>
    <cellStyle name="Vírgula 2 11 4 2" xfId="61873" xr:uid="{D84375BE-C711-4108-AA29-780C3CD2919C}"/>
    <cellStyle name="Vírgula 2 11 5" xfId="61869" xr:uid="{F1834E47-6CDB-4053-B9B0-79DD1C352564}"/>
    <cellStyle name="Vírgula 2 12" xfId="31253" xr:uid="{00000000-0005-0000-0000-0000177A0000}"/>
    <cellStyle name="Vírgula 2 12 2" xfId="31254" xr:uid="{00000000-0005-0000-0000-0000187A0000}"/>
    <cellStyle name="Vírgula 2 12 2 2" xfId="61875" xr:uid="{DFAB3217-EB74-4579-B17B-EC16641EB385}"/>
    <cellStyle name="Vírgula 2 12 3" xfId="31255" xr:uid="{00000000-0005-0000-0000-0000197A0000}"/>
    <cellStyle name="Vírgula 2 12 3 2" xfId="61876" xr:uid="{488FAA01-F576-4784-94B3-7ECED8208BAC}"/>
    <cellStyle name="Vírgula 2 12 4" xfId="61874" xr:uid="{ED1EBB99-4523-408F-9962-CE58882288D3}"/>
    <cellStyle name="Vírgula 2 13" xfId="31256" xr:uid="{00000000-0005-0000-0000-00001A7A0000}"/>
    <cellStyle name="Vírgula 2 13 2" xfId="31257" xr:uid="{00000000-0005-0000-0000-00001B7A0000}"/>
    <cellStyle name="Vírgula 2 13 2 2" xfId="61878" xr:uid="{690EA37D-8A0C-410C-9785-8EE3C943A794}"/>
    <cellStyle name="Vírgula 2 13 3" xfId="61877" xr:uid="{F9434009-3C57-4BBC-BB36-730F6621847B}"/>
    <cellStyle name="Vírgula 2 14" xfId="31258" xr:uid="{00000000-0005-0000-0000-00001C7A0000}"/>
    <cellStyle name="Vírgula 2 14 2" xfId="31259" xr:uid="{00000000-0005-0000-0000-00001D7A0000}"/>
    <cellStyle name="Vírgula 2 14 2 2" xfId="61880" xr:uid="{0AA53FB3-D3AD-4A6B-852F-38631B9E827D}"/>
    <cellStyle name="Vírgula 2 14 3" xfId="61879" xr:uid="{C26866DF-4140-4DFF-9E4A-C92E214FD937}"/>
    <cellStyle name="Vírgula 2 15" xfId="31260" xr:uid="{00000000-0005-0000-0000-00001E7A0000}"/>
    <cellStyle name="Vírgula 2 15 2" xfId="31261" xr:uid="{00000000-0005-0000-0000-00001F7A0000}"/>
    <cellStyle name="Vírgula 2 15 2 2" xfId="61882" xr:uid="{0E427AA5-EF3C-431B-B058-B3A4442C2B55}"/>
    <cellStyle name="Vírgula 2 15 3" xfId="61881" xr:uid="{2B81FE7B-0750-4992-8412-4E5F596A5460}"/>
    <cellStyle name="Vírgula 2 16" xfId="31262" xr:uid="{00000000-0005-0000-0000-0000207A0000}"/>
    <cellStyle name="Vírgula 2 16 2" xfId="31263" xr:uid="{00000000-0005-0000-0000-0000217A0000}"/>
    <cellStyle name="Vírgula 2 16 2 2" xfId="61884" xr:uid="{B9D05A85-1AFE-4024-9D4E-25950ADFA655}"/>
    <cellStyle name="Vírgula 2 16 3" xfId="61883" xr:uid="{1D8DF12C-F45F-4A93-82A6-7A15AF38B493}"/>
    <cellStyle name="Vírgula 2 17" xfId="31264" xr:uid="{00000000-0005-0000-0000-0000227A0000}"/>
    <cellStyle name="Vírgula 2 17 2" xfId="31265" xr:uid="{00000000-0005-0000-0000-0000237A0000}"/>
    <cellStyle name="Vírgula 2 17 2 2" xfId="61886" xr:uid="{BFECDF24-3152-4400-99D8-7B22AD5FED0C}"/>
    <cellStyle name="Vírgula 2 17 3" xfId="61885" xr:uid="{1ADC79A5-DC58-40F9-8681-275BB4645009}"/>
    <cellStyle name="Vírgula 2 18" xfId="31266" xr:uid="{00000000-0005-0000-0000-0000247A0000}"/>
    <cellStyle name="Vírgula 2 18 2" xfId="31267" xr:uid="{00000000-0005-0000-0000-0000257A0000}"/>
    <cellStyle name="Vírgula 2 18 2 2" xfId="61888" xr:uid="{5F94A216-2762-48D9-8009-F906128FEDE5}"/>
    <cellStyle name="Vírgula 2 18 3" xfId="61887" xr:uid="{B3E07385-C369-4C65-97D6-C282691DD1D8}"/>
    <cellStyle name="Vírgula 2 19" xfId="31268" xr:uid="{00000000-0005-0000-0000-0000267A0000}"/>
    <cellStyle name="Vírgula 2 19 2" xfId="31269" xr:uid="{00000000-0005-0000-0000-0000277A0000}"/>
    <cellStyle name="Vírgula 2 19 2 2" xfId="61890" xr:uid="{84CC7A2E-3467-41B3-AE76-B8F86A5B74D1}"/>
    <cellStyle name="Vírgula 2 19 3" xfId="61889" xr:uid="{4EC2B48B-BE8E-4925-9805-8A538FEBD83D}"/>
    <cellStyle name="Vírgula 2 2" xfId="31270" xr:uid="{00000000-0005-0000-0000-0000287A0000}"/>
    <cellStyle name="Vírgula 2 2 10" xfId="31271" xr:uid="{00000000-0005-0000-0000-0000297A0000}"/>
    <cellStyle name="Vírgula 2 2 10 2" xfId="31272" xr:uid="{00000000-0005-0000-0000-00002A7A0000}"/>
    <cellStyle name="Vírgula 2 2 10 2 2" xfId="61893" xr:uid="{123B0148-447E-416B-AB5A-B3E7A3D5B4EB}"/>
    <cellStyle name="Vírgula 2 2 10 3" xfId="61892" xr:uid="{07FA5CFC-05CF-4F30-A9E8-74FFCC9249A7}"/>
    <cellStyle name="Vírgula 2 2 11" xfId="31273" xr:uid="{00000000-0005-0000-0000-00002B7A0000}"/>
    <cellStyle name="Vírgula 2 2 11 2" xfId="31274" xr:uid="{00000000-0005-0000-0000-00002C7A0000}"/>
    <cellStyle name="Vírgula 2 2 11 2 2" xfId="61895" xr:uid="{5BAF0EE8-081C-4056-98A6-56E346924AAE}"/>
    <cellStyle name="Vírgula 2 2 11 3" xfId="61894" xr:uid="{9609DEFD-070C-462B-BB62-1211F919BF4E}"/>
    <cellStyle name="Vírgula 2 2 12" xfId="31275" xr:uid="{00000000-0005-0000-0000-00002D7A0000}"/>
    <cellStyle name="Vírgula 2 2 12 2" xfId="31276" xr:uid="{00000000-0005-0000-0000-00002E7A0000}"/>
    <cellStyle name="Vírgula 2 2 12 2 2" xfId="61897" xr:uid="{7CAB6849-8584-4AD8-AE79-C68DB4344461}"/>
    <cellStyle name="Vírgula 2 2 12 3" xfId="61896" xr:uid="{9A121AEE-1271-412E-8152-C5B5E01A1EAD}"/>
    <cellStyle name="Vírgula 2 2 13" xfId="31277" xr:uid="{00000000-0005-0000-0000-00002F7A0000}"/>
    <cellStyle name="Vírgula 2 2 13 2" xfId="31278" xr:uid="{00000000-0005-0000-0000-0000307A0000}"/>
    <cellStyle name="Vírgula 2 2 13 2 2" xfId="61899" xr:uid="{4938FBE6-1692-468F-8ABA-8374B1475697}"/>
    <cellStyle name="Vírgula 2 2 13 3" xfId="61898" xr:uid="{70E6BDB8-EA35-49FE-AF01-F50B9C1110A8}"/>
    <cellStyle name="Vírgula 2 2 14" xfId="31279" xr:uid="{00000000-0005-0000-0000-0000317A0000}"/>
    <cellStyle name="Vírgula 2 2 14 2" xfId="31280" xr:uid="{00000000-0005-0000-0000-0000327A0000}"/>
    <cellStyle name="Vírgula 2 2 14 2 2" xfId="61901" xr:uid="{B3F7D337-8AB1-4EA0-BD29-3B20A7942FB7}"/>
    <cellStyle name="Vírgula 2 2 14 3" xfId="61900" xr:uid="{445BA6FA-3347-4F19-9221-8F50CCC57082}"/>
    <cellStyle name="Vírgula 2 2 15" xfId="31281" xr:uid="{00000000-0005-0000-0000-0000337A0000}"/>
    <cellStyle name="Vírgula 2 2 15 2" xfId="31282" xr:uid="{00000000-0005-0000-0000-0000347A0000}"/>
    <cellStyle name="Vírgula 2 2 15 2 2" xfId="61903" xr:uid="{21515B87-7C55-45C5-BE6E-703891DF3DBD}"/>
    <cellStyle name="Vírgula 2 2 15 3" xfId="61902" xr:uid="{A2F2D7C1-8C20-4E09-BC7A-80EC305563DF}"/>
    <cellStyle name="Vírgula 2 2 16" xfId="31283" xr:uid="{00000000-0005-0000-0000-0000357A0000}"/>
    <cellStyle name="Vírgula 2 2 16 2" xfId="61904" xr:uid="{496FFF23-A83B-491A-98F5-52D3E6CB9B16}"/>
    <cellStyle name="Vírgula 2 2 17" xfId="31284" xr:uid="{00000000-0005-0000-0000-0000367A0000}"/>
    <cellStyle name="Vírgula 2 2 17 2" xfId="61905" xr:uid="{12D04A0F-3C64-405A-BB95-381E028E3F05}"/>
    <cellStyle name="Vírgula 2 2 18" xfId="31285" xr:uid="{00000000-0005-0000-0000-0000377A0000}"/>
    <cellStyle name="Vírgula 2 2 18 2" xfId="61906" xr:uid="{5E104DA5-32C7-432B-9260-F86EFD7F9103}"/>
    <cellStyle name="Vírgula 2 2 19" xfId="31286" xr:uid="{00000000-0005-0000-0000-0000387A0000}"/>
    <cellStyle name="Vírgula 2 2 19 2" xfId="61907" xr:uid="{1A7E5E27-55D6-4484-995F-7FB8A6DEA4C9}"/>
    <cellStyle name="Vírgula 2 2 2" xfId="31287" xr:uid="{00000000-0005-0000-0000-0000397A0000}"/>
    <cellStyle name="Vírgula 2 2 2 10" xfId="31288" xr:uid="{00000000-0005-0000-0000-00003A7A0000}"/>
    <cellStyle name="Vírgula 2 2 2 10 2" xfId="61909" xr:uid="{88C6B73B-4281-4D06-B0A3-C83CB7845FBB}"/>
    <cellStyle name="Vírgula 2 2 2 11" xfId="31289" xr:uid="{00000000-0005-0000-0000-00003B7A0000}"/>
    <cellStyle name="Vírgula 2 2 2 11 2" xfId="61910" xr:uid="{EE6F70D0-0F1D-4AAF-A2A2-F12296B8BEFB}"/>
    <cellStyle name="Vírgula 2 2 2 12" xfId="31290" xr:uid="{00000000-0005-0000-0000-00003C7A0000}"/>
    <cellStyle name="Vírgula 2 2 2 12 2" xfId="61911" xr:uid="{32BE922E-BD77-41E6-A3DD-21FEE5921CDE}"/>
    <cellStyle name="Vírgula 2 2 2 13" xfId="31291" xr:uid="{00000000-0005-0000-0000-00003D7A0000}"/>
    <cellStyle name="Vírgula 2 2 2 13 2" xfId="61912" xr:uid="{EA4F7523-7749-4905-9C21-86A31096C2A3}"/>
    <cellStyle name="Vírgula 2 2 2 14" xfId="61908" xr:uid="{70AF598F-F25A-491E-B950-F6E7F586D212}"/>
    <cellStyle name="Vírgula 2 2 2 2" xfId="31292" xr:uid="{00000000-0005-0000-0000-00003E7A0000}"/>
    <cellStyle name="Vírgula 2 2 2 2 2" xfId="31293" xr:uid="{00000000-0005-0000-0000-00003F7A0000}"/>
    <cellStyle name="Vírgula 2 2 2 2 2 2" xfId="31294" xr:uid="{00000000-0005-0000-0000-0000407A0000}"/>
    <cellStyle name="Vírgula 2 2 2 2 2 2 2" xfId="61915" xr:uid="{D478E452-0F34-4CED-99E8-9FD0FD4BE0C5}"/>
    <cellStyle name="Vírgula 2 2 2 2 2 3" xfId="61914" xr:uid="{08493731-EFC2-4EA2-BC31-FAFF5A783162}"/>
    <cellStyle name="Vírgula 2 2 2 2 3" xfId="31295" xr:uid="{00000000-0005-0000-0000-0000417A0000}"/>
    <cellStyle name="Vírgula 2 2 2 2 3 2" xfId="31296" xr:uid="{00000000-0005-0000-0000-0000427A0000}"/>
    <cellStyle name="Vírgula 2 2 2 2 3 2 2" xfId="61917" xr:uid="{43BB2B04-25CB-4E6E-B3DB-FAB2472CB7F3}"/>
    <cellStyle name="Vírgula 2 2 2 2 3 3" xfId="61916" xr:uid="{66C1BE54-4C67-48D3-90FD-E8956BB9CBEC}"/>
    <cellStyle name="Vírgula 2 2 2 2 4" xfId="31297" xr:uid="{00000000-0005-0000-0000-0000437A0000}"/>
    <cellStyle name="Vírgula 2 2 2 2 4 2" xfId="61918" xr:uid="{6E7E5412-C69B-4CDB-A223-847F79438157}"/>
    <cellStyle name="Vírgula 2 2 2 2 5" xfId="31298" xr:uid="{00000000-0005-0000-0000-0000447A0000}"/>
    <cellStyle name="Vírgula 2 2 2 2 5 2" xfId="61919" xr:uid="{CE1B61DE-0085-47A3-8405-371FF3C6F9AB}"/>
    <cellStyle name="Vírgula 2 2 2 2 6" xfId="31299" xr:uid="{00000000-0005-0000-0000-0000457A0000}"/>
    <cellStyle name="Vírgula 2 2 2 2 6 2" xfId="61920" xr:uid="{9C7BAA02-5E89-4538-B212-C8EC527389C7}"/>
    <cellStyle name="Vírgula 2 2 2 2 7" xfId="61913" xr:uid="{6E5AA2D4-CAEA-41D0-A726-2FAE5667AAAD}"/>
    <cellStyle name="Vírgula 2 2 2 3" xfId="31300" xr:uid="{00000000-0005-0000-0000-0000467A0000}"/>
    <cellStyle name="Vírgula 2 2 2 3 2" xfId="31301" xr:uid="{00000000-0005-0000-0000-0000477A0000}"/>
    <cellStyle name="Vírgula 2 2 2 3 2 2" xfId="31302" xr:uid="{00000000-0005-0000-0000-0000487A0000}"/>
    <cellStyle name="Vírgula 2 2 2 3 2 2 2" xfId="61923" xr:uid="{8646FAFB-BE15-4094-879B-6985EEA4C82F}"/>
    <cellStyle name="Vírgula 2 2 2 3 2 3" xfId="61922" xr:uid="{08BADFEC-7BE0-484C-88B2-6ED2EF7F18DA}"/>
    <cellStyle name="Vírgula 2 2 2 3 3" xfId="31303" xr:uid="{00000000-0005-0000-0000-0000497A0000}"/>
    <cellStyle name="Vírgula 2 2 2 3 3 2" xfId="61924" xr:uid="{01003F68-8477-4473-A937-8B33D2DDA61E}"/>
    <cellStyle name="Vírgula 2 2 2 3 4" xfId="31304" xr:uid="{00000000-0005-0000-0000-00004A7A0000}"/>
    <cellStyle name="Vírgula 2 2 2 3 4 2" xfId="61925" xr:uid="{21DAF302-7A2D-42B2-AC1C-28B0691CF75A}"/>
    <cellStyle name="Vírgula 2 2 2 3 5" xfId="61921" xr:uid="{4A8BCFBC-9C88-4B63-8057-7CCD65F7B8B8}"/>
    <cellStyle name="Vírgula 2 2 2 4" xfId="31305" xr:uid="{00000000-0005-0000-0000-00004B7A0000}"/>
    <cellStyle name="Vírgula 2 2 2 4 2" xfId="31306" xr:uid="{00000000-0005-0000-0000-00004C7A0000}"/>
    <cellStyle name="Vírgula 2 2 2 4 2 2" xfId="61927" xr:uid="{11780694-8EC9-4FE7-8A58-2EDCBAE9C462}"/>
    <cellStyle name="Vírgula 2 2 2 4 3" xfId="61926" xr:uid="{39CB24F8-68C2-4BBA-A5E9-83F7E7EB6667}"/>
    <cellStyle name="Vírgula 2 2 2 5" xfId="31307" xr:uid="{00000000-0005-0000-0000-00004D7A0000}"/>
    <cellStyle name="Vírgula 2 2 2 5 2" xfId="31308" xr:uid="{00000000-0005-0000-0000-00004E7A0000}"/>
    <cellStyle name="Vírgula 2 2 2 5 2 2" xfId="61929" xr:uid="{A3EC5B1E-9C3F-4BDB-8727-1C96DC0033E9}"/>
    <cellStyle name="Vírgula 2 2 2 5 3" xfId="61928" xr:uid="{80E13104-19FF-4F5A-B8BC-710D109D36CD}"/>
    <cellStyle name="Vírgula 2 2 2 6" xfId="31309" xr:uid="{00000000-0005-0000-0000-00004F7A0000}"/>
    <cellStyle name="Vírgula 2 2 2 6 2" xfId="31310" xr:uid="{00000000-0005-0000-0000-0000507A0000}"/>
    <cellStyle name="Vírgula 2 2 2 6 2 2" xfId="61931" xr:uid="{F867E3C4-381B-40E4-9343-1E222B73F9E0}"/>
    <cellStyle name="Vírgula 2 2 2 6 3" xfId="61930" xr:uid="{7DC21570-A292-4CD0-84EF-2883BD27F749}"/>
    <cellStyle name="Vírgula 2 2 2 7" xfId="31311" xr:uid="{00000000-0005-0000-0000-0000517A0000}"/>
    <cellStyle name="Vírgula 2 2 2 7 2" xfId="31312" xr:uid="{00000000-0005-0000-0000-0000527A0000}"/>
    <cellStyle name="Vírgula 2 2 2 7 2 2" xfId="61933" xr:uid="{9A9089E1-E8F1-42AF-94C4-A0FC9A4FBCF9}"/>
    <cellStyle name="Vírgula 2 2 2 7 3" xfId="61932" xr:uid="{65D92241-53EF-4780-9711-2950A1472AED}"/>
    <cellStyle name="Vírgula 2 2 2 8" xfId="31313" xr:uid="{00000000-0005-0000-0000-0000537A0000}"/>
    <cellStyle name="Vírgula 2 2 2 8 2" xfId="31314" xr:uid="{00000000-0005-0000-0000-0000547A0000}"/>
    <cellStyle name="Vírgula 2 2 2 8 2 2" xfId="61935" xr:uid="{399C6830-6DF9-4A5F-9C22-00B14F6AF329}"/>
    <cellStyle name="Vírgula 2 2 2 8 3" xfId="61934" xr:uid="{B9982FC5-60ED-43F6-8637-5AB0B673A1BC}"/>
    <cellStyle name="Vírgula 2 2 2 9" xfId="31315" xr:uid="{00000000-0005-0000-0000-0000557A0000}"/>
    <cellStyle name="Vírgula 2 2 2 9 2" xfId="61936" xr:uid="{DFDC05FC-389E-4C7E-BC09-395CD5D45D2A}"/>
    <cellStyle name="Vírgula 2 2 20" xfId="31316" xr:uid="{00000000-0005-0000-0000-0000567A0000}"/>
    <cellStyle name="Vírgula 2 2 20 2" xfId="31317" xr:uid="{00000000-0005-0000-0000-0000577A0000}"/>
    <cellStyle name="Vírgula 2 2 20 2 2" xfId="61938" xr:uid="{395B3B2A-5A5D-4FF3-BE24-51BD30CED4AA}"/>
    <cellStyle name="Vírgula 2 2 20 3" xfId="61937" xr:uid="{559B6CE7-0B05-4C83-B08F-D25682470EBE}"/>
    <cellStyle name="Vírgula 2 2 21" xfId="31318" xr:uid="{00000000-0005-0000-0000-0000587A0000}"/>
    <cellStyle name="Vírgula 2 2 21 2" xfId="61939" xr:uid="{D5E31AD0-9252-432C-BF2A-EB542A896F94}"/>
    <cellStyle name="Vírgula 2 2 21 3" xfId="31319" xr:uid="{00000000-0005-0000-0000-0000597A0000}"/>
    <cellStyle name="Vírgula 2 2 21 3 2" xfId="61940" xr:uid="{F3ECCC26-6AA0-44C2-A475-DBE1CDA53CE1}"/>
    <cellStyle name="Vírgula 2 2 22" xfId="31320" xr:uid="{00000000-0005-0000-0000-00005A7A0000}"/>
    <cellStyle name="Vírgula 2 2 22 2" xfId="61941" xr:uid="{07991E01-2D18-4914-BEE0-103B9D8B2882}"/>
    <cellStyle name="Vírgula 2 2 23" xfId="31321" xr:uid="{00000000-0005-0000-0000-00005B7A0000}"/>
    <cellStyle name="Vírgula 2 2 23 2" xfId="61942" xr:uid="{61B250C5-8AF9-4A58-9287-C1283C9253ED}"/>
    <cellStyle name="Vírgula 2 2 24" xfId="31322" xr:uid="{00000000-0005-0000-0000-00005C7A0000}"/>
    <cellStyle name="Vírgula 2 2 24 2" xfId="61943" xr:uid="{1944976A-CF2D-4CAC-8C14-CF95074441EF}"/>
    <cellStyle name="Vírgula 2 2 25" xfId="31323" xr:uid="{00000000-0005-0000-0000-00005D7A0000}"/>
    <cellStyle name="Vírgula 2 2 25 2" xfId="61944" xr:uid="{BA35D84A-52E5-42E0-ABB2-3E8A60734008}"/>
    <cellStyle name="Vírgula 2 2 26" xfId="31324" xr:uid="{00000000-0005-0000-0000-00005E7A0000}"/>
    <cellStyle name="Vírgula 2 2 26 2" xfId="61945" xr:uid="{EFF2131A-9622-40D0-89FB-3C8C26D177D2}"/>
    <cellStyle name="Vírgula 2 2 27" xfId="31325" xr:uid="{00000000-0005-0000-0000-00005F7A0000}"/>
    <cellStyle name="Vírgula 2 2 27 2" xfId="61946" xr:uid="{F72FE98F-290A-4B4B-931A-728095A29352}"/>
    <cellStyle name="Vírgula 2 2 28" xfId="31326" xr:uid="{00000000-0005-0000-0000-0000607A0000}"/>
    <cellStyle name="Vírgula 2 2 28 2" xfId="61947" xr:uid="{F7C83392-B3CF-4B02-8427-03A8F0F70A5C}"/>
    <cellStyle name="Vírgula 2 2 29" xfId="61891" xr:uid="{35C7E895-5860-4B7D-ACB0-BD6DAC57EF4E}"/>
    <cellStyle name="Vírgula 2 2 3" xfId="31327" xr:uid="{00000000-0005-0000-0000-0000617A0000}"/>
    <cellStyle name="Vírgula 2 2 3 10" xfId="31328" xr:uid="{00000000-0005-0000-0000-0000627A0000}"/>
    <cellStyle name="Vírgula 2 2 3 10 2" xfId="61949" xr:uid="{D36AEF18-4773-4E47-BD66-689E526F1F96}"/>
    <cellStyle name="Vírgula 2 2 3 11" xfId="61948" xr:uid="{2D8BE418-01E9-43AE-9FFA-C707FC4E9C8B}"/>
    <cellStyle name="Vírgula 2 2 3 2" xfId="31329" xr:uid="{00000000-0005-0000-0000-0000637A0000}"/>
    <cellStyle name="Vírgula 2 2 3 2 2" xfId="31330" xr:uid="{00000000-0005-0000-0000-0000647A0000}"/>
    <cellStyle name="Vírgula 2 2 3 2 2 2" xfId="31331" xr:uid="{00000000-0005-0000-0000-0000657A0000}"/>
    <cellStyle name="Vírgula 2 2 3 2 2 2 2" xfId="61952" xr:uid="{C29C01DB-FFF9-4E46-A3E5-4B332105D34B}"/>
    <cellStyle name="Vírgula 2 2 3 2 2 3" xfId="61951" xr:uid="{D3A56FA2-555A-4793-B5D9-FFE6A3125D88}"/>
    <cellStyle name="Vírgula 2 2 3 2 3" xfId="31332" xr:uid="{00000000-0005-0000-0000-0000667A0000}"/>
    <cellStyle name="Vírgula 2 2 3 2 3 2" xfId="61953" xr:uid="{3F291432-16AF-4FB7-AF12-61D620E1E493}"/>
    <cellStyle name="Vírgula 2 2 3 2 4" xfId="31333" xr:uid="{00000000-0005-0000-0000-0000677A0000}"/>
    <cellStyle name="Vírgula 2 2 3 2 4 2" xfId="61954" xr:uid="{2D012887-E9EC-4542-AF2A-0BAD66E0506B}"/>
    <cellStyle name="Vírgula 2 2 3 2 5" xfId="61950" xr:uid="{771788C4-FEEE-4A15-8D0B-4DE4BAC25E3B}"/>
    <cellStyle name="Vírgula 2 2 3 3" xfId="31334" xr:uid="{00000000-0005-0000-0000-0000687A0000}"/>
    <cellStyle name="Vírgula 2 2 3 3 2" xfId="31335" xr:uid="{00000000-0005-0000-0000-0000697A0000}"/>
    <cellStyle name="Vírgula 2 2 3 3 2 2" xfId="61956" xr:uid="{44791F22-C54D-404A-A055-1FE885C295CE}"/>
    <cellStyle name="Vírgula 2 2 3 3 3" xfId="61955" xr:uid="{10F08CB4-DDFC-49EF-9EB3-9C3A4A3D40AC}"/>
    <cellStyle name="Vírgula 2 2 3 4" xfId="31336" xr:uid="{00000000-0005-0000-0000-00006A7A0000}"/>
    <cellStyle name="Vírgula 2 2 3 4 2" xfId="31337" xr:uid="{00000000-0005-0000-0000-00006B7A0000}"/>
    <cellStyle name="Vírgula 2 2 3 4 2 2" xfId="61958" xr:uid="{27721B15-E477-4702-B856-36FF0999192A}"/>
    <cellStyle name="Vírgula 2 2 3 4 3" xfId="61957" xr:uid="{16D30BBC-28C0-4D0F-BBDF-96CB97B28EC7}"/>
    <cellStyle name="Vírgula 2 2 3 5" xfId="31338" xr:uid="{00000000-0005-0000-0000-00006C7A0000}"/>
    <cellStyle name="Vírgula 2 2 3 5 2" xfId="31339" xr:uid="{00000000-0005-0000-0000-00006D7A0000}"/>
    <cellStyle name="Vírgula 2 2 3 5 2 2" xfId="61960" xr:uid="{A48995B9-F887-4BC0-B69C-5E0CC683DA6A}"/>
    <cellStyle name="Vírgula 2 2 3 5 3" xfId="61959" xr:uid="{5ACFBBFF-94E8-4DBD-A9CD-9D25B74ED2A7}"/>
    <cellStyle name="Vírgula 2 2 3 6" xfId="31340" xr:uid="{00000000-0005-0000-0000-00006E7A0000}"/>
    <cellStyle name="Vírgula 2 2 3 6 2" xfId="31341" xr:uid="{00000000-0005-0000-0000-00006F7A0000}"/>
    <cellStyle name="Vírgula 2 2 3 6 2 2" xfId="61962" xr:uid="{14699753-F5C6-4F1F-BBD5-0DAD4C16C3C8}"/>
    <cellStyle name="Vírgula 2 2 3 6 3" xfId="61961" xr:uid="{CBC62D40-1BFD-4485-8C61-82C45B48BF18}"/>
    <cellStyle name="Vírgula 2 2 3 7" xfId="31342" xr:uid="{00000000-0005-0000-0000-0000707A0000}"/>
    <cellStyle name="Vírgula 2 2 3 7 2" xfId="61963" xr:uid="{638D4CF0-13BD-4C2A-9C4C-B8A2AEF6618D}"/>
    <cellStyle name="Vírgula 2 2 3 8" xfId="31343" xr:uid="{00000000-0005-0000-0000-0000717A0000}"/>
    <cellStyle name="Vírgula 2 2 3 8 2" xfId="61964" xr:uid="{C5716CB4-C9B4-4613-A0FD-E01A5DB04F71}"/>
    <cellStyle name="Vírgula 2 2 3 9" xfId="31344" xr:uid="{00000000-0005-0000-0000-0000727A0000}"/>
    <cellStyle name="Vírgula 2 2 3 9 2" xfId="61965" xr:uid="{D9E14C59-0918-4FD2-8A7B-886FD9B4A4C9}"/>
    <cellStyle name="Vírgula 2 2 30" xfId="31345" xr:uid="{00000000-0005-0000-0000-0000737A0000}"/>
    <cellStyle name="Vírgula 2 2 30 2" xfId="61966" xr:uid="{D6605322-8552-4A1D-8A46-68F1849F1414}"/>
    <cellStyle name="Vírgula 2 2 4" xfId="31346" xr:uid="{00000000-0005-0000-0000-0000747A0000}"/>
    <cellStyle name="Vírgula 2 2 4 2" xfId="31347" xr:uid="{00000000-0005-0000-0000-0000757A0000}"/>
    <cellStyle name="Vírgula 2 2 4 2 2" xfId="31348" xr:uid="{00000000-0005-0000-0000-0000767A0000}"/>
    <cellStyle name="Vírgula 2 2 4 2 2 2" xfId="61969" xr:uid="{C24C0F42-F012-4888-B0B3-90332496B295}"/>
    <cellStyle name="Vírgula 2 2 4 2 3" xfId="61968" xr:uid="{B2E9AE26-2D3E-4F19-BC8A-8DA93A01487D}"/>
    <cellStyle name="Vírgula 2 2 4 3" xfId="31349" xr:uid="{00000000-0005-0000-0000-0000777A0000}"/>
    <cellStyle name="Vírgula 2 2 4 3 2" xfId="31350" xr:uid="{00000000-0005-0000-0000-0000787A0000}"/>
    <cellStyle name="Vírgula 2 2 4 3 2 2" xfId="61971" xr:uid="{B333A345-3E6C-4C77-8819-E9DDE733E4B1}"/>
    <cellStyle name="Vírgula 2 2 4 3 3" xfId="61970" xr:uid="{F2737891-BEF0-458E-9F45-B0CA4E86DD1A}"/>
    <cellStyle name="Vírgula 2 2 4 4" xfId="31351" xr:uid="{00000000-0005-0000-0000-0000797A0000}"/>
    <cellStyle name="Vírgula 2 2 4 4 2" xfId="31352" xr:uid="{00000000-0005-0000-0000-00007A7A0000}"/>
    <cellStyle name="Vírgula 2 2 4 4 2 2" xfId="61973" xr:uid="{EF0B79D2-6747-4F06-9862-90E42E947949}"/>
    <cellStyle name="Vírgula 2 2 4 4 3" xfId="61972" xr:uid="{6211A4F7-3448-468E-B068-262FE760BE14}"/>
    <cellStyle name="Vírgula 2 2 4 5" xfId="31353" xr:uid="{00000000-0005-0000-0000-00007B7A0000}"/>
    <cellStyle name="Vírgula 2 2 4 5 2" xfId="31354" xr:uid="{00000000-0005-0000-0000-00007C7A0000}"/>
    <cellStyle name="Vírgula 2 2 4 5 2 2" xfId="61975" xr:uid="{B5C02A2A-1B47-4F0C-9F89-002C0CB8209A}"/>
    <cellStyle name="Vírgula 2 2 4 5 3" xfId="61974" xr:uid="{EA17902A-ED89-4842-A70D-F6CB847F9DFC}"/>
    <cellStyle name="Vírgula 2 2 4 6" xfId="31355" xr:uid="{00000000-0005-0000-0000-00007D7A0000}"/>
    <cellStyle name="Vírgula 2 2 4 6 2" xfId="61976" xr:uid="{C771ABC9-61D7-46D6-AF72-81B6D0C27667}"/>
    <cellStyle name="Vírgula 2 2 4 7" xfId="31356" xr:uid="{00000000-0005-0000-0000-00007E7A0000}"/>
    <cellStyle name="Vírgula 2 2 4 7 2" xfId="61977" xr:uid="{770B54CF-8487-4867-9120-6468FD258BFB}"/>
    <cellStyle name="Vírgula 2 2 4 8" xfId="31357" xr:uid="{00000000-0005-0000-0000-00007F7A0000}"/>
    <cellStyle name="Vírgula 2 2 4 8 2" xfId="61978" xr:uid="{BDDAF4E3-0384-4F6F-B2DD-269D4CD293C0}"/>
    <cellStyle name="Vírgula 2 2 4 9" xfId="61967" xr:uid="{EF390254-C21D-4FAC-A3C2-BEFA3E3349C5}"/>
    <cellStyle name="Vírgula 2 2 5" xfId="31358" xr:uid="{00000000-0005-0000-0000-0000807A0000}"/>
    <cellStyle name="Vírgula 2 2 5 2" xfId="31359" xr:uid="{00000000-0005-0000-0000-0000817A0000}"/>
    <cellStyle name="Vírgula 2 2 5 2 2" xfId="31360" xr:uid="{00000000-0005-0000-0000-0000827A0000}"/>
    <cellStyle name="Vírgula 2 2 5 2 2 2" xfId="61981" xr:uid="{2E5DCE51-BD1B-402C-813D-307032BC752D}"/>
    <cellStyle name="Vírgula 2 2 5 2 3" xfId="61980" xr:uid="{ECE0AE5B-D1BC-4213-B0DA-B4E22E9ABA49}"/>
    <cellStyle name="Vírgula 2 2 5 3" xfId="31361" xr:uid="{00000000-0005-0000-0000-0000837A0000}"/>
    <cellStyle name="Vírgula 2 2 5 3 2" xfId="31362" xr:uid="{00000000-0005-0000-0000-0000847A0000}"/>
    <cellStyle name="Vírgula 2 2 5 3 2 2" xfId="61983" xr:uid="{38A691A4-00FE-4988-81DD-27C3D371449B}"/>
    <cellStyle name="Vírgula 2 2 5 3 3" xfId="61982" xr:uid="{74AAD2D4-390B-4563-A457-9E9E1FB90379}"/>
    <cellStyle name="Vírgula 2 2 5 4" xfId="31363" xr:uid="{00000000-0005-0000-0000-0000857A0000}"/>
    <cellStyle name="Vírgula 2 2 5 4 2" xfId="61984" xr:uid="{1353FF26-384D-4BE1-8173-78BDC3CB16AE}"/>
    <cellStyle name="Vírgula 2 2 5 5" xfId="31364" xr:uid="{00000000-0005-0000-0000-0000867A0000}"/>
    <cellStyle name="Vírgula 2 2 5 5 2" xfId="61985" xr:uid="{E235E411-EEA3-4DE8-9BF8-9DD969552A97}"/>
    <cellStyle name="Vírgula 2 2 5 6" xfId="61979" xr:uid="{DD9C0FD9-6244-4DDA-8AF3-0A322106EE26}"/>
    <cellStyle name="Vírgula 2 2 6" xfId="31365" xr:uid="{00000000-0005-0000-0000-0000877A0000}"/>
    <cellStyle name="Vírgula 2 2 6 2" xfId="31366" xr:uid="{00000000-0005-0000-0000-0000887A0000}"/>
    <cellStyle name="Vírgula 2 2 6 2 2" xfId="31367" xr:uid="{00000000-0005-0000-0000-0000897A0000}"/>
    <cellStyle name="Vírgula 2 2 6 2 2 2" xfId="61988" xr:uid="{51611C9A-1497-4DF3-8916-3108687B2744}"/>
    <cellStyle name="Vírgula 2 2 6 2 3" xfId="61987" xr:uid="{6F2C6C41-6B1E-4C3F-AD80-EA375DA0D7FA}"/>
    <cellStyle name="Vírgula 2 2 6 3" xfId="31368" xr:uid="{00000000-0005-0000-0000-00008A7A0000}"/>
    <cellStyle name="Vírgula 2 2 6 3 2" xfId="61989" xr:uid="{445DE677-09B0-4377-9006-C25E55BBB211}"/>
    <cellStyle name="Vírgula 2 2 6 4" xfId="31369" xr:uid="{00000000-0005-0000-0000-00008B7A0000}"/>
    <cellStyle name="Vírgula 2 2 6 4 2" xfId="61990" xr:uid="{750F1D49-B4A0-4B8C-A5D0-AD06EA1D0CF3}"/>
    <cellStyle name="Vírgula 2 2 6 5" xfId="61986" xr:uid="{C0032A25-BB5C-406B-B17C-7438F2AF192C}"/>
    <cellStyle name="Vírgula 2 2 7" xfId="31370" xr:uid="{00000000-0005-0000-0000-00008C7A0000}"/>
    <cellStyle name="Vírgula 2 2 7 2" xfId="31371" xr:uid="{00000000-0005-0000-0000-00008D7A0000}"/>
    <cellStyle name="Vírgula 2 2 7 2 2" xfId="61992" xr:uid="{A8761F50-118D-4F99-995D-25CF05907DC6}"/>
    <cellStyle name="Vírgula 2 2 7 3" xfId="31372" xr:uid="{00000000-0005-0000-0000-00008E7A0000}"/>
    <cellStyle name="Vírgula 2 2 7 3 2" xfId="61993" xr:uid="{4E90867A-3D6E-422A-A67E-F48E98E9AE9D}"/>
    <cellStyle name="Vírgula 2 2 7 4" xfId="61991" xr:uid="{9B077519-F4CD-40F9-B4CB-869121804A4A}"/>
    <cellStyle name="Vírgula 2 2 8" xfId="31373" xr:uid="{00000000-0005-0000-0000-00008F7A0000}"/>
    <cellStyle name="Vírgula 2 2 8 2" xfId="31374" xr:uid="{00000000-0005-0000-0000-0000907A0000}"/>
    <cellStyle name="Vírgula 2 2 8 2 2" xfId="61995" xr:uid="{ED7F6A34-543E-47DF-A9D3-F0C1D394C8B9}"/>
    <cellStyle name="Vírgula 2 2 8 3" xfId="61994" xr:uid="{836480E3-B93E-4B4B-9FBF-0D809999036A}"/>
    <cellStyle name="Vírgula 2 2 9" xfId="31375" xr:uid="{00000000-0005-0000-0000-0000917A0000}"/>
    <cellStyle name="Vírgula 2 2 9 2" xfId="31376" xr:uid="{00000000-0005-0000-0000-0000927A0000}"/>
    <cellStyle name="Vírgula 2 2 9 2 2" xfId="61997" xr:uid="{9A9041E9-CE01-42D7-A3F8-BB1D5B7F6059}"/>
    <cellStyle name="Vírgula 2 2 9 3" xfId="61996" xr:uid="{37F763A3-BD32-4246-82FB-D2A07CB2D9AE}"/>
    <cellStyle name="Vírgula 2 20" xfId="31377" xr:uid="{00000000-0005-0000-0000-0000937A0000}"/>
    <cellStyle name="Vírgula 2 20 2" xfId="31378" xr:uid="{00000000-0005-0000-0000-0000947A0000}"/>
    <cellStyle name="Vírgula 2 20 2 2" xfId="61999" xr:uid="{08B382DC-C76C-4E2E-AAF9-EFE0823445C7}"/>
    <cellStyle name="Vírgula 2 20 3" xfId="61998" xr:uid="{44461D9F-C670-4242-B463-4D5590DF3B8C}"/>
    <cellStyle name="Vírgula 2 21" xfId="31379" xr:uid="{00000000-0005-0000-0000-0000957A0000}"/>
    <cellStyle name="Vírgula 2 21 2" xfId="62000" xr:uid="{C279FADD-EBBD-4596-978A-E29A0A4DBAD0}"/>
    <cellStyle name="Vírgula 2 22" xfId="31380" xr:uid="{00000000-0005-0000-0000-0000967A0000}"/>
    <cellStyle name="Vírgula 2 22 2" xfId="62001" xr:uid="{9CCBAEA9-34DC-4CFA-93B7-0A559BC5DFF0}"/>
    <cellStyle name="Vírgula 2 23" xfId="31381" xr:uid="{00000000-0005-0000-0000-0000977A0000}"/>
    <cellStyle name="Vírgula 2 23 2" xfId="62002" xr:uid="{05D1D50C-983B-46F1-9A2B-6AB08263A107}"/>
    <cellStyle name="Vírgula 2 24" xfId="31382" xr:uid="{00000000-0005-0000-0000-0000987A0000}"/>
    <cellStyle name="Vírgula 2 24 2" xfId="62003" xr:uid="{5DC786AA-B073-4EF2-804D-8ED750C4E642}"/>
    <cellStyle name="Vírgula 2 25" xfId="31383" xr:uid="{00000000-0005-0000-0000-0000997A0000}"/>
    <cellStyle name="Vírgula 2 25 2" xfId="31384" xr:uid="{00000000-0005-0000-0000-00009A7A0000}"/>
    <cellStyle name="Vírgula 2 25 2 2" xfId="62005" xr:uid="{0DE3C856-196A-40A6-93A9-B4EDB5624CFF}"/>
    <cellStyle name="Vírgula 2 25 3" xfId="62004" xr:uid="{CEA20ED9-0FEA-4769-BC2B-CBA7726A8263}"/>
    <cellStyle name="Vírgula 2 26" xfId="31385" xr:uid="{00000000-0005-0000-0000-00009B7A0000}"/>
    <cellStyle name="Vírgula 2 26 2" xfId="62006" xr:uid="{BD3BC4B4-0EB1-414C-83AB-294A673B2894}"/>
    <cellStyle name="Vírgula 2 26 3" xfId="31386" xr:uid="{00000000-0005-0000-0000-00009C7A0000}"/>
    <cellStyle name="Vírgula 2 26 3 2" xfId="62007" xr:uid="{7DCE214C-6A9E-4B83-98E7-CD144AA06EBA}"/>
    <cellStyle name="Vírgula 2 27" xfId="31387" xr:uid="{00000000-0005-0000-0000-00009D7A0000}"/>
    <cellStyle name="Vírgula 2 27 2" xfId="62008" xr:uid="{2926875B-810E-468F-B984-A18918926158}"/>
    <cellStyle name="Vírgula 2 28" xfId="31388" xr:uid="{00000000-0005-0000-0000-00009E7A0000}"/>
    <cellStyle name="Vírgula 2 28 2" xfId="62009" xr:uid="{AD3ADD86-E1C0-4F07-9568-2344A47810AC}"/>
    <cellStyle name="Vírgula 2 29" xfId="31389" xr:uid="{00000000-0005-0000-0000-00009F7A0000}"/>
    <cellStyle name="Vírgula 2 29 2" xfId="62010" xr:uid="{599E93EA-3468-4F2B-9DF5-989258094604}"/>
    <cellStyle name="Vírgula 2 3" xfId="31390" xr:uid="{00000000-0005-0000-0000-0000A07A0000}"/>
    <cellStyle name="Vírgula 2 3 10" xfId="31391" xr:uid="{00000000-0005-0000-0000-0000A17A0000}"/>
    <cellStyle name="Vírgula 2 3 10 2" xfId="31392" xr:uid="{00000000-0005-0000-0000-0000A27A0000}"/>
    <cellStyle name="Vírgula 2 3 10 2 2" xfId="62013" xr:uid="{EE82B29E-7EA9-47BD-B0D1-8B48758B08C6}"/>
    <cellStyle name="Vírgula 2 3 10 3" xfId="62012" xr:uid="{728606DB-D99F-4CDF-A5EC-4B851B21B372}"/>
    <cellStyle name="Vírgula 2 3 11" xfId="31393" xr:uid="{00000000-0005-0000-0000-0000A37A0000}"/>
    <cellStyle name="Vírgula 2 3 11 2" xfId="31394" xr:uid="{00000000-0005-0000-0000-0000A47A0000}"/>
    <cellStyle name="Vírgula 2 3 11 2 2" xfId="62015" xr:uid="{94599C11-07D6-439C-936F-578C72CC4FF4}"/>
    <cellStyle name="Vírgula 2 3 11 3" xfId="62014" xr:uid="{DCB1B3B7-B30C-43D5-B0CB-87DEF58E1874}"/>
    <cellStyle name="Vírgula 2 3 12" xfId="31395" xr:uid="{00000000-0005-0000-0000-0000A57A0000}"/>
    <cellStyle name="Vírgula 2 3 12 2" xfId="62016" xr:uid="{9EFA2CEA-C22A-4760-8C64-A895B34E87FE}"/>
    <cellStyle name="Vírgula 2 3 13" xfId="31396" xr:uid="{00000000-0005-0000-0000-0000A67A0000}"/>
    <cellStyle name="Vírgula 2 3 13 2" xfId="62017" xr:uid="{28A4F47A-3D9E-47DD-8638-001F92CE76BE}"/>
    <cellStyle name="Vírgula 2 3 14" xfId="31397" xr:uid="{00000000-0005-0000-0000-0000A77A0000}"/>
    <cellStyle name="Vírgula 2 3 14 2" xfId="62018" xr:uid="{3E2DFBBF-8E84-4952-9D3F-9E4DDD027E78}"/>
    <cellStyle name="Vírgula 2 3 15" xfId="31398" xr:uid="{00000000-0005-0000-0000-0000A87A0000}"/>
    <cellStyle name="Vírgula 2 3 15 2" xfId="62019" xr:uid="{395A1BF1-5ADB-4649-8A25-36E13EA6F652}"/>
    <cellStyle name="Vírgula 2 3 16" xfId="31399" xr:uid="{00000000-0005-0000-0000-0000A97A0000}"/>
    <cellStyle name="Vírgula 2 3 16 2" xfId="31400" xr:uid="{00000000-0005-0000-0000-0000AA7A0000}"/>
    <cellStyle name="Vírgula 2 3 16 2 2" xfId="62021" xr:uid="{5D61AA7F-69BD-40FA-B0E4-EED481C0D69B}"/>
    <cellStyle name="Vírgula 2 3 16 3" xfId="62020" xr:uid="{C08881CA-091E-4B6A-97DB-4D31EBC8CBF8}"/>
    <cellStyle name="Vírgula 2 3 17" xfId="31401" xr:uid="{00000000-0005-0000-0000-0000AB7A0000}"/>
    <cellStyle name="Vírgula 2 3 17 2" xfId="62022" xr:uid="{0969EC08-EE80-40D6-AD0A-2B4BBDC24F99}"/>
    <cellStyle name="Vírgula 2 3 17 3" xfId="31402" xr:uid="{00000000-0005-0000-0000-0000AC7A0000}"/>
    <cellStyle name="Vírgula 2 3 17 3 2" xfId="62023" xr:uid="{1FAF040F-E990-4E77-9F34-192392283329}"/>
    <cellStyle name="Vírgula 2 3 18" xfId="31403" xr:uid="{00000000-0005-0000-0000-0000AD7A0000}"/>
    <cellStyle name="Vírgula 2 3 18 2" xfId="62024" xr:uid="{26B91BD8-2D4B-41FD-B52A-05603A4463D8}"/>
    <cellStyle name="Vírgula 2 3 19" xfId="31404" xr:uid="{00000000-0005-0000-0000-0000AE7A0000}"/>
    <cellStyle name="Vírgula 2 3 19 2" xfId="62025" xr:uid="{FCDE4F0F-4467-4DCC-A9D8-E4D39362B8E2}"/>
    <cellStyle name="Vírgula 2 3 2" xfId="31405" xr:uid="{00000000-0005-0000-0000-0000AF7A0000}"/>
    <cellStyle name="Vírgula 2 3 2 10" xfId="31406" xr:uid="{00000000-0005-0000-0000-0000B07A0000}"/>
    <cellStyle name="Vírgula 2 3 2 10 2" xfId="62027" xr:uid="{2FA1608F-E37D-4D94-BD4E-4554A43A95F8}"/>
    <cellStyle name="Vírgula 2 3 2 11" xfId="62026" xr:uid="{FA60E844-1E33-4977-ACAF-4610C4DBA50B}"/>
    <cellStyle name="Vírgula 2 3 2 2" xfId="31407" xr:uid="{00000000-0005-0000-0000-0000B17A0000}"/>
    <cellStyle name="Vírgula 2 3 2 2 2" xfId="31408" xr:uid="{00000000-0005-0000-0000-0000B27A0000}"/>
    <cellStyle name="Vírgula 2 3 2 2 2 2" xfId="31409" xr:uid="{00000000-0005-0000-0000-0000B37A0000}"/>
    <cellStyle name="Vírgula 2 3 2 2 2 2 2" xfId="62030" xr:uid="{6DD76D52-FFC2-498D-AD14-97CF7203798A}"/>
    <cellStyle name="Vírgula 2 3 2 2 2 3" xfId="62029" xr:uid="{D3E7646C-1DD6-4C18-B05B-32E2E37690B0}"/>
    <cellStyle name="Vírgula 2 3 2 2 3" xfId="31410" xr:uid="{00000000-0005-0000-0000-0000B47A0000}"/>
    <cellStyle name="Vírgula 2 3 2 2 3 2" xfId="62031" xr:uid="{9F1B2F5F-E7F0-4088-B7AE-316B0C4A4F7B}"/>
    <cellStyle name="Vírgula 2 3 2 2 4" xfId="31411" xr:uid="{00000000-0005-0000-0000-0000B57A0000}"/>
    <cellStyle name="Vírgula 2 3 2 2 4 2" xfId="62032" xr:uid="{AB8AFC0C-F382-4CF2-9002-98B163EB620B}"/>
    <cellStyle name="Vírgula 2 3 2 2 5" xfId="62028" xr:uid="{C6F209D9-9988-4590-923A-5330E5159D48}"/>
    <cellStyle name="Vírgula 2 3 2 3" xfId="31412" xr:uid="{00000000-0005-0000-0000-0000B67A0000}"/>
    <cellStyle name="Vírgula 2 3 2 3 2" xfId="31413" xr:uid="{00000000-0005-0000-0000-0000B77A0000}"/>
    <cellStyle name="Vírgula 2 3 2 3 2 2" xfId="62034" xr:uid="{D1E94546-7C62-49F5-8DC2-19CFFCEA2195}"/>
    <cellStyle name="Vírgula 2 3 2 3 3" xfId="62033" xr:uid="{30597D1A-C670-4AA2-BE87-C9179D1B7A17}"/>
    <cellStyle name="Vírgula 2 3 2 4" xfId="31414" xr:uid="{00000000-0005-0000-0000-0000B87A0000}"/>
    <cellStyle name="Vírgula 2 3 2 4 2" xfId="31415" xr:uid="{00000000-0005-0000-0000-0000B97A0000}"/>
    <cellStyle name="Vírgula 2 3 2 4 2 2" xfId="62036" xr:uid="{D67D95B7-3CB9-49DE-AB5E-25D9CF6C4459}"/>
    <cellStyle name="Vírgula 2 3 2 4 3" xfId="62035" xr:uid="{CA78B06C-1213-4F85-96CE-C445C3C102DA}"/>
    <cellStyle name="Vírgula 2 3 2 5" xfId="31416" xr:uid="{00000000-0005-0000-0000-0000BA7A0000}"/>
    <cellStyle name="Vírgula 2 3 2 5 2" xfId="31417" xr:uid="{00000000-0005-0000-0000-0000BB7A0000}"/>
    <cellStyle name="Vírgula 2 3 2 5 2 2" xfId="62038" xr:uid="{CA9D5214-162B-46DB-906D-9001CDB4FFB6}"/>
    <cellStyle name="Vírgula 2 3 2 5 3" xfId="62037" xr:uid="{6D441C74-9868-4592-9928-DFB033ABC111}"/>
    <cellStyle name="Vírgula 2 3 2 6" xfId="31418" xr:uid="{00000000-0005-0000-0000-0000BC7A0000}"/>
    <cellStyle name="Vírgula 2 3 2 6 2" xfId="31419" xr:uid="{00000000-0005-0000-0000-0000BD7A0000}"/>
    <cellStyle name="Vírgula 2 3 2 6 2 2" xfId="62040" xr:uid="{F78020CD-9BE7-49B4-ACD2-9966195A252E}"/>
    <cellStyle name="Vírgula 2 3 2 6 3" xfId="62039" xr:uid="{76FBA7D9-E1F5-4D4E-86C0-E4F548743E22}"/>
    <cellStyle name="Vírgula 2 3 2 7" xfId="31420" xr:uid="{00000000-0005-0000-0000-0000BE7A0000}"/>
    <cellStyle name="Vírgula 2 3 2 7 2" xfId="62041" xr:uid="{4B905A77-CBA8-43E9-8A3A-6A3B32520232}"/>
    <cellStyle name="Vírgula 2 3 2 8" xfId="31421" xr:uid="{00000000-0005-0000-0000-0000BF7A0000}"/>
    <cellStyle name="Vírgula 2 3 2 8 2" xfId="62042" xr:uid="{9C296A00-9D52-482F-806C-0F50F6CB72E2}"/>
    <cellStyle name="Vírgula 2 3 2 9" xfId="31422" xr:uid="{00000000-0005-0000-0000-0000C07A0000}"/>
    <cellStyle name="Vírgula 2 3 2 9 2" xfId="62043" xr:uid="{7F0FFA16-1049-4D61-B624-B4421FF99139}"/>
    <cellStyle name="Vírgula 2 3 20" xfId="31423" xr:uid="{00000000-0005-0000-0000-0000C17A0000}"/>
    <cellStyle name="Vírgula 2 3 20 2" xfId="62044" xr:uid="{C93DD2F3-6227-435A-BCB8-B6DE907A9CA3}"/>
    <cellStyle name="Vírgula 2 3 21" xfId="31424" xr:uid="{00000000-0005-0000-0000-0000C27A0000}"/>
    <cellStyle name="Vírgula 2 3 21 2" xfId="62045" xr:uid="{D799927D-E51E-41DB-9674-660F8F836A54}"/>
    <cellStyle name="Vírgula 2 3 22" xfId="31425" xr:uid="{00000000-0005-0000-0000-0000C37A0000}"/>
    <cellStyle name="Vírgula 2 3 22 2" xfId="62046" xr:uid="{4607F219-3B5E-4D38-9A86-917328B775BA}"/>
    <cellStyle name="Vírgula 2 3 23" xfId="31426" xr:uid="{00000000-0005-0000-0000-0000C47A0000}"/>
    <cellStyle name="Vírgula 2 3 23 2" xfId="62047" xr:uid="{115AAB25-22D9-4E7E-BC33-1E4A06842C3B}"/>
    <cellStyle name="Vírgula 2 3 24" xfId="31427" xr:uid="{00000000-0005-0000-0000-0000C57A0000}"/>
    <cellStyle name="Vírgula 2 3 24 2" xfId="62048" xr:uid="{6FB9FD78-8BF1-4F93-890E-78897104AF1C}"/>
    <cellStyle name="Vírgula 2 3 25" xfId="62011" xr:uid="{E1B61CF0-599A-45BB-A7A8-70D0CCC9267F}"/>
    <cellStyle name="Vírgula 2 3 26" xfId="31428" xr:uid="{00000000-0005-0000-0000-0000C67A0000}"/>
    <cellStyle name="Vírgula 2 3 26 2" xfId="62049" xr:uid="{59D2B47B-92FD-4AA0-A927-CFD9E77FE343}"/>
    <cellStyle name="Vírgula 2 3 3" xfId="31429" xr:uid="{00000000-0005-0000-0000-0000C77A0000}"/>
    <cellStyle name="Vírgula 2 3 3 2" xfId="31430" xr:uid="{00000000-0005-0000-0000-0000C87A0000}"/>
    <cellStyle name="Vírgula 2 3 3 2 2" xfId="31431" xr:uid="{00000000-0005-0000-0000-0000C97A0000}"/>
    <cellStyle name="Vírgula 2 3 3 2 2 2" xfId="31432" xr:uid="{00000000-0005-0000-0000-0000CA7A0000}"/>
    <cellStyle name="Vírgula 2 3 3 2 2 2 2" xfId="62053" xr:uid="{8AD8904B-8E3C-45DF-BFD1-EDB8DCCD367C}"/>
    <cellStyle name="Vírgula 2 3 3 2 2 3" xfId="62052" xr:uid="{81C179DE-4498-46B2-AB43-DB2086C53C19}"/>
    <cellStyle name="Vírgula 2 3 3 2 3" xfId="31433" xr:uid="{00000000-0005-0000-0000-0000CB7A0000}"/>
    <cellStyle name="Vírgula 2 3 3 2 3 2" xfId="62054" xr:uid="{B8349443-C880-4C34-9810-A7B86683682B}"/>
    <cellStyle name="Vírgula 2 3 3 2 4" xfId="31434" xr:uid="{00000000-0005-0000-0000-0000CC7A0000}"/>
    <cellStyle name="Vírgula 2 3 3 2 4 2" xfId="62055" xr:uid="{596B2F40-9966-4EF1-B0F9-BE93D834C56B}"/>
    <cellStyle name="Vírgula 2 3 3 2 5" xfId="62051" xr:uid="{877F3D89-8C37-4BF2-8AF7-16A6E80CBF72}"/>
    <cellStyle name="Vírgula 2 3 3 3" xfId="31435" xr:uid="{00000000-0005-0000-0000-0000CD7A0000}"/>
    <cellStyle name="Vírgula 2 3 3 3 2" xfId="31436" xr:uid="{00000000-0005-0000-0000-0000CE7A0000}"/>
    <cellStyle name="Vírgula 2 3 3 3 2 2" xfId="62057" xr:uid="{AB2DF99B-1AF7-4423-97FA-B6B6FB4A1405}"/>
    <cellStyle name="Vírgula 2 3 3 3 3" xfId="62056" xr:uid="{D12CAAC3-C067-45F4-B16E-EA393B5A5C10}"/>
    <cellStyle name="Vírgula 2 3 3 4" xfId="31437" xr:uid="{00000000-0005-0000-0000-0000CF7A0000}"/>
    <cellStyle name="Vírgula 2 3 3 4 2" xfId="31438" xr:uid="{00000000-0005-0000-0000-0000D07A0000}"/>
    <cellStyle name="Vírgula 2 3 3 4 2 2" xfId="62059" xr:uid="{058A54D3-C4B3-4B8E-86D0-A7AA7DF9E7E8}"/>
    <cellStyle name="Vírgula 2 3 3 4 3" xfId="62058" xr:uid="{D223B01B-E6B8-46E5-8FC7-9DB313D837F3}"/>
    <cellStyle name="Vírgula 2 3 3 5" xfId="31439" xr:uid="{00000000-0005-0000-0000-0000D17A0000}"/>
    <cellStyle name="Vírgula 2 3 3 5 2" xfId="62060" xr:uid="{60C3A7A1-CF0C-4736-B4A5-12E5AED3A86B}"/>
    <cellStyle name="Vírgula 2 3 3 6" xfId="31440" xr:uid="{00000000-0005-0000-0000-0000D27A0000}"/>
    <cellStyle name="Vírgula 2 3 3 6 2" xfId="62061" xr:uid="{9191CC90-E6E7-4745-9F7A-F85A799CBFEB}"/>
    <cellStyle name="Vírgula 2 3 3 7" xfId="31441" xr:uid="{00000000-0005-0000-0000-0000D37A0000}"/>
    <cellStyle name="Vírgula 2 3 3 7 2" xfId="62062" xr:uid="{89CA604C-FC43-450A-8A83-9E4D45AF87E2}"/>
    <cellStyle name="Vírgula 2 3 3 8" xfId="62050" xr:uid="{3055F654-D274-4551-B4FB-3C27140FA3B4}"/>
    <cellStyle name="Vírgula 2 3 3 9" xfId="31442" xr:uid="{00000000-0005-0000-0000-0000D47A0000}"/>
    <cellStyle name="Vírgula 2 3 3 9 2" xfId="62063" xr:uid="{B3C9BB38-3B88-42B5-BCB3-FCF4FBB43025}"/>
    <cellStyle name="Vírgula 2 3 4" xfId="31443" xr:uid="{00000000-0005-0000-0000-0000D57A0000}"/>
    <cellStyle name="Vírgula 2 3 4 2" xfId="31444" xr:uid="{00000000-0005-0000-0000-0000D67A0000}"/>
    <cellStyle name="Vírgula 2 3 4 2 2" xfId="31445" xr:uid="{00000000-0005-0000-0000-0000D77A0000}"/>
    <cellStyle name="Vírgula 2 3 4 2 2 2" xfId="62066" xr:uid="{478F1EE4-4CD0-412C-B301-F224B8E342EF}"/>
    <cellStyle name="Vírgula 2 3 4 2 3" xfId="62065" xr:uid="{06B703AF-938E-4AA8-8A74-A5D0749042CB}"/>
    <cellStyle name="Vírgula 2 3 4 3" xfId="31446" xr:uid="{00000000-0005-0000-0000-0000D87A0000}"/>
    <cellStyle name="Vírgula 2 3 4 3 2" xfId="31447" xr:uid="{00000000-0005-0000-0000-0000D97A0000}"/>
    <cellStyle name="Vírgula 2 3 4 3 2 2" xfId="62068" xr:uid="{D27D40BF-854F-4E05-96C7-43BBE7BA5CDB}"/>
    <cellStyle name="Vírgula 2 3 4 3 3" xfId="62067" xr:uid="{D3840882-B672-49B5-ADF0-054D4076D523}"/>
    <cellStyle name="Vírgula 2 3 4 4" xfId="31448" xr:uid="{00000000-0005-0000-0000-0000DA7A0000}"/>
    <cellStyle name="Vírgula 2 3 4 4 2" xfId="31449" xr:uid="{00000000-0005-0000-0000-0000DB7A0000}"/>
    <cellStyle name="Vírgula 2 3 4 4 2 2" xfId="62070" xr:uid="{7C86EA2D-7634-4C68-9685-511C610B791D}"/>
    <cellStyle name="Vírgula 2 3 4 4 3" xfId="62069" xr:uid="{3C591571-3D0C-45C7-A12C-B7200DFED7F3}"/>
    <cellStyle name="Vírgula 2 3 4 5" xfId="31450" xr:uid="{00000000-0005-0000-0000-0000DC7A0000}"/>
    <cellStyle name="Vírgula 2 3 4 5 2" xfId="62071" xr:uid="{86A696A1-98F7-4B2B-B31F-5FF6CA10A12D}"/>
    <cellStyle name="Vírgula 2 3 4 6" xfId="31451" xr:uid="{00000000-0005-0000-0000-0000DD7A0000}"/>
    <cellStyle name="Vírgula 2 3 4 6 2" xfId="31452" xr:uid="{00000000-0005-0000-0000-0000DE7A0000}"/>
    <cellStyle name="Vírgula 2 3 4 6 2 2" xfId="62073" xr:uid="{F686CDAA-48D4-4ECF-820C-5494C97DB191}"/>
    <cellStyle name="Vírgula 2 3 4 6 3" xfId="62072" xr:uid="{4A891F4C-705F-495B-8633-F5A6EBC19719}"/>
    <cellStyle name="Vírgula 2 3 4 7" xfId="31453" xr:uid="{00000000-0005-0000-0000-0000DF7A0000}"/>
    <cellStyle name="Vírgula 2 3 4 7 2" xfId="62074" xr:uid="{0E467DDF-2AD1-4A14-9A40-37797327753E}"/>
    <cellStyle name="Vírgula 2 3 4 8" xfId="62064" xr:uid="{52B0DB5F-C305-498F-94C7-10DF446FCA98}"/>
    <cellStyle name="Vírgula 2 3 5" xfId="31454" xr:uid="{00000000-0005-0000-0000-0000E07A0000}"/>
    <cellStyle name="Vírgula 2 3 5 2" xfId="31455" xr:uid="{00000000-0005-0000-0000-0000E17A0000}"/>
    <cellStyle name="Vírgula 2 3 5 2 2" xfId="31456" xr:uid="{00000000-0005-0000-0000-0000E27A0000}"/>
    <cellStyle name="Vírgula 2 3 5 2 2 2" xfId="62077" xr:uid="{43EC5711-5EA4-47BF-9671-7282EB16EBB9}"/>
    <cellStyle name="Vírgula 2 3 5 2 3" xfId="62076" xr:uid="{06132F8E-660F-45FD-9EAB-23BFEDB1E2B4}"/>
    <cellStyle name="Vírgula 2 3 5 3" xfId="31457" xr:uid="{00000000-0005-0000-0000-0000E37A0000}"/>
    <cellStyle name="Vírgula 2 3 5 3 2" xfId="31458" xr:uid="{00000000-0005-0000-0000-0000E47A0000}"/>
    <cellStyle name="Vírgula 2 3 5 3 2 2" xfId="62079" xr:uid="{E4BDE24C-236F-478A-8CF4-118D91B7E7A9}"/>
    <cellStyle name="Vírgula 2 3 5 3 3" xfId="62078" xr:uid="{D3ADA8A7-12DC-49C4-A339-FB074604F054}"/>
    <cellStyle name="Vírgula 2 3 5 4" xfId="31459" xr:uid="{00000000-0005-0000-0000-0000E57A0000}"/>
    <cellStyle name="Vírgula 2 3 5 4 2" xfId="62080" xr:uid="{0E21A500-E587-48F8-83A5-19156F32F06C}"/>
    <cellStyle name="Vírgula 2 3 5 5" xfId="31460" xr:uid="{00000000-0005-0000-0000-0000E67A0000}"/>
    <cellStyle name="Vírgula 2 3 5 5 2" xfId="62081" xr:uid="{DA930E32-2515-4BA6-AC32-568EBDD7A805}"/>
    <cellStyle name="Vírgula 2 3 5 6" xfId="62075" xr:uid="{3462F198-303F-463C-9D51-67DB46698AAF}"/>
    <cellStyle name="Vírgula 2 3 6" xfId="31461" xr:uid="{00000000-0005-0000-0000-0000E77A0000}"/>
    <cellStyle name="Vírgula 2 3 6 2" xfId="31462" xr:uid="{00000000-0005-0000-0000-0000E87A0000}"/>
    <cellStyle name="Vírgula 2 3 6 2 2" xfId="31463" xr:uid="{00000000-0005-0000-0000-0000E97A0000}"/>
    <cellStyle name="Vírgula 2 3 6 2 2 2" xfId="62084" xr:uid="{8229B1A1-AC6B-47B1-AF6E-3EF0E9D02AAF}"/>
    <cellStyle name="Vírgula 2 3 6 2 3" xfId="62083" xr:uid="{C2217899-6BDC-4245-B679-0BDF216B5576}"/>
    <cellStyle name="Vírgula 2 3 6 3" xfId="31464" xr:uid="{00000000-0005-0000-0000-0000EA7A0000}"/>
    <cellStyle name="Vírgula 2 3 6 3 2" xfId="62085" xr:uid="{2431D8EA-E8C8-40B2-8530-659D824D2166}"/>
    <cellStyle name="Vírgula 2 3 6 4" xfId="31465" xr:uid="{00000000-0005-0000-0000-0000EB7A0000}"/>
    <cellStyle name="Vírgula 2 3 6 4 2" xfId="62086" xr:uid="{E0726CBE-F772-4171-B180-94A54209972A}"/>
    <cellStyle name="Vírgula 2 3 6 5" xfId="62082" xr:uid="{E69D1ECF-3831-4EFF-9C94-4730EDE51B11}"/>
    <cellStyle name="Vírgula 2 3 7" xfId="31466" xr:uid="{00000000-0005-0000-0000-0000EC7A0000}"/>
    <cellStyle name="Vírgula 2 3 7 2" xfId="31467" xr:uid="{00000000-0005-0000-0000-0000ED7A0000}"/>
    <cellStyle name="Vírgula 2 3 7 2 2" xfId="62088" xr:uid="{8517FCC8-3F79-492F-95C1-22CA59D605AF}"/>
    <cellStyle name="Vírgula 2 3 7 3" xfId="62087" xr:uid="{A224BF99-DF1D-4DFC-84C7-61422C1CD5DC}"/>
    <cellStyle name="Vírgula 2 3 8" xfId="31468" xr:uid="{00000000-0005-0000-0000-0000EE7A0000}"/>
    <cellStyle name="Vírgula 2 3 8 2" xfId="31469" xr:uid="{00000000-0005-0000-0000-0000EF7A0000}"/>
    <cellStyle name="Vírgula 2 3 8 2 2" xfId="62090" xr:uid="{3C7777EF-AED7-4861-95F1-F14D1C5B14CA}"/>
    <cellStyle name="Vírgula 2 3 8 3" xfId="62089" xr:uid="{04907A7D-4507-4119-9C44-DF31EE99046C}"/>
    <cellStyle name="Vírgula 2 3 9" xfId="31470" xr:uid="{00000000-0005-0000-0000-0000F07A0000}"/>
    <cellStyle name="Vírgula 2 3 9 2" xfId="31471" xr:uid="{00000000-0005-0000-0000-0000F17A0000}"/>
    <cellStyle name="Vírgula 2 3 9 2 2" xfId="62092" xr:uid="{2CAF5A77-169D-4C18-B881-EEF90693B051}"/>
    <cellStyle name="Vírgula 2 3 9 3" xfId="62091" xr:uid="{8E4353C3-EAFC-4126-8F22-EB0E1E64B84D}"/>
    <cellStyle name="Vírgula 2 30" xfId="31472" xr:uid="{00000000-0005-0000-0000-0000F27A0000}"/>
    <cellStyle name="Vírgula 2 30 2" xfId="62093" xr:uid="{1584D9A5-B0F6-4164-A5FC-BD36F234D7B2}"/>
    <cellStyle name="Vírgula 2 31" xfId="31473" xr:uid="{00000000-0005-0000-0000-0000F37A0000}"/>
    <cellStyle name="Vírgula 2 31 2" xfId="62094" xr:uid="{CF8E8581-AF02-4470-8D7A-C27A6BFD4D28}"/>
    <cellStyle name="Vírgula 2 32" xfId="31474" xr:uid="{00000000-0005-0000-0000-0000F47A0000}"/>
    <cellStyle name="Vírgula 2 32 2" xfId="62095" xr:uid="{94DA353B-63C0-4F58-9300-D99528DFBAEA}"/>
    <cellStyle name="Vírgula 2 33" xfId="31475" xr:uid="{00000000-0005-0000-0000-0000F57A0000}"/>
    <cellStyle name="Vírgula 2 33 2" xfId="62096" xr:uid="{1DC2CA96-CB85-4282-9E0C-72BCB40DF0A3}"/>
    <cellStyle name="Vírgula 2 34" xfId="31476" xr:uid="{00000000-0005-0000-0000-0000F67A0000}"/>
    <cellStyle name="Vírgula 2 34 2" xfId="62097" xr:uid="{6BB37FD2-7B40-40AF-AA32-9747A4FF74E0}"/>
    <cellStyle name="Vírgula 2 35" xfId="31477" xr:uid="{00000000-0005-0000-0000-0000F77A0000}"/>
    <cellStyle name="Vírgula 2 35 2" xfId="62098" xr:uid="{CD412E8B-B896-48FB-AEF7-0B85F5B8D5FB}"/>
    <cellStyle name="Vírgula 2 36" xfId="61861" xr:uid="{2AEC2346-9153-4C2F-B102-0C63B2E922A0}"/>
    <cellStyle name="Vírgula 2 4" xfId="31478" xr:uid="{00000000-0005-0000-0000-0000F87A0000}"/>
    <cellStyle name="Vírgula 2 4 10" xfId="31479" xr:uid="{00000000-0005-0000-0000-0000F97A0000}"/>
    <cellStyle name="Vírgula 2 4 10 2" xfId="62100" xr:uid="{F8A33C45-0FB0-426D-8745-D2893F398FBA}"/>
    <cellStyle name="Vírgula 2 4 11" xfId="31480" xr:uid="{00000000-0005-0000-0000-0000FA7A0000}"/>
    <cellStyle name="Vírgula 2 4 11 2" xfId="62101" xr:uid="{08BCECDF-79F7-486C-86A5-0AA391235316}"/>
    <cellStyle name="Vírgula 2 4 11 3" xfId="31481" xr:uid="{00000000-0005-0000-0000-0000FB7A0000}"/>
    <cellStyle name="Vírgula 2 4 11 3 2" xfId="62102" xr:uid="{6302187A-9368-47DD-B785-7B72B8C4A551}"/>
    <cellStyle name="Vírgula 2 4 12" xfId="31482" xr:uid="{00000000-0005-0000-0000-0000FC7A0000}"/>
    <cellStyle name="Vírgula 2 4 12 2" xfId="62103" xr:uid="{2A381F56-8729-4EFA-8E75-08CC727230B8}"/>
    <cellStyle name="Vírgula 2 4 13" xfId="31483" xr:uid="{00000000-0005-0000-0000-0000FD7A0000}"/>
    <cellStyle name="Vírgula 2 4 13 2" xfId="62104" xr:uid="{A25D016B-51D3-4CD1-BC41-DE5CEC64ADAE}"/>
    <cellStyle name="Vírgula 2 4 14" xfId="31484" xr:uid="{00000000-0005-0000-0000-0000FE7A0000}"/>
    <cellStyle name="Vírgula 2 4 14 2" xfId="62105" xr:uid="{9786EC8C-7576-4720-ACAA-58479189FAE8}"/>
    <cellStyle name="Vírgula 2 4 15" xfId="31485" xr:uid="{00000000-0005-0000-0000-0000FF7A0000}"/>
    <cellStyle name="Vírgula 2 4 15 2" xfId="62106" xr:uid="{F978A0CC-0422-49E3-A038-96EFB925A0A8}"/>
    <cellStyle name="Vírgula 2 4 16" xfId="62099" xr:uid="{6BC6CD01-A77F-425F-86E1-3344ABAF62FE}"/>
    <cellStyle name="Vírgula 2 4 17" xfId="31486" xr:uid="{00000000-0005-0000-0000-0000007B0000}"/>
    <cellStyle name="Vírgula 2 4 17 2" xfId="62107" xr:uid="{553B5864-130C-4A62-AF14-88350B9C6E11}"/>
    <cellStyle name="Vírgula 2 4 2" xfId="31487" xr:uid="{00000000-0005-0000-0000-0000017B0000}"/>
    <cellStyle name="Vírgula 2 4 2 2" xfId="31488" xr:uid="{00000000-0005-0000-0000-0000027B0000}"/>
    <cellStyle name="Vírgula 2 4 2 2 2" xfId="31489" xr:uid="{00000000-0005-0000-0000-0000037B0000}"/>
    <cellStyle name="Vírgula 2 4 2 2 2 2" xfId="62110" xr:uid="{2A45C9AD-5405-44E2-8BB6-CC9D3684DCC3}"/>
    <cellStyle name="Vírgula 2 4 2 2 3" xfId="62109" xr:uid="{C5AE380A-0621-4559-80B4-0EDB3A2763F8}"/>
    <cellStyle name="Vírgula 2 4 2 3" xfId="31490" xr:uid="{00000000-0005-0000-0000-0000047B0000}"/>
    <cellStyle name="Vírgula 2 4 2 3 2" xfId="31491" xr:uid="{00000000-0005-0000-0000-0000057B0000}"/>
    <cellStyle name="Vírgula 2 4 2 3 2 2" xfId="62112" xr:uid="{9478EF65-8D65-43C6-99E5-ACE004FFB4F2}"/>
    <cellStyle name="Vírgula 2 4 2 3 3" xfId="62111" xr:uid="{5711745D-7FE4-45D8-BAE9-BCBDA7D67E49}"/>
    <cellStyle name="Vírgula 2 4 2 4" xfId="31492" xr:uid="{00000000-0005-0000-0000-0000067B0000}"/>
    <cellStyle name="Vírgula 2 4 2 4 2" xfId="31493" xr:uid="{00000000-0005-0000-0000-0000077B0000}"/>
    <cellStyle name="Vírgula 2 4 2 4 2 2" xfId="62114" xr:uid="{5D17621F-DA8C-4A83-9365-B49D63842BC5}"/>
    <cellStyle name="Vírgula 2 4 2 4 3" xfId="62113" xr:uid="{BB72C182-57B0-420B-B88D-5FA06D00C2D5}"/>
    <cellStyle name="Vírgula 2 4 2 5" xfId="31494" xr:uid="{00000000-0005-0000-0000-0000087B0000}"/>
    <cellStyle name="Vírgula 2 4 2 5 2" xfId="62115" xr:uid="{C11FAD20-9F72-4CB6-8D92-1844AA85A6D5}"/>
    <cellStyle name="Vírgula 2 4 2 6" xfId="31495" xr:uid="{00000000-0005-0000-0000-0000097B0000}"/>
    <cellStyle name="Vírgula 2 4 2 6 2" xfId="62116" xr:uid="{69051F2C-496D-4E2B-A98F-F657C94BB65D}"/>
    <cellStyle name="Vírgula 2 4 2 7" xfId="62108" xr:uid="{53E782B5-3CAC-4F42-AE4E-162584177892}"/>
    <cellStyle name="Vírgula 2 4 2 8" xfId="31496" xr:uid="{00000000-0005-0000-0000-00000A7B0000}"/>
    <cellStyle name="Vírgula 2 4 2 8 2" xfId="62117" xr:uid="{51EF5265-C089-47CB-9941-D17D2AC7D8A2}"/>
    <cellStyle name="Vírgula 2 4 3" xfId="31497" xr:uid="{00000000-0005-0000-0000-00000B7B0000}"/>
    <cellStyle name="Vírgula 2 4 3 2" xfId="31498" xr:uid="{00000000-0005-0000-0000-00000C7B0000}"/>
    <cellStyle name="Vírgula 2 4 3 2 2" xfId="31499" xr:uid="{00000000-0005-0000-0000-00000D7B0000}"/>
    <cellStyle name="Vírgula 2 4 3 2 2 2" xfId="62120" xr:uid="{410C31B1-2699-4E7C-B5C4-9B456715CD92}"/>
    <cellStyle name="Vírgula 2 4 3 2 3" xfId="62119" xr:uid="{ED3A573F-7605-44AD-8118-CA0B318E2941}"/>
    <cellStyle name="Vírgula 2 4 3 3" xfId="31500" xr:uid="{00000000-0005-0000-0000-00000E7B0000}"/>
    <cellStyle name="Vírgula 2 4 3 3 2" xfId="62121" xr:uid="{02F2820D-9946-4F2A-86AA-F854F287F69D}"/>
    <cellStyle name="Vírgula 2 4 3 4" xfId="31501" xr:uid="{00000000-0005-0000-0000-00000F7B0000}"/>
    <cellStyle name="Vírgula 2 4 3 4 2" xfId="62122" xr:uid="{71510494-2F96-417A-86F6-0F827749FC59}"/>
    <cellStyle name="Vírgula 2 4 3 5" xfId="62118" xr:uid="{0BD8EBA6-A167-4AE0-B87C-8FC29F9F80CC}"/>
    <cellStyle name="Vírgula 2 4 4" xfId="31502" xr:uid="{00000000-0005-0000-0000-0000107B0000}"/>
    <cellStyle name="Vírgula 2 4 4 2" xfId="31503" xr:uid="{00000000-0005-0000-0000-0000117B0000}"/>
    <cellStyle name="Vírgula 2 4 4 2 2" xfId="62124" xr:uid="{F1841531-2EBD-4294-9AEA-82927D402A5F}"/>
    <cellStyle name="Vírgula 2 4 4 3" xfId="62123" xr:uid="{4EDE97D0-07EC-4655-AD2F-A42A40469F83}"/>
    <cellStyle name="Vírgula 2 4 5" xfId="31504" xr:uid="{00000000-0005-0000-0000-0000127B0000}"/>
    <cellStyle name="Vírgula 2 4 5 2" xfId="31505" xr:uid="{00000000-0005-0000-0000-0000137B0000}"/>
    <cellStyle name="Vírgula 2 4 5 2 2" xfId="62126" xr:uid="{B0661F57-B305-41A2-9BA0-7C42AE046F72}"/>
    <cellStyle name="Vírgula 2 4 5 3" xfId="62125" xr:uid="{E08FF486-A87D-4907-802B-D5535345B172}"/>
    <cellStyle name="Vírgula 2 4 6" xfId="31506" xr:uid="{00000000-0005-0000-0000-0000147B0000}"/>
    <cellStyle name="Vírgula 2 4 6 2" xfId="31507" xr:uid="{00000000-0005-0000-0000-0000157B0000}"/>
    <cellStyle name="Vírgula 2 4 6 2 2" xfId="62128" xr:uid="{142EEC86-1A24-49D3-99F7-9F015658F010}"/>
    <cellStyle name="Vírgula 2 4 6 3" xfId="62127" xr:uid="{08789A06-05A6-4EF5-ABA3-6877FA9900E9}"/>
    <cellStyle name="Vírgula 2 4 7" xfId="31508" xr:uid="{00000000-0005-0000-0000-0000167B0000}"/>
    <cellStyle name="Vírgula 2 4 7 2" xfId="31509" xr:uid="{00000000-0005-0000-0000-0000177B0000}"/>
    <cellStyle name="Vírgula 2 4 7 2 2" xfId="62130" xr:uid="{9719FFE8-8AFF-4BBF-BF06-4127C972030B}"/>
    <cellStyle name="Vírgula 2 4 7 3" xfId="62129" xr:uid="{6B2A34D8-730B-4DDF-82AB-99D6C5E02E3C}"/>
    <cellStyle name="Vírgula 2 4 8" xfId="31510" xr:uid="{00000000-0005-0000-0000-0000187B0000}"/>
    <cellStyle name="Vírgula 2 4 8 2" xfId="62131" xr:uid="{02BAEC23-D216-4E2C-8E59-33E3BE6B6FF4}"/>
    <cellStyle name="Vírgula 2 4 9" xfId="31511" xr:uid="{00000000-0005-0000-0000-0000197B0000}"/>
    <cellStyle name="Vírgula 2 4 9 2" xfId="62132" xr:uid="{FDACCB0B-A443-4E66-8CE7-B66BB15687F2}"/>
    <cellStyle name="Vírgula 2 5" xfId="31512" xr:uid="{00000000-0005-0000-0000-00001A7B0000}"/>
    <cellStyle name="Vírgula 2 5 10" xfId="31513" xr:uid="{00000000-0005-0000-0000-00001B7B0000}"/>
    <cellStyle name="Vírgula 2 5 10 2" xfId="62134" xr:uid="{DB2E37BD-72B0-47FB-ACEC-E0982450ECB2}"/>
    <cellStyle name="Vírgula 2 5 11" xfId="31514" xr:uid="{00000000-0005-0000-0000-00001C7B0000}"/>
    <cellStyle name="Vírgula 2 5 11 2" xfId="62135" xr:uid="{45253266-EB38-4C08-8296-D8DA3D00B02C}"/>
    <cellStyle name="Vírgula 2 5 12" xfId="62133" xr:uid="{08DA7275-3E3D-454F-A736-59BB34B82B5D}"/>
    <cellStyle name="Vírgula 2 5 13" xfId="31515" xr:uid="{00000000-0005-0000-0000-00001D7B0000}"/>
    <cellStyle name="Vírgula 2 5 13 2" xfId="62136" xr:uid="{3045B95E-63DA-47A3-BB8C-66871802604E}"/>
    <cellStyle name="Vírgula 2 5 2" xfId="31516" xr:uid="{00000000-0005-0000-0000-00001E7B0000}"/>
    <cellStyle name="Vírgula 2 5 2 2" xfId="31517" xr:uid="{00000000-0005-0000-0000-00001F7B0000}"/>
    <cellStyle name="Vírgula 2 5 2 2 2" xfId="31518" xr:uid="{00000000-0005-0000-0000-0000207B0000}"/>
    <cellStyle name="Vírgula 2 5 2 2 2 2" xfId="62139" xr:uid="{7C05513E-F9FA-40C8-A6CE-61F011C673D7}"/>
    <cellStyle name="Vírgula 2 5 2 2 3" xfId="62138" xr:uid="{08C10E4F-A441-4AD9-9495-FF63056E46C1}"/>
    <cellStyle name="Vírgula 2 5 2 3" xfId="31519" xr:uid="{00000000-0005-0000-0000-0000217B0000}"/>
    <cellStyle name="Vírgula 2 5 2 3 2" xfId="62140" xr:uid="{AE48F024-8F8F-4F19-9757-36374BF12D7F}"/>
    <cellStyle name="Vírgula 2 5 2 4" xfId="31520" xr:uid="{00000000-0005-0000-0000-0000227B0000}"/>
    <cellStyle name="Vírgula 2 5 2 4 2" xfId="62141" xr:uid="{825D7D30-F5B5-4FD6-9808-0BE8636B1DA5}"/>
    <cellStyle name="Vírgula 2 5 2 5" xfId="62137" xr:uid="{74C5985E-68F8-4306-9AD7-663E8B946A98}"/>
    <cellStyle name="Vírgula 2 5 3" xfId="31521" xr:uid="{00000000-0005-0000-0000-0000237B0000}"/>
    <cellStyle name="Vírgula 2 5 3 2" xfId="31522" xr:uid="{00000000-0005-0000-0000-0000247B0000}"/>
    <cellStyle name="Vírgula 2 5 3 2 2" xfId="62143" xr:uid="{282F6C9B-B0B7-4083-89D0-FD1CD8364BE4}"/>
    <cellStyle name="Vírgula 2 5 3 3" xfId="62142" xr:uid="{3081D549-E7A7-4D5C-BAD8-E6C1BF53A9D2}"/>
    <cellStyle name="Vírgula 2 5 4" xfId="31523" xr:uid="{00000000-0005-0000-0000-0000257B0000}"/>
    <cellStyle name="Vírgula 2 5 4 2" xfId="31524" xr:uid="{00000000-0005-0000-0000-0000267B0000}"/>
    <cellStyle name="Vírgula 2 5 4 2 2" xfId="62145" xr:uid="{ABFBB122-1C32-4CFC-BFC1-F1CC4A7B8B3E}"/>
    <cellStyle name="Vírgula 2 5 4 3" xfId="62144" xr:uid="{9604633E-D326-43A8-B80D-0D8CE3D4680E}"/>
    <cellStyle name="Vírgula 2 5 5" xfId="31525" xr:uid="{00000000-0005-0000-0000-0000277B0000}"/>
    <cellStyle name="Vírgula 2 5 5 2" xfId="31526" xr:uid="{00000000-0005-0000-0000-0000287B0000}"/>
    <cellStyle name="Vírgula 2 5 5 2 2" xfId="62147" xr:uid="{5F0086A9-D34C-49DA-A9F5-815A75F4258F}"/>
    <cellStyle name="Vírgula 2 5 5 3" xfId="62146" xr:uid="{931E3BEA-66E7-473F-B33F-31C08EE6B3EB}"/>
    <cellStyle name="Vírgula 2 5 6" xfId="31527" xr:uid="{00000000-0005-0000-0000-0000297B0000}"/>
    <cellStyle name="Vírgula 2 5 6 2" xfId="62148" xr:uid="{1086D36B-C710-4394-951B-D75FC57BE606}"/>
    <cellStyle name="Vírgula 2 5 7" xfId="31528" xr:uid="{00000000-0005-0000-0000-00002A7B0000}"/>
    <cellStyle name="Vírgula 2 5 7 2" xfId="62149" xr:uid="{3EC64C43-1EE0-4E57-AD81-DB50357D867C}"/>
    <cellStyle name="Vírgula 2 5 8" xfId="31529" xr:uid="{00000000-0005-0000-0000-00002B7B0000}"/>
    <cellStyle name="Vírgula 2 5 8 2" xfId="62150" xr:uid="{B0C91919-8654-4D19-904D-130D50901AEF}"/>
    <cellStyle name="Vírgula 2 5 9" xfId="31530" xr:uid="{00000000-0005-0000-0000-00002C7B0000}"/>
    <cellStyle name="Vírgula 2 5 9 2" xfId="62151" xr:uid="{132EE581-8B36-4E93-BF91-6182D5088C9D}"/>
    <cellStyle name="Vírgula 2 5 9 3" xfId="31531" xr:uid="{00000000-0005-0000-0000-00002D7B0000}"/>
    <cellStyle name="Vírgula 2 5 9 3 2" xfId="62152" xr:uid="{A507C48A-9E31-4B8C-A20D-93165B0CA29F}"/>
    <cellStyle name="Vírgula 2 6" xfId="31532" xr:uid="{00000000-0005-0000-0000-00002E7B0000}"/>
    <cellStyle name="Vírgula 2 6 10" xfId="62153" xr:uid="{5DDA47D7-2148-4042-B467-3D8FDB66B246}"/>
    <cellStyle name="Vírgula 2 6 2" xfId="31533" xr:uid="{00000000-0005-0000-0000-00002F7B0000}"/>
    <cellStyle name="Vírgula 2 6 2 2" xfId="31534" xr:uid="{00000000-0005-0000-0000-0000307B0000}"/>
    <cellStyle name="Vírgula 2 6 2 2 2" xfId="62155" xr:uid="{B858301E-7F3F-4BBA-9DD2-577464C8A43A}"/>
    <cellStyle name="Vírgula 2 6 2 3" xfId="62154" xr:uid="{DC9722D4-6967-4FC9-891C-62C123C6101D}"/>
    <cellStyle name="Vírgula 2 6 3" xfId="31535" xr:uid="{00000000-0005-0000-0000-0000317B0000}"/>
    <cellStyle name="Vírgula 2 6 3 2" xfId="31536" xr:uid="{00000000-0005-0000-0000-0000327B0000}"/>
    <cellStyle name="Vírgula 2 6 3 2 2" xfId="62157" xr:uid="{D4AE5597-1D3E-436D-977C-21BE0A64477C}"/>
    <cellStyle name="Vírgula 2 6 3 3" xfId="62156" xr:uid="{C3326EF6-FF32-4A6F-9E1E-C4DF032F3E65}"/>
    <cellStyle name="Vírgula 2 6 4" xfId="31537" xr:uid="{00000000-0005-0000-0000-0000337B0000}"/>
    <cellStyle name="Vírgula 2 6 4 2" xfId="31538" xr:uid="{00000000-0005-0000-0000-0000347B0000}"/>
    <cellStyle name="Vírgula 2 6 4 2 2" xfId="62159" xr:uid="{2F77C389-E3D8-49B1-B525-2C13551B75A1}"/>
    <cellStyle name="Vírgula 2 6 4 3" xfId="62158" xr:uid="{B0FDDA21-DACC-4988-A4A7-9483A9D66B94}"/>
    <cellStyle name="Vírgula 2 6 5" xfId="31539" xr:uid="{00000000-0005-0000-0000-0000357B0000}"/>
    <cellStyle name="Vírgula 2 6 5 2" xfId="31540" xr:uid="{00000000-0005-0000-0000-0000367B0000}"/>
    <cellStyle name="Vírgula 2 6 5 2 2" xfId="62161" xr:uid="{91CABF41-E85B-4CF9-A46E-222988F45FC5}"/>
    <cellStyle name="Vírgula 2 6 5 3" xfId="62160" xr:uid="{37283C9E-7A47-45F1-924D-171FEDFCA63F}"/>
    <cellStyle name="Vírgula 2 6 6" xfId="31541" xr:uid="{00000000-0005-0000-0000-0000377B0000}"/>
    <cellStyle name="Vírgula 2 6 6 2" xfId="62162" xr:uid="{11C2FFCE-C873-433A-932F-4E0B28635248}"/>
    <cellStyle name="Vírgula 2 6 7" xfId="31542" xr:uid="{00000000-0005-0000-0000-0000387B0000}"/>
    <cellStyle name="Vírgula 2 6 7 2" xfId="62163" xr:uid="{34FA9DD0-DE59-4AEE-85C8-79671086CD1A}"/>
    <cellStyle name="Vírgula 2 6 8" xfId="31543" xr:uid="{00000000-0005-0000-0000-0000397B0000}"/>
    <cellStyle name="Vírgula 2 6 8 2" xfId="62164" xr:uid="{990ECC25-F4B2-4CD1-A7A0-94D09DBE4E3F}"/>
    <cellStyle name="Vírgula 2 6 9" xfId="31544" xr:uid="{00000000-0005-0000-0000-00003A7B0000}"/>
    <cellStyle name="Vírgula 2 6 9 2" xfId="62165" xr:uid="{9ADD62DE-570F-4AA7-86EE-9AF1B4F0AB3B}"/>
    <cellStyle name="Vírgula 2 7" xfId="31545" xr:uid="{00000000-0005-0000-0000-00003B7B0000}"/>
    <cellStyle name="Vírgula 2 7 2" xfId="31546" xr:uid="{00000000-0005-0000-0000-00003C7B0000}"/>
    <cellStyle name="Vírgula 2 7 2 2" xfId="31547" xr:uid="{00000000-0005-0000-0000-00003D7B0000}"/>
    <cellStyle name="Vírgula 2 7 2 2 2" xfId="62168" xr:uid="{E3B0B3D3-04E3-44FF-AB88-F03793DB1957}"/>
    <cellStyle name="Vírgula 2 7 2 3" xfId="62167" xr:uid="{6084A83A-6DE4-4274-858E-75D0A748C67A}"/>
    <cellStyle name="Vírgula 2 7 3" xfId="31548" xr:uid="{00000000-0005-0000-0000-00003E7B0000}"/>
    <cellStyle name="Vírgula 2 7 3 2" xfId="31549" xr:uid="{00000000-0005-0000-0000-00003F7B0000}"/>
    <cellStyle name="Vírgula 2 7 3 2 2" xfId="62170" xr:uid="{94DF340D-0268-4146-B95C-3CB9237251A1}"/>
    <cellStyle name="Vírgula 2 7 3 3" xfId="62169" xr:uid="{8D348B41-1B6B-4364-ACBA-6C19E4FA539A}"/>
    <cellStyle name="Vírgula 2 7 4" xfId="31550" xr:uid="{00000000-0005-0000-0000-0000407B0000}"/>
    <cellStyle name="Vírgula 2 7 4 2" xfId="31551" xr:uid="{00000000-0005-0000-0000-0000417B0000}"/>
    <cellStyle name="Vírgula 2 7 4 2 2" xfId="62172" xr:uid="{521CC29B-DD20-4E54-B243-CFCCF2AE5496}"/>
    <cellStyle name="Vírgula 2 7 4 3" xfId="62171" xr:uid="{F4D9C935-7ABE-4F26-AA82-7D2140FB0F2E}"/>
    <cellStyle name="Vírgula 2 7 5" xfId="31552" xr:uid="{00000000-0005-0000-0000-0000427B0000}"/>
    <cellStyle name="Vírgula 2 7 5 2" xfId="31553" xr:uid="{00000000-0005-0000-0000-0000437B0000}"/>
    <cellStyle name="Vírgula 2 7 5 2 2" xfId="62174" xr:uid="{F48F706C-47C9-498F-8D1A-D9F88861FAED}"/>
    <cellStyle name="Vírgula 2 7 5 3" xfId="62173" xr:uid="{218A4124-F3E1-40F0-8D0B-A8D5F83B23C9}"/>
    <cellStyle name="Vírgula 2 7 6" xfId="31554" xr:uid="{00000000-0005-0000-0000-0000447B0000}"/>
    <cellStyle name="Vírgula 2 7 6 2" xfId="62175" xr:uid="{F03D60E8-AEA4-41AC-87B5-5594E98D7E54}"/>
    <cellStyle name="Vírgula 2 7 7" xfId="62166" xr:uid="{D0EE1DD7-55E3-415D-90A6-00FFB7D9FD40}"/>
    <cellStyle name="Vírgula 2 7 8" xfId="31555" xr:uid="{00000000-0005-0000-0000-0000457B0000}"/>
    <cellStyle name="Vírgula 2 7 8 2" xfId="62176" xr:uid="{AB8E5C83-7C99-4121-A038-D632DCB16249}"/>
    <cellStyle name="Vírgula 2 8" xfId="31556" xr:uid="{00000000-0005-0000-0000-0000467B0000}"/>
    <cellStyle name="Vírgula 2 8 2" xfId="31557" xr:uid="{00000000-0005-0000-0000-0000477B0000}"/>
    <cellStyle name="Vírgula 2 8 2 2" xfId="31558" xr:uid="{00000000-0005-0000-0000-0000487B0000}"/>
    <cellStyle name="Vírgula 2 8 2 2 2" xfId="62179" xr:uid="{47290E4C-0CCD-4BE4-AD82-578E620669F0}"/>
    <cellStyle name="Vírgula 2 8 2 3" xfId="62178" xr:uid="{A0E2CB2F-D330-4257-8A73-470DAD2735F5}"/>
    <cellStyle name="Vírgula 2 8 3" xfId="31559" xr:uid="{00000000-0005-0000-0000-0000497B0000}"/>
    <cellStyle name="Vírgula 2 8 3 2" xfId="31560" xr:uid="{00000000-0005-0000-0000-00004A7B0000}"/>
    <cellStyle name="Vírgula 2 8 3 2 2" xfId="62181" xr:uid="{A329B0EB-D666-4119-8670-B87408FFE432}"/>
    <cellStyle name="Vírgula 2 8 3 3" xfId="62180" xr:uid="{CA37120B-4D7A-4DEC-9B6E-D07E2C5B8623}"/>
    <cellStyle name="Vírgula 2 8 4" xfId="31561" xr:uid="{00000000-0005-0000-0000-00004B7B0000}"/>
    <cellStyle name="Vírgula 2 8 4 2" xfId="62182" xr:uid="{278F6B16-390C-490C-83EC-A4800844CE55}"/>
    <cellStyle name="Vírgula 2 8 5" xfId="31562" xr:uid="{00000000-0005-0000-0000-00004C7B0000}"/>
    <cellStyle name="Vírgula 2 8 5 2" xfId="31563" xr:uid="{00000000-0005-0000-0000-00004D7B0000}"/>
    <cellStyle name="Vírgula 2 8 5 2 2" xfId="62184" xr:uid="{82D08E81-171A-49A4-9CD6-F3311ACB9212}"/>
    <cellStyle name="Vírgula 2 8 5 3" xfId="62183" xr:uid="{C72DCCC6-B6C9-4B18-9386-8E20056A9150}"/>
    <cellStyle name="Vírgula 2 8 6" xfId="31564" xr:uid="{00000000-0005-0000-0000-00004E7B0000}"/>
    <cellStyle name="Vírgula 2 8 6 2" xfId="62185" xr:uid="{1C265176-08AB-4B9B-AA5D-0D7BD1AB7865}"/>
    <cellStyle name="Vírgula 2 8 7" xfId="62177" xr:uid="{61A1B6BD-988E-44E1-B78F-4FC71A342AEA}"/>
    <cellStyle name="Vírgula 2 9" xfId="31565" xr:uid="{00000000-0005-0000-0000-00004F7B0000}"/>
    <cellStyle name="Vírgula 2 9 2" xfId="31566" xr:uid="{00000000-0005-0000-0000-0000507B0000}"/>
    <cellStyle name="Vírgula 2 9 2 2" xfId="31567" xr:uid="{00000000-0005-0000-0000-0000517B0000}"/>
    <cellStyle name="Vírgula 2 9 2 2 2" xfId="62188" xr:uid="{012BCB4F-CDAC-436D-9E7B-33179331B593}"/>
    <cellStyle name="Vírgula 2 9 2 3" xfId="62187" xr:uid="{73ADA230-7AEF-4927-B07D-3CC2022A2AC7}"/>
    <cellStyle name="Vírgula 2 9 3" xfId="31568" xr:uid="{00000000-0005-0000-0000-0000527B0000}"/>
    <cellStyle name="Vírgula 2 9 3 2" xfId="31569" xr:uid="{00000000-0005-0000-0000-0000537B0000}"/>
    <cellStyle name="Vírgula 2 9 3 2 2" xfId="62190" xr:uid="{05FE44F4-7F9B-4A7F-B086-C4897B6512B0}"/>
    <cellStyle name="Vírgula 2 9 3 3" xfId="62189" xr:uid="{FA1B52AA-5FB4-4AB3-9508-6AA9AF77DBFF}"/>
    <cellStyle name="Vírgula 2 9 4" xfId="31570" xr:uid="{00000000-0005-0000-0000-0000547B0000}"/>
    <cellStyle name="Vírgula 2 9 4 2" xfId="62191" xr:uid="{81049E7D-D39D-41A8-812C-5B78851E5C48}"/>
    <cellStyle name="Vírgula 2 9 5" xfId="31571" xr:uid="{00000000-0005-0000-0000-0000557B0000}"/>
    <cellStyle name="Vírgula 2 9 5 2" xfId="62192" xr:uid="{5FED9B20-691D-42D3-8A35-E37544D4A1D6}"/>
    <cellStyle name="Vírgula 2 9 6" xfId="31572" xr:uid="{00000000-0005-0000-0000-0000567B0000}"/>
    <cellStyle name="Vírgula 2 9 6 2" xfId="62193" xr:uid="{638F9FD1-C384-4408-B173-90C446E6A777}"/>
    <cellStyle name="Vírgula 2 9 7" xfId="62186" xr:uid="{34BBF9BA-2B85-441D-BF21-DEA8241C0A67}"/>
    <cellStyle name="Vírgula 20" xfId="31573" xr:uid="{00000000-0005-0000-0000-0000577B0000}"/>
    <cellStyle name="Vírgula 20 2" xfId="31574" xr:uid="{00000000-0005-0000-0000-0000587B0000}"/>
    <cellStyle name="Vírgula 20 2 2" xfId="62195" xr:uid="{2EFCE60F-3C49-4037-9DCC-4316A2B9CFBB}"/>
    <cellStyle name="Vírgula 20 3" xfId="62194" xr:uid="{87D867D5-486B-4D7C-80EE-6C6725D951E2}"/>
    <cellStyle name="Vírgula 21" xfId="31575" xr:uid="{00000000-0005-0000-0000-0000597B0000}"/>
    <cellStyle name="Vírgula 21 2" xfId="31576" xr:uid="{00000000-0005-0000-0000-00005A7B0000}"/>
    <cellStyle name="Vírgula 21 2 2" xfId="62197" xr:uid="{3BEBF93D-8400-4F3F-A045-DF5B4854545F}"/>
    <cellStyle name="Vírgula 21 3" xfId="62196" xr:uid="{437CAF32-E339-485D-B0FB-468BEFBB3510}"/>
    <cellStyle name="Vírgula 22" xfId="31577" xr:uid="{00000000-0005-0000-0000-00005B7B0000}"/>
    <cellStyle name="Vírgula 22 2" xfId="31578" xr:uid="{00000000-0005-0000-0000-00005C7B0000}"/>
    <cellStyle name="Vírgula 22 2 2" xfId="62199" xr:uid="{70EC5C93-242E-422C-8C66-069CFC97E378}"/>
    <cellStyle name="Vírgula 22 3" xfId="62198" xr:uid="{E8FF5BC2-E757-4B66-A680-A795E5BD2A55}"/>
    <cellStyle name="Vírgula 23" xfId="31579" xr:uid="{00000000-0005-0000-0000-00005D7B0000}"/>
    <cellStyle name="Vírgula 23 2" xfId="31580" xr:uid="{00000000-0005-0000-0000-00005E7B0000}"/>
    <cellStyle name="Vírgula 23 2 2" xfId="62201" xr:uid="{1E2E12AE-A9F0-44EF-AF57-F61F7E92E9CA}"/>
    <cellStyle name="Vírgula 23 3" xfId="62200" xr:uid="{17F6A006-3F9F-420D-9D2D-4BA3A13791A0}"/>
    <cellStyle name="Vírgula 24" xfId="31581" xr:uid="{00000000-0005-0000-0000-00005F7B0000}"/>
    <cellStyle name="Vírgula 24 2" xfId="31582" xr:uid="{00000000-0005-0000-0000-0000607B0000}"/>
    <cellStyle name="Vírgula 24 2 2" xfId="62203" xr:uid="{D9B89146-4EAB-438A-9717-A7959507C360}"/>
    <cellStyle name="Vírgula 24 3" xfId="62202" xr:uid="{44CDF494-56C7-461A-8609-F24AB079573A}"/>
    <cellStyle name="Vírgula 25" xfId="31583" xr:uid="{00000000-0005-0000-0000-0000617B0000}"/>
    <cellStyle name="Vírgula 25 2" xfId="31584" xr:uid="{00000000-0005-0000-0000-0000627B0000}"/>
    <cellStyle name="Vírgula 25 2 2" xfId="62205" xr:uid="{29E542B0-AE00-4985-8B2D-7ABA8EBD65CA}"/>
    <cellStyle name="Vírgula 25 3" xfId="62204" xr:uid="{AEF30D2C-6592-43BA-838D-41EA27FB89A4}"/>
    <cellStyle name="Vírgula 26" xfId="31585" xr:uid="{00000000-0005-0000-0000-0000637B0000}"/>
    <cellStyle name="Vírgula 26 2" xfId="62206" xr:uid="{76BEAD65-B0A1-444A-B679-D7BCE8160241}"/>
    <cellStyle name="Vírgula 27" xfId="31586" xr:uid="{00000000-0005-0000-0000-0000647B0000}"/>
    <cellStyle name="Vírgula 27 2" xfId="62207" xr:uid="{9F2569DB-B4B3-4269-9BB1-34C1857A8787}"/>
    <cellStyle name="Vírgula 28" xfId="31587" xr:uid="{00000000-0005-0000-0000-0000657B0000}"/>
    <cellStyle name="Vírgula 28 2" xfId="62208" xr:uid="{98F1C027-103F-4A8A-A6FB-61FF38E05345}"/>
    <cellStyle name="Vírgula 29" xfId="31588" xr:uid="{00000000-0005-0000-0000-0000667B0000}"/>
    <cellStyle name="Vírgula 29 2" xfId="62209" xr:uid="{CF474E77-0C29-48B9-AFEB-0EA8FB8FEB26}"/>
    <cellStyle name="Vírgula 3" xfId="31589" xr:uid="{00000000-0005-0000-0000-0000677B0000}"/>
    <cellStyle name="Vírgula 3 10" xfId="31590" xr:uid="{00000000-0005-0000-0000-0000687B0000}"/>
    <cellStyle name="Vírgula 3 10 2" xfId="31591" xr:uid="{00000000-0005-0000-0000-0000697B0000}"/>
    <cellStyle name="Vírgula 3 10 2 2" xfId="31592" xr:uid="{00000000-0005-0000-0000-00006A7B0000}"/>
    <cellStyle name="Vírgula 3 10 2 2 2" xfId="62213" xr:uid="{49827BF5-08A6-4D2B-AF27-DD2C1BF757E9}"/>
    <cellStyle name="Vírgula 3 10 2 3" xfId="62212" xr:uid="{7FC13BD6-2EA4-4718-9181-7B820F7FBCE2}"/>
    <cellStyle name="Vírgula 3 10 3" xfId="31593" xr:uid="{00000000-0005-0000-0000-00006B7B0000}"/>
    <cellStyle name="Vírgula 3 10 3 2" xfId="62214" xr:uid="{D5E43F09-6F6B-46FE-B1F2-F459A1D52675}"/>
    <cellStyle name="Vírgula 3 10 4" xfId="31594" xr:uid="{00000000-0005-0000-0000-00006C7B0000}"/>
    <cellStyle name="Vírgula 3 10 4 2" xfId="62215" xr:uid="{B8209904-B0BB-4AB8-A723-931D4018963D}"/>
    <cellStyle name="Vírgula 3 10 5" xfId="62211" xr:uid="{E24DC36F-196E-4840-A774-32FAE872A98F}"/>
    <cellStyle name="Vírgula 3 11" xfId="31595" xr:uid="{00000000-0005-0000-0000-00006D7B0000}"/>
    <cellStyle name="Vírgula 3 11 2" xfId="31596" xr:uid="{00000000-0005-0000-0000-00006E7B0000}"/>
    <cellStyle name="Vírgula 3 11 2 2" xfId="62217" xr:uid="{C09D7D3C-5A4B-4ECE-BC39-E4E1340F3B05}"/>
    <cellStyle name="Vírgula 3 11 3" xfId="31597" xr:uid="{00000000-0005-0000-0000-00006F7B0000}"/>
    <cellStyle name="Vírgula 3 11 3 2" xfId="62218" xr:uid="{C9DAC990-94F2-4F02-B9E0-EB1B1D64CFA2}"/>
    <cellStyle name="Vírgula 3 11 4" xfId="62216" xr:uid="{D2441599-6201-492E-82C0-A7156DC32AC1}"/>
    <cellStyle name="Vírgula 3 12" xfId="31598" xr:uid="{00000000-0005-0000-0000-0000707B0000}"/>
    <cellStyle name="Vírgula 3 12 2" xfId="31599" xr:uid="{00000000-0005-0000-0000-0000717B0000}"/>
    <cellStyle name="Vírgula 3 12 2 2" xfId="62220" xr:uid="{B79FEEBD-D44D-4FFD-93F3-170079077076}"/>
    <cellStyle name="Vírgula 3 12 3" xfId="62219" xr:uid="{E02F626A-F7D1-4B1C-BC33-D4FCB6D08B40}"/>
    <cellStyle name="Vírgula 3 13" xfId="31600" xr:uid="{00000000-0005-0000-0000-0000727B0000}"/>
    <cellStyle name="Vírgula 3 13 2" xfId="31601" xr:uid="{00000000-0005-0000-0000-0000737B0000}"/>
    <cellStyle name="Vírgula 3 13 2 2" xfId="62222" xr:uid="{6C546FA3-9297-41F0-9DA3-ED9B0A325335}"/>
    <cellStyle name="Vírgula 3 13 3" xfId="62221" xr:uid="{CE704D54-EBF7-483B-B1A4-9AD3F1554713}"/>
    <cellStyle name="Vírgula 3 14" xfId="31602" xr:uid="{00000000-0005-0000-0000-0000747B0000}"/>
    <cellStyle name="Vírgula 3 14 2" xfId="31603" xr:uid="{00000000-0005-0000-0000-0000757B0000}"/>
    <cellStyle name="Vírgula 3 14 2 2" xfId="62224" xr:uid="{9AB08EDE-0DB5-4E90-A4A1-EB3FFBC4B2EB}"/>
    <cellStyle name="Vírgula 3 14 3" xfId="62223" xr:uid="{05CB6D91-8D49-41B7-84A8-908F863E8BE1}"/>
    <cellStyle name="Vírgula 3 15" xfId="31604" xr:uid="{00000000-0005-0000-0000-0000767B0000}"/>
    <cellStyle name="Vírgula 3 15 2" xfId="31605" xr:uid="{00000000-0005-0000-0000-0000777B0000}"/>
    <cellStyle name="Vírgula 3 15 2 2" xfId="62226" xr:uid="{54A1D625-5F9E-458D-95C8-E9CB80C4D1E3}"/>
    <cellStyle name="Vírgula 3 15 3" xfId="62225" xr:uid="{B72B7E08-3305-4C70-A006-11A16A9455F2}"/>
    <cellStyle name="Vírgula 3 16" xfId="31606" xr:uid="{00000000-0005-0000-0000-0000787B0000}"/>
    <cellStyle name="Vírgula 3 16 2" xfId="31607" xr:uid="{00000000-0005-0000-0000-0000797B0000}"/>
    <cellStyle name="Vírgula 3 16 2 2" xfId="62228" xr:uid="{3B9E8110-EF67-443D-ADCF-CF102F8397EE}"/>
    <cellStyle name="Vírgula 3 16 3" xfId="62227" xr:uid="{4391BC8A-C90C-46D1-AB33-07EA3972CDFA}"/>
    <cellStyle name="Vírgula 3 17" xfId="31608" xr:uid="{00000000-0005-0000-0000-00007A7B0000}"/>
    <cellStyle name="Vírgula 3 17 2" xfId="31609" xr:uid="{00000000-0005-0000-0000-00007B7B0000}"/>
    <cellStyle name="Vírgula 3 17 2 2" xfId="62230" xr:uid="{965B7675-FD0C-4FCE-9A73-ECF67A49C5CC}"/>
    <cellStyle name="Vírgula 3 17 3" xfId="62229" xr:uid="{A863FFDD-B736-4074-B6D6-044898E94D9D}"/>
    <cellStyle name="Vírgula 3 18" xfId="31610" xr:uid="{00000000-0005-0000-0000-00007C7B0000}"/>
    <cellStyle name="Vírgula 3 18 2" xfId="31611" xr:uid="{00000000-0005-0000-0000-00007D7B0000}"/>
    <cellStyle name="Vírgula 3 18 2 2" xfId="62232" xr:uid="{10FDF252-5FB6-4C54-8884-A46346242DBD}"/>
    <cellStyle name="Vírgula 3 18 3" xfId="62231" xr:uid="{C402D271-DB18-4383-9FC2-7530C8E421F1}"/>
    <cellStyle name="Vírgula 3 19" xfId="31612" xr:uid="{00000000-0005-0000-0000-00007E7B0000}"/>
    <cellStyle name="Vírgula 3 19 2" xfId="31613" xr:uid="{00000000-0005-0000-0000-00007F7B0000}"/>
    <cellStyle name="Vírgula 3 19 2 2" xfId="62234" xr:uid="{65F4ABFA-A07C-488C-8D4F-37E66ADA16EE}"/>
    <cellStyle name="Vírgula 3 19 3" xfId="62233" xr:uid="{CA62F2EC-719D-47E8-895C-ADC36C42D121}"/>
    <cellStyle name="Vírgula 3 2" xfId="31614" xr:uid="{00000000-0005-0000-0000-0000807B0000}"/>
    <cellStyle name="Vírgula 3 2 10" xfId="31615" xr:uid="{00000000-0005-0000-0000-0000817B0000}"/>
    <cellStyle name="Vírgula 3 2 10 2" xfId="31616" xr:uid="{00000000-0005-0000-0000-0000827B0000}"/>
    <cellStyle name="Vírgula 3 2 10 2 2" xfId="62237" xr:uid="{98EB37A9-3D5B-4CD0-A3A5-B6317A877B03}"/>
    <cellStyle name="Vírgula 3 2 10 3" xfId="31617" xr:uid="{00000000-0005-0000-0000-0000837B0000}"/>
    <cellStyle name="Vírgula 3 2 10 3 2" xfId="62238" xr:uid="{E62A1DA0-F4EC-47E6-BA87-33FAD54BEBDE}"/>
    <cellStyle name="Vírgula 3 2 10 4" xfId="62236" xr:uid="{C2047CBD-5C86-480D-BF20-5DB0696003E1}"/>
    <cellStyle name="Vírgula 3 2 11" xfId="31618" xr:uid="{00000000-0005-0000-0000-0000847B0000}"/>
    <cellStyle name="Vírgula 3 2 11 2" xfId="31619" xr:uid="{00000000-0005-0000-0000-0000857B0000}"/>
    <cellStyle name="Vírgula 3 2 11 2 2" xfId="62240" xr:uid="{2B9054A1-534F-4085-A9B2-B30B60C7E429}"/>
    <cellStyle name="Vírgula 3 2 11 3" xfId="62239" xr:uid="{E50EE554-6E62-4A40-975A-45A5042C3FD2}"/>
    <cellStyle name="Vírgula 3 2 12" xfId="31620" xr:uid="{00000000-0005-0000-0000-0000867B0000}"/>
    <cellStyle name="Vírgula 3 2 12 2" xfId="31621" xr:uid="{00000000-0005-0000-0000-0000877B0000}"/>
    <cellStyle name="Vírgula 3 2 12 2 2" xfId="62242" xr:uid="{6F32CE59-2A1B-44F4-886B-F6F708DC573F}"/>
    <cellStyle name="Vírgula 3 2 12 3" xfId="62241" xr:uid="{F58A0B61-5AC4-4461-BEF5-AE627C610674}"/>
    <cellStyle name="Vírgula 3 2 13" xfId="31622" xr:uid="{00000000-0005-0000-0000-0000887B0000}"/>
    <cellStyle name="Vírgula 3 2 13 2" xfId="31623" xr:uid="{00000000-0005-0000-0000-0000897B0000}"/>
    <cellStyle name="Vírgula 3 2 13 2 2" xfId="62244" xr:uid="{9BCBFC4E-DC64-4DC8-8A37-D85F34DAD498}"/>
    <cellStyle name="Vírgula 3 2 13 3" xfId="62243" xr:uid="{7A229664-6709-4A12-AF3B-B0B1B15D192D}"/>
    <cellStyle name="Vírgula 3 2 14" xfId="31624" xr:uid="{00000000-0005-0000-0000-00008A7B0000}"/>
    <cellStyle name="Vírgula 3 2 14 2" xfId="31625" xr:uid="{00000000-0005-0000-0000-00008B7B0000}"/>
    <cellStyle name="Vírgula 3 2 14 2 2" xfId="62246" xr:uid="{6F74D226-29A3-449F-8F7E-618FEDF561E7}"/>
    <cellStyle name="Vírgula 3 2 14 3" xfId="62245" xr:uid="{A88A3D48-2FE6-4600-A1EC-81DDEF3BD384}"/>
    <cellStyle name="Vírgula 3 2 15" xfId="31626" xr:uid="{00000000-0005-0000-0000-00008C7B0000}"/>
    <cellStyle name="Vírgula 3 2 15 2" xfId="31627" xr:uid="{00000000-0005-0000-0000-00008D7B0000}"/>
    <cellStyle name="Vírgula 3 2 15 2 2" xfId="62248" xr:uid="{37EA5907-2991-4F27-A9AA-3C91AEB3A1BB}"/>
    <cellStyle name="Vírgula 3 2 15 3" xfId="62247" xr:uid="{0A82D4B4-0AAB-4EC1-8000-C5299DF6982E}"/>
    <cellStyle name="Vírgula 3 2 16" xfId="31628" xr:uid="{00000000-0005-0000-0000-00008E7B0000}"/>
    <cellStyle name="Vírgula 3 2 16 2" xfId="31629" xr:uid="{00000000-0005-0000-0000-00008F7B0000}"/>
    <cellStyle name="Vírgula 3 2 16 2 2" xfId="62250" xr:uid="{8BAA8C68-C94E-4915-91C0-E0770B05135C}"/>
    <cellStyle name="Vírgula 3 2 16 3" xfId="62249" xr:uid="{A5DF19A0-5F12-405D-B47D-9D9E0FDA539E}"/>
    <cellStyle name="Vírgula 3 2 17" xfId="31630" xr:uid="{00000000-0005-0000-0000-0000907B0000}"/>
    <cellStyle name="Vírgula 3 2 17 2" xfId="31631" xr:uid="{00000000-0005-0000-0000-0000917B0000}"/>
    <cellStyle name="Vírgula 3 2 17 2 2" xfId="62252" xr:uid="{F1A02E7E-87B2-401B-A0EB-2242C80BC231}"/>
    <cellStyle name="Vírgula 3 2 17 3" xfId="62251" xr:uid="{1E080E11-9478-49EB-ADDD-309EAFBA226B}"/>
    <cellStyle name="Vírgula 3 2 18" xfId="31632" xr:uid="{00000000-0005-0000-0000-0000927B0000}"/>
    <cellStyle name="Vírgula 3 2 18 2" xfId="31633" xr:uid="{00000000-0005-0000-0000-0000937B0000}"/>
    <cellStyle name="Vírgula 3 2 18 2 2" xfId="62254" xr:uid="{700F9E43-7EBC-4A6C-B854-59166B2D1225}"/>
    <cellStyle name="Vírgula 3 2 18 3" xfId="62253" xr:uid="{C6CE6E16-AD63-43FD-8E2A-1E5D3989402A}"/>
    <cellStyle name="Vírgula 3 2 19" xfId="31634" xr:uid="{00000000-0005-0000-0000-0000947B0000}"/>
    <cellStyle name="Vírgula 3 2 19 2" xfId="62255" xr:uid="{0B521B68-26A7-4592-A8C7-AF2D87608523}"/>
    <cellStyle name="Vírgula 3 2 2" xfId="31635" xr:uid="{00000000-0005-0000-0000-0000957B0000}"/>
    <cellStyle name="Vírgula 3 2 2 10" xfId="31636" xr:uid="{00000000-0005-0000-0000-0000967B0000}"/>
    <cellStyle name="Vírgula 3 2 2 10 2" xfId="62257" xr:uid="{2662C779-3320-4746-9E17-12D2FFB1A940}"/>
    <cellStyle name="Vírgula 3 2 2 11" xfId="31637" xr:uid="{00000000-0005-0000-0000-0000977B0000}"/>
    <cellStyle name="Vírgula 3 2 2 11 2" xfId="62258" xr:uid="{4864A157-CCAD-48F7-BC3E-BA5C073B08FF}"/>
    <cellStyle name="Vírgula 3 2 2 12" xfId="62256" xr:uid="{826C3F0B-4690-4FFD-B636-BC23CF8F9890}"/>
    <cellStyle name="Vírgula 3 2 2 2" xfId="31638" xr:uid="{00000000-0005-0000-0000-0000987B0000}"/>
    <cellStyle name="Vírgula 3 2 2 2 2" xfId="31639" xr:uid="{00000000-0005-0000-0000-0000997B0000}"/>
    <cellStyle name="Vírgula 3 2 2 2 2 2" xfId="31640" xr:uid="{00000000-0005-0000-0000-00009A7B0000}"/>
    <cellStyle name="Vírgula 3 2 2 2 2 2 2" xfId="62261" xr:uid="{DBFAFCE7-F1CC-42A3-9978-75305245FA9C}"/>
    <cellStyle name="Vírgula 3 2 2 2 2 3" xfId="62260" xr:uid="{5505B66E-F9BF-4F7A-AC7E-90EC84FFB125}"/>
    <cellStyle name="Vírgula 3 2 2 2 3" xfId="31641" xr:uid="{00000000-0005-0000-0000-00009B7B0000}"/>
    <cellStyle name="Vírgula 3 2 2 2 3 2" xfId="62262" xr:uid="{E554F75A-85D1-4331-95EE-DD6EAF2FC373}"/>
    <cellStyle name="Vírgula 3 2 2 2 4" xfId="31642" xr:uid="{00000000-0005-0000-0000-00009C7B0000}"/>
    <cellStyle name="Vírgula 3 2 2 2 4 2" xfId="62263" xr:uid="{13A8060F-12CB-4403-A56A-6E8837757565}"/>
    <cellStyle name="Vírgula 3 2 2 2 5" xfId="62259" xr:uid="{503B99E3-B5F3-4515-B4BA-6B3F538DAF74}"/>
    <cellStyle name="Vírgula 3 2 2 3" xfId="31643" xr:uid="{00000000-0005-0000-0000-00009D7B0000}"/>
    <cellStyle name="Vírgula 3 2 2 3 2" xfId="31644" xr:uid="{00000000-0005-0000-0000-00009E7B0000}"/>
    <cellStyle name="Vírgula 3 2 2 3 2 2" xfId="62265" xr:uid="{76C00EE0-172A-447D-9A8D-37FB9CFC5551}"/>
    <cellStyle name="Vírgula 3 2 2 3 3" xfId="62264" xr:uid="{EAE537AE-3201-46A8-B2E7-1F3701FD5A5E}"/>
    <cellStyle name="Vírgula 3 2 2 4" xfId="31645" xr:uid="{00000000-0005-0000-0000-00009F7B0000}"/>
    <cellStyle name="Vírgula 3 2 2 4 2" xfId="31646" xr:uid="{00000000-0005-0000-0000-0000A07B0000}"/>
    <cellStyle name="Vírgula 3 2 2 4 2 2" xfId="62267" xr:uid="{C2594C69-C91B-403C-A242-3FBEE612E7D8}"/>
    <cellStyle name="Vírgula 3 2 2 4 3" xfId="62266" xr:uid="{EC0F5A60-6769-4062-BAC1-CB2F79DAB408}"/>
    <cellStyle name="Vírgula 3 2 2 5" xfId="31647" xr:uid="{00000000-0005-0000-0000-0000A17B0000}"/>
    <cellStyle name="Vírgula 3 2 2 5 2" xfId="31648" xr:uid="{00000000-0005-0000-0000-0000A27B0000}"/>
    <cellStyle name="Vírgula 3 2 2 5 2 2" xfId="62269" xr:uid="{F141FBBF-E856-4F4C-8D69-911E9E046248}"/>
    <cellStyle name="Vírgula 3 2 2 5 3" xfId="62268" xr:uid="{78E07698-DB7B-4E89-B203-0746EC35DAB1}"/>
    <cellStyle name="Vírgula 3 2 2 6" xfId="31649" xr:uid="{00000000-0005-0000-0000-0000A37B0000}"/>
    <cellStyle name="Vírgula 3 2 2 6 2" xfId="31650" xr:uid="{00000000-0005-0000-0000-0000A47B0000}"/>
    <cellStyle name="Vírgula 3 2 2 6 2 2" xfId="62271" xr:uid="{33B44EB5-22C5-4CC8-8166-9BCB4B3CF2E2}"/>
    <cellStyle name="Vírgula 3 2 2 6 3" xfId="62270" xr:uid="{28E9DE5C-0D22-4037-9AFE-6D36B2C24AFE}"/>
    <cellStyle name="Vírgula 3 2 2 7" xfId="31651" xr:uid="{00000000-0005-0000-0000-0000A57B0000}"/>
    <cellStyle name="Vírgula 3 2 2 7 2" xfId="62272" xr:uid="{2AD5102C-793B-4F88-A88C-1F77C0AA0F67}"/>
    <cellStyle name="Vírgula 3 2 2 8" xfId="31652" xr:uid="{00000000-0005-0000-0000-0000A67B0000}"/>
    <cellStyle name="Vírgula 3 2 2 8 2" xfId="62273" xr:uid="{78E4ADC9-5C5F-4E12-AE6F-AB43753CAF27}"/>
    <cellStyle name="Vírgula 3 2 2 9" xfId="31653" xr:uid="{00000000-0005-0000-0000-0000A77B0000}"/>
    <cellStyle name="Vírgula 3 2 2 9 2" xfId="62274" xr:uid="{DE2CAEF9-C4D9-4C08-BD01-928494FD517E}"/>
    <cellStyle name="Vírgula 3 2 20" xfId="31654" xr:uid="{00000000-0005-0000-0000-0000A87B0000}"/>
    <cellStyle name="Vírgula 3 2 20 2" xfId="62275" xr:uid="{34996F20-9AE0-4FA8-94BC-2CA8873B9104}"/>
    <cellStyle name="Vírgula 3 2 21" xfId="31655" xr:uid="{00000000-0005-0000-0000-0000A97B0000}"/>
    <cellStyle name="Vírgula 3 2 21 2" xfId="62276" xr:uid="{2716B2FD-6DC5-47C8-81E4-999F8BCE8137}"/>
    <cellStyle name="Vírgula 3 2 22" xfId="31656" xr:uid="{00000000-0005-0000-0000-0000AA7B0000}"/>
    <cellStyle name="Vírgula 3 2 22 2" xfId="62277" xr:uid="{316B3139-D6FD-478B-B4AB-D3376DC5888E}"/>
    <cellStyle name="Vírgula 3 2 23" xfId="31657" xr:uid="{00000000-0005-0000-0000-0000AB7B0000}"/>
    <cellStyle name="Vírgula 3 2 23 2" xfId="31658" xr:uid="{00000000-0005-0000-0000-0000AC7B0000}"/>
    <cellStyle name="Vírgula 3 2 23 2 2" xfId="62279" xr:uid="{1348CD05-6C6A-4FBB-B107-52F83669DFE9}"/>
    <cellStyle name="Vírgula 3 2 23 3" xfId="62278" xr:uid="{760B1C7B-236F-4480-BF99-455362C69AA8}"/>
    <cellStyle name="Vírgula 3 2 24" xfId="31659" xr:uid="{00000000-0005-0000-0000-0000AD7B0000}"/>
    <cellStyle name="Vírgula 3 2 24 2" xfId="62280" xr:uid="{34D4B5A9-819A-4B51-AFD7-FAA98972B72B}"/>
    <cellStyle name="Vírgula 3 2 24 3" xfId="31660" xr:uid="{00000000-0005-0000-0000-0000AE7B0000}"/>
    <cellStyle name="Vírgula 3 2 24 3 2" xfId="62281" xr:uid="{B1D6ECC5-1E50-4B68-83A1-8EEE1CC8AC85}"/>
    <cellStyle name="Vírgula 3 2 25" xfId="31661" xr:uid="{00000000-0005-0000-0000-0000AF7B0000}"/>
    <cellStyle name="Vírgula 3 2 25 2" xfId="62282" xr:uid="{D3F76FA9-FB2F-4D27-82DA-03BE735F2A2E}"/>
    <cellStyle name="Vírgula 3 2 26" xfId="31662" xr:uid="{00000000-0005-0000-0000-0000B07B0000}"/>
    <cellStyle name="Vírgula 3 2 26 2" xfId="62283" xr:uid="{2C6A9E62-E9D0-4081-8421-1125FD776BFA}"/>
    <cellStyle name="Vírgula 3 2 27" xfId="31663" xr:uid="{00000000-0005-0000-0000-0000B17B0000}"/>
    <cellStyle name="Vírgula 3 2 27 2" xfId="62284" xr:uid="{18B54E9C-DAE9-49F5-8626-A6B3B2BAC68A}"/>
    <cellStyle name="Vírgula 3 2 28" xfId="31664" xr:uid="{00000000-0005-0000-0000-0000B27B0000}"/>
    <cellStyle name="Vírgula 3 2 28 2" xfId="62285" xr:uid="{AC808738-B495-414F-A4E9-C768BE0649A3}"/>
    <cellStyle name="Vírgula 3 2 29" xfId="31665" xr:uid="{00000000-0005-0000-0000-0000B37B0000}"/>
    <cellStyle name="Vírgula 3 2 29 2" xfId="62286" xr:uid="{0B733A66-DAB6-4727-A10E-828861F8D82A}"/>
    <cellStyle name="Vírgula 3 2 3" xfId="31666" xr:uid="{00000000-0005-0000-0000-0000B47B0000}"/>
    <cellStyle name="Vírgula 3 2 3 10" xfId="31667" xr:uid="{00000000-0005-0000-0000-0000B57B0000}"/>
    <cellStyle name="Vírgula 3 2 3 10 2" xfId="62288" xr:uid="{46986652-F2DB-4B7B-AE21-FD2170FA39BD}"/>
    <cellStyle name="Vírgula 3 2 3 11" xfId="62287" xr:uid="{9584D0F5-F3EC-4C15-B4A8-BDDF44014BA9}"/>
    <cellStyle name="Vírgula 3 2 3 2" xfId="31668" xr:uid="{00000000-0005-0000-0000-0000B67B0000}"/>
    <cellStyle name="Vírgula 3 2 3 2 2" xfId="31669" xr:uid="{00000000-0005-0000-0000-0000B77B0000}"/>
    <cellStyle name="Vírgula 3 2 3 2 2 2" xfId="31670" xr:uid="{00000000-0005-0000-0000-0000B87B0000}"/>
    <cellStyle name="Vírgula 3 2 3 2 2 2 2" xfId="62291" xr:uid="{AD3873F7-0A29-499A-AD93-4AD733EBFE21}"/>
    <cellStyle name="Vírgula 3 2 3 2 2 3" xfId="62290" xr:uid="{7E78FE3E-8118-4CBE-8D70-E25641DA5E69}"/>
    <cellStyle name="Vírgula 3 2 3 2 3" xfId="31671" xr:uid="{00000000-0005-0000-0000-0000B97B0000}"/>
    <cellStyle name="Vírgula 3 2 3 2 3 2" xfId="31672" xr:uid="{00000000-0005-0000-0000-0000BA7B0000}"/>
    <cellStyle name="Vírgula 3 2 3 2 3 2 2" xfId="62293" xr:uid="{567A378B-824E-48FD-BA2E-17280E1BB487}"/>
    <cellStyle name="Vírgula 3 2 3 2 3 3" xfId="62292" xr:uid="{90175379-26FE-44A5-8D4B-68CAEF3D74AB}"/>
    <cellStyle name="Vírgula 3 2 3 2 4" xfId="31673" xr:uid="{00000000-0005-0000-0000-0000BB7B0000}"/>
    <cellStyle name="Vírgula 3 2 3 2 4 2" xfId="62294" xr:uid="{7BCD3AA4-50FE-4C61-AAF5-DB4CC663E6D9}"/>
    <cellStyle name="Vírgula 3 2 3 2 5" xfId="31674" xr:uid="{00000000-0005-0000-0000-0000BC7B0000}"/>
    <cellStyle name="Vírgula 3 2 3 2 5 2" xfId="62295" xr:uid="{ABB113C1-D082-499A-BD16-C2CEAE697076}"/>
    <cellStyle name="Vírgula 3 2 3 2 6" xfId="31675" xr:uid="{00000000-0005-0000-0000-0000BD7B0000}"/>
    <cellStyle name="Vírgula 3 2 3 2 6 2" xfId="62296" xr:uid="{3B4C6DBE-F950-4759-8F6B-54A8D5BC9E13}"/>
    <cellStyle name="Vírgula 3 2 3 2 7" xfId="62289" xr:uid="{5FA85225-62D2-48DC-9361-AAA5E1E29EC7}"/>
    <cellStyle name="Vírgula 3 2 3 3" xfId="31676" xr:uid="{00000000-0005-0000-0000-0000BE7B0000}"/>
    <cellStyle name="Vírgula 3 2 3 3 2" xfId="31677" xr:uid="{00000000-0005-0000-0000-0000BF7B0000}"/>
    <cellStyle name="Vírgula 3 2 3 3 2 2" xfId="31678" xr:uid="{00000000-0005-0000-0000-0000C07B0000}"/>
    <cellStyle name="Vírgula 3 2 3 3 2 2 2" xfId="62299" xr:uid="{C80D212E-19D6-4095-9B89-E02B33D64D03}"/>
    <cellStyle name="Vírgula 3 2 3 3 2 3" xfId="62298" xr:uid="{1F6BE438-3806-4722-8EBE-AF95D7C8123E}"/>
    <cellStyle name="Vírgula 3 2 3 3 3" xfId="31679" xr:uid="{00000000-0005-0000-0000-0000C17B0000}"/>
    <cellStyle name="Vírgula 3 2 3 3 3 2" xfId="62300" xr:uid="{6933A99A-CC65-46D9-95B4-046DC9480BF1}"/>
    <cellStyle name="Vírgula 3 2 3 3 4" xfId="31680" xr:uid="{00000000-0005-0000-0000-0000C27B0000}"/>
    <cellStyle name="Vírgula 3 2 3 3 4 2" xfId="62301" xr:uid="{D89B7AAA-A979-46C1-B8BD-A2AFF17E31D7}"/>
    <cellStyle name="Vírgula 3 2 3 3 5" xfId="62297" xr:uid="{8F23D704-E09D-450E-A2F6-E4E519EE1EB0}"/>
    <cellStyle name="Vírgula 3 2 3 4" xfId="31681" xr:uid="{00000000-0005-0000-0000-0000C37B0000}"/>
    <cellStyle name="Vírgula 3 2 3 4 2" xfId="31682" xr:uid="{00000000-0005-0000-0000-0000C47B0000}"/>
    <cellStyle name="Vírgula 3 2 3 4 2 2" xfId="62303" xr:uid="{9FF16630-82D5-4CE0-ADA7-D437B1DD9102}"/>
    <cellStyle name="Vírgula 3 2 3 4 3" xfId="62302" xr:uid="{88B88380-9C31-4F0D-8FF8-37423F508D51}"/>
    <cellStyle name="Vírgula 3 2 3 5" xfId="31683" xr:uid="{00000000-0005-0000-0000-0000C57B0000}"/>
    <cellStyle name="Vírgula 3 2 3 5 2" xfId="31684" xr:uid="{00000000-0005-0000-0000-0000C67B0000}"/>
    <cellStyle name="Vírgula 3 2 3 5 2 2" xfId="62305" xr:uid="{DD66FDBF-127B-4180-A7A4-3AB697CC2E75}"/>
    <cellStyle name="Vírgula 3 2 3 5 3" xfId="62304" xr:uid="{6BD083A8-2707-44DF-B763-579CE4FDC101}"/>
    <cellStyle name="Vírgula 3 2 3 6" xfId="31685" xr:uid="{00000000-0005-0000-0000-0000C77B0000}"/>
    <cellStyle name="Vírgula 3 2 3 6 2" xfId="31686" xr:uid="{00000000-0005-0000-0000-0000C87B0000}"/>
    <cellStyle name="Vírgula 3 2 3 6 2 2" xfId="62307" xr:uid="{FCEA32C7-F35C-4BF8-9668-3BD96A61BA12}"/>
    <cellStyle name="Vírgula 3 2 3 6 3" xfId="62306" xr:uid="{3AA5B35B-15DB-4030-847C-3A6CDD7D84A8}"/>
    <cellStyle name="Vírgula 3 2 3 7" xfId="31687" xr:uid="{00000000-0005-0000-0000-0000C97B0000}"/>
    <cellStyle name="Vírgula 3 2 3 7 2" xfId="62308" xr:uid="{A164AF31-484A-4754-A41D-EC11CD2E2D68}"/>
    <cellStyle name="Vírgula 3 2 3 8" xfId="31688" xr:uid="{00000000-0005-0000-0000-0000CA7B0000}"/>
    <cellStyle name="Vírgula 3 2 3 8 2" xfId="62309" xr:uid="{0F2F9D10-AAC1-44A2-8160-1391653FA9B6}"/>
    <cellStyle name="Vírgula 3 2 3 9" xfId="31689" xr:uid="{00000000-0005-0000-0000-0000CB7B0000}"/>
    <cellStyle name="Vírgula 3 2 3 9 2" xfId="62310" xr:uid="{8F11CAE5-14F8-49D8-AFEF-2CC0427C867F}"/>
    <cellStyle name="Vírgula 3 2 30" xfId="31690" xr:uid="{00000000-0005-0000-0000-0000CC7B0000}"/>
    <cellStyle name="Vírgula 3 2 30 2" xfId="62311" xr:uid="{3B3A8D79-D8C4-4068-8535-EEEDBA5B82F5}"/>
    <cellStyle name="Vírgula 3 2 31" xfId="31691" xr:uid="{00000000-0005-0000-0000-0000CD7B0000}"/>
    <cellStyle name="Vírgula 3 2 31 2" xfId="62312" xr:uid="{35AFA86A-4590-4218-B6C2-5A66DA6879A2}"/>
    <cellStyle name="Vírgula 3 2 32" xfId="62235" xr:uid="{BF82464D-3B8E-4AA3-95F0-0A10FF91E367}"/>
    <cellStyle name="Vírgula 3 2 33" xfId="31692" xr:uid="{00000000-0005-0000-0000-0000CE7B0000}"/>
    <cellStyle name="Vírgula 3 2 33 2" xfId="62313" xr:uid="{A0AEADCE-1BC8-4E50-8780-44969305CDB1}"/>
    <cellStyle name="Vírgula 3 2 4" xfId="31693" xr:uid="{00000000-0005-0000-0000-0000CF7B0000}"/>
    <cellStyle name="Vírgula 3 2 4 2" xfId="31694" xr:uid="{00000000-0005-0000-0000-0000D07B0000}"/>
    <cellStyle name="Vírgula 3 2 4 2 2" xfId="31695" xr:uid="{00000000-0005-0000-0000-0000D17B0000}"/>
    <cellStyle name="Vírgula 3 2 4 2 2 2" xfId="62316" xr:uid="{B13F87F4-7C67-4527-843D-8DB442867694}"/>
    <cellStyle name="Vírgula 3 2 4 2 3" xfId="62315" xr:uid="{AF57B2E1-79C0-4F2A-AB22-6D77E450250C}"/>
    <cellStyle name="Vírgula 3 2 4 3" xfId="31696" xr:uid="{00000000-0005-0000-0000-0000D27B0000}"/>
    <cellStyle name="Vírgula 3 2 4 3 2" xfId="31697" xr:uid="{00000000-0005-0000-0000-0000D37B0000}"/>
    <cellStyle name="Vírgula 3 2 4 3 2 2" xfId="62318" xr:uid="{0A378DEC-1E7D-4FA9-B5B4-44D925DEA9A9}"/>
    <cellStyle name="Vírgula 3 2 4 3 3" xfId="62317" xr:uid="{5562CD54-BF4B-4EDF-9F65-897AE5F91065}"/>
    <cellStyle name="Vírgula 3 2 4 4" xfId="31698" xr:uid="{00000000-0005-0000-0000-0000D47B0000}"/>
    <cellStyle name="Vírgula 3 2 4 4 2" xfId="31699" xr:uid="{00000000-0005-0000-0000-0000D57B0000}"/>
    <cellStyle name="Vírgula 3 2 4 4 2 2" xfId="62320" xr:uid="{5271C5AE-2B1C-483D-94A5-839E47F26AFD}"/>
    <cellStyle name="Vírgula 3 2 4 4 3" xfId="62319" xr:uid="{ED942079-9BC6-4D89-ADBE-695FC3C7F8B4}"/>
    <cellStyle name="Vírgula 3 2 4 5" xfId="31700" xr:uid="{00000000-0005-0000-0000-0000D67B0000}"/>
    <cellStyle name="Vírgula 3 2 4 5 2" xfId="31701" xr:uid="{00000000-0005-0000-0000-0000D77B0000}"/>
    <cellStyle name="Vírgula 3 2 4 5 2 2" xfId="62322" xr:uid="{6464F8DA-0486-45C8-AC42-C7A64FBFFE5D}"/>
    <cellStyle name="Vírgula 3 2 4 5 3" xfId="62321" xr:uid="{4452C6B5-D247-46F9-80A2-C3CD2570E8A0}"/>
    <cellStyle name="Vírgula 3 2 4 6" xfId="31702" xr:uid="{00000000-0005-0000-0000-0000D87B0000}"/>
    <cellStyle name="Vírgula 3 2 4 6 2" xfId="62323" xr:uid="{157621B0-F81F-4DBF-9716-67CE99C63EB4}"/>
    <cellStyle name="Vírgula 3 2 4 7" xfId="62314" xr:uid="{694AF821-C868-4CE9-840E-EFDC281B602B}"/>
    <cellStyle name="Vírgula 3 2 4 8" xfId="31703" xr:uid="{00000000-0005-0000-0000-0000D97B0000}"/>
    <cellStyle name="Vírgula 3 2 4 8 2" xfId="62324" xr:uid="{DED7E06C-23A3-474D-9C97-690BCD7DF732}"/>
    <cellStyle name="Vírgula 3 2 5" xfId="31704" xr:uid="{00000000-0005-0000-0000-0000DA7B0000}"/>
    <cellStyle name="Vírgula 3 2 5 2" xfId="31705" xr:uid="{00000000-0005-0000-0000-0000DB7B0000}"/>
    <cellStyle name="Vírgula 3 2 5 2 2" xfId="31706" xr:uid="{00000000-0005-0000-0000-0000DC7B0000}"/>
    <cellStyle name="Vírgula 3 2 5 2 2 2" xfId="62327" xr:uid="{3E80F8EC-41C1-4074-8644-F41AA5FCB30E}"/>
    <cellStyle name="Vírgula 3 2 5 2 3" xfId="62326" xr:uid="{58D165AB-BA66-4CFE-9C80-4F4B30E9A68F}"/>
    <cellStyle name="Vírgula 3 2 5 3" xfId="31707" xr:uid="{00000000-0005-0000-0000-0000DD7B0000}"/>
    <cellStyle name="Vírgula 3 2 5 3 2" xfId="31708" xr:uid="{00000000-0005-0000-0000-0000DE7B0000}"/>
    <cellStyle name="Vírgula 3 2 5 3 2 2" xfId="62329" xr:uid="{651759B2-348A-4F4C-A931-5DAC68E31995}"/>
    <cellStyle name="Vírgula 3 2 5 3 3" xfId="62328" xr:uid="{D50C5F37-B0FC-4D54-A101-4FB8F3870E09}"/>
    <cellStyle name="Vírgula 3 2 5 4" xfId="31709" xr:uid="{00000000-0005-0000-0000-0000DF7B0000}"/>
    <cellStyle name="Vírgula 3 2 5 4 2" xfId="62330" xr:uid="{833520D1-19D9-4425-9884-BED5FB6865DF}"/>
    <cellStyle name="Vírgula 3 2 5 5" xfId="31710" xr:uid="{00000000-0005-0000-0000-0000E07B0000}"/>
    <cellStyle name="Vírgula 3 2 5 5 2" xfId="62331" xr:uid="{E27ED45F-E17F-4302-A751-0F5D13FB746F}"/>
    <cellStyle name="Vírgula 3 2 5 6" xfId="31711" xr:uid="{00000000-0005-0000-0000-0000E17B0000}"/>
    <cellStyle name="Vírgula 3 2 5 6 2" xfId="62332" xr:uid="{B2E5BEEF-CB64-43FD-9CB3-E3991A639D72}"/>
    <cellStyle name="Vírgula 3 2 5 7" xfId="62325" xr:uid="{A8D6CCB3-2A2D-4DF4-8B4E-3429FDBEB5F9}"/>
    <cellStyle name="Vírgula 3 2 6" xfId="31712" xr:uid="{00000000-0005-0000-0000-0000E27B0000}"/>
    <cellStyle name="Vírgula 3 2 6 2" xfId="31713" xr:uid="{00000000-0005-0000-0000-0000E37B0000}"/>
    <cellStyle name="Vírgula 3 2 6 2 2" xfId="31714" xr:uid="{00000000-0005-0000-0000-0000E47B0000}"/>
    <cellStyle name="Vírgula 3 2 6 2 2 2" xfId="62335" xr:uid="{F51F923C-337A-4754-8E6C-E31AD4A072BD}"/>
    <cellStyle name="Vírgula 3 2 6 2 3" xfId="62334" xr:uid="{C889028F-0EFA-46EF-82E1-10B5F06717F6}"/>
    <cellStyle name="Vírgula 3 2 6 3" xfId="31715" xr:uid="{00000000-0005-0000-0000-0000E57B0000}"/>
    <cellStyle name="Vírgula 3 2 6 3 2" xfId="31716" xr:uid="{00000000-0005-0000-0000-0000E67B0000}"/>
    <cellStyle name="Vírgula 3 2 6 3 2 2" xfId="62337" xr:uid="{62B36C5B-D089-4E61-978F-654932AD7CE9}"/>
    <cellStyle name="Vírgula 3 2 6 3 3" xfId="62336" xr:uid="{943A8E84-0D56-482D-815C-063C2D89ACB8}"/>
    <cellStyle name="Vírgula 3 2 6 4" xfId="31717" xr:uid="{00000000-0005-0000-0000-0000E77B0000}"/>
    <cellStyle name="Vírgula 3 2 6 4 2" xfId="62338" xr:uid="{3C64156F-CE9C-4F64-B61A-8AB1223C7F18}"/>
    <cellStyle name="Vírgula 3 2 6 5" xfId="31718" xr:uid="{00000000-0005-0000-0000-0000E87B0000}"/>
    <cellStyle name="Vírgula 3 2 6 5 2" xfId="62339" xr:uid="{DC4BD081-F91E-4FD2-87E5-EE5E2AEF6A4B}"/>
    <cellStyle name="Vírgula 3 2 6 6" xfId="31719" xr:uid="{00000000-0005-0000-0000-0000E97B0000}"/>
    <cellStyle name="Vírgula 3 2 6 6 2" xfId="62340" xr:uid="{5137D0AE-936F-426B-8A21-5BD6B44420EB}"/>
    <cellStyle name="Vírgula 3 2 6 7" xfId="62333" xr:uid="{3BE4AECF-B1C7-4BD3-9534-180300C8634E}"/>
    <cellStyle name="Vírgula 3 2 7" xfId="31720" xr:uid="{00000000-0005-0000-0000-0000EA7B0000}"/>
    <cellStyle name="Vírgula 3 2 7 2" xfId="31721" xr:uid="{00000000-0005-0000-0000-0000EB7B0000}"/>
    <cellStyle name="Vírgula 3 2 7 2 2" xfId="31722" xr:uid="{00000000-0005-0000-0000-0000EC7B0000}"/>
    <cellStyle name="Vírgula 3 2 7 2 2 2" xfId="62343" xr:uid="{B1D5849B-36B9-4F16-8583-464AB049DA2F}"/>
    <cellStyle name="Vírgula 3 2 7 2 3" xfId="62342" xr:uid="{50DD68FD-17AD-4594-9644-84CFA7D1A53C}"/>
    <cellStyle name="Vírgula 3 2 7 3" xfId="31723" xr:uid="{00000000-0005-0000-0000-0000ED7B0000}"/>
    <cellStyle name="Vírgula 3 2 7 3 2" xfId="31724" xr:uid="{00000000-0005-0000-0000-0000EE7B0000}"/>
    <cellStyle name="Vírgula 3 2 7 3 2 2" xfId="62345" xr:uid="{6313440F-5030-4155-B100-6F1E3264A0D1}"/>
    <cellStyle name="Vírgula 3 2 7 3 3" xfId="62344" xr:uid="{C699FFB2-0589-4EA6-8E73-FDC25DEFF710}"/>
    <cellStyle name="Vírgula 3 2 7 4" xfId="31725" xr:uid="{00000000-0005-0000-0000-0000EF7B0000}"/>
    <cellStyle name="Vírgula 3 2 7 4 2" xfId="62346" xr:uid="{E7C6C114-A3C5-486F-9299-766B5D2BAEAA}"/>
    <cellStyle name="Vírgula 3 2 7 5" xfId="31726" xr:uid="{00000000-0005-0000-0000-0000F07B0000}"/>
    <cellStyle name="Vírgula 3 2 7 5 2" xfId="31727" xr:uid="{00000000-0005-0000-0000-0000F17B0000}"/>
    <cellStyle name="Vírgula 3 2 7 5 2 2" xfId="62348" xr:uid="{7164EDAA-9166-4705-86A1-EBAD6EA0446C}"/>
    <cellStyle name="Vírgula 3 2 7 5 3" xfId="62347" xr:uid="{1A4247F4-E0CC-44D5-A318-4327AEBD2CBE}"/>
    <cellStyle name="Vírgula 3 2 7 6" xfId="31728" xr:uid="{00000000-0005-0000-0000-0000F27B0000}"/>
    <cellStyle name="Vírgula 3 2 7 6 2" xfId="62349" xr:uid="{309FA88B-C42D-46A3-979D-C8C8C287F491}"/>
    <cellStyle name="Vírgula 3 2 7 7" xfId="62341" xr:uid="{5B7D85DF-5F03-4852-BF8E-18C5D0C70E78}"/>
    <cellStyle name="Vírgula 3 2 8" xfId="31729" xr:uid="{00000000-0005-0000-0000-0000F37B0000}"/>
    <cellStyle name="Vírgula 3 2 8 2" xfId="31730" xr:uid="{00000000-0005-0000-0000-0000F47B0000}"/>
    <cellStyle name="Vírgula 3 2 8 2 2" xfId="31731" xr:uid="{00000000-0005-0000-0000-0000F57B0000}"/>
    <cellStyle name="Vírgula 3 2 8 2 2 2" xfId="62352" xr:uid="{3E14B4A2-C2C7-4BB5-9773-D0AF0834C771}"/>
    <cellStyle name="Vírgula 3 2 8 2 3" xfId="62351" xr:uid="{06A8744F-6EFA-4A15-8244-D38BCA127819}"/>
    <cellStyle name="Vírgula 3 2 8 3" xfId="31732" xr:uid="{00000000-0005-0000-0000-0000F67B0000}"/>
    <cellStyle name="Vírgula 3 2 8 3 2" xfId="31733" xr:uid="{00000000-0005-0000-0000-0000F77B0000}"/>
    <cellStyle name="Vírgula 3 2 8 3 2 2" xfId="62354" xr:uid="{448A877F-7CB8-4269-9AD9-3CF57F19053B}"/>
    <cellStyle name="Vírgula 3 2 8 3 3" xfId="62353" xr:uid="{50CE82A8-D0EB-46D6-8C85-A999D896FDDE}"/>
    <cellStyle name="Vírgula 3 2 8 4" xfId="31734" xr:uid="{00000000-0005-0000-0000-0000F87B0000}"/>
    <cellStyle name="Vírgula 3 2 8 4 2" xfId="62355" xr:uid="{2C3C3BD6-C876-4ABE-AA50-90C6347D8280}"/>
    <cellStyle name="Vírgula 3 2 8 5" xfId="31735" xr:uid="{00000000-0005-0000-0000-0000F97B0000}"/>
    <cellStyle name="Vírgula 3 2 8 5 2" xfId="62356" xr:uid="{161BA1BE-4103-4435-B6D8-DECC25BF6775}"/>
    <cellStyle name="Vírgula 3 2 8 6" xfId="62350" xr:uid="{EF1874C9-EB60-4424-B6F3-A1CA3C003160}"/>
    <cellStyle name="Vírgula 3 2 9" xfId="31736" xr:uid="{00000000-0005-0000-0000-0000FA7B0000}"/>
    <cellStyle name="Vírgula 3 2 9 2" xfId="31737" xr:uid="{00000000-0005-0000-0000-0000FB7B0000}"/>
    <cellStyle name="Vírgula 3 2 9 2 2" xfId="31738" xr:uid="{00000000-0005-0000-0000-0000FC7B0000}"/>
    <cellStyle name="Vírgula 3 2 9 2 2 2" xfId="62359" xr:uid="{24A32977-6594-4545-BAB8-452AB7E74B48}"/>
    <cellStyle name="Vírgula 3 2 9 2 3" xfId="62358" xr:uid="{4EB404FB-78FE-4E78-9383-F6D9EF30300E}"/>
    <cellStyle name="Vírgula 3 2 9 3" xfId="31739" xr:uid="{00000000-0005-0000-0000-0000FD7B0000}"/>
    <cellStyle name="Vírgula 3 2 9 3 2" xfId="62360" xr:uid="{6B5A01C4-A3C2-4E2E-9ED1-5258449CCFB9}"/>
    <cellStyle name="Vírgula 3 2 9 4" xfId="31740" xr:uid="{00000000-0005-0000-0000-0000FE7B0000}"/>
    <cellStyle name="Vírgula 3 2 9 4 2" xfId="62361" xr:uid="{C2BA0115-347E-43B0-9030-A7DB01B8FE7F}"/>
    <cellStyle name="Vírgula 3 2 9 5" xfId="62357" xr:uid="{166FA610-529F-47CC-B37E-BE1276CA3A44}"/>
    <cellStyle name="Vírgula 3 20" xfId="31741" xr:uid="{00000000-0005-0000-0000-0000FF7B0000}"/>
    <cellStyle name="Vírgula 3 20 2" xfId="62362" xr:uid="{94954B26-D4E2-42FE-AE71-85F9ABA701ED}"/>
    <cellStyle name="Vírgula 3 21" xfId="31742" xr:uid="{00000000-0005-0000-0000-0000007C0000}"/>
    <cellStyle name="Vírgula 3 21 2" xfId="62363" xr:uid="{50186DE2-2EDD-42CB-9F4D-312FF951EB19}"/>
    <cellStyle name="Vírgula 3 22" xfId="31743" xr:uid="{00000000-0005-0000-0000-0000017C0000}"/>
    <cellStyle name="Vírgula 3 22 2" xfId="62364" xr:uid="{F2CA4CC0-CF74-46CF-8912-1592CABAFC46}"/>
    <cellStyle name="Vírgula 3 23" xfId="31744" xr:uid="{00000000-0005-0000-0000-0000027C0000}"/>
    <cellStyle name="Vírgula 3 23 2" xfId="62365" xr:uid="{9E8998A2-506D-464B-9BCE-DF08727FE192}"/>
    <cellStyle name="Vírgula 3 24" xfId="31745" xr:uid="{00000000-0005-0000-0000-0000037C0000}"/>
    <cellStyle name="Vírgula 3 24 2" xfId="31746" xr:uid="{00000000-0005-0000-0000-0000047C0000}"/>
    <cellStyle name="Vírgula 3 24 2 2" xfId="62367" xr:uid="{78DAFA51-52F3-499D-AB1B-A284FDD9E7E9}"/>
    <cellStyle name="Vírgula 3 24 3" xfId="62366" xr:uid="{13D7D3B2-B901-410F-AB07-F7895B404147}"/>
    <cellStyle name="Vírgula 3 25" xfId="31747" xr:uid="{00000000-0005-0000-0000-0000057C0000}"/>
    <cellStyle name="Vírgula 3 25 2" xfId="62368" xr:uid="{9EFA92E9-6B94-4C86-94F0-2AC0FC85EC01}"/>
    <cellStyle name="Vírgula 3 25 3" xfId="31748" xr:uid="{00000000-0005-0000-0000-0000067C0000}"/>
    <cellStyle name="Vírgula 3 25 3 2" xfId="62369" xr:uid="{B6789396-EB17-49DA-B7C9-9A2BD63D9488}"/>
    <cellStyle name="Vírgula 3 26" xfId="31749" xr:uid="{00000000-0005-0000-0000-0000077C0000}"/>
    <cellStyle name="Vírgula 3 26 2" xfId="62370" xr:uid="{306EB631-8CB2-4EA1-AD19-C4B9EA137B76}"/>
    <cellStyle name="Vírgula 3 27" xfId="31750" xr:uid="{00000000-0005-0000-0000-0000087C0000}"/>
    <cellStyle name="Vírgula 3 27 2" xfId="62371" xr:uid="{CAB8A50C-878D-47F2-9467-A39C7DEF1E34}"/>
    <cellStyle name="Vírgula 3 28" xfId="31751" xr:uid="{00000000-0005-0000-0000-0000097C0000}"/>
    <cellStyle name="Vírgula 3 28 2" xfId="62372" xr:uid="{80591756-E403-4808-B662-2A18657E943A}"/>
    <cellStyle name="Vírgula 3 29" xfId="31752" xr:uid="{00000000-0005-0000-0000-00000A7C0000}"/>
    <cellStyle name="Vírgula 3 29 2" xfId="62373" xr:uid="{9C9D03F1-6F2C-4E5B-8AE3-822D36258985}"/>
    <cellStyle name="Vírgula 3 3" xfId="31753" xr:uid="{00000000-0005-0000-0000-00000B7C0000}"/>
    <cellStyle name="Vírgula 3 3 10" xfId="31754" xr:uid="{00000000-0005-0000-0000-00000C7C0000}"/>
    <cellStyle name="Vírgula 3 3 10 2" xfId="62375" xr:uid="{24CF08F8-07F3-47AC-BADC-C9AD5C479A29}"/>
    <cellStyle name="Vírgula 3 3 11" xfId="31755" xr:uid="{00000000-0005-0000-0000-00000D7C0000}"/>
    <cellStyle name="Vírgula 3 3 11 2" xfId="62376" xr:uid="{6F40F545-AA31-4F3F-8342-2B5191A53117}"/>
    <cellStyle name="Vírgula 3 3 12" xfId="31756" xr:uid="{00000000-0005-0000-0000-00000E7C0000}"/>
    <cellStyle name="Vírgula 3 3 12 2" xfId="62377" xr:uid="{6491ACDA-0C27-4858-B022-E14E24111157}"/>
    <cellStyle name="Vírgula 3 3 13" xfId="31757" xr:uid="{00000000-0005-0000-0000-00000F7C0000}"/>
    <cellStyle name="Vírgula 3 3 13 2" xfId="62378" xr:uid="{35FD0E18-B59A-4A95-8091-BFD4ADEE352B}"/>
    <cellStyle name="Vírgula 3 3 14" xfId="62374" xr:uid="{DF52EE90-3C9C-478C-8CF0-4EE7685BEDA3}"/>
    <cellStyle name="Vírgula 3 3 2" xfId="31758" xr:uid="{00000000-0005-0000-0000-0000107C0000}"/>
    <cellStyle name="Vírgula 3 3 2 2" xfId="31759" xr:uid="{00000000-0005-0000-0000-0000117C0000}"/>
    <cellStyle name="Vírgula 3 3 2 2 2" xfId="31760" xr:uid="{00000000-0005-0000-0000-0000127C0000}"/>
    <cellStyle name="Vírgula 3 3 2 2 2 2" xfId="62381" xr:uid="{9D67BD9B-65B2-4AE2-8074-EB2406B33FE0}"/>
    <cellStyle name="Vírgula 3 3 2 2 3" xfId="62380" xr:uid="{AFF16860-03C5-47AB-9A93-0F6FF5F32161}"/>
    <cellStyle name="Vírgula 3 3 2 3" xfId="31761" xr:uid="{00000000-0005-0000-0000-0000137C0000}"/>
    <cellStyle name="Vírgula 3 3 2 3 2" xfId="31762" xr:uid="{00000000-0005-0000-0000-0000147C0000}"/>
    <cellStyle name="Vírgula 3 3 2 3 2 2" xfId="62383" xr:uid="{764EA4D5-B744-4F3D-8DBB-36F8FA80948F}"/>
    <cellStyle name="Vírgula 3 3 2 3 3" xfId="62382" xr:uid="{35FDE559-4E0B-4D57-A9A3-D384BC0355B5}"/>
    <cellStyle name="Vírgula 3 3 2 4" xfId="31763" xr:uid="{00000000-0005-0000-0000-0000157C0000}"/>
    <cellStyle name="Vírgula 3 3 2 4 2" xfId="62384" xr:uid="{BA9E561D-A75E-44E1-B95E-0C37DD36D3D8}"/>
    <cellStyle name="Vírgula 3 3 2 5" xfId="31764" xr:uid="{00000000-0005-0000-0000-0000167C0000}"/>
    <cellStyle name="Vírgula 3 3 2 5 2" xfId="62385" xr:uid="{F1BEFACE-8461-4AEF-9463-9FA7569C8111}"/>
    <cellStyle name="Vírgula 3 3 2 6" xfId="31765" xr:uid="{00000000-0005-0000-0000-0000177C0000}"/>
    <cellStyle name="Vírgula 3 3 2 6 2" xfId="62386" xr:uid="{91CB7A57-025E-4C36-85D6-33B45B8A5A5C}"/>
    <cellStyle name="Vírgula 3 3 2 7" xfId="62379" xr:uid="{EF2C49F3-4123-4F02-B293-1A7EDB1F5DBC}"/>
    <cellStyle name="Vírgula 3 3 3" xfId="31766" xr:uid="{00000000-0005-0000-0000-0000187C0000}"/>
    <cellStyle name="Vírgula 3 3 3 2" xfId="31767" xr:uid="{00000000-0005-0000-0000-0000197C0000}"/>
    <cellStyle name="Vírgula 3 3 3 2 2" xfId="31768" xr:uid="{00000000-0005-0000-0000-00001A7C0000}"/>
    <cellStyle name="Vírgula 3 3 3 2 2 2" xfId="62389" xr:uid="{C8602A29-6F90-47D8-947E-005186DB62BB}"/>
    <cellStyle name="Vírgula 3 3 3 2 3" xfId="62388" xr:uid="{7E6091AF-B772-4C0A-B62E-80528171F4E0}"/>
    <cellStyle name="Vírgula 3 3 3 3" xfId="31769" xr:uid="{00000000-0005-0000-0000-00001B7C0000}"/>
    <cellStyle name="Vírgula 3 3 3 3 2" xfId="62390" xr:uid="{062F773F-5FD9-42A8-A331-2C8A3F60796A}"/>
    <cellStyle name="Vírgula 3 3 3 4" xfId="31770" xr:uid="{00000000-0005-0000-0000-00001C7C0000}"/>
    <cellStyle name="Vírgula 3 3 3 4 2" xfId="62391" xr:uid="{5FD27002-C45F-4AB0-9B88-B11E014B5761}"/>
    <cellStyle name="Vírgula 3 3 3 5" xfId="62387" xr:uid="{2B762F85-34C5-4646-8B1B-FA6FFD53EDF9}"/>
    <cellStyle name="Vírgula 3 3 4" xfId="31771" xr:uid="{00000000-0005-0000-0000-00001D7C0000}"/>
    <cellStyle name="Vírgula 3 3 4 2" xfId="31772" xr:uid="{00000000-0005-0000-0000-00001E7C0000}"/>
    <cellStyle name="Vírgula 3 3 4 2 2" xfId="62393" xr:uid="{4B7E5472-3ED3-4953-B77B-F51BBFA00832}"/>
    <cellStyle name="Vírgula 3 3 4 3" xfId="62392" xr:uid="{F0BD0111-18E0-4B23-95A6-B28AAACA6830}"/>
    <cellStyle name="Vírgula 3 3 5" xfId="31773" xr:uid="{00000000-0005-0000-0000-00001F7C0000}"/>
    <cellStyle name="Vírgula 3 3 5 2" xfId="31774" xr:uid="{00000000-0005-0000-0000-0000207C0000}"/>
    <cellStyle name="Vírgula 3 3 5 2 2" xfId="62395" xr:uid="{BCD0B825-88A4-473E-802C-928670AA2FFB}"/>
    <cellStyle name="Vírgula 3 3 5 3" xfId="62394" xr:uid="{8B7FAA46-D5FE-4B81-A2B1-29511A474EDE}"/>
    <cellStyle name="Vírgula 3 3 6" xfId="31775" xr:uid="{00000000-0005-0000-0000-0000217C0000}"/>
    <cellStyle name="Vírgula 3 3 6 2" xfId="31776" xr:uid="{00000000-0005-0000-0000-0000227C0000}"/>
    <cellStyle name="Vírgula 3 3 6 2 2" xfId="62397" xr:uid="{8CB4B8A8-65E5-419D-B71B-D27C33E9D98E}"/>
    <cellStyle name="Vírgula 3 3 6 3" xfId="62396" xr:uid="{1B9C1AD0-2B87-467A-8E9F-D77BECF1FCC8}"/>
    <cellStyle name="Vírgula 3 3 7" xfId="31777" xr:uid="{00000000-0005-0000-0000-0000237C0000}"/>
    <cellStyle name="Vírgula 3 3 7 2" xfId="31778" xr:uid="{00000000-0005-0000-0000-0000247C0000}"/>
    <cellStyle name="Vírgula 3 3 7 2 2" xfId="62399" xr:uid="{0E7871FB-C544-4639-8385-81B58B5AFA32}"/>
    <cellStyle name="Vírgula 3 3 7 3" xfId="62398" xr:uid="{CDB3F96F-DACC-48FA-BF78-FFFC7C961A8E}"/>
    <cellStyle name="Vírgula 3 3 8" xfId="31779" xr:uid="{00000000-0005-0000-0000-0000257C0000}"/>
    <cellStyle name="Vírgula 3 3 8 2" xfId="31780" xr:uid="{00000000-0005-0000-0000-0000267C0000}"/>
    <cellStyle name="Vírgula 3 3 8 2 2" xfId="62401" xr:uid="{F99A91F7-774E-4DFB-8A76-82DCC27AAB98}"/>
    <cellStyle name="Vírgula 3 3 8 3" xfId="62400" xr:uid="{DBCA65DB-D983-455C-BD8C-F8BBC5CCB11A}"/>
    <cellStyle name="Vírgula 3 3 9" xfId="31781" xr:uid="{00000000-0005-0000-0000-0000277C0000}"/>
    <cellStyle name="Vírgula 3 3 9 2" xfId="62402" xr:uid="{2240F6CA-7CF6-48A7-B2A1-09277B2DFDA8}"/>
    <cellStyle name="Vírgula 3 30" xfId="31782" xr:uid="{00000000-0005-0000-0000-0000287C0000}"/>
    <cellStyle name="Vírgula 3 30 2" xfId="62403" xr:uid="{296FA4A9-43D0-4612-A540-3CC9FC4BB719}"/>
    <cellStyle name="Vírgula 3 31" xfId="31783" xr:uid="{00000000-0005-0000-0000-0000297C0000}"/>
    <cellStyle name="Vírgula 3 31 2" xfId="62404" xr:uid="{4FF4ECFE-DEDC-4D24-A63E-98575CF1E28B}"/>
    <cellStyle name="Vírgula 3 32" xfId="31784" xr:uid="{00000000-0005-0000-0000-00002A7C0000}"/>
    <cellStyle name="Vírgula 3 32 2" xfId="62405" xr:uid="{5FDDFFF0-9B31-4F6E-8938-339782971C1C}"/>
    <cellStyle name="Vírgula 3 33" xfId="62210" xr:uid="{5B590A77-52E7-48F9-9938-FBE0F7C96F52}"/>
    <cellStyle name="Vírgula 3 34" xfId="31785" xr:uid="{00000000-0005-0000-0000-00002B7C0000}"/>
    <cellStyle name="Vírgula 3 34 2" xfId="62406" xr:uid="{66D46870-695F-4C67-A4B1-52B75C193C77}"/>
    <cellStyle name="Vírgula 3 4" xfId="31786" xr:uid="{00000000-0005-0000-0000-00002C7C0000}"/>
    <cellStyle name="Vírgula 3 4 10" xfId="31787" xr:uid="{00000000-0005-0000-0000-00002D7C0000}"/>
    <cellStyle name="Vírgula 3 4 10 2" xfId="62408" xr:uid="{A73E954E-D284-4811-89F9-1D51331327A9}"/>
    <cellStyle name="Vírgula 3 4 11" xfId="31788" xr:uid="{00000000-0005-0000-0000-00002E7C0000}"/>
    <cellStyle name="Vírgula 3 4 11 2" xfId="62409" xr:uid="{076CDC8E-B4DE-407E-8E04-AB7DB4E70EFE}"/>
    <cellStyle name="Vírgula 3 4 12" xfId="31789" xr:uid="{00000000-0005-0000-0000-00002F7C0000}"/>
    <cellStyle name="Vírgula 3 4 12 2" xfId="62410" xr:uid="{732D57F4-F6FE-4069-991F-913B66B8CE47}"/>
    <cellStyle name="Vírgula 3 4 13" xfId="31790" xr:uid="{00000000-0005-0000-0000-0000307C0000}"/>
    <cellStyle name="Vírgula 3 4 13 2" xfId="62411" xr:uid="{53F1E062-B9A4-4F81-89FE-14AA76D9C729}"/>
    <cellStyle name="Vírgula 3 4 14" xfId="62407" xr:uid="{901F4EFD-23DD-4BD9-8B76-908BFF65F4C8}"/>
    <cellStyle name="Vírgula 3 4 2" xfId="31791" xr:uid="{00000000-0005-0000-0000-0000317C0000}"/>
    <cellStyle name="Vírgula 3 4 2 2" xfId="31792" xr:uid="{00000000-0005-0000-0000-0000327C0000}"/>
    <cellStyle name="Vírgula 3 4 2 2 2" xfId="31793" xr:uid="{00000000-0005-0000-0000-0000337C0000}"/>
    <cellStyle name="Vírgula 3 4 2 2 2 2" xfId="62414" xr:uid="{9CCD0F14-F7D0-46D5-8FAF-69A6082C12DA}"/>
    <cellStyle name="Vírgula 3 4 2 2 3" xfId="62413" xr:uid="{AF4C7866-14D0-4208-8168-C7D1429B1B3E}"/>
    <cellStyle name="Vírgula 3 4 2 3" xfId="31794" xr:uid="{00000000-0005-0000-0000-0000347C0000}"/>
    <cellStyle name="Vírgula 3 4 2 3 2" xfId="31795" xr:uid="{00000000-0005-0000-0000-0000357C0000}"/>
    <cellStyle name="Vírgula 3 4 2 3 2 2" xfId="62416" xr:uid="{4516A516-F048-4718-ABDC-E4C6831DB2DC}"/>
    <cellStyle name="Vírgula 3 4 2 3 3" xfId="62415" xr:uid="{B18F0436-D83D-4E5F-8348-9E872D727E3B}"/>
    <cellStyle name="Vírgula 3 4 2 4" xfId="31796" xr:uid="{00000000-0005-0000-0000-0000367C0000}"/>
    <cellStyle name="Vírgula 3 4 2 4 2" xfId="62417" xr:uid="{CC753835-0E61-4F02-9D2E-4A862DA8ADFB}"/>
    <cellStyle name="Vírgula 3 4 2 5" xfId="31797" xr:uid="{00000000-0005-0000-0000-0000377C0000}"/>
    <cellStyle name="Vírgula 3 4 2 5 2" xfId="62418" xr:uid="{E98D88E8-FEA5-4806-BABB-4F6CA72C6CC5}"/>
    <cellStyle name="Vírgula 3 4 2 6" xfId="31798" xr:uid="{00000000-0005-0000-0000-0000387C0000}"/>
    <cellStyle name="Vírgula 3 4 2 6 2" xfId="62419" xr:uid="{A85E77AE-2653-45C3-8FB3-B88319408DDC}"/>
    <cellStyle name="Vírgula 3 4 2 7" xfId="62412" xr:uid="{F57DD9D8-0DAB-4EED-9474-4B236D281641}"/>
    <cellStyle name="Vírgula 3 4 3" xfId="31799" xr:uid="{00000000-0005-0000-0000-0000397C0000}"/>
    <cellStyle name="Vírgula 3 4 3 2" xfId="31800" xr:uid="{00000000-0005-0000-0000-00003A7C0000}"/>
    <cellStyle name="Vírgula 3 4 3 2 2" xfId="31801" xr:uid="{00000000-0005-0000-0000-00003B7C0000}"/>
    <cellStyle name="Vírgula 3 4 3 2 2 2" xfId="62422" xr:uid="{2096D0CC-EB95-44F1-B987-69FC7A36D322}"/>
    <cellStyle name="Vírgula 3 4 3 2 3" xfId="62421" xr:uid="{BE4839F0-79CA-47D5-8724-107ED3B2404E}"/>
    <cellStyle name="Vírgula 3 4 3 3" xfId="31802" xr:uid="{00000000-0005-0000-0000-00003C7C0000}"/>
    <cellStyle name="Vírgula 3 4 3 3 2" xfId="31803" xr:uid="{00000000-0005-0000-0000-00003D7C0000}"/>
    <cellStyle name="Vírgula 3 4 3 3 2 2" xfId="62424" xr:uid="{2CF31B73-3680-43CE-A3A2-A8E73B0436C2}"/>
    <cellStyle name="Vírgula 3 4 3 3 3" xfId="62423" xr:uid="{189C9179-21CB-4529-B58C-F2D2A20F2F93}"/>
    <cellStyle name="Vírgula 3 4 3 4" xfId="31804" xr:uid="{00000000-0005-0000-0000-00003E7C0000}"/>
    <cellStyle name="Vírgula 3 4 3 4 2" xfId="62425" xr:uid="{C6D2DD90-4237-41F2-B9FE-7F0779AD70F6}"/>
    <cellStyle name="Vírgula 3 4 3 5" xfId="31805" xr:uid="{00000000-0005-0000-0000-00003F7C0000}"/>
    <cellStyle name="Vírgula 3 4 3 5 2" xfId="62426" xr:uid="{E82FCE58-3B42-4A2A-ABA8-986BE5AE0AA1}"/>
    <cellStyle name="Vírgula 3 4 3 6" xfId="31806" xr:uid="{00000000-0005-0000-0000-0000407C0000}"/>
    <cellStyle name="Vírgula 3 4 3 6 2" xfId="62427" xr:uid="{0B8CB829-C7B8-4F4D-983B-E42B6E1F765F}"/>
    <cellStyle name="Vírgula 3 4 3 7" xfId="62420" xr:uid="{1F3D865A-D270-4FE3-9298-86B3A6168ABB}"/>
    <cellStyle name="Vírgula 3 4 4" xfId="31807" xr:uid="{00000000-0005-0000-0000-0000417C0000}"/>
    <cellStyle name="Vírgula 3 4 4 2" xfId="31808" xr:uid="{00000000-0005-0000-0000-0000427C0000}"/>
    <cellStyle name="Vírgula 3 4 4 2 2" xfId="31809" xr:uid="{00000000-0005-0000-0000-0000437C0000}"/>
    <cellStyle name="Vírgula 3 4 4 2 2 2" xfId="62430" xr:uid="{3848E9E0-C932-4401-94C4-379C37D7EDF2}"/>
    <cellStyle name="Vírgula 3 4 4 2 3" xfId="62429" xr:uid="{CB674374-C206-4B56-8C0C-3AF968FB311F}"/>
    <cellStyle name="Vírgula 3 4 4 3" xfId="31810" xr:uid="{00000000-0005-0000-0000-0000447C0000}"/>
    <cellStyle name="Vírgula 3 4 4 3 2" xfId="31811" xr:uid="{00000000-0005-0000-0000-0000457C0000}"/>
    <cellStyle name="Vírgula 3 4 4 3 2 2" xfId="62432" xr:uid="{296E0FB5-E6B4-43F2-82C4-B6C3F4E92FE4}"/>
    <cellStyle name="Vírgula 3 4 4 3 3" xfId="62431" xr:uid="{A26E3C7D-208A-4871-98E5-3F253FD8BACE}"/>
    <cellStyle name="Vírgula 3 4 4 4" xfId="31812" xr:uid="{00000000-0005-0000-0000-0000467C0000}"/>
    <cellStyle name="Vírgula 3 4 4 4 2" xfId="62433" xr:uid="{AFB116F1-EC88-41E5-977D-E9F5214977DF}"/>
    <cellStyle name="Vírgula 3 4 4 5" xfId="31813" xr:uid="{00000000-0005-0000-0000-0000477C0000}"/>
    <cellStyle name="Vírgula 3 4 4 5 2" xfId="62434" xr:uid="{E154E93B-D4F9-492C-B221-2D7295801DE2}"/>
    <cellStyle name="Vírgula 3 4 4 6" xfId="31814" xr:uid="{00000000-0005-0000-0000-0000487C0000}"/>
    <cellStyle name="Vírgula 3 4 4 6 2" xfId="62435" xr:uid="{1B28F96B-49C1-4588-AEB5-90AA950EEA0B}"/>
    <cellStyle name="Vírgula 3 4 4 7" xfId="62428" xr:uid="{990E2E6E-F79D-4114-949E-30895F7C77D4}"/>
    <cellStyle name="Vírgula 3 4 5" xfId="31815" xr:uid="{00000000-0005-0000-0000-0000497C0000}"/>
    <cellStyle name="Vírgula 3 4 5 2" xfId="31816" xr:uid="{00000000-0005-0000-0000-00004A7C0000}"/>
    <cellStyle name="Vírgula 3 4 5 2 2" xfId="31817" xr:uid="{00000000-0005-0000-0000-00004B7C0000}"/>
    <cellStyle name="Vírgula 3 4 5 2 2 2" xfId="62438" xr:uid="{B55C95E1-782C-431D-9414-FB837A54AEED}"/>
    <cellStyle name="Vírgula 3 4 5 2 3" xfId="62437" xr:uid="{E6F12993-4DFE-49B1-BD07-8D2B0C844B40}"/>
    <cellStyle name="Vírgula 3 4 5 3" xfId="31818" xr:uid="{00000000-0005-0000-0000-00004C7C0000}"/>
    <cellStyle name="Vírgula 3 4 5 3 2" xfId="62439" xr:uid="{D396D253-AE30-4853-A50E-E0DE3F92EF28}"/>
    <cellStyle name="Vírgula 3 4 5 4" xfId="31819" xr:uid="{00000000-0005-0000-0000-00004D7C0000}"/>
    <cellStyle name="Vírgula 3 4 5 4 2" xfId="62440" xr:uid="{F1971248-6433-4AD3-8A2D-A6CD541B412E}"/>
    <cellStyle name="Vírgula 3 4 5 5" xfId="62436" xr:uid="{625B94B8-173B-4A7B-BB33-A1E964BE3DE2}"/>
    <cellStyle name="Vírgula 3 4 6" xfId="31820" xr:uid="{00000000-0005-0000-0000-00004E7C0000}"/>
    <cellStyle name="Vírgula 3 4 6 2" xfId="31821" xr:uid="{00000000-0005-0000-0000-00004F7C0000}"/>
    <cellStyle name="Vírgula 3 4 6 2 2" xfId="62442" xr:uid="{31A4C0D7-3E76-489B-9FF1-8830949D3E2E}"/>
    <cellStyle name="Vírgula 3 4 6 3" xfId="62441" xr:uid="{D3C65CF6-A137-4DA1-8336-CD9656405B70}"/>
    <cellStyle name="Vírgula 3 4 7" xfId="31822" xr:uid="{00000000-0005-0000-0000-0000507C0000}"/>
    <cellStyle name="Vírgula 3 4 7 2" xfId="31823" xr:uid="{00000000-0005-0000-0000-0000517C0000}"/>
    <cellStyle name="Vírgula 3 4 7 2 2" xfId="62444" xr:uid="{49CBAF52-C9A9-4B68-808E-865C452047BA}"/>
    <cellStyle name="Vírgula 3 4 7 3" xfId="62443" xr:uid="{F937C836-6099-4EA9-8E07-0CB40ACB8393}"/>
    <cellStyle name="Vírgula 3 4 8" xfId="31824" xr:uid="{00000000-0005-0000-0000-0000527C0000}"/>
    <cellStyle name="Vírgula 3 4 8 2" xfId="31825" xr:uid="{00000000-0005-0000-0000-0000537C0000}"/>
    <cellStyle name="Vírgula 3 4 8 2 2" xfId="62446" xr:uid="{4DFF11DF-DA18-4D9A-968F-F1CAF9C18834}"/>
    <cellStyle name="Vírgula 3 4 8 3" xfId="62445" xr:uid="{A948AA88-4D18-4008-9BF1-1574FCE185DF}"/>
    <cellStyle name="Vírgula 3 4 9" xfId="31826" xr:uid="{00000000-0005-0000-0000-0000547C0000}"/>
    <cellStyle name="Vírgula 3 4 9 2" xfId="31827" xr:uid="{00000000-0005-0000-0000-0000557C0000}"/>
    <cellStyle name="Vírgula 3 4 9 2 2" xfId="62448" xr:uid="{9D643568-D9D9-4F14-AA8D-23A57E4F595A}"/>
    <cellStyle name="Vírgula 3 4 9 3" xfId="62447" xr:uid="{F4A51FBA-9560-4C1F-AF96-BC89F6F45DF7}"/>
    <cellStyle name="Vírgula 3 5" xfId="31828" xr:uid="{00000000-0005-0000-0000-0000567C0000}"/>
    <cellStyle name="Vírgula 3 5 2" xfId="31829" xr:uid="{00000000-0005-0000-0000-0000577C0000}"/>
    <cellStyle name="Vírgula 3 5 2 2" xfId="31830" xr:uid="{00000000-0005-0000-0000-0000587C0000}"/>
    <cellStyle name="Vírgula 3 5 2 2 2" xfId="31831" xr:uid="{00000000-0005-0000-0000-0000597C0000}"/>
    <cellStyle name="Vírgula 3 5 2 2 2 2" xfId="62452" xr:uid="{7A552DA3-7548-4F13-9D91-AE167A81C3BD}"/>
    <cellStyle name="Vírgula 3 5 2 2 3" xfId="62451" xr:uid="{E4C3433B-87AA-4ECC-B03A-4A5E6D615094}"/>
    <cellStyle name="Vírgula 3 5 2 3" xfId="31832" xr:uid="{00000000-0005-0000-0000-00005A7C0000}"/>
    <cellStyle name="Vírgula 3 5 2 3 2" xfId="31833" xr:uid="{00000000-0005-0000-0000-00005B7C0000}"/>
    <cellStyle name="Vírgula 3 5 2 3 2 2" xfId="62454" xr:uid="{60B0358B-6158-4A93-B8A6-924B23169359}"/>
    <cellStyle name="Vírgula 3 5 2 3 3" xfId="62453" xr:uid="{5D70BCCF-2AFD-43E6-86CB-159D8A79D804}"/>
    <cellStyle name="Vírgula 3 5 2 4" xfId="31834" xr:uid="{00000000-0005-0000-0000-00005C7C0000}"/>
    <cellStyle name="Vírgula 3 5 2 4 2" xfId="62455" xr:uid="{914955A1-6E40-4699-BE4A-66D7203E3A21}"/>
    <cellStyle name="Vírgula 3 5 2 5" xfId="31835" xr:uid="{00000000-0005-0000-0000-00005D7C0000}"/>
    <cellStyle name="Vírgula 3 5 2 5 2" xfId="62456" xr:uid="{CB5D2F51-887A-4F82-97B9-71F31A0830E8}"/>
    <cellStyle name="Vírgula 3 5 2 6" xfId="31836" xr:uid="{00000000-0005-0000-0000-00005E7C0000}"/>
    <cellStyle name="Vírgula 3 5 2 6 2" xfId="62457" xr:uid="{9D29635C-97AA-4038-8107-45340D7426BB}"/>
    <cellStyle name="Vírgula 3 5 2 7" xfId="62450" xr:uid="{3E79E05A-6F40-4CDB-B035-ED9DD57AB292}"/>
    <cellStyle name="Vírgula 3 5 3" xfId="31837" xr:uid="{00000000-0005-0000-0000-00005F7C0000}"/>
    <cellStyle name="Vírgula 3 5 3 2" xfId="31838" xr:uid="{00000000-0005-0000-0000-0000607C0000}"/>
    <cellStyle name="Vírgula 3 5 3 2 2" xfId="62459" xr:uid="{62C6BB1A-7114-4A8F-9EFA-D5533C3F4E2F}"/>
    <cellStyle name="Vírgula 3 5 3 3" xfId="62458" xr:uid="{DF6D9C6F-EDA5-4615-ADDC-69B67222284D}"/>
    <cellStyle name="Vírgula 3 5 4" xfId="31839" xr:uid="{00000000-0005-0000-0000-0000617C0000}"/>
    <cellStyle name="Vírgula 3 5 4 2" xfId="31840" xr:uid="{00000000-0005-0000-0000-0000627C0000}"/>
    <cellStyle name="Vírgula 3 5 4 2 2" xfId="62461" xr:uid="{5CDD9EED-B010-402E-881C-67485EFEEBD5}"/>
    <cellStyle name="Vírgula 3 5 4 3" xfId="62460" xr:uid="{FF8D31C1-3218-4C2D-8360-71BF37712F0B}"/>
    <cellStyle name="Vírgula 3 5 5" xfId="31841" xr:uid="{00000000-0005-0000-0000-0000637C0000}"/>
    <cellStyle name="Vírgula 3 5 5 2" xfId="31842" xr:uid="{00000000-0005-0000-0000-0000647C0000}"/>
    <cellStyle name="Vírgula 3 5 5 2 2" xfId="62463" xr:uid="{AC36DCA1-66FE-42AC-9D68-EF1B1EB741C0}"/>
    <cellStyle name="Vírgula 3 5 5 3" xfId="62462" xr:uid="{7E1FA653-AC2D-42CB-A5B1-C36990085D40}"/>
    <cellStyle name="Vírgula 3 5 6" xfId="31843" xr:uid="{00000000-0005-0000-0000-0000657C0000}"/>
    <cellStyle name="Vírgula 3 5 6 2" xfId="31844" xr:uid="{00000000-0005-0000-0000-0000667C0000}"/>
    <cellStyle name="Vírgula 3 5 6 2 2" xfId="62465" xr:uid="{E5056C42-5986-4152-A81C-C8750EDEC856}"/>
    <cellStyle name="Vírgula 3 5 6 3" xfId="62464" xr:uid="{0AF16B52-F838-4DEE-9AC6-7F741D851968}"/>
    <cellStyle name="Vírgula 3 5 7" xfId="31845" xr:uid="{00000000-0005-0000-0000-0000677C0000}"/>
    <cellStyle name="Vírgula 3 5 7 2" xfId="62466" xr:uid="{75CD5C1B-30CF-4969-899D-CDC2C122D3DA}"/>
    <cellStyle name="Vírgula 3 5 8" xfId="62449" xr:uid="{535FF5CA-CCED-40A8-812E-2395D7BB18A3}"/>
    <cellStyle name="Vírgula 3 5 9" xfId="31846" xr:uid="{00000000-0005-0000-0000-0000687C0000}"/>
    <cellStyle name="Vírgula 3 5 9 2" xfId="62467" xr:uid="{ECC0F96E-9FBC-423B-81F9-32A17202DCBA}"/>
    <cellStyle name="Vírgula 3 6" xfId="31847" xr:uid="{00000000-0005-0000-0000-0000697C0000}"/>
    <cellStyle name="Vírgula 3 6 2" xfId="31848" xr:uid="{00000000-0005-0000-0000-00006A7C0000}"/>
    <cellStyle name="Vírgula 3 6 2 2" xfId="31849" xr:uid="{00000000-0005-0000-0000-00006B7C0000}"/>
    <cellStyle name="Vírgula 3 6 2 2 2" xfId="62470" xr:uid="{806015AF-AEC1-4893-B654-9605CBCCB7AC}"/>
    <cellStyle name="Vírgula 3 6 2 3" xfId="62469" xr:uid="{03F9F866-C4FE-41CA-B77F-7CA4F5F59117}"/>
    <cellStyle name="Vírgula 3 6 3" xfId="31850" xr:uid="{00000000-0005-0000-0000-00006C7C0000}"/>
    <cellStyle name="Vírgula 3 6 3 2" xfId="31851" xr:uid="{00000000-0005-0000-0000-00006D7C0000}"/>
    <cellStyle name="Vírgula 3 6 3 2 2" xfId="62472" xr:uid="{43162DFF-6C27-4933-A155-BBCFA7216B50}"/>
    <cellStyle name="Vírgula 3 6 3 3" xfId="62471" xr:uid="{C24BC5D1-BFCC-4E56-B45E-30ED06E88781}"/>
    <cellStyle name="Vírgula 3 6 4" xfId="31852" xr:uid="{00000000-0005-0000-0000-00006E7C0000}"/>
    <cellStyle name="Vírgula 3 6 4 2" xfId="62473" xr:uid="{941FFAE0-67A7-4A66-8A70-1F058B027D09}"/>
    <cellStyle name="Vírgula 3 6 5" xfId="31853" xr:uid="{00000000-0005-0000-0000-00006F7C0000}"/>
    <cellStyle name="Vírgula 3 6 5 2" xfId="62474" xr:uid="{5B8C9DE4-2BA9-4F3B-82D6-A3B3B9C3EECD}"/>
    <cellStyle name="Vírgula 3 6 6" xfId="31854" xr:uid="{00000000-0005-0000-0000-0000707C0000}"/>
    <cellStyle name="Vírgula 3 6 6 2" xfId="62475" xr:uid="{8841C38F-6CAE-4527-889F-68B0793C1032}"/>
    <cellStyle name="Vírgula 3 6 7" xfId="62468" xr:uid="{FC20F9E2-7D0D-4E0C-825F-6E6366BA02DC}"/>
    <cellStyle name="Vírgula 3 7" xfId="31855" xr:uid="{00000000-0005-0000-0000-0000717C0000}"/>
    <cellStyle name="Vírgula 3 7 2" xfId="31856" xr:uid="{00000000-0005-0000-0000-0000727C0000}"/>
    <cellStyle name="Vírgula 3 7 2 2" xfId="31857" xr:uid="{00000000-0005-0000-0000-0000737C0000}"/>
    <cellStyle name="Vírgula 3 7 2 2 2" xfId="62478" xr:uid="{577E8E5B-6339-4394-B238-0586E21E7010}"/>
    <cellStyle name="Vírgula 3 7 2 3" xfId="62477" xr:uid="{B548B37D-57C0-4266-A9F3-3717BD648A33}"/>
    <cellStyle name="Vírgula 3 7 3" xfId="31858" xr:uid="{00000000-0005-0000-0000-0000747C0000}"/>
    <cellStyle name="Vírgula 3 7 3 2" xfId="31859" xr:uid="{00000000-0005-0000-0000-0000757C0000}"/>
    <cellStyle name="Vírgula 3 7 3 2 2" xfId="62480" xr:uid="{29C629EC-F32D-40EA-9E92-D2E6BFA7D268}"/>
    <cellStyle name="Vírgula 3 7 3 3" xfId="62479" xr:uid="{EB5EE45A-109B-4E4C-8D7C-980AC5D0A607}"/>
    <cellStyle name="Vírgula 3 7 4" xfId="31860" xr:uid="{00000000-0005-0000-0000-0000767C0000}"/>
    <cellStyle name="Vírgula 3 7 4 2" xfId="62481" xr:uid="{D5E3ED05-2A27-42B4-9225-8BE2B5C7CB03}"/>
    <cellStyle name="Vírgula 3 7 5" xfId="31861" xr:uid="{00000000-0005-0000-0000-0000777C0000}"/>
    <cellStyle name="Vírgula 3 7 5 2" xfId="62482" xr:uid="{E2D53EA5-630C-452B-A844-AF8727AC507B}"/>
    <cellStyle name="Vírgula 3 7 6" xfId="31862" xr:uid="{00000000-0005-0000-0000-0000787C0000}"/>
    <cellStyle name="Vírgula 3 7 6 2" xfId="62483" xr:uid="{62E00CDB-9D8C-4ABC-B0EB-DFE4C8A66896}"/>
    <cellStyle name="Vírgula 3 7 7" xfId="62476" xr:uid="{C0185FE6-03F4-4246-A146-0DEA47E62B5C}"/>
    <cellStyle name="Vírgula 3 8" xfId="31863" xr:uid="{00000000-0005-0000-0000-0000797C0000}"/>
    <cellStyle name="Vírgula 3 8 2" xfId="31864" xr:uid="{00000000-0005-0000-0000-00007A7C0000}"/>
    <cellStyle name="Vírgula 3 8 2 2" xfId="31865" xr:uid="{00000000-0005-0000-0000-00007B7C0000}"/>
    <cellStyle name="Vírgula 3 8 2 2 2" xfId="62486" xr:uid="{35032B40-9ACA-4795-9340-CE6264490BD8}"/>
    <cellStyle name="Vírgula 3 8 2 3" xfId="62485" xr:uid="{1069602B-F13A-42BA-AC33-FDA132A364F2}"/>
    <cellStyle name="Vírgula 3 8 3" xfId="31866" xr:uid="{00000000-0005-0000-0000-00007C7C0000}"/>
    <cellStyle name="Vírgula 3 8 3 2" xfId="31867" xr:uid="{00000000-0005-0000-0000-00007D7C0000}"/>
    <cellStyle name="Vírgula 3 8 3 2 2" xfId="62488" xr:uid="{C9E7AC7F-6566-4365-8A38-94292AA589D4}"/>
    <cellStyle name="Vírgula 3 8 3 3" xfId="62487" xr:uid="{C0794242-464A-49F0-978E-8E5868C96BE8}"/>
    <cellStyle name="Vírgula 3 8 4" xfId="31868" xr:uid="{00000000-0005-0000-0000-00007E7C0000}"/>
    <cellStyle name="Vírgula 3 8 4 2" xfId="62489" xr:uid="{43C186C2-B7FA-492F-A2BE-1D71E9F16895}"/>
    <cellStyle name="Vírgula 3 8 5" xfId="31869" xr:uid="{00000000-0005-0000-0000-00007F7C0000}"/>
    <cellStyle name="Vírgula 3 8 5 2" xfId="31870" xr:uid="{00000000-0005-0000-0000-0000807C0000}"/>
    <cellStyle name="Vírgula 3 8 5 2 2" xfId="62491" xr:uid="{30E13B91-2016-4171-8CEC-F776400E94C7}"/>
    <cellStyle name="Vírgula 3 8 5 3" xfId="62490" xr:uid="{761EC2C8-08C1-4113-843C-5C311D6A6757}"/>
    <cellStyle name="Vírgula 3 8 6" xfId="31871" xr:uid="{00000000-0005-0000-0000-0000817C0000}"/>
    <cellStyle name="Vírgula 3 8 6 2" xfId="62492" xr:uid="{F9EAF608-FD76-4B21-9A11-1D75B127BFBA}"/>
    <cellStyle name="Vírgula 3 8 7" xfId="62484" xr:uid="{477B180E-3BBF-43D5-8979-1251F548F395}"/>
    <cellStyle name="Vírgula 3 9" xfId="31872" xr:uid="{00000000-0005-0000-0000-0000827C0000}"/>
    <cellStyle name="Vírgula 3 9 2" xfId="31873" xr:uid="{00000000-0005-0000-0000-0000837C0000}"/>
    <cellStyle name="Vírgula 3 9 2 2" xfId="31874" xr:uid="{00000000-0005-0000-0000-0000847C0000}"/>
    <cellStyle name="Vírgula 3 9 2 2 2" xfId="62495" xr:uid="{11BEC59B-2FD3-4559-9EDE-893685EE466C}"/>
    <cellStyle name="Vírgula 3 9 2 3" xfId="62494" xr:uid="{8E557659-D85D-4BF0-B34C-39EE456DE484}"/>
    <cellStyle name="Vírgula 3 9 3" xfId="31875" xr:uid="{00000000-0005-0000-0000-0000857C0000}"/>
    <cellStyle name="Vírgula 3 9 3 2" xfId="31876" xr:uid="{00000000-0005-0000-0000-0000867C0000}"/>
    <cellStyle name="Vírgula 3 9 3 2 2" xfId="62497" xr:uid="{DFE1FE5D-A3D9-4559-8FCC-F80317151DEC}"/>
    <cellStyle name="Vírgula 3 9 3 3" xfId="62496" xr:uid="{DEC42A36-E9B0-4C7B-9F05-BCA532D3253F}"/>
    <cellStyle name="Vírgula 3 9 4" xfId="31877" xr:uid="{00000000-0005-0000-0000-0000877C0000}"/>
    <cellStyle name="Vírgula 3 9 4 2" xfId="62498" xr:uid="{80092D42-DCFB-435E-B865-541A6C44F39D}"/>
    <cellStyle name="Vírgula 3 9 5" xfId="31878" xr:uid="{00000000-0005-0000-0000-0000887C0000}"/>
    <cellStyle name="Vírgula 3 9 5 2" xfId="62499" xr:uid="{9EF40602-5972-4256-AEBA-8DBE3BB0F7AE}"/>
    <cellStyle name="Vírgula 3 9 6" xfId="62493" xr:uid="{37729609-4894-4FA4-8B26-6B76820ED1EC}"/>
    <cellStyle name="Vírgula 30" xfId="31879" xr:uid="{00000000-0005-0000-0000-0000897C0000}"/>
    <cellStyle name="Vírgula 30 2" xfId="31880" xr:uid="{00000000-0005-0000-0000-00008A7C0000}"/>
    <cellStyle name="Vírgula 30 2 2" xfId="62501" xr:uid="{40B0F511-2B08-4975-9D2E-9E3556BABB75}"/>
    <cellStyle name="Vírgula 30 3" xfId="62500" xr:uid="{07E6729C-632B-4423-B740-C9E204F39CF3}"/>
    <cellStyle name="Vírgula 31" xfId="31881" xr:uid="{00000000-0005-0000-0000-00008B7C0000}"/>
    <cellStyle name="Vírgula 31 2" xfId="62502" xr:uid="{4D431E47-A7D9-4BD6-830B-F20C1513E14D}"/>
    <cellStyle name="Vírgula 31 3" xfId="31882" xr:uid="{00000000-0005-0000-0000-00008C7C0000}"/>
    <cellStyle name="Vírgula 31 3 2" xfId="62503" xr:uid="{9C4EEF10-55C3-47F4-AB9C-554E21DD9116}"/>
    <cellStyle name="Vírgula 32" xfId="31883" xr:uid="{00000000-0005-0000-0000-00008D7C0000}"/>
    <cellStyle name="Vírgula 32 2" xfId="62504" xr:uid="{62FD8A21-9947-4349-959D-461C923BCE71}"/>
    <cellStyle name="Vírgula 33" xfId="31884" xr:uid="{00000000-0005-0000-0000-00008E7C0000}"/>
    <cellStyle name="Vírgula 33 2" xfId="62505" xr:uid="{D2264A27-BDBA-4366-B22A-81AEB0190C05}"/>
    <cellStyle name="Vírgula 34" xfId="31885" xr:uid="{00000000-0005-0000-0000-00008F7C0000}"/>
    <cellStyle name="Vírgula 34 2" xfId="62506" xr:uid="{67D1E807-BA38-421A-A25C-B3A50F7CD79F}"/>
    <cellStyle name="Vírgula 35" xfId="31886" xr:uid="{00000000-0005-0000-0000-0000907C0000}"/>
    <cellStyle name="Vírgula 35 2" xfId="62507" xr:uid="{C1E5D3E1-413D-4D08-8038-0685BF2B050B}"/>
    <cellStyle name="Vírgula 36" xfId="31887" xr:uid="{00000000-0005-0000-0000-0000917C0000}"/>
    <cellStyle name="Vírgula 36 2" xfId="62508" xr:uid="{9C2EF787-37C3-415B-B7D5-F270EE7968B3}"/>
    <cellStyle name="Vírgula 37" xfId="31888" xr:uid="{00000000-0005-0000-0000-0000927C0000}"/>
    <cellStyle name="Vírgula 37 2" xfId="62509" xr:uid="{824F2605-741C-4DA1-A54E-B1ABF486E370}"/>
    <cellStyle name="Vírgula 38" xfId="31889" xr:uid="{00000000-0005-0000-0000-0000937C0000}"/>
    <cellStyle name="Vírgula 38 2" xfId="62510" xr:uid="{0A0C62D9-67D2-41FC-AAC2-9E306FBFD5CA}"/>
    <cellStyle name="Vírgula 39" xfId="31890" xr:uid="{00000000-0005-0000-0000-0000947C0000}"/>
    <cellStyle name="Vírgula 39 2" xfId="62511" xr:uid="{3E7D60A9-B03D-4A51-944B-9E4E37255BEE}"/>
    <cellStyle name="Vírgula 4" xfId="31891" xr:uid="{00000000-0005-0000-0000-0000957C0000}"/>
    <cellStyle name="Vírgula 4 10" xfId="31892" xr:uid="{00000000-0005-0000-0000-0000967C0000}"/>
    <cellStyle name="Vírgula 4 10 2" xfId="31893" xr:uid="{00000000-0005-0000-0000-0000977C0000}"/>
    <cellStyle name="Vírgula 4 10 2 2" xfId="62514" xr:uid="{531D06EA-F415-4EEB-A469-0F63470F485A}"/>
    <cellStyle name="Vírgula 4 10 3" xfId="62513" xr:uid="{0F06EA49-051E-43A2-9743-7ED2456424F0}"/>
    <cellStyle name="Vírgula 4 11" xfId="31894" xr:uid="{00000000-0005-0000-0000-0000987C0000}"/>
    <cellStyle name="Vírgula 4 11 2" xfId="31895" xr:uid="{00000000-0005-0000-0000-0000997C0000}"/>
    <cellStyle name="Vírgula 4 11 2 2" xfId="62516" xr:uid="{DA29BAE7-4E2F-4AA3-B6C8-6F7EEC59DCC3}"/>
    <cellStyle name="Vírgula 4 11 3" xfId="62515" xr:uid="{F90EF718-234B-47BB-A834-7480E3F12CA3}"/>
    <cellStyle name="Vírgula 4 12" xfId="31896" xr:uid="{00000000-0005-0000-0000-00009A7C0000}"/>
    <cellStyle name="Vírgula 4 12 2" xfId="31897" xr:uid="{00000000-0005-0000-0000-00009B7C0000}"/>
    <cellStyle name="Vírgula 4 12 2 2" xfId="62518" xr:uid="{0AD0AE22-CA9E-4EB6-95B0-577FE6F0223F}"/>
    <cellStyle name="Vírgula 4 12 3" xfId="62517" xr:uid="{9DF98102-8597-48E9-AC67-785AF7F261D8}"/>
    <cellStyle name="Vírgula 4 13" xfId="31898" xr:uid="{00000000-0005-0000-0000-00009C7C0000}"/>
    <cellStyle name="Vírgula 4 13 2" xfId="31899" xr:uid="{00000000-0005-0000-0000-00009D7C0000}"/>
    <cellStyle name="Vírgula 4 13 2 2" xfId="62520" xr:uid="{0540FE16-9475-45BF-823B-4B863F8AAD0F}"/>
    <cellStyle name="Vírgula 4 13 3" xfId="62519" xr:uid="{80E81D8E-6986-4DEC-9710-2FC1EEE52915}"/>
    <cellStyle name="Vírgula 4 14" xfId="31900" xr:uid="{00000000-0005-0000-0000-00009E7C0000}"/>
    <cellStyle name="Vírgula 4 14 2" xfId="31901" xr:uid="{00000000-0005-0000-0000-00009F7C0000}"/>
    <cellStyle name="Vírgula 4 14 2 2" xfId="62522" xr:uid="{BF382B85-28E2-4016-9505-9FA6647CD573}"/>
    <cellStyle name="Vírgula 4 14 3" xfId="62521" xr:uid="{33BB0A5F-689D-47A8-87DA-E3EE169C4D53}"/>
    <cellStyle name="Vírgula 4 15" xfId="31902" xr:uid="{00000000-0005-0000-0000-0000A07C0000}"/>
    <cellStyle name="Vírgula 4 15 2" xfId="31903" xr:uid="{00000000-0005-0000-0000-0000A17C0000}"/>
    <cellStyle name="Vírgula 4 15 2 2" xfId="62524" xr:uid="{E04FD8AC-CB41-4AF3-BDC7-935B9C645C19}"/>
    <cellStyle name="Vírgula 4 15 3" xfId="62523" xr:uid="{A974EF21-4935-435C-A257-846C4CD8E1C0}"/>
    <cellStyle name="Vírgula 4 16" xfId="31904" xr:uid="{00000000-0005-0000-0000-0000A27C0000}"/>
    <cellStyle name="Vírgula 4 16 2" xfId="62525" xr:uid="{5FEBBB5A-DD43-4227-BB7D-405D99DE1845}"/>
    <cellStyle name="Vírgula 4 17" xfId="31905" xr:uid="{00000000-0005-0000-0000-0000A37C0000}"/>
    <cellStyle name="Vírgula 4 17 2" xfId="62526" xr:uid="{F58C99A5-0686-4B65-9F20-D9D889F7D814}"/>
    <cellStyle name="Vírgula 4 18" xfId="31906" xr:uid="{00000000-0005-0000-0000-0000A47C0000}"/>
    <cellStyle name="Vírgula 4 18 2" xfId="62527" xr:uid="{90710FBA-A382-46E4-9FB9-9180827084FF}"/>
    <cellStyle name="Vírgula 4 19" xfId="31907" xr:uid="{00000000-0005-0000-0000-0000A57C0000}"/>
    <cellStyle name="Vírgula 4 19 2" xfId="62528" xr:uid="{45CB2E1E-1C42-442F-85FF-4B535A25DD75}"/>
    <cellStyle name="Vírgula 4 2" xfId="31908" xr:uid="{00000000-0005-0000-0000-0000A67C0000}"/>
    <cellStyle name="Vírgula 4 2 10" xfId="31909" xr:uid="{00000000-0005-0000-0000-0000A77C0000}"/>
    <cellStyle name="Vírgula 4 2 10 2" xfId="62530" xr:uid="{E7F653B6-6040-4F0D-B4B9-B22C4E8E05DC}"/>
    <cellStyle name="Vírgula 4 2 11" xfId="31910" xr:uid="{00000000-0005-0000-0000-0000A87C0000}"/>
    <cellStyle name="Vírgula 4 2 11 2" xfId="62531" xr:uid="{3C284E30-1854-4483-8EAF-31EA28D1DE60}"/>
    <cellStyle name="Vírgula 4 2 11 3" xfId="31911" xr:uid="{00000000-0005-0000-0000-0000A97C0000}"/>
    <cellStyle name="Vírgula 4 2 11 3 2" xfId="62532" xr:uid="{84F7BCCF-27EE-4740-8C24-B88384B32E52}"/>
    <cellStyle name="Vírgula 4 2 12" xfId="31912" xr:uid="{00000000-0005-0000-0000-0000AA7C0000}"/>
    <cellStyle name="Vírgula 4 2 12 2" xfId="62533" xr:uid="{ABF16949-2E8C-4CBA-A21B-0E9DCFEFB1F9}"/>
    <cellStyle name="Vírgula 4 2 13" xfId="62529" xr:uid="{1EB130A7-8EE1-4D5F-B840-28F48C318B3C}"/>
    <cellStyle name="Vírgula 4 2 2" xfId="31913" xr:uid="{00000000-0005-0000-0000-0000AB7C0000}"/>
    <cellStyle name="Vírgula 4 2 2 2" xfId="31914" xr:uid="{00000000-0005-0000-0000-0000AC7C0000}"/>
    <cellStyle name="Vírgula 4 2 2 2 2" xfId="31915" xr:uid="{00000000-0005-0000-0000-0000AD7C0000}"/>
    <cellStyle name="Vírgula 4 2 2 2 2 2" xfId="62536" xr:uid="{785E0440-E021-4677-ADB0-BC789717E199}"/>
    <cellStyle name="Vírgula 4 2 2 2 3" xfId="62535" xr:uid="{57CFED1F-AF25-4B0F-BDE3-E128F4F659B6}"/>
    <cellStyle name="Vírgula 4 2 2 3" xfId="31916" xr:uid="{00000000-0005-0000-0000-0000AE7C0000}"/>
    <cellStyle name="Vírgula 4 2 2 3 2" xfId="31917" xr:uid="{00000000-0005-0000-0000-0000AF7C0000}"/>
    <cellStyle name="Vírgula 4 2 2 3 2 2" xfId="62538" xr:uid="{A89FD391-9E9A-4AE4-9BD6-FDB469E96881}"/>
    <cellStyle name="Vírgula 4 2 2 3 3" xfId="62537" xr:uid="{A3726718-87C1-4958-91AA-5270199763AB}"/>
    <cellStyle name="Vírgula 4 2 2 4" xfId="31918" xr:uid="{00000000-0005-0000-0000-0000B07C0000}"/>
    <cellStyle name="Vírgula 4 2 2 4 2" xfId="62539" xr:uid="{80401B83-B648-44CE-BFFE-9805E911D306}"/>
    <cellStyle name="Vírgula 4 2 2 5" xfId="31919" xr:uid="{00000000-0005-0000-0000-0000B17C0000}"/>
    <cellStyle name="Vírgula 4 2 2 5 2" xfId="62540" xr:uid="{E1EB0897-7D86-4ECC-9583-45EDB7442835}"/>
    <cellStyle name="Vírgula 4 2 2 6" xfId="31920" xr:uid="{00000000-0005-0000-0000-0000B27C0000}"/>
    <cellStyle name="Vírgula 4 2 2 6 2" xfId="62541" xr:uid="{E15E6C72-9687-4915-84F2-83C79C43D76D}"/>
    <cellStyle name="Vírgula 4 2 2 7" xfId="62534" xr:uid="{58D98453-14F3-4C7A-B340-7331F684BC5D}"/>
    <cellStyle name="Vírgula 4 2 3" xfId="31921" xr:uid="{00000000-0005-0000-0000-0000B37C0000}"/>
    <cellStyle name="Vírgula 4 2 3 2" xfId="31922" xr:uid="{00000000-0005-0000-0000-0000B47C0000}"/>
    <cellStyle name="Vírgula 4 2 3 2 2" xfId="31923" xr:uid="{00000000-0005-0000-0000-0000B57C0000}"/>
    <cellStyle name="Vírgula 4 2 3 2 2 2" xfId="62544" xr:uid="{3EF10A37-1352-44D1-97A6-D9EBB391A2A0}"/>
    <cellStyle name="Vírgula 4 2 3 2 3" xfId="62543" xr:uid="{5F1E3867-0F9A-4795-AABE-AB1F2887EF39}"/>
    <cellStyle name="Vírgula 4 2 3 3" xfId="31924" xr:uid="{00000000-0005-0000-0000-0000B67C0000}"/>
    <cellStyle name="Vírgula 4 2 3 3 2" xfId="62545" xr:uid="{DA985DDE-560D-44FB-9D15-36805AE507BD}"/>
    <cellStyle name="Vírgula 4 2 3 4" xfId="31925" xr:uid="{00000000-0005-0000-0000-0000B77C0000}"/>
    <cellStyle name="Vírgula 4 2 3 4 2" xfId="62546" xr:uid="{933A0C43-7375-4039-AC56-7913EAE514D7}"/>
    <cellStyle name="Vírgula 4 2 3 5" xfId="62542" xr:uid="{144B7DEA-C4AD-4E28-84E5-5AAA1B9F35F4}"/>
    <cellStyle name="Vírgula 4 2 4" xfId="31926" xr:uid="{00000000-0005-0000-0000-0000B87C0000}"/>
    <cellStyle name="Vírgula 4 2 4 2" xfId="31927" xr:uid="{00000000-0005-0000-0000-0000B97C0000}"/>
    <cellStyle name="Vírgula 4 2 4 2 2" xfId="62548" xr:uid="{B6B0B01D-716D-44EA-879F-A9D9CAA6DED6}"/>
    <cellStyle name="Vírgula 4 2 4 3" xfId="62547" xr:uid="{38CEDBB2-B0A7-47BF-B919-7C3863EEB516}"/>
    <cellStyle name="Vírgula 4 2 5" xfId="31928" xr:uid="{00000000-0005-0000-0000-0000BA7C0000}"/>
    <cellStyle name="Vírgula 4 2 5 2" xfId="31929" xr:uid="{00000000-0005-0000-0000-0000BB7C0000}"/>
    <cellStyle name="Vírgula 4 2 5 2 2" xfId="62550" xr:uid="{C3CB81F8-11C4-4FF5-BCC1-D053DAD39BAA}"/>
    <cellStyle name="Vírgula 4 2 5 3" xfId="62549" xr:uid="{473A1884-E72B-49E5-9998-4751AE87CEDC}"/>
    <cellStyle name="Vírgula 4 2 6" xfId="31930" xr:uid="{00000000-0005-0000-0000-0000BC7C0000}"/>
    <cellStyle name="Vírgula 4 2 6 2" xfId="31931" xr:uid="{00000000-0005-0000-0000-0000BD7C0000}"/>
    <cellStyle name="Vírgula 4 2 6 2 2" xfId="62552" xr:uid="{D49E3F9F-11D9-4615-B82B-1614BC8BF01A}"/>
    <cellStyle name="Vírgula 4 2 6 3" xfId="62551" xr:uid="{C98FB372-51D9-4482-90C8-3E322BD9A7EC}"/>
    <cellStyle name="Vírgula 4 2 7" xfId="31932" xr:uid="{00000000-0005-0000-0000-0000BE7C0000}"/>
    <cellStyle name="Vírgula 4 2 7 2" xfId="31933" xr:uid="{00000000-0005-0000-0000-0000BF7C0000}"/>
    <cellStyle name="Vírgula 4 2 7 2 2" xfId="62554" xr:uid="{2CAB3DD8-96DD-42DD-853B-D133D72E5F46}"/>
    <cellStyle name="Vírgula 4 2 7 3" xfId="62553" xr:uid="{69A4FA5A-A61F-4CDC-A227-2A7F79835F05}"/>
    <cellStyle name="Vírgula 4 2 8" xfId="31934" xr:uid="{00000000-0005-0000-0000-0000C07C0000}"/>
    <cellStyle name="Vírgula 4 2 8 2" xfId="62555" xr:uid="{9272578D-28AE-4B0E-B0A2-86C33ADAF557}"/>
    <cellStyle name="Vírgula 4 2 9" xfId="31935" xr:uid="{00000000-0005-0000-0000-0000C17C0000}"/>
    <cellStyle name="Vírgula 4 2 9 2" xfId="62556" xr:uid="{72CEB858-0132-42E9-BADC-98F905C5080F}"/>
    <cellStyle name="Vírgula 4 20" xfId="31936" xr:uid="{00000000-0005-0000-0000-0000C27C0000}"/>
    <cellStyle name="Vírgula 4 20 2" xfId="31937" xr:uid="{00000000-0005-0000-0000-0000C37C0000}"/>
    <cellStyle name="Vírgula 4 20 2 2" xfId="62558" xr:uid="{A918F8CB-D5B5-455B-88BA-6DC70A11670D}"/>
    <cellStyle name="Vírgula 4 20 3" xfId="62557" xr:uid="{7220C7F2-9143-4688-8CB7-B0FA9A089A0D}"/>
    <cellStyle name="Vírgula 4 21" xfId="31938" xr:uid="{00000000-0005-0000-0000-0000C47C0000}"/>
    <cellStyle name="Vírgula 4 21 2" xfId="62559" xr:uid="{ED950B8D-5E4C-4267-8DC5-C8944D229AE6}"/>
    <cellStyle name="Vírgula 4 21 3" xfId="31939" xr:uid="{00000000-0005-0000-0000-0000C57C0000}"/>
    <cellStyle name="Vírgula 4 21 3 2" xfId="62560" xr:uid="{F1BE135D-B5E1-4A9F-A26D-B14B188B3B29}"/>
    <cellStyle name="Vírgula 4 22" xfId="31940" xr:uid="{00000000-0005-0000-0000-0000C67C0000}"/>
    <cellStyle name="Vírgula 4 22 2" xfId="62561" xr:uid="{B22B8AE9-240F-49D8-A863-4A26F137B12A}"/>
    <cellStyle name="Vírgula 4 23" xfId="31941" xr:uid="{00000000-0005-0000-0000-0000C77C0000}"/>
    <cellStyle name="Vírgula 4 23 2" xfId="62562" xr:uid="{07893F90-2499-4D95-8C79-14843C59B1AD}"/>
    <cellStyle name="Vírgula 4 24" xfId="31942" xr:uid="{00000000-0005-0000-0000-0000C87C0000}"/>
    <cellStyle name="Vírgula 4 24 2" xfId="62563" xr:uid="{5201FCEF-F605-4735-8405-52FA0D38A127}"/>
    <cellStyle name="Vírgula 4 25" xfId="31943" xr:uid="{00000000-0005-0000-0000-0000C97C0000}"/>
    <cellStyle name="Vírgula 4 25 2" xfId="62564" xr:uid="{6480D6D6-1608-45BF-B358-F5DB963771BB}"/>
    <cellStyle name="Vírgula 4 26" xfId="31944" xr:uid="{00000000-0005-0000-0000-0000CA7C0000}"/>
    <cellStyle name="Vírgula 4 26 2" xfId="62565" xr:uid="{56D0E68B-C86B-416F-83EE-1581CB0E973C}"/>
    <cellStyle name="Vírgula 4 27" xfId="31945" xr:uid="{00000000-0005-0000-0000-0000CB7C0000}"/>
    <cellStyle name="Vírgula 4 27 2" xfId="62566" xr:uid="{C3A20827-7E0D-4AA2-9E48-2F7500307A5E}"/>
    <cellStyle name="Vírgula 4 28" xfId="31946" xr:uid="{00000000-0005-0000-0000-0000CC7C0000}"/>
    <cellStyle name="Vírgula 4 28 2" xfId="62567" xr:uid="{A7E3E499-A031-4482-8E3B-2935A6B00858}"/>
    <cellStyle name="Vírgula 4 29" xfId="62512" xr:uid="{F50D2BA0-24EE-4B9D-9FD7-052D6046A868}"/>
    <cellStyle name="Vírgula 4 3" xfId="31947" xr:uid="{00000000-0005-0000-0000-0000CD7C0000}"/>
    <cellStyle name="Vírgula 4 3 10" xfId="31948" xr:uid="{00000000-0005-0000-0000-0000CE7C0000}"/>
    <cellStyle name="Vírgula 4 3 10 2" xfId="62569" xr:uid="{B92F0DBA-BE54-486F-8034-B35856054CD7}"/>
    <cellStyle name="Vírgula 4 3 11" xfId="62568" xr:uid="{67F11F56-C8A3-43F5-BCC5-7B2EF4195492}"/>
    <cellStyle name="Vírgula 4 3 2" xfId="31949" xr:uid="{00000000-0005-0000-0000-0000CF7C0000}"/>
    <cellStyle name="Vírgula 4 3 2 2" xfId="31950" xr:uid="{00000000-0005-0000-0000-0000D07C0000}"/>
    <cellStyle name="Vírgula 4 3 2 2 2" xfId="31951" xr:uid="{00000000-0005-0000-0000-0000D17C0000}"/>
    <cellStyle name="Vírgula 4 3 2 2 2 2" xfId="62572" xr:uid="{7B447386-0C46-40C2-897D-DA513921E3ED}"/>
    <cellStyle name="Vírgula 4 3 2 2 3" xfId="62571" xr:uid="{3DB7A200-0F0E-437A-83FA-D1E92822D368}"/>
    <cellStyle name="Vírgula 4 3 2 3" xfId="31952" xr:uid="{00000000-0005-0000-0000-0000D27C0000}"/>
    <cellStyle name="Vírgula 4 3 2 3 2" xfId="31953" xr:uid="{00000000-0005-0000-0000-0000D37C0000}"/>
    <cellStyle name="Vírgula 4 3 2 3 2 2" xfId="62574" xr:uid="{87AD375E-3DD7-4AFE-9FF6-6205E964D83C}"/>
    <cellStyle name="Vírgula 4 3 2 3 3" xfId="62573" xr:uid="{952D8DB5-583C-4F48-A34C-E421A4196F51}"/>
    <cellStyle name="Vírgula 4 3 2 4" xfId="31954" xr:uid="{00000000-0005-0000-0000-0000D47C0000}"/>
    <cellStyle name="Vírgula 4 3 2 4 2" xfId="62575" xr:uid="{94691347-E14B-42A3-BEB7-FFE1BB5E45A4}"/>
    <cellStyle name="Vírgula 4 3 2 5" xfId="31955" xr:uid="{00000000-0005-0000-0000-0000D57C0000}"/>
    <cellStyle name="Vírgula 4 3 2 5 2" xfId="62576" xr:uid="{63EF6D84-6449-4D17-B815-8D7694C7C55A}"/>
    <cellStyle name="Vírgula 4 3 2 6" xfId="31956" xr:uid="{00000000-0005-0000-0000-0000D67C0000}"/>
    <cellStyle name="Vírgula 4 3 2 6 2" xfId="62577" xr:uid="{C7ED66AF-EE5D-473F-A239-648C2F170977}"/>
    <cellStyle name="Vírgula 4 3 2 7" xfId="62570" xr:uid="{DF87C733-05D8-421C-9047-0B9F6D808C1A}"/>
    <cellStyle name="Vírgula 4 3 3" xfId="31957" xr:uid="{00000000-0005-0000-0000-0000D77C0000}"/>
    <cellStyle name="Vírgula 4 3 3 2" xfId="31958" xr:uid="{00000000-0005-0000-0000-0000D87C0000}"/>
    <cellStyle name="Vírgula 4 3 3 2 2" xfId="31959" xr:uid="{00000000-0005-0000-0000-0000D97C0000}"/>
    <cellStyle name="Vírgula 4 3 3 2 2 2" xfId="62580" xr:uid="{BFD85273-D010-4008-B765-09354FCA9C99}"/>
    <cellStyle name="Vírgula 4 3 3 2 3" xfId="62579" xr:uid="{AAA13C81-C81C-4E5B-8C6E-BC16DD77A89C}"/>
    <cellStyle name="Vírgula 4 3 3 3" xfId="31960" xr:uid="{00000000-0005-0000-0000-0000DA7C0000}"/>
    <cellStyle name="Vírgula 4 3 3 3 2" xfId="62581" xr:uid="{C0E471B6-114A-460F-8C26-8E4390EC2610}"/>
    <cellStyle name="Vírgula 4 3 3 4" xfId="31961" xr:uid="{00000000-0005-0000-0000-0000DB7C0000}"/>
    <cellStyle name="Vírgula 4 3 3 4 2" xfId="62582" xr:uid="{C23DC718-E007-4D55-88D6-2095BB8F2792}"/>
    <cellStyle name="Vírgula 4 3 3 5" xfId="62578" xr:uid="{58A88E21-3D8E-4606-B84E-65C78CE285F5}"/>
    <cellStyle name="Vírgula 4 3 4" xfId="31962" xr:uid="{00000000-0005-0000-0000-0000DC7C0000}"/>
    <cellStyle name="Vírgula 4 3 4 2" xfId="31963" xr:uid="{00000000-0005-0000-0000-0000DD7C0000}"/>
    <cellStyle name="Vírgula 4 3 4 2 2" xfId="62584" xr:uid="{87474C5D-7285-41CC-8A1F-849FEE9BDB07}"/>
    <cellStyle name="Vírgula 4 3 4 3" xfId="62583" xr:uid="{98695F2C-C40F-45C7-A1B2-B38650A8E8D0}"/>
    <cellStyle name="Vírgula 4 3 5" xfId="31964" xr:uid="{00000000-0005-0000-0000-0000DE7C0000}"/>
    <cellStyle name="Vírgula 4 3 5 2" xfId="31965" xr:uid="{00000000-0005-0000-0000-0000DF7C0000}"/>
    <cellStyle name="Vírgula 4 3 5 2 2" xfId="62586" xr:uid="{983EF8EE-4458-44C7-BF85-4A5E9413C02D}"/>
    <cellStyle name="Vírgula 4 3 5 3" xfId="62585" xr:uid="{6936D8E4-1795-4C83-B3CD-E0A991A19075}"/>
    <cellStyle name="Vírgula 4 3 6" xfId="31966" xr:uid="{00000000-0005-0000-0000-0000E07C0000}"/>
    <cellStyle name="Vírgula 4 3 6 2" xfId="31967" xr:uid="{00000000-0005-0000-0000-0000E17C0000}"/>
    <cellStyle name="Vírgula 4 3 6 2 2" xfId="62588" xr:uid="{D4266040-EE65-484E-A5C8-DAB556A106C1}"/>
    <cellStyle name="Vírgula 4 3 6 3" xfId="62587" xr:uid="{BF2F8C56-3EDB-4B09-909E-176E6566BC26}"/>
    <cellStyle name="Vírgula 4 3 7" xfId="31968" xr:uid="{00000000-0005-0000-0000-0000E27C0000}"/>
    <cellStyle name="Vírgula 4 3 7 2" xfId="62589" xr:uid="{741ECEF1-A90E-4CE7-A41C-953B725ED315}"/>
    <cellStyle name="Vírgula 4 3 8" xfId="31969" xr:uid="{00000000-0005-0000-0000-0000E37C0000}"/>
    <cellStyle name="Vírgula 4 3 8 2" xfId="62590" xr:uid="{2D5748DC-FD1A-4861-A687-5CE1E31F2F6E}"/>
    <cellStyle name="Vírgula 4 3 9" xfId="31970" xr:uid="{00000000-0005-0000-0000-0000E47C0000}"/>
    <cellStyle name="Vírgula 4 3 9 2" xfId="62591" xr:uid="{B5F04850-0D5D-4B96-971F-8CC1876EED0B}"/>
    <cellStyle name="Vírgula 4 30" xfId="31971" xr:uid="{00000000-0005-0000-0000-0000E57C0000}"/>
    <cellStyle name="Vírgula 4 30 2" xfId="62592" xr:uid="{5F0F2A32-DE02-47EF-AB59-A6D0FB1386BF}"/>
    <cellStyle name="Vírgula 4 4" xfId="31972" xr:uid="{00000000-0005-0000-0000-0000E67C0000}"/>
    <cellStyle name="Vírgula 4 4 2" xfId="31973" xr:uid="{00000000-0005-0000-0000-0000E77C0000}"/>
    <cellStyle name="Vírgula 4 4 2 2" xfId="31974" xr:uid="{00000000-0005-0000-0000-0000E87C0000}"/>
    <cellStyle name="Vírgula 4 4 2 2 2" xfId="62595" xr:uid="{10E98932-1BB8-492D-990C-BC77F835EA7E}"/>
    <cellStyle name="Vírgula 4 4 2 3" xfId="62594" xr:uid="{531C4D44-9EE0-40B8-A429-584B0E4F587D}"/>
    <cellStyle name="Vírgula 4 4 3" xfId="31975" xr:uid="{00000000-0005-0000-0000-0000E97C0000}"/>
    <cellStyle name="Vírgula 4 4 3 2" xfId="31976" xr:uid="{00000000-0005-0000-0000-0000EA7C0000}"/>
    <cellStyle name="Vírgula 4 4 3 2 2" xfId="62597" xr:uid="{04E96167-71B5-4904-AA06-27F3EF558BB4}"/>
    <cellStyle name="Vírgula 4 4 3 3" xfId="62596" xr:uid="{5FD6B76B-EA19-4973-90FA-1FFFB82B9B4B}"/>
    <cellStyle name="Vírgula 4 4 4" xfId="31977" xr:uid="{00000000-0005-0000-0000-0000EB7C0000}"/>
    <cellStyle name="Vírgula 4 4 4 2" xfId="31978" xr:uid="{00000000-0005-0000-0000-0000EC7C0000}"/>
    <cellStyle name="Vírgula 4 4 4 2 2" xfId="62599" xr:uid="{76874882-E881-4B1C-A3F4-5112BFF12AD5}"/>
    <cellStyle name="Vírgula 4 4 4 3" xfId="62598" xr:uid="{B27CA89F-67CA-4C6A-B1F2-DEF5C8407EA4}"/>
    <cellStyle name="Vírgula 4 4 5" xfId="31979" xr:uid="{00000000-0005-0000-0000-0000ED7C0000}"/>
    <cellStyle name="Vírgula 4 4 5 2" xfId="31980" xr:uid="{00000000-0005-0000-0000-0000EE7C0000}"/>
    <cellStyle name="Vírgula 4 4 5 2 2" xfId="62601" xr:uid="{F64907AC-AF48-4563-AED2-BDEA77DDD0EA}"/>
    <cellStyle name="Vírgula 4 4 5 3" xfId="62600" xr:uid="{AF26C43B-4A32-4536-A6E7-5E72DA86F27D}"/>
    <cellStyle name="Vírgula 4 4 6" xfId="31981" xr:uid="{00000000-0005-0000-0000-0000EF7C0000}"/>
    <cellStyle name="Vírgula 4 4 6 2" xfId="62602" xr:uid="{1279C147-04F2-4478-994E-92A8A8B988B0}"/>
    <cellStyle name="Vírgula 4 4 7" xfId="31982" xr:uid="{00000000-0005-0000-0000-0000F07C0000}"/>
    <cellStyle name="Vírgula 4 4 7 2" xfId="62603" xr:uid="{D6B840C9-1B4F-4855-9696-D4ECC4A03265}"/>
    <cellStyle name="Vírgula 4 4 8" xfId="31983" xr:uid="{00000000-0005-0000-0000-0000F17C0000}"/>
    <cellStyle name="Vírgula 4 4 8 2" xfId="62604" xr:uid="{9D518184-92EE-4B04-A22D-992F6635ACD7}"/>
    <cellStyle name="Vírgula 4 4 9" xfId="62593" xr:uid="{5B23F3A4-9E9A-4505-A433-A6D0051789E0}"/>
    <cellStyle name="Vírgula 4 5" xfId="31984" xr:uid="{00000000-0005-0000-0000-0000F27C0000}"/>
    <cellStyle name="Vírgula 4 5 2" xfId="31985" xr:uid="{00000000-0005-0000-0000-0000F37C0000}"/>
    <cellStyle name="Vírgula 4 5 2 2" xfId="31986" xr:uid="{00000000-0005-0000-0000-0000F47C0000}"/>
    <cellStyle name="Vírgula 4 5 2 2 2" xfId="62607" xr:uid="{770CD851-C3A7-470F-9BE6-2745F8689703}"/>
    <cellStyle name="Vírgula 4 5 2 3" xfId="62606" xr:uid="{A15120ED-395A-4D5F-B7D1-F75B92B93476}"/>
    <cellStyle name="Vírgula 4 5 3" xfId="31987" xr:uid="{00000000-0005-0000-0000-0000F57C0000}"/>
    <cellStyle name="Vírgula 4 5 3 2" xfId="31988" xr:uid="{00000000-0005-0000-0000-0000F67C0000}"/>
    <cellStyle name="Vírgula 4 5 3 2 2" xfId="62609" xr:uid="{07843060-C0B2-478A-8A51-DDF3A23C4230}"/>
    <cellStyle name="Vírgula 4 5 3 3" xfId="62608" xr:uid="{570D9784-EA5E-4C9A-B31D-AF6C13B1E73B}"/>
    <cellStyle name="Vírgula 4 5 4" xfId="31989" xr:uid="{00000000-0005-0000-0000-0000F77C0000}"/>
    <cellStyle name="Vírgula 4 5 4 2" xfId="62610" xr:uid="{24FCB01B-EE04-4875-A2CE-D7C4976111C1}"/>
    <cellStyle name="Vírgula 4 5 5" xfId="31990" xr:uid="{00000000-0005-0000-0000-0000F87C0000}"/>
    <cellStyle name="Vírgula 4 5 5 2" xfId="62611" xr:uid="{BFD2D13D-8544-45EE-9C72-F98C271595A9}"/>
    <cellStyle name="Vírgula 4 5 6" xfId="62605" xr:uid="{13A187A4-BDCF-4076-A863-1BF063F63F55}"/>
    <cellStyle name="Vírgula 4 6" xfId="31991" xr:uid="{00000000-0005-0000-0000-0000F97C0000}"/>
    <cellStyle name="Vírgula 4 6 2" xfId="31992" xr:uid="{00000000-0005-0000-0000-0000FA7C0000}"/>
    <cellStyle name="Vírgula 4 6 2 2" xfId="31993" xr:uid="{00000000-0005-0000-0000-0000FB7C0000}"/>
    <cellStyle name="Vírgula 4 6 2 2 2" xfId="62614" xr:uid="{8F982F04-2B74-48BD-B85A-B1C7FD031DB8}"/>
    <cellStyle name="Vírgula 4 6 2 3" xfId="62613" xr:uid="{E73FC290-1E47-4D31-B251-AF08166EA36D}"/>
    <cellStyle name="Vírgula 4 6 3" xfId="31994" xr:uid="{00000000-0005-0000-0000-0000FC7C0000}"/>
    <cellStyle name="Vírgula 4 6 3 2" xfId="62615" xr:uid="{187FD40C-C5B9-421D-8268-B41597157427}"/>
    <cellStyle name="Vírgula 4 6 4" xfId="31995" xr:uid="{00000000-0005-0000-0000-0000FD7C0000}"/>
    <cellStyle name="Vírgula 4 6 4 2" xfId="62616" xr:uid="{6CD6B151-B107-48F7-A9D6-2F635D3A4256}"/>
    <cellStyle name="Vírgula 4 6 5" xfId="62612" xr:uid="{4A8F007D-2AEF-4239-8479-EF0355EA5C79}"/>
    <cellStyle name="Vírgula 4 7" xfId="31996" xr:uid="{00000000-0005-0000-0000-0000FE7C0000}"/>
    <cellStyle name="Vírgula 4 7 2" xfId="31997" xr:uid="{00000000-0005-0000-0000-0000FF7C0000}"/>
    <cellStyle name="Vírgula 4 7 2 2" xfId="62618" xr:uid="{995A9D8B-517C-40F9-B68A-6EF3812ED727}"/>
    <cellStyle name="Vírgula 4 7 3" xfId="31998" xr:uid="{00000000-0005-0000-0000-0000007D0000}"/>
    <cellStyle name="Vírgula 4 7 3 2" xfId="62619" xr:uid="{6092762A-809A-4DA8-A6F2-B14329D403BF}"/>
    <cellStyle name="Vírgula 4 7 4" xfId="62617" xr:uid="{7333D833-E4EA-44F2-812A-6D8672597139}"/>
    <cellStyle name="Vírgula 4 8" xfId="31999" xr:uid="{00000000-0005-0000-0000-0000017D0000}"/>
    <cellStyle name="Vírgula 4 8 2" xfId="32000" xr:uid="{00000000-0005-0000-0000-0000027D0000}"/>
    <cellStyle name="Vírgula 4 8 2 2" xfId="62621" xr:uid="{72B01905-A1DF-4304-876E-798903C12529}"/>
    <cellStyle name="Vírgula 4 8 3" xfId="62620" xr:uid="{EDB46E12-4B72-4FE9-B75D-8A26CAD07099}"/>
    <cellStyle name="Vírgula 4 9" xfId="32001" xr:uid="{00000000-0005-0000-0000-0000037D0000}"/>
    <cellStyle name="Vírgula 4 9 2" xfId="32002" xr:uid="{00000000-0005-0000-0000-0000047D0000}"/>
    <cellStyle name="Vírgula 4 9 2 2" xfId="62623" xr:uid="{4936EE5B-740D-4B11-B2F7-F518E97690EC}"/>
    <cellStyle name="Vírgula 4 9 3" xfId="62622" xr:uid="{40C95B50-F937-40D1-8516-99F0E8F1A682}"/>
    <cellStyle name="Vírgula 40" xfId="62817" xr:uid="{6EFF6D29-F77A-4C61-9FFB-35CB66DA89C0}"/>
    <cellStyle name="Vírgula 5" xfId="32003" xr:uid="{00000000-0005-0000-0000-0000057D0000}"/>
    <cellStyle name="Vírgula 5 10" xfId="32004" xr:uid="{00000000-0005-0000-0000-0000067D0000}"/>
    <cellStyle name="Vírgula 5 10 2" xfId="32005" xr:uid="{00000000-0005-0000-0000-0000077D0000}"/>
    <cellStyle name="Vírgula 5 10 2 2" xfId="62626" xr:uid="{935B10F8-55DA-42C4-A148-A78D9DCBF582}"/>
    <cellStyle name="Vírgula 5 10 3" xfId="62625" xr:uid="{DC74C561-9172-4280-B0F7-34AAB9149B61}"/>
    <cellStyle name="Vírgula 5 11" xfId="32006" xr:uid="{00000000-0005-0000-0000-0000087D0000}"/>
    <cellStyle name="Vírgula 5 11 2" xfId="32007" xr:uid="{00000000-0005-0000-0000-0000097D0000}"/>
    <cellStyle name="Vírgula 5 11 2 2" xfId="62628" xr:uid="{275B0723-69FD-4A9E-988B-04627C19F7DD}"/>
    <cellStyle name="Vírgula 5 11 3" xfId="62627" xr:uid="{0D8AD213-7E34-4826-945B-1CB8FD6C730D}"/>
    <cellStyle name="Vírgula 5 12" xfId="32008" xr:uid="{00000000-0005-0000-0000-00000A7D0000}"/>
    <cellStyle name="Vírgula 5 12 2" xfId="32009" xr:uid="{00000000-0005-0000-0000-00000B7D0000}"/>
    <cellStyle name="Vírgula 5 12 2 2" xfId="62630" xr:uid="{8ADFF73D-055F-473A-BBE9-D30E47466223}"/>
    <cellStyle name="Vírgula 5 12 3" xfId="62629" xr:uid="{7572F255-4A72-43ED-9BAA-529C16A26551}"/>
    <cellStyle name="Vírgula 5 13" xfId="32010" xr:uid="{00000000-0005-0000-0000-00000C7D0000}"/>
    <cellStyle name="Vírgula 5 13 2" xfId="32011" xr:uid="{00000000-0005-0000-0000-00000D7D0000}"/>
    <cellStyle name="Vírgula 5 13 2 2" xfId="62632" xr:uid="{E24F5C88-6272-45F7-8796-EABBD4016005}"/>
    <cellStyle name="Vírgula 5 13 3" xfId="62631" xr:uid="{71EA5ABD-E6A8-4E2F-9A51-D126ABD407CB}"/>
    <cellStyle name="Vírgula 5 14" xfId="32012" xr:uid="{00000000-0005-0000-0000-00000E7D0000}"/>
    <cellStyle name="Vírgula 5 14 2" xfId="62633" xr:uid="{D6100A11-50CF-4E7C-891B-483C0246617F}"/>
    <cellStyle name="Vírgula 5 15" xfId="32013" xr:uid="{00000000-0005-0000-0000-00000F7D0000}"/>
    <cellStyle name="Vírgula 5 15 2" xfId="62634" xr:uid="{C777DC1E-8E52-45D3-89C3-B8EA633928C0}"/>
    <cellStyle name="Vírgula 5 16" xfId="32014" xr:uid="{00000000-0005-0000-0000-0000107D0000}"/>
    <cellStyle name="Vírgula 5 16 2" xfId="62635" xr:uid="{494B01DE-584E-4B85-BA0B-50F43DC49E9D}"/>
    <cellStyle name="Vírgula 5 17" xfId="32015" xr:uid="{00000000-0005-0000-0000-0000117D0000}"/>
    <cellStyle name="Vírgula 5 17 2" xfId="62636" xr:uid="{E8E47F9A-6D5A-4887-994C-1F2AE691C337}"/>
    <cellStyle name="Vírgula 5 18" xfId="32016" xr:uid="{00000000-0005-0000-0000-0000127D0000}"/>
    <cellStyle name="Vírgula 5 18 2" xfId="32017" xr:uid="{00000000-0005-0000-0000-0000137D0000}"/>
    <cellStyle name="Vírgula 5 18 2 2" xfId="62638" xr:uid="{623C1886-236B-486F-841E-E255814B3B87}"/>
    <cellStyle name="Vírgula 5 18 3" xfId="62637" xr:uid="{936C9E85-4CE7-4BDB-9390-EDD25301A007}"/>
    <cellStyle name="Vírgula 5 19" xfId="32018" xr:uid="{00000000-0005-0000-0000-0000147D0000}"/>
    <cellStyle name="Vírgula 5 19 2" xfId="62639" xr:uid="{928256D9-2099-46C1-875D-134264B037EB}"/>
    <cellStyle name="Vírgula 5 19 3" xfId="32019" xr:uid="{00000000-0005-0000-0000-0000157D0000}"/>
    <cellStyle name="Vírgula 5 19 3 2" xfId="62640" xr:uid="{27CCC2C0-CF03-41FC-8D87-6451F064D1BD}"/>
    <cellStyle name="Vírgula 5 2" xfId="32020" xr:uid="{00000000-0005-0000-0000-0000167D0000}"/>
    <cellStyle name="Vírgula 5 2 10" xfId="32021" xr:uid="{00000000-0005-0000-0000-0000177D0000}"/>
    <cellStyle name="Vírgula 5 2 10 2" xfId="62642" xr:uid="{C9FFB030-4CC3-43C5-B170-327C805E0A82}"/>
    <cellStyle name="Vírgula 5 2 11" xfId="62641" xr:uid="{D47F1505-42EA-4155-B218-877CE31F8276}"/>
    <cellStyle name="Vírgula 5 2 2" xfId="32022" xr:uid="{00000000-0005-0000-0000-0000187D0000}"/>
    <cellStyle name="Vírgula 5 2 2 2" xfId="32023" xr:uid="{00000000-0005-0000-0000-0000197D0000}"/>
    <cellStyle name="Vírgula 5 2 2 2 2" xfId="32024" xr:uid="{00000000-0005-0000-0000-00001A7D0000}"/>
    <cellStyle name="Vírgula 5 2 2 2 2 2" xfId="62645" xr:uid="{CF9408E9-B933-4E53-990C-7DAFE8CC9F71}"/>
    <cellStyle name="Vírgula 5 2 2 2 3" xfId="62644" xr:uid="{DC15EC3F-1DAA-4B7E-8E3F-FEC335EBE214}"/>
    <cellStyle name="Vírgula 5 2 2 3" xfId="32025" xr:uid="{00000000-0005-0000-0000-00001B7D0000}"/>
    <cellStyle name="Vírgula 5 2 2 3 2" xfId="62646" xr:uid="{34CF693A-20AE-46BF-86DF-2EFDC1445893}"/>
    <cellStyle name="Vírgula 5 2 2 4" xfId="32026" xr:uid="{00000000-0005-0000-0000-00001C7D0000}"/>
    <cellStyle name="Vírgula 5 2 2 4 2" xfId="62647" xr:uid="{597D2D9D-5448-454C-A521-5FA919B0D9E1}"/>
    <cellStyle name="Vírgula 5 2 2 5" xfId="62643" xr:uid="{E9B87D78-46A5-4654-B6C3-E4694B06D702}"/>
    <cellStyle name="Vírgula 5 2 3" xfId="32027" xr:uid="{00000000-0005-0000-0000-00001D7D0000}"/>
    <cellStyle name="Vírgula 5 2 3 2" xfId="32028" xr:uid="{00000000-0005-0000-0000-00001E7D0000}"/>
    <cellStyle name="Vírgula 5 2 3 2 2" xfId="62649" xr:uid="{3FCC0D26-240A-4FC2-8C36-FA8FD31FC1B9}"/>
    <cellStyle name="Vírgula 5 2 3 3" xfId="62648" xr:uid="{1067A0BE-5C15-4A95-A378-034403E6399E}"/>
    <cellStyle name="Vírgula 5 2 4" xfId="32029" xr:uid="{00000000-0005-0000-0000-00001F7D0000}"/>
    <cellStyle name="Vírgula 5 2 4 2" xfId="32030" xr:uid="{00000000-0005-0000-0000-0000207D0000}"/>
    <cellStyle name="Vírgula 5 2 4 2 2" xfId="62651" xr:uid="{EC8E8742-A7CF-47A0-961B-1B1A09F95BF0}"/>
    <cellStyle name="Vírgula 5 2 4 3" xfId="62650" xr:uid="{63873684-2376-494B-86D1-E7E20B0E43CB}"/>
    <cellStyle name="Vírgula 5 2 5" xfId="32031" xr:uid="{00000000-0005-0000-0000-0000217D0000}"/>
    <cellStyle name="Vírgula 5 2 5 2" xfId="32032" xr:uid="{00000000-0005-0000-0000-0000227D0000}"/>
    <cellStyle name="Vírgula 5 2 5 2 2" xfId="62653" xr:uid="{59F74226-6380-44BD-B4F0-195A8CF5FC98}"/>
    <cellStyle name="Vírgula 5 2 5 3" xfId="62652" xr:uid="{32CF2D94-285F-4545-AA1F-D05D508614BA}"/>
    <cellStyle name="Vírgula 5 2 6" xfId="32033" xr:uid="{00000000-0005-0000-0000-0000237D0000}"/>
    <cellStyle name="Vírgula 5 2 6 2" xfId="32034" xr:uid="{00000000-0005-0000-0000-0000247D0000}"/>
    <cellStyle name="Vírgula 5 2 6 2 2" xfId="62655" xr:uid="{39D0747C-D5A4-4EBF-8C2A-C86EDD17D481}"/>
    <cellStyle name="Vírgula 5 2 6 3" xfId="62654" xr:uid="{20BAECE0-3935-486D-8457-C1759DFDA8A0}"/>
    <cellStyle name="Vírgula 5 2 7" xfId="32035" xr:uid="{00000000-0005-0000-0000-0000257D0000}"/>
    <cellStyle name="Vírgula 5 2 7 2" xfId="62656" xr:uid="{DF058D62-9D34-4152-B9DA-13075EFEBCCA}"/>
    <cellStyle name="Vírgula 5 2 8" xfId="32036" xr:uid="{00000000-0005-0000-0000-0000267D0000}"/>
    <cellStyle name="Vírgula 5 2 8 2" xfId="62657" xr:uid="{576244DA-B0DB-4F53-8636-8363C568249D}"/>
    <cellStyle name="Vírgula 5 2 9" xfId="32037" xr:uid="{00000000-0005-0000-0000-0000277D0000}"/>
    <cellStyle name="Vírgula 5 2 9 2" xfId="62658" xr:uid="{EA1E1E8F-D14F-4A32-84DE-ADD32AC7FF0C}"/>
    <cellStyle name="Vírgula 5 20" xfId="32038" xr:uid="{00000000-0005-0000-0000-0000287D0000}"/>
    <cellStyle name="Vírgula 5 20 2" xfId="62659" xr:uid="{36F2ED75-619A-4777-93E8-343808DBD1D8}"/>
    <cellStyle name="Vírgula 5 21" xfId="32039" xr:uid="{00000000-0005-0000-0000-0000297D0000}"/>
    <cellStyle name="Vírgula 5 21 2" xfId="62660" xr:uid="{9D2B5159-5BAF-4A42-8B8B-67069D58D8B9}"/>
    <cellStyle name="Vírgula 5 22" xfId="32040" xr:uid="{00000000-0005-0000-0000-00002A7D0000}"/>
    <cellStyle name="Vírgula 5 22 2" xfId="62661" xr:uid="{8C402746-BB32-49DD-949D-DAB2C45A45A1}"/>
    <cellStyle name="Vírgula 5 23" xfId="32041" xr:uid="{00000000-0005-0000-0000-00002B7D0000}"/>
    <cellStyle name="Vírgula 5 23 2" xfId="62662" xr:uid="{CC4AC545-FE5C-400A-9E57-52CFAE394356}"/>
    <cellStyle name="Vírgula 5 24" xfId="32042" xr:uid="{00000000-0005-0000-0000-00002C7D0000}"/>
    <cellStyle name="Vírgula 5 24 2" xfId="62663" xr:uid="{3BB3E10A-2A2A-41A5-81D0-4564A9A66545}"/>
    <cellStyle name="Vírgula 5 25" xfId="32043" xr:uid="{00000000-0005-0000-0000-00002D7D0000}"/>
    <cellStyle name="Vírgula 5 25 2" xfId="62664" xr:uid="{1988AD95-E563-4885-96BF-DB82BFB5B4DB}"/>
    <cellStyle name="Vírgula 5 26" xfId="32044" xr:uid="{00000000-0005-0000-0000-00002E7D0000}"/>
    <cellStyle name="Vírgula 5 26 2" xfId="62665" xr:uid="{B2566AF5-33DC-4EDE-BBC4-EC968F055651}"/>
    <cellStyle name="Vírgula 5 27" xfId="62624" xr:uid="{D3E47ACA-CB2B-47F7-89C9-C5845A689F07}"/>
    <cellStyle name="Vírgula 5 28" xfId="32045" xr:uid="{00000000-0005-0000-0000-00002F7D0000}"/>
    <cellStyle name="Vírgula 5 28 2" xfId="62666" xr:uid="{73EF2A70-AD2B-4D25-B7BB-1E32CCDD24D7}"/>
    <cellStyle name="Vírgula 5 3" xfId="32046" xr:uid="{00000000-0005-0000-0000-0000307D0000}"/>
    <cellStyle name="Vírgula 5 3 2" xfId="32047" xr:uid="{00000000-0005-0000-0000-0000317D0000}"/>
    <cellStyle name="Vírgula 5 3 2 2" xfId="32048" xr:uid="{00000000-0005-0000-0000-0000327D0000}"/>
    <cellStyle name="Vírgula 5 3 2 2 2" xfId="62669" xr:uid="{F0957EEA-456C-445A-9862-2FBE856ED1CC}"/>
    <cellStyle name="Vírgula 5 3 2 3" xfId="62668" xr:uid="{9EB65DEC-0FF7-4426-88D8-B15C8353741C}"/>
    <cellStyle name="Vírgula 5 3 3" xfId="32049" xr:uid="{00000000-0005-0000-0000-0000337D0000}"/>
    <cellStyle name="Vírgula 5 3 3 2" xfId="32050" xr:uid="{00000000-0005-0000-0000-0000347D0000}"/>
    <cellStyle name="Vírgula 5 3 3 2 2" xfId="62671" xr:uid="{41ABD927-CCDD-4A56-9FF1-B462883B7F11}"/>
    <cellStyle name="Vírgula 5 3 3 3" xfId="62670" xr:uid="{02B9F670-205A-43BA-82F8-8EE88AE9861F}"/>
    <cellStyle name="Vírgula 5 3 4" xfId="32051" xr:uid="{00000000-0005-0000-0000-0000357D0000}"/>
    <cellStyle name="Vírgula 5 3 4 2" xfId="32052" xr:uid="{00000000-0005-0000-0000-0000367D0000}"/>
    <cellStyle name="Vírgula 5 3 4 2 2" xfId="62673" xr:uid="{FDD5E715-A47A-4CE9-86FB-E069986EEB02}"/>
    <cellStyle name="Vírgula 5 3 4 3" xfId="62672" xr:uid="{F07FDA2B-A3CE-4E0F-A212-C28362537C9B}"/>
    <cellStyle name="Vírgula 5 3 5" xfId="32053" xr:uid="{00000000-0005-0000-0000-0000377D0000}"/>
    <cellStyle name="Vírgula 5 3 5 2" xfId="62674" xr:uid="{85A6C4FA-0686-4054-B94C-0D7569C5DD71}"/>
    <cellStyle name="Vírgula 5 3 6" xfId="62667" xr:uid="{B75649B9-C43E-4065-9E2D-29180EE91589}"/>
    <cellStyle name="Vírgula 5 4" xfId="32054" xr:uid="{00000000-0005-0000-0000-0000387D0000}"/>
    <cellStyle name="Vírgula 5 4 2" xfId="32055" xr:uid="{00000000-0005-0000-0000-0000397D0000}"/>
    <cellStyle name="Vírgula 5 4 2 2" xfId="62676" xr:uid="{7B39DE6E-EEB0-4CC8-B64C-0EEE9417FF0F}"/>
    <cellStyle name="Vírgula 5 4 3" xfId="32056" xr:uid="{00000000-0005-0000-0000-00003A7D0000}"/>
    <cellStyle name="Vírgula 5 4 3 2" xfId="62677" xr:uid="{532A425A-DA48-4D2C-8ADA-14F5271F47BF}"/>
    <cellStyle name="Vírgula 5 4 4" xfId="62675" xr:uid="{92067E30-3321-4B8D-B0B0-22BCA65FD93A}"/>
    <cellStyle name="Vírgula 5 5" xfId="32057" xr:uid="{00000000-0005-0000-0000-00003B7D0000}"/>
    <cellStyle name="Vírgula 5 5 2" xfId="32058" xr:uid="{00000000-0005-0000-0000-00003C7D0000}"/>
    <cellStyle name="Vírgula 5 5 2 2" xfId="62679" xr:uid="{854E3E78-3D31-4185-8015-D82F60C96FB1}"/>
    <cellStyle name="Vírgula 5 5 3" xfId="62678" xr:uid="{C0906DC9-A9EB-44FA-99BD-412E8A78D504}"/>
    <cellStyle name="Vírgula 5 6" xfId="32059" xr:uid="{00000000-0005-0000-0000-00003D7D0000}"/>
    <cellStyle name="Vírgula 5 6 2" xfId="32060" xr:uid="{00000000-0005-0000-0000-00003E7D0000}"/>
    <cellStyle name="Vírgula 5 6 2 2" xfId="62681" xr:uid="{A61EDAB0-12B9-45E3-9352-F35CE7325388}"/>
    <cellStyle name="Vírgula 5 6 3" xfId="62680" xr:uid="{F6109E58-4D66-40AA-B68B-433AAB793C07}"/>
    <cellStyle name="Vírgula 5 7" xfId="32061" xr:uid="{00000000-0005-0000-0000-00003F7D0000}"/>
    <cellStyle name="Vírgula 5 7 2" xfId="32062" xr:uid="{00000000-0005-0000-0000-0000407D0000}"/>
    <cellStyle name="Vírgula 5 7 2 2" xfId="62683" xr:uid="{7858EE6D-F438-4D40-AAF0-F76905B5F41B}"/>
    <cellStyle name="Vírgula 5 7 3" xfId="62682" xr:uid="{29015EDE-425C-4FD0-895B-7287416622F7}"/>
    <cellStyle name="Vírgula 5 8" xfId="32063" xr:uid="{00000000-0005-0000-0000-0000417D0000}"/>
    <cellStyle name="Vírgula 5 8 2" xfId="32064" xr:uid="{00000000-0005-0000-0000-0000427D0000}"/>
    <cellStyle name="Vírgula 5 8 2 2" xfId="62685" xr:uid="{DA28CB20-1F85-4127-B0E3-475FFF7CD12C}"/>
    <cellStyle name="Vírgula 5 8 3" xfId="62684" xr:uid="{4477360D-7D29-4B4D-AEFF-3EC24C2E45D6}"/>
    <cellStyle name="Vírgula 5 9" xfId="32065" xr:uid="{00000000-0005-0000-0000-0000437D0000}"/>
    <cellStyle name="Vírgula 5 9 2" xfId="32066" xr:uid="{00000000-0005-0000-0000-0000447D0000}"/>
    <cellStyle name="Vírgula 5 9 2 2" xfId="62687" xr:uid="{02126014-C89C-4189-A4E3-8E703679CBCD}"/>
    <cellStyle name="Vírgula 5 9 3" xfId="62686" xr:uid="{1192393E-C592-4FFA-9058-11D2517AFDEC}"/>
    <cellStyle name="Vírgula 6" xfId="32067" xr:uid="{00000000-0005-0000-0000-0000457D0000}"/>
    <cellStyle name="Vírgula 6 10" xfId="32068" xr:uid="{00000000-0005-0000-0000-0000467D0000}"/>
    <cellStyle name="Vírgula 6 10 2" xfId="62689" xr:uid="{6A7BF1F8-DBBB-4648-A7F4-0B3618C986B4}"/>
    <cellStyle name="Vírgula 6 11" xfId="32069" xr:uid="{00000000-0005-0000-0000-0000477D0000}"/>
    <cellStyle name="Vírgula 6 11 2" xfId="62690" xr:uid="{576E7AD1-683A-4E13-BB9F-647A5EC64847}"/>
    <cellStyle name="Vírgula 6 12" xfId="32070" xr:uid="{00000000-0005-0000-0000-0000487D0000}"/>
    <cellStyle name="Vírgula 6 12 2" xfId="32071" xr:uid="{00000000-0005-0000-0000-0000497D0000}"/>
    <cellStyle name="Vírgula 6 12 2 2" xfId="62692" xr:uid="{795D7DBC-3D3F-489A-B430-0F9471410C7B}"/>
    <cellStyle name="Vírgula 6 12 3" xfId="62691" xr:uid="{9CBA346C-3830-497C-AA29-CAEA61E3AC19}"/>
    <cellStyle name="Vírgula 6 13" xfId="32072" xr:uid="{00000000-0005-0000-0000-00004A7D0000}"/>
    <cellStyle name="Vírgula 6 13 2" xfId="62693" xr:uid="{8EE5A3E0-242E-4F87-870D-F32CA330342A}"/>
    <cellStyle name="Vírgula 6 13 3" xfId="32073" xr:uid="{00000000-0005-0000-0000-00004B7D0000}"/>
    <cellStyle name="Vírgula 6 13 3 2" xfId="62694" xr:uid="{599CE715-3A3A-4191-8084-E3284E41C124}"/>
    <cellStyle name="Vírgula 6 14" xfId="32074" xr:uid="{00000000-0005-0000-0000-00004C7D0000}"/>
    <cellStyle name="Vírgula 6 14 2" xfId="62695" xr:uid="{F48A9FA5-5F2F-4122-A0A5-592C06974B4D}"/>
    <cellStyle name="Vírgula 6 15" xfId="32075" xr:uid="{00000000-0005-0000-0000-00004D7D0000}"/>
    <cellStyle name="Vírgula 6 15 2" xfId="62696" xr:uid="{458288B3-5BEC-49CD-AC49-358149CCCB6A}"/>
    <cellStyle name="Vírgula 6 16" xfId="32076" xr:uid="{00000000-0005-0000-0000-00004E7D0000}"/>
    <cellStyle name="Vírgula 6 16 2" xfId="62697" xr:uid="{F417E4D8-8DC8-4F93-8D4C-B31D018D536D}"/>
    <cellStyle name="Vírgula 6 17" xfId="32077" xr:uid="{00000000-0005-0000-0000-00004F7D0000}"/>
    <cellStyle name="Vírgula 6 17 2" xfId="62698" xr:uid="{AA76EF08-DE8C-4047-9A61-27CA0B2F7E0F}"/>
    <cellStyle name="Vírgula 6 18" xfId="32078" xr:uid="{00000000-0005-0000-0000-0000507D0000}"/>
    <cellStyle name="Vírgula 6 18 2" xfId="62699" xr:uid="{7688F4E6-FA10-4E6D-995B-2D8E0AF8F066}"/>
    <cellStyle name="Vírgula 6 19" xfId="32079" xr:uid="{00000000-0005-0000-0000-0000517D0000}"/>
    <cellStyle name="Vírgula 6 19 2" xfId="62700" xr:uid="{B313A8F5-AC5D-448C-B09D-E164A0AE16DD}"/>
    <cellStyle name="Vírgula 6 2" xfId="32080" xr:uid="{00000000-0005-0000-0000-0000527D0000}"/>
    <cellStyle name="Vírgula 6 2 2" xfId="32081" xr:uid="{00000000-0005-0000-0000-0000537D0000}"/>
    <cellStyle name="Vírgula 6 2 2 2" xfId="32082" xr:uid="{00000000-0005-0000-0000-0000547D0000}"/>
    <cellStyle name="Vírgula 6 2 2 2 2" xfId="62703" xr:uid="{EC9D5ECD-88CA-479D-8D23-29B23B266A8F}"/>
    <cellStyle name="Vírgula 6 2 2 3" xfId="62702" xr:uid="{9F2EDDD9-BCD7-40AD-B236-6662A97578AC}"/>
    <cellStyle name="Vírgula 6 2 3" xfId="32083" xr:uid="{00000000-0005-0000-0000-0000557D0000}"/>
    <cellStyle name="Vírgula 6 2 3 2" xfId="32084" xr:uid="{00000000-0005-0000-0000-0000567D0000}"/>
    <cellStyle name="Vírgula 6 2 3 2 2" xfId="62705" xr:uid="{3B1EEF04-2412-4FAE-95D5-F98CE43F0587}"/>
    <cellStyle name="Vírgula 6 2 3 3" xfId="62704" xr:uid="{1327D13C-CB6F-45C1-9B6D-B3CD870DB5AA}"/>
    <cellStyle name="Vírgula 6 2 4" xfId="32085" xr:uid="{00000000-0005-0000-0000-0000577D0000}"/>
    <cellStyle name="Vírgula 6 2 4 2" xfId="62706" xr:uid="{2E4F9DAC-4D51-4E24-9946-78011F483E27}"/>
    <cellStyle name="Vírgula 6 2 5" xfId="32086" xr:uid="{00000000-0005-0000-0000-0000587D0000}"/>
    <cellStyle name="Vírgula 6 2 5 2" xfId="62707" xr:uid="{11A0D4A2-E6E3-4590-A67A-2D42047E969F}"/>
    <cellStyle name="Vírgula 6 2 6" xfId="32087" xr:uid="{00000000-0005-0000-0000-0000597D0000}"/>
    <cellStyle name="Vírgula 6 2 6 2" xfId="62708" xr:uid="{096A53F3-EBAC-4270-9761-B1365EACEC93}"/>
    <cellStyle name="Vírgula 6 2 7" xfId="62701" xr:uid="{FF5C9F6A-E89C-4522-BD39-E0B54B8BC545}"/>
    <cellStyle name="Vírgula 6 2 8" xfId="32088" xr:uid="{00000000-0005-0000-0000-00005A7D0000}"/>
    <cellStyle name="Vírgula 6 2 8 2" xfId="62709" xr:uid="{8FB0679B-9464-45EF-B4AD-33FFB221861A}"/>
    <cellStyle name="Vírgula 6 20" xfId="32089" xr:uid="{00000000-0005-0000-0000-00005B7D0000}"/>
    <cellStyle name="Vírgula 6 20 2" xfId="62710" xr:uid="{1B931417-4508-4428-876E-2A95FD52E230}"/>
    <cellStyle name="Vírgula 6 21" xfId="62688" xr:uid="{410E6256-E838-4BE1-BCD4-AB999DDA92EE}"/>
    <cellStyle name="Vírgula 6 22" xfId="32090" xr:uid="{00000000-0005-0000-0000-00005C7D0000}"/>
    <cellStyle name="Vírgula 6 22 2" xfId="62711" xr:uid="{BED45E71-A39E-447D-A110-B6AA8CEAD41A}"/>
    <cellStyle name="Vírgula 6 3" xfId="32091" xr:uid="{00000000-0005-0000-0000-00005D7D0000}"/>
    <cellStyle name="Vírgula 6 3 2" xfId="32092" xr:uid="{00000000-0005-0000-0000-00005E7D0000}"/>
    <cellStyle name="Vírgula 6 3 2 2" xfId="32093" xr:uid="{00000000-0005-0000-0000-00005F7D0000}"/>
    <cellStyle name="Vírgula 6 3 2 2 2" xfId="62714" xr:uid="{5B9DFB5B-E348-4B3D-9051-8086BD8CC686}"/>
    <cellStyle name="Vírgula 6 3 2 3" xfId="62713" xr:uid="{AC41B33D-78AB-48ED-85CA-83952B6C492A}"/>
    <cellStyle name="Vírgula 6 3 3" xfId="32094" xr:uid="{00000000-0005-0000-0000-0000607D0000}"/>
    <cellStyle name="Vírgula 6 3 3 2" xfId="62715" xr:uid="{1F376CD4-297F-45E9-B63E-278FDA1C64C7}"/>
    <cellStyle name="Vírgula 6 3 4" xfId="32095" xr:uid="{00000000-0005-0000-0000-0000617D0000}"/>
    <cellStyle name="Vírgula 6 3 4 2" xfId="62716" xr:uid="{BD1FC8ED-12C9-4F71-9281-1F2F3BE1512D}"/>
    <cellStyle name="Vírgula 6 3 5" xfId="62712" xr:uid="{C7197BF5-28EB-4F94-98F4-552EA6F4666E}"/>
    <cellStyle name="Vírgula 6 4" xfId="32096" xr:uid="{00000000-0005-0000-0000-0000627D0000}"/>
    <cellStyle name="Vírgula 6 4 2" xfId="32097" xr:uid="{00000000-0005-0000-0000-0000637D0000}"/>
    <cellStyle name="Vírgula 6 4 2 2" xfId="62718" xr:uid="{0D071206-01BA-4C7A-BFFF-0F87D7747EDE}"/>
    <cellStyle name="Vírgula 6 4 3" xfId="62717" xr:uid="{FF40BB03-DD05-4A4D-807D-B26D63C7AD9D}"/>
    <cellStyle name="Vírgula 6 5" xfId="32098" xr:uid="{00000000-0005-0000-0000-0000647D0000}"/>
    <cellStyle name="Vírgula 6 5 2" xfId="32099" xr:uid="{00000000-0005-0000-0000-0000657D0000}"/>
    <cellStyle name="Vírgula 6 5 2 2" xfId="62720" xr:uid="{74641212-E9B1-43C4-B9FF-92D7963501C9}"/>
    <cellStyle name="Vírgula 6 5 3" xfId="62719" xr:uid="{9EF31519-569F-4CB1-8B43-DC5727FB5AEB}"/>
    <cellStyle name="Vírgula 6 6" xfId="32100" xr:uid="{00000000-0005-0000-0000-0000667D0000}"/>
    <cellStyle name="Vírgula 6 6 2" xfId="32101" xr:uid="{00000000-0005-0000-0000-0000677D0000}"/>
    <cellStyle name="Vírgula 6 6 2 2" xfId="62722" xr:uid="{9FBA9613-7FEB-464C-9280-3BFF68389D49}"/>
    <cellStyle name="Vírgula 6 6 3" xfId="62721" xr:uid="{84D6B7A8-6B50-4A8C-B599-A4623F547178}"/>
    <cellStyle name="Vírgula 6 7" xfId="32102" xr:uid="{00000000-0005-0000-0000-0000687D0000}"/>
    <cellStyle name="Vírgula 6 7 2" xfId="32103" xr:uid="{00000000-0005-0000-0000-0000697D0000}"/>
    <cellStyle name="Vírgula 6 7 2 2" xfId="62724" xr:uid="{154345DA-463B-4963-AC26-64878AB330A5}"/>
    <cellStyle name="Vírgula 6 7 3" xfId="62723" xr:uid="{9115B588-1474-468C-92CB-9B7339FBD530}"/>
    <cellStyle name="Vírgula 6 8" xfId="32104" xr:uid="{00000000-0005-0000-0000-00006A7D0000}"/>
    <cellStyle name="Vírgula 6 8 2" xfId="62725" xr:uid="{DE54061B-9827-4130-AE12-BBC5489A53E5}"/>
    <cellStyle name="Vírgula 6 9" xfId="32105" xr:uid="{00000000-0005-0000-0000-00006B7D0000}"/>
    <cellStyle name="Vírgula 6 9 2" xfId="62726" xr:uid="{07831961-31BB-4564-A57B-93D8A9037364}"/>
    <cellStyle name="Vírgula 7" xfId="32106" xr:uid="{00000000-0005-0000-0000-00006C7D0000}"/>
    <cellStyle name="Vírgula 7 10" xfId="32107" xr:uid="{00000000-0005-0000-0000-00006D7D0000}"/>
    <cellStyle name="Vírgula 7 10 2" xfId="62728" xr:uid="{0BC3288C-0E8D-4E19-BB37-7B6AD4CA37AE}"/>
    <cellStyle name="Vírgula 7 11" xfId="32108" xr:uid="{00000000-0005-0000-0000-00006E7D0000}"/>
    <cellStyle name="Vírgula 7 11 2" xfId="62729" xr:uid="{61215660-1C76-4AB8-9FE3-0AB24A7C3F1F}"/>
    <cellStyle name="Vírgula 7 12" xfId="32109" xr:uid="{00000000-0005-0000-0000-00006F7D0000}"/>
    <cellStyle name="Vírgula 7 12 2" xfId="32110" xr:uid="{00000000-0005-0000-0000-0000707D0000}"/>
    <cellStyle name="Vírgula 7 12 2 2" xfId="62731" xr:uid="{AF3307A9-6184-421C-BF8E-5C78BD9B4B3B}"/>
    <cellStyle name="Vírgula 7 12 3" xfId="62730" xr:uid="{1482CCDF-549E-4F85-AE39-CE2EB7DC1C20}"/>
    <cellStyle name="Vírgula 7 13" xfId="32111" xr:uid="{00000000-0005-0000-0000-0000717D0000}"/>
    <cellStyle name="Vírgula 7 13 2" xfId="62732" xr:uid="{3E08D301-5424-44CD-9B24-4EE51841BE66}"/>
    <cellStyle name="Vírgula 7 14" xfId="32112" xr:uid="{00000000-0005-0000-0000-0000727D0000}"/>
    <cellStyle name="Vírgula 7 14 2" xfId="62733" xr:uid="{67BACB0D-EA65-4A16-803F-8A1B3A9E9C3A}"/>
    <cellStyle name="Vírgula 7 15" xfId="62727" xr:uid="{2303BF64-2658-4049-B40D-8C204EE19C26}"/>
    <cellStyle name="Vírgula 7 16" xfId="32113" xr:uid="{00000000-0005-0000-0000-0000737D0000}"/>
    <cellStyle name="Vírgula 7 16 2" xfId="62734" xr:uid="{78C9C1F2-0FB3-4940-B7DF-3744ED5D7097}"/>
    <cellStyle name="Vírgula 7 2" xfId="32114" xr:uid="{00000000-0005-0000-0000-0000747D0000}"/>
    <cellStyle name="Vírgula 7 2 2" xfId="32115" xr:uid="{00000000-0005-0000-0000-0000757D0000}"/>
    <cellStyle name="Vírgula 7 2 2 2" xfId="32116" xr:uid="{00000000-0005-0000-0000-0000767D0000}"/>
    <cellStyle name="Vírgula 7 2 2 2 2" xfId="62737" xr:uid="{4F7E5FC2-2F30-470D-8654-30037B40308E}"/>
    <cellStyle name="Vírgula 7 2 2 3" xfId="62736" xr:uid="{E69254A2-EA69-46B0-9139-4CC1FC863B6D}"/>
    <cellStyle name="Vírgula 7 2 3" xfId="32117" xr:uid="{00000000-0005-0000-0000-0000777D0000}"/>
    <cellStyle name="Vírgula 7 2 3 2" xfId="62738" xr:uid="{37C3A2C3-C3BD-4A12-8843-2E277C4C1AD3}"/>
    <cellStyle name="Vírgula 7 2 4" xfId="32118" xr:uid="{00000000-0005-0000-0000-0000787D0000}"/>
    <cellStyle name="Vírgula 7 2 4 2" xfId="62739" xr:uid="{6549A9D8-77E0-4349-9009-563603680E92}"/>
    <cellStyle name="Vírgula 7 2 5" xfId="32119" xr:uid="{00000000-0005-0000-0000-0000797D0000}"/>
    <cellStyle name="Vírgula 7 2 5 2" xfId="62740" xr:uid="{D1B15030-0B8F-46BF-89D3-0180712B0EC9}"/>
    <cellStyle name="Vírgula 7 2 6" xfId="62735" xr:uid="{79F087E0-53A4-42D4-9D5F-9C6AA77B7408}"/>
    <cellStyle name="Vírgula 7 3" xfId="32120" xr:uid="{00000000-0005-0000-0000-00007A7D0000}"/>
    <cellStyle name="Vírgula 7 3 2" xfId="32121" xr:uid="{00000000-0005-0000-0000-00007B7D0000}"/>
    <cellStyle name="Vírgula 7 3 2 2" xfId="62742" xr:uid="{CEC88418-699E-4B6B-8AA8-AF4A1C8C22E5}"/>
    <cellStyle name="Vírgula 7 3 3" xfId="62741" xr:uid="{E23026A6-673C-406C-B5DB-3EFEF265A284}"/>
    <cellStyle name="Vírgula 7 4" xfId="32122" xr:uid="{00000000-0005-0000-0000-00007C7D0000}"/>
    <cellStyle name="Vírgula 7 4 2" xfId="32123" xr:uid="{00000000-0005-0000-0000-00007D7D0000}"/>
    <cellStyle name="Vírgula 7 4 2 2" xfId="62744" xr:uid="{33486CA7-1F6A-4BB7-92ED-E1CE965C9C25}"/>
    <cellStyle name="Vírgula 7 4 3" xfId="62743" xr:uid="{75A8668F-78E2-4259-87E4-4E492B693C23}"/>
    <cellStyle name="Vírgula 7 5" xfId="32124" xr:uid="{00000000-0005-0000-0000-00007E7D0000}"/>
    <cellStyle name="Vírgula 7 5 2" xfId="32125" xr:uid="{00000000-0005-0000-0000-00007F7D0000}"/>
    <cellStyle name="Vírgula 7 5 2 2" xfId="62746" xr:uid="{CD9A9768-7887-481A-B179-E5A405A2799F}"/>
    <cellStyle name="Vírgula 7 5 3" xfId="62745" xr:uid="{9FA53D22-42F5-414E-AF65-CF554B67C631}"/>
    <cellStyle name="Vírgula 7 6" xfId="32126" xr:uid="{00000000-0005-0000-0000-0000807D0000}"/>
    <cellStyle name="Vírgula 7 6 2" xfId="32127" xr:uid="{00000000-0005-0000-0000-0000817D0000}"/>
    <cellStyle name="Vírgula 7 6 2 2" xfId="62748" xr:uid="{DA6698A9-7E39-4934-90BA-C3FC601E6E89}"/>
    <cellStyle name="Vírgula 7 6 3" xfId="62747" xr:uid="{2815D11B-712F-403F-ACB6-56FB5F3D6768}"/>
    <cellStyle name="Vírgula 7 7" xfId="32128" xr:uid="{00000000-0005-0000-0000-0000827D0000}"/>
    <cellStyle name="Vírgula 7 7 2" xfId="62749" xr:uid="{03B70E33-D605-4348-A250-5BC15662692A}"/>
    <cellStyle name="Vírgula 7 8" xfId="32129" xr:uid="{00000000-0005-0000-0000-0000837D0000}"/>
    <cellStyle name="Vírgula 7 8 2" xfId="62750" xr:uid="{3022AE4B-AEF5-4BFA-9C3C-0DA258619C23}"/>
    <cellStyle name="Vírgula 7 9" xfId="32130" xr:uid="{00000000-0005-0000-0000-0000847D0000}"/>
    <cellStyle name="Vírgula 7 9 2" xfId="62751" xr:uid="{C8C75027-FC34-44A3-847F-9E980A0ABE48}"/>
    <cellStyle name="Vírgula 8" xfId="32131" xr:uid="{00000000-0005-0000-0000-0000857D0000}"/>
    <cellStyle name="Vírgula 8 10" xfId="32132" xr:uid="{00000000-0005-0000-0000-0000867D0000}"/>
    <cellStyle name="Vírgula 8 10 2" xfId="62753" xr:uid="{56AFB18C-53E6-426E-A91A-6E56DD36F191}"/>
    <cellStyle name="Vírgula 8 11" xfId="32133" xr:uid="{00000000-0005-0000-0000-0000877D0000}"/>
    <cellStyle name="Vírgula 8 11 2" xfId="62754" xr:uid="{8A2771C0-5345-40DA-A39A-84D0C6A38F57}"/>
    <cellStyle name="Vírgula 8 12" xfId="62752" xr:uid="{EC0D2747-1244-4417-89A8-114990205542}"/>
    <cellStyle name="Vírgula 8 2" xfId="32134" xr:uid="{00000000-0005-0000-0000-0000887D0000}"/>
    <cellStyle name="Vírgula 8 2 2" xfId="32135" xr:uid="{00000000-0005-0000-0000-0000897D0000}"/>
    <cellStyle name="Vírgula 8 2 2 2" xfId="62756" xr:uid="{A350EED7-8740-4392-9BA0-11AB7A3E3F3F}"/>
    <cellStyle name="Vírgula 8 2 3" xfId="62755" xr:uid="{C91B04B3-269A-496A-8FE2-22653B9E9230}"/>
    <cellStyle name="Vírgula 8 3" xfId="32136" xr:uid="{00000000-0005-0000-0000-00008A7D0000}"/>
    <cellStyle name="Vírgula 8 3 2" xfId="32137" xr:uid="{00000000-0005-0000-0000-00008B7D0000}"/>
    <cellStyle name="Vírgula 8 3 2 2" xfId="62758" xr:uid="{7A792729-17A2-4359-BDF5-1A93D2146EE3}"/>
    <cellStyle name="Vírgula 8 3 3" xfId="62757" xr:uid="{C801F02E-EE7D-45CA-8FFD-71B1BCABF110}"/>
    <cellStyle name="Vírgula 8 4" xfId="32138" xr:uid="{00000000-0005-0000-0000-00008C7D0000}"/>
    <cellStyle name="Vírgula 8 4 2" xfId="32139" xr:uid="{00000000-0005-0000-0000-00008D7D0000}"/>
    <cellStyle name="Vírgula 8 4 2 2" xfId="62760" xr:uid="{3CAC445D-4956-45A3-ABCF-F573F38AE750}"/>
    <cellStyle name="Vírgula 8 4 3" xfId="62759" xr:uid="{90165F89-00DB-4017-94E5-4997DE7F9613}"/>
    <cellStyle name="Vírgula 8 5" xfId="32140" xr:uid="{00000000-0005-0000-0000-00008E7D0000}"/>
    <cellStyle name="Vírgula 8 5 2" xfId="32141" xr:uid="{00000000-0005-0000-0000-00008F7D0000}"/>
    <cellStyle name="Vírgula 8 5 2 2" xfId="62762" xr:uid="{B3C6EDFE-B04C-4C2D-BF87-5D540E450234}"/>
    <cellStyle name="Vírgula 8 5 3" xfId="62761" xr:uid="{F9153E51-753C-4839-8F5E-4047EDB3A6A2}"/>
    <cellStyle name="Vírgula 8 6" xfId="32142" xr:uid="{00000000-0005-0000-0000-0000907D0000}"/>
    <cellStyle name="Vírgula 8 6 2" xfId="32143" xr:uid="{00000000-0005-0000-0000-0000917D0000}"/>
    <cellStyle name="Vírgula 8 6 2 2" xfId="62764" xr:uid="{CFEBB874-86D2-4FF4-8D46-A9CACBB419AD}"/>
    <cellStyle name="Vírgula 8 6 3" xfId="62763" xr:uid="{E325989E-ED8C-4162-ACE6-B6B42199D3AE}"/>
    <cellStyle name="Vírgula 8 7" xfId="32144" xr:uid="{00000000-0005-0000-0000-0000927D0000}"/>
    <cellStyle name="Vírgula 8 7 2" xfId="62765" xr:uid="{DC05890B-8386-471A-B410-EFA830425840}"/>
    <cellStyle name="Vírgula 8 8" xfId="32145" xr:uid="{00000000-0005-0000-0000-0000937D0000}"/>
    <cellStyle name="Vírgula 8 8 2" xfId="62766" xr:uid="{AE6B33CF-7B91-489C-85CE-EE659FCBB93F}"/>
    <cellStyle name="Vírgula 8 9" xfId="32146" xr:uid="{00000000-0005-0000-0000-0000947D0000}"/>
    <cellStyle name="Vírgula 8 9 2" xfId="62767" xr:uid="{1EAB1D13-6F52-4382-8569-5E6C1224BDAE}"/>
    <cellStyle name="Vírgula 9" xfId="32147" xr:uid="{00000000-0005-0000-0000-0000957D0000}"/>
    <cellStyle name="Vírgula 9 10" xfId="62768" xr:uid="{07FBCF15-BF3E-4624-B7F2-5D2A453BE775}"/>
    <cellStyle name="Vírgula 9 11" xfId="32148" xr:uid="{00000000-0005-0000-0000-0000967D0000}"/>
    <cellStyle name="Vírgula 9 11 2" xfId="62769" xr:uid="{51DC8DC1-248D-4B61-8381-0CC89747F557}"/>
    <cellStyle name="Vírgula 9 2" xfId="32149" xr:uid="{00000000-0005-0000-0000-0000977D0000}"/>
    <cellStyle name="Vírgula 9 2 2" xfId="32150" xr:uid="{00000000-0005-0000-0000-0000987D0000}"/>
    <cellStyle name="Vírgula 9 2 2 2" xfId="32151" xr:uid="{00000000-0005-0000-0000-0000997D0000}"/>
    <cellStyle name="Vírgula 9 2 2 2 2" xfId="62772" xr:uid="{DD9C5164-4F47-4EE4-948A-AD017F95CE0F}"/>
    <cellStyle name="Vírgula 9 2 2 3" xfId="62771" xr:uid="{2F179867-B290-4243-8AB9-B8B8AC90ABC9}"/>
    <cellStyle name="Vírgula 9 2 3" xfId="32152" xr:uid="{00000000-0005-0000-0000-00009A7D0000}"/>
    <cellStyle name="Vírgula 9 2 3 2" xfId="32153" xr:uid="{00000000-0005-0000-0000-00009B7D0000}"/>
    <cellStyle name="Vírgula 9 2 3 2 2" xfId="62774" xr:uid="{814E69FD-01A5-499D-AC93-D3C3276D0FFA}"/>
    <cellStyle name="Vírgula 9 2 3 3" xfId="62773" xr:uid="{7C69F41E-DA4B-48B1-A5B5-1D00CB13E8E0}"/>
    <cellStyle name="Vírgula 9 2 4" xfId="32154" xr:uid="{00000000-0005-0000-0000-00009C7D0000}"/>
    <cellStyle name="Vírgula 9 2 4 2" xfId="62775" xr:uid="{9A10D440-F066-41F9-8337-1FC84F08CDF6}"/>
    <cellStyle name="Vírgula 9 2 5" xfId="32155" xr:uid="{00000000-0005-0000-0000-00009D7D0000}"/>
    <cellStyle name="Vírgula 9 2 5 2" xfId="62776" xr:uid="{877D53BB-E8FD-47A0-9778-05EDE2A6340F}"/>
    <cellStyle name="Vírgula 9 2 6" xfId="32156" xr:uid="{00000000-0005-0000-0000-00009E7D0000}"/>
    <cellStyle name="Vírgula 9 2 6 2" xfId="62777" xr:uid="{CE003228-D345-47FB-A5A9-BE6EE733DEEE}"/>
    <cellStyle name="Vírgula 9 2 7" xfId="62770" xr:uid="{A0E527BD-DEA7-407A-9771-0134227DAFDA}"/>
    <cellStyle name="Vírgula 9 3" xfId="32157" xr:uid="{00000000-0005-0000-0000-00009F7D0000}"/>
    <cellStyle name="Vírgula 9 3 2" xfId="32158" xr:uid="{00000000-0005-0000-0000-0000A07D0000}"/>
    <cellStyle name="Vírgula 9 3 2 2" xfId="62779" xr:uid="{6826AFE3-152F-414E-9B5C-8E268F906F9C}"/>
    <cellStyle name="Vírgula 9 3 3" xfId="62778" xr:uid="{89DD3636-748D-483A-8604-69D74ED78408}"/>
    <cellStyle name="Vírgula 9 4" xfId="32159" xr:uid="{00000000-0005-0000-0000-0000A17D0000}"/>
    <cellStyle name="Vírgula 9 4 2" xfId="32160" xr:uid="{00000000-0005-0000-0000-0000A27D0000}"/>
    <cellStyle name="Vírgula 9 4 2 2" xfId="62781" xr:uid="{FCB48437-C2BA-4A69-A747-7C327EF9BDFB}"/>
    <cellStyle name="Vírgula 9 4 3" xfId="62780" xr:uid="{D69B6A36-A49F-4B3E-89F6-2C6D350E92DA}"/>
    <cellStyle name="Vírgula 9 5" xfId="32161" xr:uid="{00000000-0005-0000-0000-0000A37D0000}"/>
    <cellStyle name="Vírgula 9 5 2" xfId="32162" xr:uid="{00000000-0005-0000-0000-0000A47D0000}"/>
    <cellStyle name="Vírgula 9 5 2 2" xfId="32163" xr:uid="{00000000-0005-0000-0000-0000A57D0000}"/>
    <cellStyle name="Vírgula 9 5 2 2 2" xfId="62784" xr:uid="{2592D526-86F4-4BA3-80BA-D6F41570B0C3}"/>
    <cellStyle name="Vírgula 9 5 2 3" xfId="62783" xr:uid="{E0AA7647-2339-4757-A046-54639DEF6D1C}"/>
    <cellStyle name="Vírgula 9 5 3" xfId="32164" xr:uid="{00000000-0005-0000-0000-0000A67D0000}"/>
    <cellStyle name="Vírgula 9 5 3 2" xfId="62785" xr:uid="{78C70441-152C-40FE-A3E3-50646344344E}"/>
    <cellStyle name="Vírgula 9 5 4" xfId="32165" xr:uid="{00000000-0005-0000-0000-0000A77D0000}"/>
    <cellStyle name="Vírgula 9 5 4 2" xfId="62786" xr:uid="{6FC0E84D-1F6B-4BEE-A91A-B228F55AAD81}"/>
    <cellStyle name="Vírgula 9 5 5" xfId="32166" xr:uid="{00000000-0005-0000-0000-0000A87D0000}"/>
    <cellStyle name="Vírgula 9 5 5 2" xfId="62787" xr:uid="{5533C5FC-F430-4EFE-96AB-5ECE9436BE12}"/>
    <cellStyle name="Vírgula 9 5 6" xfId="62782" xr:uid="{789617C8-534E-40E7-B831-1F2F00C5823C}"/>
    <cellStyle name="Vírgula 9 6" xfId="32167" xr:uid="{00000000-0005-0000-0000-0000A97D0000}"/>
    <cellStyle name="Vírgula 9 6 2" xfId="32168" xr:uid="{00000000-0005-0000-0000-0000AA7D0000}"/>
    <cellStyle name="Vírgula 9 6 2 2" xfId="62789" xr:uid="{DB9DF028-901E-4A6B-A481-ECCDB684AE94}"/>
    <cellStyle name="Vírgula 9 6 3" xfId="62788" xr:uid="{4698045F-471B-43BF-A7CA-02047B24A24C}"/>
    <cellStyle name="Vírgula 9 7" xfId="32169" xr:uid="{00000000-0005-0000-0000-0000AB7D0000}"/>
    <cellStyle name="Vírgula 9 7 2" xfId="32170" xr:uid="{00000000-0005-0000-0000-0000AC7D0000}"/>
    <cellStyle name="Vírgula 9 7 2 2" xfId="62791" xr:uid="{C54EBE6B-0DB8-451A-97B8-8915B8398DF7}"/>
    <cellStyle name="Vírgula 9 7 3" xfId="62790" xr:uid="{2FBE4559-3E2E-449D-A3D5-425B26063795}"/>
    <cellStyle name="Vírgula 9 8" xfId="32171" xr:uid="{00000000-0005-0000-0000-0000AD7D0000}"/>
    <cellStyle name="Vírgula 9 8 2" xfId="62792" xr:uid="{47FEF3DC-3E12-4919-A5E5-781C0B597789}"/>
    <cellStyle name="Vírgula 9 9" xfId="32172" xr:uid="{00000000-0005-0000-0000-0000AE7D0000}"/>
    <cellStyle name="Vírgula 9 9 2" xfId="62793" xr:uid="{93D6417F-E5B6-42E8-BF6A-57DA30C746CC}"/>
    <cellStyle name="Währung [0]_Tabelle1" xfId="32173" xr:uid="{00000000-0005-0000-0000-0000AF7D0000}"/>
    <cellStyle name="Währung_Tabelle1" xfId="32174" xr:uid="{00000000-0005-0000-0000-0000B07D0000}"/>
    <cellStyle name="Warning" xfId="32175" xr:uid="{00000000-0005-0000-0000-0000B17D0000}"/>
    <cellStyle name="Warning 2" xfId="62794" xr:uid="{699DDE92-7CA3-4B02-A1DE-C3FF09CA8E93}"/>
    <cellStyle name="Warning Text 2" xfId="32176" xr:uid="{00000000-0005-0000-0000-0000B27D0000}"/>
    <cellStyle name="Warning Text 2 2" xfId="32177" xr:uid="{00000000-0005-0000-0000-0000B37D0000}"/>
    <cellStyle name="Warning Text 2 2 2" xfId="62796" xr:uid="{0571A2C4-7FB4-4A21-AB42-8E02A4949438}"/>
    <cellStyle name="Warning Text 2 3" xfId="32178" xr:uid="{00000000-0005-0000-0000-0000B47D0000}"/>
    <cellStyle name="Warning Text 2 3 2" xfId="62797" xr:uid="{10FCF03B-A7A1-400F-9FEB-EF88579764AA}"/>
    <cellStyle name="Warning Text 2 4" xfId="62795" xr:uid="{E2FB3FB3-4F58-4356-BF0C-A40B07CF4C32}"/>
    <cellStyle name="Warning Text 3" xfId="32179" xr:uid="{00000000-0005-0000-0000-0000B57D0000}"/>
    <cellStyle name="Warning Text 3 2" xfId="32180" xr:uid="{00000000-0005-0000-0000-0000B67D0000}"/>
    <cellStyle name="Warning Text 3 2 2" xfId="62799" xr:uid="{9BA1B32E-231B-489F-BFDA-F464CA43B6FE}"/>
    <cellStyle name="Warning Text 3 3" xfId="32181" xr:uid="{00000000-0005-0000-0000-0000B77D0000}"/>
    <cellStyle name="Warning Text 3 3 2" xfId="62800" xr:uid="{28EA180D-526F-4DDC-878F-F7935F74143A}"/>
    <cellStyle name="Warning Text 3 4" xfId="62798" xr:uid="{87D4DC9E-84ED-4D88-9BC5-7F559D0FB1A5}"/>
    <cellStyle name="Warning Text 4" xfId="32182" xr:uid="{00000000-0005-0000-0000-0000B87D0000}"/>
    <cellStyle name="Warning Text 4 2" xfId="62801" xr:uid="{AB126D2B-C910-488C-B7EE-68180FAAD625}"/>
    <cellStyle name="white/hidden" xfId="32183" xr:uid="{00000000-0005-0000-0000-0000B97D0000}"/>
    <cellStyle name="white/hidden 2" xfId="62802" xr:uid="{8395CE1D-DEC2-4BC8-8897-6F9E7D4B38E9}"/>
    <cellStyle name="wrap" xfId="32184" xr:uid="{00000000-0005-0000-0000-0000BA7D0000}"/>
    <cellStyle name="wrap 2" xfId="62803" xr:uid="{354BB0B1-B2A7-4057-ABDE-D105CC5AC8F4}"/>
    <cellStyle name="x" xfId="32185" xr:uid="{00000000-0005-0000-0000-0000BB7D0000}"/>
    <cellStyle name="x 2" xfId="62804" xr:uid="{BC361217-7C7D-4678-AA3F-D7D5C2B19248}"/>
    <cellStyle name="xMillions ($0.0m)" xfId="32186" xr:uid="{00000000-0005-0000-0000-0000BC7D0000}"/>
    <cellStyle name="xMillions ($0.0m) 2" xfId="32187" xr:uid="{00000000-0005-0000-0000-0000BD7D0000}"/>
    <cellStyle name="xMillions ($0.0m) 2 2" xfId="62806" xr:uid="{FA2F8434-B7AF-4BEF-A8E4-99582E4AE6CC}"/>
    <cellStyle name="xMillions ($0.0m) 3" xfId="62805" xr:uid="{041C22DD-FF8B-466B-B1AA-3921AF8066C4}"/>
    <cellStyle name="xMillions (0.0)" xfId="32188" xr:uid="{00000000-0005-0000-0000-0000BE7D0000}"/>
    <cellStyle name="xMillions (0.0) 2" xfId="32189" xr:uid="{00000000-0005-0000-0000-0000BF7D0000}"/>
    <cellStyle name="xMillions (0.0) 2 2" xfId="62808" xr:uid="{78397ABE-93E2-4AD3-819E-D4123039F4DA}"/>
    <cellStyle name="xMillions (0.0) 3" xfId="62807" xr:uid="{45A74CB6-48BD-4EB7-A53F-A702D7F2A05D}"/>
    <cellStyle name="xThousands ($0.0k)" xfId="32190" xr:uid="{00000000-0005-0000-0000-0000C07D0000}"/>
    <cellStyle name="xThousands ($0.0k) 2" xfId="32191" xr:uid="{00000000-0005-0000-0000-0000C17D0000}"/>
    <cellStyle name="xThousands ($0.0k) 2 2" xfId="62810" xr:uid="{70AB16E3-FD75-4389-83E8-8FD6803CFDB2}"/>
    <cellStyle name="xThousands ($0.0k) 3" xfId="62809" xr:uid="{E6709432-4D4F-437E-9E0A-D9A95DEB7F36}"/>
    <cellStyle name="xThousands (0.0)" xfId="32192" xr:uid="{00000000-0005-0000-0000-0000C27D0000}"/>
    <cellStyle name="xThousands (0.0) 2" xfId="32193" xr:uid="{00000000-0005-0000-0000-0000C37D0000}"/>
    <cellStyle name="xThousands (0.0) 2 2" xfId="62812" xr:uid="{BF80EC48-A036-409F-A68A-C9C19EBE7FB4}"/>
    <cellStyle name="xThousands (0.0) 3" xfId="62811" xr:uid="{61C255AA-E00D-4AD8-B1AD-9326014420D3}"/>
    <cellStyle name="year" xfId="32194" xr:uid="{00000000-0005-0000-0000-0000C47D0000}"/>
    <cellStyle name="year 2" xfId="62813" xr:uid="{DB40C61A-15CC-4538-8D44-779B66594A06}"/>
    <cellStyle name="YEARS" xfId="32195" xr:uid="{00000000-0005-0000-0000-0000C57D0000}"/>
    <cellStyle name="YEARS 2" xfId="62814" xr:uid="{4BD86581-02B4-4164-88D2-2763E1A125AC}"/>
    <cellStyle name="쉼표_DTCF7" xfId="32196" xr:uid="{00000000-0005-0000-0000-0000C67D0000}"/>
    <cellStyle name="一般_Book1" xfId="32197" xr:uid="{00000000-0005-0000-0000-0000C77D0000}"/>
    <cellStyle name="千分位_INVENTORY" xfId="32198" xr:uid="{00000000-0005-0000-0000-0000C87D0000}"/>
    <cellStyle name="常规_1131" xfId="32199" xr:uid="{00000000-0005-0000-0000-0000C97D0000}"/>
    <cellStyle name="桁区切り_ITL NOS PRICE" xfId="32200" xr:uid="{00000000-0005-0000-0000-0000CA7D0000}"/>
    <cellStyle name="標準_Input" xfId="32201" xr:uid="{00000000-0005-0000-0000-0000CB7D0000}"/>
    <cellStyle name="貨幣[0]_MJINPUT" xfId="32202" xr:uid="{00000000-0005-0000-0000-0000CC7D0000}"/>
  </cellStyles>
  <dxfs count="2">
    <dxf>
      <fill>
        <patternFill>
          <bgColor theme="0" tint="-0.14996795556505021"/>
        </patternFill>
      </fill>
    </dxf>
    <dxf>
      <fill>
        <patternFill>
          <bgColor rgb="FF007E7A"/>
        </patternFill>
      </fill>
    </dxf>
  </dxfs>
  <tableStyles count="1" defaultTableStyle="TableStyleMedium9" defaultPivotStyle="PivotStyleLight16">
    <tableStyle name="Estilo de Tabela 1" pivot="0" count="2" xr9:uid="{00000000-0011-0000-FFFF-FFFF00000000}">
      <tableStyleElement type="headerRow" dxfId="1"/>
      <tableStyleElement type="secondRowStripe"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9CCDAB"/>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3DFD6"/>
      <color rgb="FFDBEDED"/>
      <color rgb="FFEBF5F5"/>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hyperlink" Target="#Capex!A1"/><Relationship Id="rId13" Type="http://schemas.openxmlformats.org/officeDocument/2006/relationships/hyperlink" Target="#'CPV &#225;rea negocio tri'!A1"/><Relationship Id="rId18" Type="http://schemas.openxmlformats.org/officeDocument/2006/relationships/hyperlink" Target="#'Resultado participa&#231;oes'!A1"/><Relationship Id="rId3" Type="http://schemas.openxmlformats.org/officeDocument/2006/relationships/hyperlink" Target="#EBITDA!A1"/><Relationship Id="rId21" Type="http://schemas.openxmlformats.org/officeDocument/2006/relationships/hyperlink" Target="#'Pre&#231;os medios'!A1"/><Relationship Id="rId7" Type="http://schemas.openxmlformats.org/officeDocument/2006/relationships/hyperlink" Target="#'Resultado Financ'!A1"/><Relationship Id="rId12" Type="http://schemas.openxmlformats.org/officeDocument/2006/relationships/hyperlink" Target="#'MFe custo unit'!A1"/><Relationship Id="rId17" Type="http://schemas.openxmlformats.org/officeDocument/2006/relationships/hyperlink" Target="#DRE!A1"/><Relationship Id="rId2" Type="http://schemas.openxmlformats.org/officeDocument/2006/relationships/hyperlink" Target="#Receitas!A1"/><Relationship Id="rId16" Type="http://schemas.openxmlformats.org/officeDocument/2006/relationships/hyperlink" Target="#Niquel!A1"/><Relationship Id="rId20" Type="http://schemas.openxmlformats.org/officeDocument/2006/relationships/hyperlink" Target="#'Fluxo de caixa'!A1"/><Relationship Id="rId1" Type="http://schemas.openxmlformats.org/officeDocument/2006/relationships/hyperlink" Target="#'Indicadores selecionados'!A1"/><Relationship Id="rId6" Type="http://schemas.openxmlformats.org/officeDocument/2006/relationships/hyperlink" Target="#'Lucro l&#237;quido'!A1"/><Relationship Id="rId11" Type="http://schemas.openxmlformats.org/officeDocument/2006/relationships/hyperlink" Target="#'Solu&#231;&#245;es de Min&#233;rio de Ferro'!A1"/><Relationship Id="rId24" Type="http://schemas.openxmlformats.org/officeDocument/2006/relationships/hyperlink" Target="#'Metais para Transi&#231;&#227;o Energ.'!A1"/><Relationship Id="rId5" Type="http://schemas.openxmlformats.org/officeDocument/2006/relationships/hyperlink" Target="#Despesas!A1"/><Relationship Id="rId15" Type="http://schemas.openxmlformats.org/officeDocument/2006/relationships/hyperlink" Target="#Cobre!A1"/><Relationship Id="rId23" Type="http://schemas.openxmlformats.org/officeDocument/2006/relationships/hyperlink" Target="#Produ&#231;&#227;o!A1"/><Relationship Id="rId10" Type="http://schemas.openxmlformats.org/officeDocument/2006/relationships/hyperlink" Target="#'Info Segmento'!A1"/><Relationship Id="rId19" Type="http://schemas.openxmlformats.org/officeDocument/2006/relationships/hyperlink" Target="#'Balan&#231;o patrimonial'!A1"/><Relationship Id="rId4" Type="http://schemas.openxmlformats.org/officeDocument/2006/relationships/hyperlink" Target="#'CPV &#225;rea negocio'!A1"/><Relationship Id="rId9" Type="http://schemas.openxmlformats.org/officeDocument/2006/relationships/hyperlink" Target="#D&#237;vida!A1"/><Relationship Id="rId14" Type="http://schemas.openxmlformats.org/officeDocument/2006/relationships/hyperlink" Target="#'Pelotas EBITDA'!A1"/><Relationship Id="rId22" Type="http://schemas.openxmlformats.org/officeDocument/2006/relationships/hyperlink" Target="#'Anexo 3'!A1"/></Relationships>
</file>

<file path=xl/drawings/_rels/drawing10.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1.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2.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3.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4.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5.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6.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7.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8.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19.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0.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1.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2.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3.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4.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25.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3.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4.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5.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6.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7.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8.xml.rels><?xml version="1.0" encoding="UTF-8" standalone="yes"?>
<Relationships xmlns="http://schemas.openxmlformats.org/package/2006/relationships"><Relationship Id="rId1" Type="http://schemas.openxmlformats.org/officeDocument/2006/relationships/hyperlink" Target="#'Menu &amp; Disclaimer'!A1"/></Relationships>
</file>

<file path=xl/drawings/_rels/drawing9.xml.rels><?xml version="1.0" encoding="UTF-8" standalone="yes"?>
<Relationships xmlns="http://schemas.openxmlformats.org/package/2006/relationships"><Relationship Id="rId1" Type="http://schemas.openxmlformats.org/officeDocument/2006/relationships/hyperlink" Target="#'Menu &amp; Disclaimer'!A1"/></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9525</xdr:rowOff>
    </xdr:from>
    <xdr:to>
      <xdr:col>1</xdr:col>
      <xdr:colOff>1676400</xdr:colOff>
      <xdr:row>12</xdr:row>
      <xdr:rowOff>19050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bwMode="auto">
        <a:xfrm>
          <a:off x="171450" y="41148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Indicadores selecionados</a:t>
          </a:r>
        </a:p>
      </xdr:txBody>
    </xdr:sp>
    <xdr:clientData/>
  </xdr:twoCellAnchor>
  <xdr:twoCellAnchor>
    <xdr:from>
      <xdr:col>1</xdr:col>
      <xdr:colOff>0</xdr:colOff>
      <xdr:row>12</xdr:row>
      <xdr:rowOff>19050</xdr:rowOff>
    </xdr:from>
    <xdr:to>
      <xdr:col>1</xdr:col>
      <xdr:colOff>1676400</xdr:colOff>
      <xdr:row>13</xdr:row>
      <xdr:rowOff>28575</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bwMode="auto">
        <a:xfrm>
          <a:off x="171450" y="42862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Receitas</a:t>
          </a:r>
        </a:p>
      </xdr:txBody>
    </xdr:sp>
    <xdr:clientData/>
  </xdr:twoCellAnchor>
  <xdr:twoCellAnchor>
    <xdr:from>
      <xdr:col>1</xdr:col>
      <xdr:colOff>0</xdr:colOff>
      <xdr:row>13</xdr:row>
      <xdr:rowOff>28575</xdr:rowOff>
    </xdr:from>
    <xdr:to>
      <xdr:col>1</xdr:col>
      <xdr:colOff>1676400</xdr:colOff>
      <xdr:row>14</xdr:row>
      <xdr:rowOff>38100</xdr:rowOff>
    </xdr:to>
    <xdr:sp macro="" textlink="">
      <xdr:nvSpPr>
        <xdr:cNvPr id="4" name="Retângulo: Cantos Arredondados 3">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bwMode="auto">
        <a:xfrm>
          <a:off x="171450" y="44577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EBITDA</a:t>
          </a:r>
        </a:p>
      </xdr:txBody>
    </xdr:sp>
    <xdr:clientData/>
  </xdr:twoCellAnchor>
  <xdr:twoCellAnchor>
    <xdr:from>
      <xdr:col>1</xdr:col>
      <xdr:colOff>0</xdr:colOff>
      <xdr:row>14</xdr:row>
      <xdr:rowOff>38100</xdr:rowOff>
    </xdr:from>
    <xdr:to>
      <xdr:col>1</xdr:col>
      <xdr:colOff>1676400</xdr:colOff>
      <xdr:row>15</xdr:row>
      <xdr:rowOff>47625</xdr:rowOff>
    </xdr:to>
    <xdr:sp macro="" textlink="">
      <xdr:nvSpPr>
        <xdr:cNvPr id="5" name="Retângulo: Cantos Arredondados 4">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bwMode="auto">
        <a:xfrm>
          <a:off x="171450" y="46291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CPV área negocio</a:t>
          </a:r>
        </a:p>
      </xdr:txBody>
    </xdr:sp>
    <xdr:clientData/>
  </xdr:twoCellAnchor>
  <xdr:twoCellAnchor>
    <xdr:from>
      <xdr:col>1</xdr:col>
      <xdr:colOff>0</xdr:colOff>
      <xdr:row>15</xdr:row>
      <xdr:rowOff>47625</xdr:rowOff>
    </xdr:from>
    <xdr:to>
      <xdr:col>1</xdr:col>
      <xdr:colOff>1676400</xdr:colOff>
      <xdr:row>16</xdr:row>
      <xdr:rowOff>57150</xdr:rowOff>
    </xdr:to>
    <xdr:sp macro="" textlink="">
      <xdr:nvSpPr>
        <xdr:cNvPr id="6" name="Retângulo: Cantos Arredondados 5">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bwMode="auto">
        <a:xfrm>
          <a:off x="171450" y="48006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Despesas</a:t>
          </a:r>
        </a:p>
      </xdr:txBody>
    </xdr:sp>
    <xdr:clientData/>
  </xdr:twoCellAnchor>
  <xdr:twoCellAnchor>
    <xdr:from>
      <xdr:col>1</xdr:col>
      <xdr:colOff>0</xdr:colOff>
      <xdr:row>16</xdr:row>
      <xdr:rowOff>57150</xdr:rowOff>
    </xdr:from>
    <xdr:to>
      <xdr:col>1</xdr:col>
      <xdr:colOff>1676400</xdr:colOff>
      <xdr:row>17</xdr:row>
      <xdr:rowOff>66675</xdr:rowOff>
    </xdr:to>
    <xdr:sp macro="" textlink="">
      <xdr:nvSpPr>
        <xdr:cNvPr id="7" name="Retângulo: Cantos Arredondados 6">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bwMode="auto">
        <a:xfrm>
          <a:off x="171450" y="49720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Lucro líquido</a:t>
          </a:r>
        </a:p>
      </xdr:txBody>
    </xdr:sp>
    <xdr:clientData/>
  </xdr:twoCellAnchor>
  <xdr:twoCellAnchor>
    <xdr:from>
      <xdr:col>1</xdr:col>
      <xdr:colOff>0</xdr:colOff>
      <xdr:row>17</xdr:row>
      <xdr:rowOff>66675</xdr:rowOff>
    </xdr:from>
    <xdr:to>
      <xdr:col>1</xdr:col>
      <xdr:colOff>1676400</xdr:colOff>
      <xdr:row>18</xdr:row>
      <xdr:rowOff>76200</xdr:rowOff>
    </xdr:to>
    <xdr:sp macro="" textlink="">
      <xdr:nvSpPr>
        <xdr:cNvPr id="8" name="Retângulo: Cantos Arredondados 7">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bwMode="auto">
        <a:xfrm>
          <a:off x="171450" y="51435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Resultado Financ</a:t>
          </a:r>
        </a:p>
      </xdr:txBody>
    </xdr:sp>
    <xdr:clientData/>
  </xdr:twoCellAnchor>
  <xdr:twoCellAnchor>
    <xdr:from>
      <xdr:col>1</xdr:col>
      <xdr:colOff>0</xdr:colOff>
      <xdr:row>18</xdr:row>
      <xdr:rowOff>76200</xdr:rowOff>
    </xdr:from>
    <xdr:to>
      <xdr:col>1</xdr:col>
      <xdr:colOff>1676400</xdr:colOff>
      <xdr:row>19</xdr:row>
      <xdr:rowOff>85725</xdr:rowOff>
    </xdr:to>
    <xdr:sp macro="" textlink="">
      <xdr:nvSpPr>
        <xdr:cNvPr id="9" name="Retângulo: Cantos Arredondados 8">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bwMode="auto">
        <a:xfrm>
          <a:off x="171450" y="53149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Capex</a:t>
          </a:r>
        </a:p>
      </xdr:txBody>
    </xdr:sp>
    <xdr:clientData/>
  </xdr:twoCellAnchor>
  <xdr:twoCellAnchor>
    <xdr:from>
      <xdr:col>1</xdr:col>
      <xdr:colOff>0</xdr:colOff>
      <xdr:row>19</xdr:row>
      <xdr:rowOff>85725</xdr:rowOff>
    </xdr:from>
    <xdr:to>
      <xdr:col>1</xdr:col>
      <xdr:colOff>1676400</xdr:colOff>
      <xdr:row>20</xdr:row>
      <xdr:rowOff>95250</xdr:rowOff>
    </xdr:to>
    <xdr:sp macro="" textlink="">
      <xdr:nvSpPr>
        <xdr:cNvPr id="10" name="Retângulo: Cantos Arredondados 9">
          <a:hlinkClick xmlns:r="http://schemas.openxmlformats.org/officeDocument/2006/relationships" r:id="rId9"/>
          <a:extLst>
            <a:ext uri="{FF2B5EF4-FFF2-40B4-BE49-F238E27FC236}">
              <a16:creationId xmlns:a16="http://schemas.microsoft.com/office/drawing/2014/main" id="{00000000-0008-0000-0000-00000A000000}"/>
            </a:ext>
          </a:extLst>
        </xdr:cNvPr>
        <xdr:cNvSpPr/>
      </xdr:nvSpPr>
      <xdr:spPr bwMode="auto">
        <a:xfrm>
          <a:off x="171450" y="54864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Dívida</a:t>
          </a:r>
        </a:p>
      </xdr:txBody>
    </xdr:sp>
    <xdr:clientData/>
  </xdr:twoCellAnchor>
  <xdr:twoCellAnchor>
    <xdr:from>
      <xdr:col>1</xdr:col>
      <xdr:colOff>0</xdr:colOff>
      <xdr:row>20</xdr:row>
      <xdr:rowOff>95250</xdr:rowOff>
    </xdr:from>
    <xdr:to>
      <xdr:col>1</xdr:col>
      <xdr:colOff>1676400</xdr:colOff>
      <xdr:row>21</xdr:row>
      <xdr:rowOff>104775</xdr:rowOff>
    </xdr:to>
    <xdr:sp macro="" textlink="">
      <xdr:nvSpPr>
        <xdr:cNvPr id="11" name="Retângulo: Cantos Arredondados 10">
          <a:hlinkClick xmlns:r="http://schemas.openxmlformats.org/officeDocument/2006/relationships" r:id="rId10"/>
          <a:extLst>
            <a:ext uri="{FF2B5EF4-FFF2-40B4-BE49-F238E27FC236}">
              <a16:creationId xmlns:a16="http://schemas.microsoft.com/office/drawing/2014/main" id="{00000000-0008-0000-0000-00000B000000}"/>
            </a:ext>
          </a:extLst>
        </xdr:cNvPr>
        <xdr:cNvSpPr/>
      </xdr:nvSpPr>
      <xdr:spPr bwMode="auto">
        <a:xfrm>
          <a:off x="171450" y="56578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Info Segmento</a:t>
          </a:r>
        </a:p>
      </xdr:txBody>
    </xdr:sp>
    <xdr:clientData/>
  </xdr:twoCellAnchor>
  <xdr:twoCellAnchor>
    <xdr:from>
      <xdr:col>1</xdr:col>
      <xdr:colOff>0</xdr:colOff>
      <xdr:row>21</xdr:row>
      <xdr:rowOff>104775</xdr:rowOff>
    </xdr:from>
    <xdr:to>
      <xdr:col>1</xdr:col>
      <xdr:colOff>1676400</xdr:colOff>
      <xdr:row>22</xdr:row>
      <xdr:rowOff>114300</xdr:rowOff>
    </xdr:to>
    <xdr:sp macro="" textlink="">
      <xdr:nvSpPr>
        <xdr:cNvPr id="12" name="Retângulo: Cantos Arredondados 11">
          <a:hlinkClick xmlns:r="http://schemas.openxmlformats.org/officeDocument/2006/relationships" r:id="rId11"/>
          <a:extLst>
            <a:ext uri="{FF2B5EF4-FFF2-40B4-BE49-F238E27FC236}">
              <a16:creationId xmlns:a16="http://schemas.microsoft.com/office/drawing/2014/main" id="{00000000-0008-0000-0000-00000C000000}"/>
            </a:ext>
          </a:extLst>
        </xdr:cNvPr>
        <xdr:cNvSpPr/>
      </xdr:nvSpPr>
      <xdr:spPr bwMode="auto">
        <a:xfrm>
          <a:off x="171450" y="58293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Soluções de Minério de Ferro</a:t>
          </a:r>
        </a:p>
      </xdr:txBody>
    </xdr:sp>
    <xdr:clientData/>
  </xdr:twoCellAnchor>
  <xdr:twoCellAnchor>
    <xdr:from>
      <xdr:col>1</xdr:col>
      <xdr:colOff>0</xdr:colOff>
      <xdr:row>22</xdr:row>
      <xdr:rowOff>114300</xdr:rowOff>
    </xdr:from>
    <xdr:to>
      <xdr:col>1</xdr:col>
      <xdr:colOff>1676400</xdr:colOff>
      <xdr:row>23</xdr:row>
      <xdr:rowOff>123825</xdr:rowOff>
    </xdr:to>
    <xdr:sp macro="" textlink="">
      <xdr:nvSpPr>
        <xdr:cNvPr id="13" name="Retângulo: Cantos Arredondados 12">
          <a:hlinkClick xmlns:r="http://schemas.openxmlformats.org/officeDocument/2006/relationships" r:id="rId12"/>
          <a:extLst>
            <a:ext uri="{FF2B5EF4-FFF2-40B4-BE49-F238E27FC236}">
              <a16:creationId xmlns:a16="http://schemas.microsoft.com/office/drawing/2014/main" id="{00000000-0008-0000-0000-00000D000000}"/>
            </a:ext>
          </a:extLst>
        </xdr:cNvPr>
        <xdr:cNvSpPr/>
      </xdr:nvSpPr>
      <xdr:spPr bwMode="auto">
        <a:xfrm>
          <a:off x="171450" y="60007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MFe custo unit</a:t>
          </a:r>
        </a:p>
      </xdr:txBody>
    </xdr:sp>
    <xdr:clientData/>
  </xdr:twoCellAnchor>
  <xdr:twoCellAnchor>
    <xdr:from>
      <xdr:col>1</xdr:col>
      <xdr:colOff>0</xdr:colOff>
      <xdr:row>23</xdr:row>
      <xdr:rowOff>123825</xdr:rowOff>
    </xdr:from>
    <xdr:to>
      <xdr:col>1</xdr:col>
      <xdr:colOff>1676400</xdr:colOff>
      <xdr:row>24</xdr:row>
      <xdr:rowOff>133350</xdr:rowOff>
    </xdr:to>
    <xdr:sp macro="" textlink="">
      <xdr:nvSpPr>
        <xdr:cNvPr id="14" name="Retângulo: Cantos Arredondados 13">
          <a:hlinkClick xmlns:r="http://schemas.openxmlformats.org/officeDocument/2006/relationships" r:id="rId13"/>
          <a:extLst>
            <a:ext uri="{FF2B5EF4-FFF2-40B4-BE49-F238E27FC236}">
              <a16:creationId xmlns:a16="http://schemas.microsoft.com/office/drawing/2014/main" id="{00000000-0008-0000-0000-00000E000000}"/>
            </a:ext>
          </a:extLst>
        </xdr:cNvPr>
        <xdr:cNvSpPr/>
      </xdr:nvSpPr>
      <xdr:spPr bwMode="auto">
        <a:xfrm>
          <a:off x="171450" y="61722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CPV área negocio tri</a:t>
          </a:r>
        </a:p>
      </xdr:txBody>
    </xdr:sp>
    <xdr:clientData/>
  </xdr:twoCellAnchor>
  <xdr:twoCellAnchor>
    <xdr:from>
      <xdr:col>1</xdr:col>
      <xdr:colOff>0</xdr:colOff>
      <xdr:row>24</xdr:row>
      <xdr:rowOff>133350</xdr:rowOff>
    </xdr:from>
    <xdr:to>
      <xdr:col>1</xdr:col>
      <xdr:colOff>1676400</xdr:colOff>
      <xdr:row>25</xdr:row>
      <xdr:rowOff>142875</xdr:rowOff>
    </xdr:to>
    <xdr:sp macro="" textlink="">
      <xdr:nvSpPr>
        <xdr:cNvPr id="15" name="Retângulo: Cantos Arredondados 14">
          <a:hlinkClick xmlns:r="http://schemas.openxmlformats.org/officeDocument/2006/relationships" r:id="rId14"/>
          <a:extLst>
            <a:ext uri="{FF2B5EF4-FFF2-40B4-BE49-F238E27FC236}">
              <a16:creationId xmlns:a16="http://schemas.microsoft.com/office/drawing/2014/main" id="{00000000-0008-0000-0000-00000F000000}"/>
            </a:ext>
          </a:extLst>
        </xdr:cNvPr>
        <xdr:cNvSpPr/>
      </xdr:nvSpPr>
      <xdr:spPr bwMode="auto">
        <a:xfrm>
          <a:off x="171450" y="63436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Pelotas EBITDA</a:t>
          </a:r>
        </a:p>
      </xdr:txBody>
    </xdr:sp>
    <xdr:clientData/>
  </xdr:twoCellAnchor>
  <xdr:twoCellAnchor>
    <xdr:from>
      <xdr:col>1</xdr:col>
      <xdr:colOff>0</xdr:colOff>
      <xdr:row>26</xdr:row>
      <xdr:rowOff>152400</xdr:rowOff>
    </xdr:from>
    <xdr:to>
      <xdr:col>1</xdr:col>
      <xdr:colOff>1676400</xdr:colOff>
      <xdr:row>28</xdr:row>
      <xdr:rowOff>0</xdr:rowOff>
    </xdr:to>
    <xdr:sp macro="" textlink="">
      <xdr:nvSpPr>
        <xdr:cNvPr id="16" name="Retângulo: Cantos Arredondados 15">
          <a:hlinkClick xmlns:r="http://schemas.openxmlformats.org/officeDocument/2006/relationships" r:id="rId15"/>
          <a:extLst>
            <a:ext uri="{FF2B5EF4-FFF2-40B4-BE49-F238E27FC236}">
              <a16:creationId xmlns:a16="http://schemas.microsoft.com/office/drawing/2014/main" id="{00000000-0008-0000-0000-000010000000}"/>
            </a:ext>
          </a:extLst>
        </xdr:cNvPr>
        <xdr:cNvSpPr/>
      </xdr:nvSpPr>
      <xdr:spPr bwMode="auto">
        <a:xfrm>
          <a:off x="171450" y="66865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Cobre</a:t>
          </a:r>
        </a:p>
      </xdr:txBody>
    </xdr:sp>
    <xdr:clientData/>
  </xdr:twoCellAnchor>
  <xdr:twoCellAnchor>
    <xdr:from>
      <xdr:col>1</xdr:col>
      <xdr:colOff>0</xdr:colOff>
      <xdr:row>28</xdr:row>
      <xdr:rowOff>0</xdr:rowOff>
    </xdr:from>
    <xdr:to>
      <xdr:col>1</xdr:col>
      <xdr:colOff>1676400</xdr:colOff>
      <xdr:row>29</xdr:row>
      <xdr:rowOff>9525</xdr:rowOff>
    </xdr:to>
    <xdr:sp macro="" textlink="">
      <xdr:nvSpPr>
        <xdr:cNvPr id="17" name="Retângulo: Cantos Arredondados 16">
          <a:hlinkClick xmlns:r="http://schemas.openxmlformats.org/officeDocument/2006/relationships" r:id="rId16"/>
          <a:extLst>
            <a:ext uri="{FF2B5EF4-FFF2-40B4-BE49-F238E27FC236}">
              <a16:creationId xmlns:a16="http://schemas.microsoft.com/office/drawing/2014/main" id="{00000000-0008-0000-0000-000011000000}"/>
            </a:ext>
          </a:extLst>
        </xdr:cNvPr>
        <xdr:cNvSpPr/>
      </xdr:nvSpPr>
      <xdr:spPr bwMode="auto">
        <a:xfrm>
          <a:off x="171450" y="68580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Niquel</a:t>
          </a:r>
        </a:p>
      </xdr:txBody>
    </xdr:sp>
    <xdr:clientData/>
  </xdr:twoCellAnchor>
  <xdr:twoCellAnchor>
    <xdr:from>
      <xdr:col>1</xdr:col>
      <xdr:colOff>0</xdr:colOff>
      <xdr:row>29</xdr:row>
      <xdr:rowOff>9525</xdr:rowOff>
    </xdr:from>
    <xdr:to>
      <xdr:col>1</xdr:col>
      <xdr:colOff>1676400</xdr:colOff>
      <xdr:row>30</xdr:row>
      <xdr:rowOff>19050</xdr:rowOff>
    </xdr:to>
    <xdr:sp macro="" textlink="">
      <xdr:nvSpPr>
        <xdr:cNvPr id="18" name="Retângulo: Cantos Arredondados 17">
          <a:hlinkClick xmlns:r="http://schemas.openxmlformats.org/officeDocument/2006/relationships" r:id="rId17"/>
          <a:extLst>
            <a:ext uri="{FF2B5EF4-FFF2-40B4-BE49-F238E27FC236}">
              <a16:creationId xmlns:a16="http://schemas.microsoft.com/office/drawing/2014/main" id="{00000000-0008-0000-0000-000012000000}"/>
            </a:ext>
          </a:extLst>
        </xdr:cNvPr>
        <xdr:cNvSpPr/>
      </xdr:nvSpPr>
      <xdr:spPr bwMode="auto">
        <a:xfrm>
          <a:off x="171450" y="70294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DRE</a:t>
          </a:r>
        </a:p>
      </xdr:txBody>
    </xdr:sp>
    <xdr:clientData/>
  </xdr:twoCellAnchor>
  <xdr:twoCellAnchor>
    <xdr:from>
      <xdr:col>1</xdr:col>
      <xdr:colOff>0</xdr:colOff>
      <xdr:row>30</xdr:row>
      <xdr:rowOff>19050</xdr:rowOff>
    </xdr:from>
    <xdr:to>
      <xdr:col>1</xdr:col>
      <xdr:colOff>1676400</xdr:colOff>
      <xdr:row>31</xdr:row>
      <xdr:rowOff>28575</xdr:rowOff>
    </xdr:to>
    <xdr:sp macro="" textlink="">
      <xdr:nvSpPr>
        <xdr:cNvPr id="19" name="Retângulo: Cantos Arredondados 18">
          <a:hlinkClick xmlns:r="http://schemas.openxmlformats.org/officeDocument/2006/relationships" r:id="rId18"/>
          <a:extLst>
            <a:ext uri="{FF2B5EF4-FFF2-40B4-BE49-F238E27FC236}">
              <a16:creationId xmlns:a16="http://schemas.microsoft.com/office/drawing/2014/main" id="{00000000-0008-0000-0000-000013000000}"/>
            </a:ext>
          </a:extLst>
        </xdr:cNvPr>
        <xdr:cNvSpPr/>
      </xdr:nvSpPr>
      <xdr:spPr bwMode="auto">
        <a:xfrm>
          <a:off x="171450" y="72009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Resultado participaçoes</a:t>
          </a:r>
        </a:p>
      </xdr:txBody>
    </xdr:sp>
    <xdr:clientData/>
  </xdr:twoCellAnchor>
  <xdr:twoCellAnchor>
    <xdr:from>
      <xdr:col>1</xdr:col>
      <xdr:colOff>0</xdr:colOff>
      <xdr:row>31</xdr:row>
      <xdr:rowOff>28575</xdr:rowOff>
    </xdr:from>
    <xdr:to>
      <xdr:col>1</xdr:col>
      <xdr:colOff>1676400</xdr:colOff>
      <xdr:row>32</xdr:row>
      <xdr:rowOff>38100</xdr:rowOff>
    </xdr:to>
    <xdr:sp macro="" textlink="">
      <xdr:nvSpPr>
        <xdr:cNvPr id="20" name="Retângulo: Cantos Arredondados 19">
          <a:hlinkClick xmlns:r="http://schemas.openxmlformats.org/officeDocument/2006/relationships" r:id="rId19"/>
          <a:extLst>
            <a:ext uri="{FF2B5EF4-FFF2-40B4-BE49-F238E27FC236}">
              <a16:creationId xmlns:a16="http://schemas.microsoft.com/office/drawing/2014/main" id="{00000000-0008-0000-0000-000014000000}"/>
            </a:ext>
          </a:extLst>
        </xdr:cNvPr>
        <xdr:cNvSpPr/>
      </xdr:nvSpPr>
      <xdr:spPr bwMode="auto">
        <a:xfrm>
          <a:off x="171450" y="73723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Balanço patrimonial</a:t>
          </a:r>
        </a:p>
      </xdr:txBody>
    </xdr:sp>
    <xdr:clientData/>
  </xdr:twoCellAnchor>
  <xdr:twoCellAnchor>
    <xdr:from>
      <xdr:col>1</xdr:col>
      <xdr:colOff>0</xdr:colOff>
      <xdr:row>32</xdr:row>
      <xdr:rowOff>38100</xdr:rowOff>
    </xdr:from>
    <xdr:to>
      <xdr:col>1</xdr:col>
      <xdr:colOff>1676400</xdr:colOff>
      <xdr:row>33</xdr:row>
      <xdr:rowOff>47625</xdr:rowOff>
    </xdr:to>
    <xdr:sp macro="" textlink="">
      <xdr:nvSpPr>
        <xdr:cNvPr id="21" name="Retângulo: Cantos Arredondados 20">
          <a:hlinkClick xmlns:r="http://schemas.openxmlformats.org/officeDocument/2006/relationships" r:id="rId20"/>
          <a:extLst>
            <a:ext uri="{FF2B5EF4-FFF2-40B4-BE49-F238E27FC236}">
              <a16:creationId xmlns:a16="http://schemas.microsoft.com/office/drawing/2014/main" id="{00000000-0008-0000-0000-000015000000}"/>
            </a:ext>
          </a:extLst>
        </xdr:cNvPr>
        <xdr:cNvSpPr/>
      </xdr:nvSpPr>
      <xdr:spPr bwMode="auto">
        <a:xfrm>
          <a:off x="171450" y="75438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Fluxo de caixa</a:t>
          </a:r>
        </a:p>
      </xdr:txBody>
    </xdr:sp>
    <xdr:clientData/>
  </xdr:twoCellAnchor>
  <xdr:twoCellAnchor>
    <xdr:from>
      <xdr:col>1</xdr:col>
      <xdr:colOff>0</xdr:colOff>
      <xdr:row>33</xdr:row>
      <xdr:rowOff>47625</xdr:rowOff>
    </xdr:from>
    <xdr:to>
      <xdr:col>1</xdr:col>
      <xdr:colOff>1676400</xdr:colOff>
      <xdr:row>34</xdr:row>
      <xdr:rowOff>57150</xdr:rowOff>
    </xdr:to>
    <xdr:sp macro="" textlink="">
      <xdr:nvSpPr>
        <xdr:cNvPr id="22" name="Retângulo: Cantos Arredondados 21">
          <a:hlinkClick xmlns:r="http://schemas.openxmlformats.org/officeDocument/2006/relationships" r:id="rId21"/>
          <a:extLst>
            <a:ext uri="{FF2B5EF4-FFF2-40B4-BE49-F238E27FC236}">
              <a16:creationId xmlns:a16="http://schemas.microsoft.com/office/drawing/2014/main" id="{00000000-0008-0000-0000-000016000000}"/>
            </a:ext>
          </a:extLst>
        </xdr:cNvPr>
        <xdr:cNvSpPr/>
      </xdr:nvSpPr>
      <xdr:spPr bwMode="auto">
        <a:xfrm>
          <a:off x="171450" y="77152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Preços medios</a:t>
          </a:r>
        </a:p>
      </xdr:txBody>
    </xdr:sp>
    <xdr:clientData/>
  </xdr:twoCellAnchor>
  <xdr:twoCellAnchor>
    <xdr:from>
      <xdr:col>1</xdr:col>
      <xdr:colOff>0</xdr:colOff>
      <xdr:row>34</xdr:row>
      <xdr:rowOff>57150</xdr:rowOff>
    </xdr:from>
    <xdr:to>
      <xdr:col>1</xdr:col>
      <xdr:colOff>1676400</xdr:colOff>
      <xdr:row>35</xdr:row>
      <xdr:rowOff>66675</xdr:rowOff>
    </xdr:to>
    <xdr:sp macro="" textlink="">
      <xdr:nvSpPr>
        <xdr:cNvPr id="23" name="Retângulo: Cantos Arredondados 22">
          <a:hlinkClick xmlns:r="http://schemas.openxmlformats.org/officeDocument/2006/relationships" r:id="rId22"/>
          <a:extLst>
            <a:ext uri="{FF2B5EF4-FFF2-40B4-BE49-F238E27FC236}">
              <a16:creationId xmlns:a16="http://schemas.microsoft.com/office/drawing/2014/main" id="{00000000-0008-0000-0000-000017000000}"/>
            </a:ext>
          </a:extLst>
        </xdr:cNvPr>
        <xdr:cNvSpPr/>
      </xdr:nvSpPr>
      <xdr:spPr bwMode="auto">
        <a:xfrm>
          <a:off x="171450" y="788670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Anexo 3</a:t>
          </a:r>
        </a:p>
      </xdr:txBody>
    </xdr:sp>
    <xdr:clientData/>
  </xdr:twoCellAnchor>
  <xdr:twoCellAnchor>
    <xdr:from>
      <xdr:col>1</xdr:col>
      <xdr:colOff>0</xdr:colOff>
      <xdr:row>10</xdr:row>
      <xdr:rowOff>0</xdr:rowOff>
    </xdr:from>
    <xdr:to>
      <xdr:col>1</xdr:col>
      <xdr:colOff>1676400</xdr:colOff>
      <xdr:row>11</xdr:row>
      <xdr:rowOff>9525</xdr:rowOff>
    </xdr:to>
    <xdr:sp macro="" textlink="">
      <xdr:nvSpPr>
        <xdr:cNvPr id="24" name="Retângulo: Cantos Arredondados 23">
          <a:hlinkClick xmlns:r="http://schemas.openxmlformats.org/officeDocument/2006/relationships" r:id="rId23"/>
          <a:extLst>
            <a:ext uri="{FF2B5EF4-FFF2-40B4-BE49-F238E27FC236}">
              <a16:creationId xmlns:a16="http://schemas.microsoft.com/office/drawing/2014/main" id="{00000000-0008-0000-0000-000018000000}"/>
            </a:ext>
          </a:extLst>
        </xdr:cNvPr>
        <xdr:cNvSpPr/>
      </xdr:nvSpPr>
      <xdr:spPr bwMode="auto">
        <a:xfrm>
          <a:off x="171450" y="39433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Produção</a:t>
          </a:r>
        </a:p>
      </xdr:txBody>
    </xdr:sp>
    <xdr:clientData/>
  </xdr:twoCellAnchor>
  <xdr:twoCellAnchor>
    <xdr:from>
      <xdr:col>1</xdr:col>
      <xdr:colOff>0</xdr:colOff>
      <xdr:row>26</xdr:row>
      <xdr:rowOff>0</xdr:rowOff>
    </xdr:from>
    <xdr:to>
      <xdr:col>1</xdr:col>
      <xdr:colOff>1676400</xdr:colOff>
      <xdr:row>27</xdr:row>
      <xdr:rowOff>9525</xdr:rowOff>
    </xdr:to>
    <xdr:sp macro="" textlink="">
      <xdr:nvSpPr>
        <xdr:cNvPr id="25" name="Retângulo: Cantos Arredondados 24">
          <a:hlinkClick xmlns:r="http://schemas.openxmlformats.org/officeDocument/2006/relationships" r:id="rId24"/>
          <a:extLst>
            <a:ext uri="{FF2B5EF4-FFF2-40B4-BE49-F238E27FC236}">
              <a16:creationId xmlns:a16="http://schemas.microsoft.com/office/drawing/2014/main" id="{00000000-0008-0000-0000-000019000000}"/>
            </a:ext>
          </a:extLst>
        </xdr:cNvPr>
        <xdr:cNvSpPr/>
      </xdr:nvSpPr>
      <xdr:spPr bwMode="auto">
        <a:xfrm>
          <a:off x="171450" y="6534150"/>
          <a:ext cx="167640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Metais para Transição Energ.</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37</xdr:col>
      <xdr:colOff>0</xdr:colOff>
      <xdr:row>2</xdr:row>
      <xdr:rowOff>50800</xdr:rowOff>
    </xdr:from>
    <xdr:to>
      <xdr:col>37</xdr:col>
      <xdr:colOff>0</xdr:colOff>
      <xdr:row>4</xdr:row>
      <xdr:rowOff>12700</xdr:rowOff>
    </xdr:to>
    <xdr:sp macro="" textlink="">
      <xdr:nvSpPr>
        <xdr:cNvPr id="58369" name="Button 1" hidden="1">
          <a:extLst>
            <a:ext uri="{63B3BB69-23CF-44E3-9099-C40C66FF867C}">
              <a14:compatExt xmlns:a14="http://schemas.microsoft.com/office/drawing/2010/main" spid="_x0000_s58369"/>
            </a:ext>
            <a:ext uri="{FF2B5EF4-FFF2-40B4-BE49-F238E27FC236}">
              <a16:creationId xmlns:a16="http://schemas.microsoft.com/office/drawing/2014/main" id="{00000000-0008-0000-0900-000001E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4</xdr:col>
      <xdr:colOff>95250</xdr:colOff>
      <xdr:row>0</xdr:row>
      <xdr:rowOff>0</xdr:rowOff>
    </xdr:from>
    <xdr:to>
      <xdr:col>6</xdr:col>
      <xdr:colOff>95250</xdr:colOff>
      <xdr:row>1</xdr:row>
      <xdr:rowOff>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900-000003000000}"/>
            </a:ext>
          </a:extLst>
        </xdr:cNvPr>
        <xdr:cNvSpPr/>
      </xdr:nvSpPr>
      <xdr:spPr bwMode="auto">
        <a:xfrm>
          <a:off x="3886200"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209550</xdr:colOff>
      <xdr:row>0</xdr:row>
      <xdr:rowOff>0</xdr:rowOff>
    </xdr:from>
    <xdr:to>
      <xdr:col>7</xdr:col>
      <xdr:colOff>676275</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bwMode="auto">
        <a:xfrm>
          <a:off x="5476875"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295275</xdr:colOff>
      <xdr:row>0</xdr:row>
      <xdr:rowOff>9525</xdr:rowOff>
    </xdr:from>
    <xdr:to>
      <xdr:col>6</xdr:col>
      <xdr:colOff>295275</xdr:colOff>
      <xdr:row>0</xdr:row>
      <xdr:rowOff>180975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bwMode="auto">
        <a:xfrm>
          <a:off x="4848225" y="9525"/>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3295650</xdr:colOff>
      <xdr:row>0</xdr:row>
      <xdr:rowOff>28575</xdr:rowOff>
    </xdr:from>
    <xdr:to>
      <xdr:col>2</xdr:col>
      <xdr:colOff>381000</xdr:colOff>
      <xdr:row>0</xdr:row>
      <xdr:rowOff>200025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bwMode="auto">
        <a:xfrm>
          <a:off x="3295650" y="28575"/>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0</xdr:row>
      <xdr:rowOff>9525</xdr:rowOff>
    </xdr:from>
    <xdr:to>
      <xdr:col>2</xdr:col>
      <xdr:colOff>542925</xdr:colOff>
      <xdr:row>0</xdr:row>
      <xdr:rowOff>180975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bwMode="auto">
        <a:xfrm>
          <a:off x="3305175" y="9525"/>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19</xdr:col>
      <xdr:colOff>0</xdr:colOff>
      <xdr:row>1</xdr:row>
      <xdr:rowOff>0</xdr:rowOff>
    </xdr:from>
    <xdr:to>
      <xdr:col>19</xdr:col>
      <xdr:colOff>0</xdr:colOff>
      <xdr:row>2</xdr:row>
      <xdr:rowOff>0</xdr:rowOff>
    </xdr:to>
    <xdr:sp macro="" textlink="">
      <xdr:nvSpPr>
        <xdr:cNvPr id="199681" name="Button 1" hidden="1">
          <a:extLst>
            <a:ext uri="{63B3BB69-23CF-44E3-9099-C40C66FF867C}">
              <a14:compatExt xmlns:a14="http://schemas.microsoft.com/office/drawing/2010/main" spid="_x0000_s199681"/>
            </a:ext>
            <a:ext uri="{FF2B5EF4-FFF2-40B4-BE49-F238E27FC236}">
              <a16:creationId xmlns:a16="http://schemas.microsoft.com/office/drawing/2014/main" id="{00000000-0008-0000-0E00-0000010C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1409700</xdr:colOff>
      <xdr:row>0</xdr:row>
      <xdr:rowOff>0</xdr:rowOff>
    </xdr:from>
    <xdr:to>
      <xdr:col>1</xdr:col>
      <xdr:colOff>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a:off x="1409700"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69850</xdr:colOff>
      <xdr:row>1</xdr:row>
      <xdr:rowOff>38100</xdr:rowOff>
    </xdr:from>
    <xdr:to>
      <xdr:col>21</xdr:col>
      <xdr:colOff>57150</xdr:colOff>
      <xdr:row>2</xdr:row>
      <xdr:rowOff>152400</xdr:rowOff>
    </xdr:to>
    <xdr:sp macro="" textlink="">
      <xdr:nvSpPr>
        <xdr:cNvPr id="22529" name="Button 1" hidden="1">
          <a:extLst>
            <a:ext uri="{63B3BB69-23CF-44E3-9099-C40C66FF867C}">
              <a14:compatExt xmlns:a14="http://schemas.microsoft.com/office/drawing/2010/main" spid="_x0000_s22529"/>
            </a:ext>
            <a:ext uri="{FF2B5EF4-FFF2-40B4-BE49-F238E27FC236}">
              <a16:creationId xmlns:a16="http://schemas.microsoft.com/office/drawing/2014/main" id="{00000000-0008-0000-0F00-0000015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mc:AlternateContent xmlns:mc="http://schemas.openxmlformats.org/markup-compatibility/2006">
    <mc:Choice xmlns:a14="http://schemas.microsoft.com/office/drawing/2010/main" Requires="a14">
      <xdr:twoCellAnchor>
        <xdr:from>
          <xdr:col>22</xdr:col>
          <xdr:colOff>66675</xdr:colOff>
          <xdr:row>1</xdr:row>
          <xdr:rowOff>38100</xdr:rowOff>
        </xdr:from>
        <xdr:to>
          <xdr:col>23</xdr:col>
          <xdr:colOff>57150</xdr:colOff>
          <xdr:row>2</xdr:row>
          <xdr:rowOff>152400</xdr:rowOff>
        </xdr:to>
        <xdr:sp macro="" textlink="">
          <xdr:nvSpPr>
            <xdr:cNvPr id="2" name="Button 1" hidden="1">
              <a:extLst>
                <a:ext uri="{63B3BB69-23CF-44E3-9099-C40C66FF867C}">
                  <a14:compatExt spid="_x0000_s22529"/>
                </a:ext>
                <a:ext uri="{FF2B5EF4-FFF2-40B4-BE49-F238E27FC236}">
                  <a16:creationId xmlns:a16="http://schemas.microsoft.com/office/drawing/2014/main" id="{00000000-0008-0000-0F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mc:Choice>
    <mc:Fallback/>
  </mc:AlternateContent>
  <xdr:twoCellAnchor>
    <xdr:from>
      <xdr:col>0</xdr:col>
      <xdr:colOff>2409825</xdr:colOff>
      <xdr:row>0</xdr:row>
      <xdr:rowOff>0</xdr:rowOff>
    </xdr:from>
    <xdr:to>
      <xdr:col>2</xdr:col>
      <xdr:colOff>38100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bwMode="auto">
        <a:xfrm>
          <a:off x="2409825"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xdr:col>
      <xdr:colOff>19050</xdr:colOff>
      <xdr:row>0</xdr:row>
      <xdr:rowOff>9525</xdr:rowOff>
    </xdr:from>
    <xdr:to>
      <xdr:col>6</xdr:col>
      <xdr:colOff>19050</xdr:colOff>
      <xdr:row>0</xdr:row>
      <xdr:rowOff>180975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bwMode="auto">
        <a:xfrm>
          <a:off x="4629150" y="9525"/>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238125</xdr:colOff>
      <xdr:row>0</xdr:row>
      <xdr:rowOff>95250</xdr:rowOff>
    </xdr:from>
    <xdr:to>
      <xdr:col>9</xdr:col>
      <xdr:colOff>238125</xdr:colOff>
      <xdr:row>0</xdr:row>
      <xdr:rowOff>266700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bwMode="auto">
        <a:xfrm>
          <a:off x="6543675" y="9525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57150</xdr:colOff>
      <xdr:row>0</xdr:row>
      <xdr:rowOff>95250</xdr:rowOff>
    </xdr:from>
    <xdr:to>
      <xdr:col>9</xdr:col>
      <xdr:colOff>57150</xdr:colOff>
      <xdr:row>0</xdr:row>
      <xdr:rowOff>266700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bwMode="auto">
        <a:xfrm>
          <a:off x="6553200" y="9525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19050</xdr:colOff>
      <xdr:row>0</xdr:row>
      <xdr:rowOff>0</xdr:rowOff>
    </xdr:from>
    <xdr:to>
      <xdr:col>3</xdr:col>
      <xdr:colOff>19050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bwMode="auto">
        <a:xfrm>
          <a:off x="3038475"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19</xdr:col>
      <xdr:colOff>0</xdr:colOff>
      <xdr:row>0</xdr:row>
      <xdr:rowOff>114300</xdr:rowOff>
    </xdr:from>
    <xdr:to>
      <xdr:col>19</xdr:col>
      <xdr:colOff>0</xdr:colOff>
      <xdr:row>1</xdr:row>
      <xdr:rowOff>133350</xdr:rowOff>
    </xdr:to>
    <xdr:sp macro="" textlink="">
      <xdr:nvSpPr>
        <xdr:cNvPr id="9218" name="Button 2" hidden="1">
          <a:extLst>
            <a:ext uri="{63B3BB69-23CF-44E3-9099-C40C66FF867C}">
              <a14:compatExt xmlns:a14="http://schemas.microsoft.com/office/drawing/2010/main" spid="_x0000_s9218"/>
            </a:ext>
            <a:ext uri="{FF2B5EF4-FFF2-40B4-BE49-F238E27FC236}">
              <a16:creationId xmlns:a16="http://schemas.microsoft.com/office/drawing/2014/main" id="{00000000-0008-0000-1300-0000022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mc:AlternateContent xmlns:mc="http://schemas.openxmlformats.org/markup-compatibility/2006">
    <mc:Choice xmlns:a14="http://schemas.microsoft.com/office/drawing/2010/main" Requires="a14">
      <xdr:twoCellAnchor>
        <xdr:from>
          <xdr:col>21</xdr:col>
          <xdr:colOff>0</xdr:colOff>
          <xdr:row>0</xdr:row>
          <xdr:rowOff>114300</xdr:rowOff>
        </xdr:from>
        <xdr:to>
          <xdr:col>21</xdr:col>
          <xdr:colOff>0</xdr:colOff>
          <xdr:row>1</xdr:row>
          <xdr:rowOff>133350</xdr:rowOff>
        </xdr:to>
        <xdr:sp macro="" textlink="">
          <xdr:nvSpPr>
            <xdr:cNvPr id="2" name="Button 2" hidden="1">
              <a:extLst>
                <a:ext uri="{63B3BB69-23CF-44E3-9099-C40C66FF867C}">
                  <a14:compatExt spid="_x0000_s9218"/>
                </a:ext>
                <a:ext uri="{FF2B5EF4-FFF2-40B4-BE49-F238E27FC236}">
                  <a16:creationId xmlns:a16="http://schemas.microsoft.com/office/drawing/2014/main" id="{00000000-0008-0000-13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mc:Choice>
    <mc:Fallback/>
  </mc:AlternateContent>
  <xdr:twoCellAnchor>
    <xdr:from>
      <xdr:col>0</xdr:col>
      <xdr:colOff>2124075</xdr:colOff>
      <xdr:row>0</xdr:row>
      <xdr:rowOff>0</xdr:rowOff>
    </xdr:from>
    <xdr:to>
      <xdr:col>1</xdr:col>
      <xdr:colOff>257175</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bwMode="auto">
        <a:xfrm>
          <a:off x="2124075"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35</xdr:col>
      <xdr:colOff>0</xdr:colOff>
      <xdr:row>1</xdr:row>
      <xdr:rowOff>69850</xdr:rowOff>
    </xdr:from>
    <xdr:to>
      <xdr:col>35</xdr:col>
      <xdr:colOff>0</xdr:colOff>
      <xdr:row>3</xdr:row>
      <xdr:rowOff>19050</xdr:rowOff>
    </xdr:to>
    <xdr:sp macro="" textlink="">
      <xdr:nvSpPr>
        <xdr:cNvPr id="6146" name="Button 2" hidden="1">
          <a:extLst>
            <a:ext uri="{63B3BB69-23CF-44E3-9099-C40C66FF867C}">
              <a14:compatExt xmlns:a14="http://schemas.microsoft.com/office/drawing/2010/main" spid="_x0000_s6146"/>
            </a:ext>
            <a:ext uri="{FF2B5EF4-FFF2-40B4-BE49-F238E27FC236}">
              <a16:creationId xmlns:a16="http://schemas.microsoft.com/office/drawing/2014/main" id="{00000000-0008-0000-1400-0000021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4076700</xdr:colOff>
      <xdr:row>0</xdr:row>
      <xdr:rowOff>19050</xdr:rowOff>
    </xdr:from>
    <xdr:to>
      <xdr:col>3</xdr:col>
      <xdr:colOff>209550</xdr:colOff>
      <xdr:row>1</xdr:row>
      <xdr:rowOff>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bwMode="auto">
        <a:xfrm>
          <a:off x="4076700" y="1905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127000</xdr:rowOff>
    </xdr:from>
    <xdr:to>
      <xdr:col>0</xdr:col>
      <xdr:colOff>590550</xdr:colOff>
      <xdr:row>3</xdr:row>
      <xdr:rowOff>76200</xdr:rowOff>
    </xdr:to>
    <xdr:sp macro="" textlink="">
      <xdr:nvSpPr>
        <xdr:cNvPr id="10242" name="Button 2" hidden="1">
          <a:extLst>
            <a:ext uri="{63B3BB69-23CF-44E3-9099-C40C66FF867C}">
              <a14:compatExt xmlns:a14="http://schemas.microsoft.com/office/drawing/2010/main" spid="_x0000_s10242"/>
            </a:ext>
            <a:ext uri="{FF2B5EF4-FFF2-40B4-BE49-F238E27FC236}">
              <a16:creationId xmlns:a16="http://schemas.microsoft.com/office/drawing/2014/main" id="{00000000-0008-0000-1500-0000022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1</xdr:col>
      <xdr:colOff>0</xdr:colOff>
      <xdr:row>0</xdr:row>
      <xdr:rowOff>0</xdr:rowOff>
    </xdr:from>
    <xdr:to>
      <xdr:col>2</xdr:col>
      <xdr:colOff>600075</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1500-000003000000}"/>
            </a:ext>
          </a:extLst>
        </xdr:cNvPr>
        <xdr:cNvSpPr/>
      </xdr:nvSpPr>
      <xdr:spPr bwMode="auto">
        <a:xfrm>
          <a:off x="2247900"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1809750</xdr:colOff>
      <xdr:row>0</xdr:row>
      <xdr:rowOff>0</xdr:rowOff>
    </xdr:from>
    <xdr:to>
      <xdr:col>0</xdr:col>
      <xdr:colOff>3086100</xdr:colOff>
      <xdr:row>1</xdr:row>
      <xdr:rowOff>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bwMode="auto">
        <a:xfrm>
          <a:off x="1809750"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1514475</xdr:colOff>
      <xdr:row>0</xdr:row>
      <xdr:rowOff>0</xdr:rowOff>
    </xdr:from>
    <xdr:to>
      <xdr:col>1</xdr:col>
      <xdr:colOff>38100</xdr:colOff>
      <xdr:row>0</xdr:row>
      <xdr:rowOff>161925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bwMode="auto">
        <a:xfrm>
          <a:off x="1514475" y="15240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514350</xdr:colOff>
      <xdr:row>0</xdr:row>
      <xdr:rowOff>0</xdr:rowOff>
    </xdr:from>
    <xdr:to>
      <xdr:col>4</xdr:col>
      <xdr:colOff>38100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bwMode="auto">
        <a:xfrm>
          <a:off x="3295650"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3019425</xdr:colOff>
      <xdr:row>0</xdr:row>
      <xdr:rowOff>9525</xdr:rowOff>
    </xdr:from>
    <xdr:to>
      <xdr:col>1</xdr:col>
      <xdr:colOff>0</xdr:colOff>
      <xdr:row>0</xdr:row>
      <xdr:rowOff>180975</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bwMode="auto">
        <a:xfrm>
          <a:off x="3019425" y="9525"/>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2286000</xdr:colOff>
      <xdr:row>0</xdr:row>
      <xdr:rowOff>9525</xdr:rowOff>
    </xdr:from>
    <xdr:to>
      <xdr:col>0</xdr:col>
      <xdr:colOff>3562350</xdr:colOff>
      <xdr:row>0</xdr:row>
      <xdr:rowOff>180975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bwMode="auto">
        <a:xfrm>
          <a:off x="2286000" y="9525"/>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1</xdr:row>
      <xdr:rowOff>31750</xdr:rowOff>
    </xdr:from>
    <xdr:to>
      <xdr:col>19</xdr:col>
      <xdr:colOff>0</xdr:colOff>
      <xdr:row>2</xdr:row>
      <xdr:rowOff>127000</xdr:rowOff>
    </xdr:to>
    <xdr:sp macro="" textlink="">
      <xdr:nvSpPr>
        <xdr:cNvPr id="32769" name="Button 1" hidden="1">
          <a:extLst>
            <a:ext uri="{63B3BB69-23CF-44E3-9099-C40C66FF867C}">
              <a14:compatExt xmlns:a14="http://schemas.microsoft.com/office/drawing/2010/main" spid="_x0000_s32769"/>
            </a:ext>
            <a:ext uri="{FF2B5EF4-FFF2-40B4-BE49-F238E27FC236}">
              <a16:creationId xmlns:a16="http://schemas.microsoft.com/office/drawing/2014/main" id="{00000000-0008-0000-0400-0000018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xdr:twoCellAnchor>
    <xdr:from>
      <xdr:col>0</xdr:col>
      <xdr:colOff>1990725</xdr:colOff>
      <xdr:row>0</xdr:row>
      <xdr:rowOff>0</xdr:rowOff>
    </xdr:from>
    <xdr:to>
      <xdr:col>1</xdr:col>
      <xdr:colOff>609600</xdr:colOff>
      <xdr:row>0</xdr:row>
      <xdr:rowOff>171450</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bwMode="auto">
        <a:xfrm>
          <a:off x="1990725"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2305050</xdr:colOff>
      <xdr:row>0</xdr:row>
      <xdr:rowOff>0</xdr:rowOff>
    </xdr:from>
    <xdr:to>
      <xdr:col>1</xdr:col>
      <xdr:colOff>561975</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bwMode="auto">
        <a:xfrm>
          <a:off x="2305050"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0</xdr:colOff>
      <xdr:row>1</xdr:row>
      <xdr:rowOff>107950</xdr:rowOff>
    </xdr:from>
    <xdr:to>
      <xdr:col>19</xdr:col>
      <xdr:colOff>0</xdr:colOff>
      <xdr:row>3</xdr:row>
      <xdr:rowOff>19050</xdr:rowOff>
    </xdr:to>
    <xdr:sp macro="" textlink="">
      <xdr:nvSpPr>
        <xdr:cNvPr id="7170" name="Button 2" hidden="1">
          <a:extLst>
            <a:ext uri="{63B3BB69-23CF-44E3-9099-C40C66FF867C}">
              <a14:compatExt xmlns:a14="http://schemas.microsoft.com/office/drawing/2010/main"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mc:AlternateContent xmlns:mc="http://schemas.openxmlformats.org/markup-compatibility/2006">
    <mc:Choice xmlns:a14="http://schemas.microsoft.com/office/drawing/2010/main" Requires="a14">
      <xdr:twoCellAnchor>
        <xdr:from>
          <xdr:col>21</xdr:col>
          <xdr:colOff>0</xdr:colOff>
          <xdr:row>1</xdr:row>
          <xdr:rowOff>104775</xdr:rowOff>
        </xdr:from>
        <xdr:to>
          <xdr:col>21</xdr:col>
          <xdr:colOff>0</xdr:colOff>
          <xdr:row>3</xdr:row>
          <xdr:rowOff>19050</xdr:rowOff>
        </xdr:to>
        <xdr:sp macro="" textlink="">
          <xdr:nvSpPr>
            <xdr:cNvPr id="2" name="Button 2" hidden="1">
              <a:extLst>
                <a:ext uri="{63B3BB69-23CF-44E3-9099-C40C66FF867C}">
                  <a14:compatExt spid="_x0000_s7170"/>
                </a:ext>
                <a:ext uri="{FF2B5EF4-FFF2-40B4-BE49-F238E27FC236}">
                  <a16:creationId xmlns:a16="http://schemas.microsoft.com/office/drawing/2014/main" id="{00000000-0008-0000-0600-0000020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pt-BR" sz="1000" b="0" i="0" u="none" strike="noStrike" baseline="0">
                  <a:solidFill>
                    <a:srgbClr val="000000"/>
                  </a:solidFill>
                  <a:latin typeface="Arial"/>
                  <a:cs typeface="Arial"/>
                </a:rPr>
                <a:t>Menu</a:t>
              </a:r>
            </a:p>
          </xdr:txBody>
        </xdr:sp>
        <xdr:clientData fPrintsWithSheet="0"/>
      </xdr:twoCellAnchor>
    </mc:Choice>
    <mc:Fallback/>
  </mc:AlternateContent>
  <xdr:twoCellAnchor>
    <xdr:from>
      <xdr:col>0</xdr:col>
      <xdr:colOff>1762125</xdr:colOff>
      <xdr:row>0</xdr:row>
      <xdr:rowOff>9525</xdr:rowOff>
    </xdr:from>
    <xdr:to>
      <xdr:col>1</xdr:col>
      <xdr:colOff>19050</xdr:colOff>
      <xdr:row>0</xdr:row>
      <xdr:rowOff>180975</xdr:rowOff>
    </xdr:to>
    <xdr:sp macro="" textlink="">
      <xdr:nvSpPr>
        <xdr:cNvPr id="3" name="Retângulo: Cantos Arredondados 2">
          <a:hlinkClick xmlns:r="http://schemas.openxmlformats.org/officeDocument/2006/relationships" r:id="rId1"/>
          <a:extLst>
            <a:ext uri="{FF2B5EF4-FFF2-40B4-BE49-F238E27FC236}">
              <a16:creationId xmlns:a16="http://schemas.microsoft.com/office/drawing/2014/main" id="{00000000-0008-0000-0600-000003000000}"/>
            </a:ext>
          </a:extLst>
        </xdr:cNvPr>
        <xdr:cNvSpPr/>
      </xdr:nvSpPr>
      <xdr:spPr bwMode="auto">
        <a:xfrm>
          <a:off x="1762125" y="9525"/>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3495675</xdr:colOff>
      <xdr:row>0</xdr:row>
      <xdr:rowOff>0</xdr:rowOff>
    </xdr:from>
    <xdr:to>
      <xdr:col>1</xdr:col>
      <xdr:colOff>619125</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bwMode="auto">
        <a:xfrm>
          <a:off x="3495675"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2981325</xdr:colOff>
      <xdr:row>0</xdr:row>
      <xdr:rowOff>0</xdr:rowOff>
    </xdr:from>
    <xdr:to>
      <xdr:col>1</xdr:col>
      <xdr:colOff>57150</xdr:colOff>
      <xdr:row>0</xdr:row>
      <xdr:rowOff>171450</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bwMode="auto">
        <a:xfrm>
          <a:off x="2981325" y="0"/>
          <a:ext cx="1276350" cy="171450"/>
        </a:xfrm>
        <a:prstGeom prst="roundRect">
          <a:avLst/>
        </a:prstGeom>
        <a:solidFill>
          <a:schemeClr val="tx2">
            <a:lumMod val="50000"/>
          </a:schemeClr>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wrap="square" lIns="18288" tIns="0" rIns="0" bIns="0" rtlCol="0" anchor="ctr" upright="1"/>
        <a:lstStyle/>
        <a:p>
          <a:pPr algn="ctr"/>
          <a:r>
            <a:rPr lang="pt-BR" sz="1000" b="0">
              <a:solidFill>
                <a:schemeClr val="bg1"/>
              </a:solidFill>
              <a:latin typeface="Vale Sans" panose="020B0503020204030204" pitchFamily="34" charset="0"/>
            </a:rPr>
            <a:t>Menu &amp; Disclaimer</a:t>
          </a:r>
        </a:p>
      </xdr:txBody>
    </xdr:sp>
    <xdr:clientData/>
  </xdr:twoCellAnchor>
</xdr:wsDr>
</file>

<file path=xl/theme/theme1.xml><?xml version="1.0" encoding="utf-8"?>
<a:theme xmlns:a="http://schemas.openxmlformats.org/drawingml/2006/main" name="Tema do Office">
  <a:themeElements>
    <a:clrScheme name="Vale">
      <a:dk1>
        <a:srgbClr val="747678"/>
      </a:dk1>
      <a:lt1>
        <a:sysClr val="window" lastClr="FFFFFF"/>
      </a:lt1>
      <a:dk2>
        <a:srgbClr val="007E7A"/>
      </a:dk2>
      <a:lt2>
        <a:srgbClr val="DFDF00"/>
      </a:lt2>
      <a:accent1>
        <a:srgbClr val="EDB111"/>
      </a:accent1>
      <a:accent2>
        <a:srgbClr val="BB133E"/>
      </a:accent2>
      <a:accent3>
        <a:srgbClr val="00B0CA"/>
      </a:accent3>
      <a:accent4>
        <a:srgbClr val="3D7EDB"/>
      </a:accent4>
      <a:accent5>
        <a:srgbClr val="69BE28"/>
      </a:accent5>
      <a:accent6>
        <a:srgbClr val="E37222"/>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vale.ri@vale.com" TargetMode="External"/><Relationship Id="rId1" Type="http://schemas.openxmlformats.org/officeDocument/2006/relationships/hyperlink" Target="http://www.vale.com/investors"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6.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7.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8.bin"/><Relationship Id="rId1" Type="http://schemas.openxmlformats.org/officeDocument/2006/relationships/printerSettings" Target="../printerSettings/printerSettings15.bin"/><Relationship Id="rId5" Type="http://schemas.openxmlformats.org/officeDocument/2006/relationships/ctrlProp" Target="../ctrlProps/ctrlProp2.xml"/><Relationship Id="rId4" Type="http://schemas.openxmlformats.org/officeDocument/2006/relationships/vmlDrawing" Target="../drawings/vmlDrawing2.v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customProperty" Target="../customProperty10.bin"/><Relationship Id="rId1" Type="http://schemas.openxmlformats.org/officeDocument/2006/relationships/printerSettings" Target="../printerSettings/printerSettings19.bin"/><Relationship Id="rId5" Type="http://schemas.openxmlformats.org/officeDocument/2006/relationships/ctrlProp" Target="../ctrlProps/ctrlProp3.xml"/><Relationship Id="rId4" Type="http://schemas.openxmlformats.org/officeDocument/2006/relationships/vmlDrawing" Target="../drawings/vmlDrawing3.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3.bin"/><Relationship Id="rId1" Type="http://schemas.openxmlformats.org/officeDocument/2006/relationships/printerSettings" Target="../printerSettings/printerSettings6.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4.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9598-0202-4B9F-864A-AB4A0B477CEB}">
  <dimension ref="A1:C27"/>
  <sheetViews>
    <sheetView showGridLines="0" tabSelected="1" zoomScaleNormal="100" workbookViewId="0"/>
  </sheetViews>
  <sheetFormatPr defaultRowHeight="12.75"/>
  <cols>
    <col min="1" max="1" width="2.5703125" customWidth="1"/>
    <col min="2" max="2" width="134.85546875" customWidth="1"/>
  </cols>
  <sheetData>
    <row r="1" spans="1:3" ht="5.0999999999999996" customHeight="1"/>
    <row r="2" spans="1:3" ht="15">
      <c r="A2" s="31"/>
      <c r="B2" s="1304" t="s">
        <v>0</v>
      </c>
    </row>
    <row r="3" spans="1:3" ht="30">
      <c r="B3" s="1307" t="s">
        <v>1</v>
      </c>
    </row>
    <row r="4" spans="1:3" ht="99.95" customHeight="1">
      <c r="B4" s="1306" t="s">
        <v>2</v>
      </c>
    </row>
    <row r="5" spans="1:3" ht="30">
      <c r="B5" s="1307" t="s">
        <v>3</v>
      </c>
    </row>
    <row r="6" spans="1:3" ht="30">
      <c r="B6" s="1307" t="s">
        <v>4</v>
      </c>
    </row>
    <row r="7" spans="1:3" ht="60">
      <c r="B7" s="1307" t="s">
        <v>5</v>
      </c>
    </row>
    <row r="8" spans="1:3" ht="15">
      <c r="B8" s="1305"/>
    </row>
    <row r="9" spans="1:3">
      <c r="B9" s="31"/>
    </row>
    <row r="10" spans="1:3" ht="13.5">
      <c r="B10" s="1375" t="s">
        <v>6</v>
      </c>
    </row>
    <row r="11" spans="1:3">
      <c r="B11" s="31"/>
    </row>
    <row r="12" spans="1:3">
      <c r="B12" s="31"/>
    </row>
    <row r="13" spans="1:3">
      <c r="B13" s="31"/>
    </row>
    <row r="14" spans="1:3">
      <c r="B14" s="31"/>
    </row>
    <row r="15" spans="1:3">
      <c r="B15" s="31"/>
    </row>
    <row r="16" spans="1:3">
      <c r="B16" s="31"/>
      <c r="C16" s="31"/>
    </row>
    <row r="17" spans="2:3">
      <c r="B17" s="31"/>
    </row>
    <row r="18" spans="2:3">
      <c r="B18" s="31"/>
    </row>
    <row r="19" spans="2:3">
      <c r="B19" s="31"/>
    </row>
    <row r="20" spans="2:3">
      <c r="B20" s="31"/>
      <c r="C20" s="31"/>
    </row>
    <row r="21" spans="2:3">
      <c r="B21" s="31"/>
    </row>
    <row r="22" spans="2:3">
      <c r="B22" s="31"/>
      <c r="C22" s="31"/>
    </row>
    <row r="23" spans="2:3">
      <c r="B23" s="31"/>
    </row>
    <row r="24" spans="2:3">
      <c r="B24" s="31"/>
    </row>
    <row r="25" spans="2:3">
      <c r="B25" s="31"/>
    </row>
    <row r="26" spans="2:3">
      <c r="B26" s="31"/>
    </row>
    <row r="27" spans="2:3">
      <c r="B27" s="31"/>
    </row>
  </sheetData>
  <hyperlinks>
    <hyperlink ref="B6" r:id="rId1" display="http://www.vale.com/investors" xr:uid="{4E26BF81-1D03-42F0-8CFD-F220C286709A}"/>
    <hyperlink ref="B7" r:id="rId2" display="mailto:vale.ri@vale.com" xr:uid="{9A284E30-D118-41F4-97DA-F1C774CEC9DC}"/>
  </hyperlinks>
  <pageMargins left="0.511811024" right="0.511811024" top="0.78740157499999996" bottom="0.78740157499999996" header="0.31496062000000002" footer="0.3149606200000000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5">
    <pageSetUpPr autoPageBreaks="0"/>
  </sheetPr>
  <dimension ref="A1:AN57"/>
  <sheetViews>
    <sheetView showGridLines="0" showOutlineSymbols="0" zoomScaleNormal="100" workbookViewId="0">
      <pane xSplit="1" topLeftCell="B1" activePane="topRight" state="frozen"/>
      <selection sqref="A1:AM1"/>
      <selection pane="topRight" sqref="A1:AM1"/>
    </sheetView>
  </sheetViews>
  <sheetFormatPr defaultRowHeight="12.75"/>
  <cols>
    <col min="1" max="1" width="28.140625" customWidth="1"/>
    <col min="2" max="15" width="9.5703125" customWidth="1"/>
    <col min="16" max="16" width="7.28515625" customWidth="1"/>
    <col min="17" max="20" width="9.5703125" customWidth="1"/>
    <col min="21" max="22" width="8.42578125" customWidth="1"/>
    <col min="23" max="35" width="8.7109375" customWidth="1"/>
    <col min="36" max="38" width="8.140625" customWidth="1"/>
    <col min="39" max="39" width="7.28515625" customWidth="1"/>
  </cols>
  <sheetData>
    <row r="1" spans="1:40" ht="13.5" customHeight="1">
      <c r="A1" s="1532" t="s">
        <v>275</v>
      </c>
      <c r="B1" s="1532"/>
      <c r="C1" s="1532"/>
      <c r="D1" s="1532"/>
      <c r="E1" s="1532"/>
      <c r="F1" s="1532"/>
      <c r="G1" s="1532"/>
      <c r="H1" s="1532"/>
      <c r="I1" s="1532"/>
      <c r="J1" s="1532"/>
      <c r="K1" s="1532"/>
      <c r="L1" s="1532"/>
      <c r="M1" s="1532"/>
      <c r="N1" s="1532"/>
      <c r="O1" s="1532"/>
      <c r="P1" s="1532"/>
      <c r="Q1" s="1532"/>
      <c r="R1" s="1532"/>
      <c r="S1" s="1532"/>
      <c r="T1" s="1532"/>
      <c r="U1" s="1532"/>
      <c r="V1" s="1532"/>
      <c r="W1" s="1532"/>
      <c r="X1" s="1532"/>
      <c r="Y1" s="1532"/>
      <c r="Z1" s="1532"/>
      <c r="AA1" s="1532"/>
      <c r="AB1" s="1532"/>
      <c r="AC1" s="1532"/>
      <c r="AD1" s="1532"/>
      <c r="AE1" s="1532"/>
      <c r="AF1" s="1532"/>
      <c r="AG1" s="1532"/>
      <c r="AH1" s="1532"/>
      <c r="AI1" s="1532"/>
      <c r="AJ1" s="1532"/>
      <c r="AK1" s="1532"/>
      <c r="AL1" s="1532"/>
      <c r="AM1" s="1532"/>
    </row>
    <row r="2" spans="1:40" ht="15" customHeight="1">
      <c r="A2" s="53" t="s">
        <v>112</v>
      </c>
      <c r="B2" s="57">
        <v>2017</v>
      </c>
      <c r="C2" s="57" t="s">
        <v>276</v>
      </c>
      <c r="D2" s="57">
        <v>2018</v>
      </c>
      <c r="E2" s="57" t="s">
        <v>276</v>
      </c>
      <c r="F2" s="57">
        <v>2019</v>
      </c>
      <c r="G2" s="57" t="s">
        <v>276</v>
      </c>
      <c r="H2" s="57">
        <v>2020</v>
      </c>
      <c r="I2" s="57" t="s">
        <v>276</v>
      </c>
      <c r="J2" s="57">
        <v>2021</v>
      </c>
      <c r="K2" s="57" t="s">
        <v>276</v>
      </c>
      <c r="L2" s="57">
        <v>2022</v>
      </c>
      <c r="M2" s="57" t="s">
        <v>276</v>
      </c>
      <c r="N2" s="57">
        <v>2023</v>
      </c>
      <c r="O2" s="57" t="s">
        <v>276</v>
      </c>
      <c r="P2" s="90"/>
      <c r="Q2" s="57" t="s">
        <v>9</v>
      </c>
      <c r="R2" s="57" t="s">
        <v>276</v>
      </c>
      <c r="S2" s="57" t="s">
        <v>10</v>
      </c>
      <c r="T2" s="57" t="s">
        <v>276</v>
      </c>
      <c r="U2" s="57" t="s">
        <v>11</v>
      </c>
      <c r="V2" s="57" t="s">
        <v>276</v>
      </c>
      <c r="W2" s="57" t="s">
        <v>12</v>
      </c>
      <c r="X2" s="57" t="s">
        <v>276</v>
      </c>
      <c r="Y2" s="57" t="s">
        <v>13</v>
      </c>
      <c r="Z2" s="57" t="s">
        <v>276</v>
      </c>
      <c r="AA2" s="57" t="s">
        <v>14</v>
      </c>
      <c r="AB2" s="57" t="s">
        <v>276</v>
      </c>
      <c r="AC2" s="57" t="s">
        <v>15</v>
      </c>
      <c r="AD2" s="57" t="s">
        <v>276</v>
      </c>
      <c r="AE2" s="57" t="s">
        <v>16</v>
      </c>
      <c r="AF2" s="57" t="s">
        <v>276</v>
      </c>
      <c r="AG2" s="57" t="s">
        <v>17</v>
      </c>
      <c r="AH2" s="57" t="s">
        <v>276</v>
      </c>
      <c r="AI2" s="57" t="s">
        <v>18</v>
      </c>
      <c r="AJ2" s="57" t="s">
        <v>276</v>
      </c>
      <c r="AK2" s="57" t="s">
        <v>19</v>
      </c>
      <c r="AL2" s="57" t="s">
        <v>276</v>
      </c>
      <c r="AM2" s="57" t="s">
        <v>20</v>
      </c>
      <c r="AN2" s="57" t="s">
        <v>276</v>
      </c>
    </row>
    <row r="3" spans="1:40">
      <c r="A3" s="7" t="s">
        <v>277</v>
      </c>
      <c r="B3" s="344">
        <v>1617</v>
      </c>
      <c r="C3" s="271">
        <f>B3/B17</f>
        <v>0.42021829521829523</v>
      </c>
      <c r="D3" s="344">
        <f>D4+D5+D8+D9</f>
        <v>888</v>
      </c>
      <c r="E3" s="271">
        <f>D3/$D$17</f>
        <v>0.23467230443974629</v>
      </c>
      <c r="F3" s="344">
        <v>544</v>
      </c>
      <c r="G3" s="271">
        <f>F3/F17</f>
        <v>0.14686825053995681</v>
      </c>
      <c r="H3" s="27">
        <v>522</v>
      </c>
      <c r="I3" s="474">
        <f>H3/H17</f>
        <v>0.11783295711060948</v>
      </c>
      <c r="J3" s="185">
        <v>999</v>
      </c>
      <c r="K3" s="185">
        <v>19.8</v>
      </c>
      <c r="L3" s="344">
        <v>1587</v>
      </c>
      <c r="M3" s="185">
        <v>29.1</v>
      </c>
      <c r="N3" s="344">
        <v>1651</v>
      </c>
      <c r="O3" s="185">
        <v>27.9</v>
      </c>
      <c r="P3" s="17"/>
      <c r="Q3" s="344">
        <v>152</v>
      </c>
      <c r="R3" s="377">
        <v>15.064420218037661</v>
      </c>
      <c r="S3" s="27">
        <v>210</v>
      </c>
      <c r="T3" s="416">
        <v>19</v>
      </c>
      <c r="U3" s="27">
        <v>285</v>
      </c>
      <c r="V3" s="482">
        <f>U3/U17</f>
        <v>0.23769808173477899</v>
      </c>
      <c r="W3" s="175">
        <v>352</v>
      </c>
      <c r="X3" s="185">
        <v>20.100000000000001</v>
      </c>
      <c r="Y3" s="27">
        <v>337</v>
      </c>
      <c r="Z3" s="416">
        <f>Y3/$Y$17*100</f>
        <v>29.66549295774648</v>
      </c>
      <c r="AA3" s="27">
        <v>449</v>
      </c>
      <c r="AB3" s="27">
        <v>34.700000000000003</v>
      </c>
      <c r="AC3" s="175">
        <v>375</v>
      </c>
      <c r="AD3" s="185">
        <v>30.5</v>
      </c>
      <c r="AE3" s="175">
        <v>426</v>
      </c>
      <c r="AF3" s="185">
        <v>23.8</v>
      </c>
      <c r="AG3" s="175">
        <v>326</v>
      </c>
      <c r="AH3" s="185">
        <v>28.8</v>
      </c>
      <c r="AI3" s="175">
        <v>376</v>
      </c>
      <c r="AJ3" s="185">
        <v>31.2</v>
      </c>
      <c r="AK3" s="27">
        <v>468</v>
      </c>
      <c r="AL3" s="27">
        <v>32</v>
      </c>
      <c r="AM3" s="27">
        <v>481</v>
      </c>
      <c r="AN3" s="27">
        <v>22.7</v>
      </c>
    </row>
    <row r="4" spans="1:40">
      <c r="A4" s="14" t="s">
        <v>145</v>
      </c>
      <c r="B4" s="371">
        <v>1485</v>
      </c>
      <c r="C4" s="272">
        <f>B4/$B$17</f>
        <v>0.3859147609147609</v>
      </c>
      <c r="D4" s="371">
        <v>823</v>
      </c>
      <c r="E4" s="272">
        <f>D4/$D$17</f>
        <v>0.21749471458773784</v>
      </c>
      <c r="F4" s="371">
        <v>385</v>
      </c>
      <c r="G4" s="272">
        <f>F4/$F$17</f>
        <v>0.10394168466522678</v>
      </c>
      <c r="H4" s="44">
        <v>258</v>
      </c>
      <c r="I4" s="475">
        <f>H4/H17</f>
        <v>5.8239277652370205E-2</v>
      </c>
      <c r="J4" s="186">
        <v>531</v>
      </c>
      <c r="K4" s="186">
        <v>10.6</v>
      </c>
      <c r="L4" s="182">
        <v>866</v>
      </c>
      <c r="M4" s="186">
        <v>15.9</v>
      </c>
      <c r="N4" s="371">
        <v>1219</v>
      </c>
      <c r="O4" s="186">
        <v>20.6</v>
      </c>
      <c r="P4" s="54"/>
      <c r="Q4" s="371">
        <v>82</v>
      </c>
      <c r="R4" s="378">
        <v>8.1268582755203163</v>
      </c>
      <c r="S4" s="44">
        <v>113</v>
      </c>
      <c r="T4" s="44">
        <v>10.199999999999999</v>
      </c>
      <c r="U4" s="44">
        <v>136</v>
      </c>
      <c r="V4" s="483">
        <f>U4/U17</f>
        <v>0.1134278565471226</v>
      </c>
      <c r="W4" s="182">
        <v>200</v>
      </c>
      <c r="X4" s="186">
        <v>11.4</v>
      </c>
      <c r="Y4" s="44">
        <v>182</v>
      </c>
      <c r="Z4" s="422">
        <f>Y4/$Y$17*100</f>
        <v>16.02112676056338</v>
      </c>
      <c r="AA4" s="44">
        <v>199</v>
      </c>
      <c r="AB4" s="44">
        <v>15.4</v>
      </c>
      <c r="AC4" s="182">
        <v>200</v>
      </c>
      <c r="AD4" s="186">
        <v>16.3</v>
      </c>
      <c r="AE4" s="182">
        <v>285</v>
      </c>
      <c r="AF4" s="186">
        <v>15.9</v>
      </c>
      <c r="AG4" s="182">
        <v>236</v>
      </c>
      <c r="AH4" s="186">
        <v>20.9</v>
      </c>
      <c r="AI4" s="182">
        <v>255</v>
      </c>
      <c r="AJ4" s="186">
        <v>21.1</v>
      </c>
      <c r="AK4" s="44">
        <v>354</v>
      </c>
      <c r="AL4" s="44">
        <v>24.2</v>
      </c>
      <c r="AM4" s="44">
        <v>374</v>
      </c>
      <c r="AN4" s="44">
        <v>17.7</v>
      </c>
    </row>
    <row r="5" spans="1:40">
      <c r="A5" s="9" t="s">
        <v>220</v>
      </c>
      <c r="B5" s="382">
        <v>50</v>
      </c>
      <c r="C5" s="273">
        <f t="shared" ref="C5:C9" si="0">B5/$B$17</f>
        <v>1.2993762993762994E-2</v>
      </c>
      <c r="D5" s="382">
        <v>34</v>
      </c>
      <c r="E5" s="273">
        <f t="shared" ref="E5:E17" si="1">D5/$D$17</f>
        <v>8.9852008456659613E-3</v>
      </c>
      <c r="F5" s="382">
        <v>151</v>
      </c>
      <c r="G5" s="273">
        <f>F5/$F$17</f>
        <v>4.0766738660907124E-2</v>
      </c>
      <c r="H5" s="393">
        <v>239</v>
      </c>
      <c r="I5" s="476">
        <f>H5/H17</f>
        <v>5.3950338600451467E-2</v>
      </c>
      <c r="J5" s="187">
        <v>344</v>
      </c>
      <c r="K5" s="187">
        <v>6.8</v>
      </c>
      <c r="L5" s="183">
        <v>338</v>
      </c>
      <c r="M5" s="187">
        <v>6.2</v>
      </c>
      <c r="N5" s="183">
        <v>358</v>
      </c>
      <c r="O5" s="481">
        <v>6</v>
      </c>
      <c r="P5" s="54"/>
      <c r="Q5" s="382">
        <v>68</v>
      </c>
      <c r="R5" s="379">
        <v>6.7393458870168486</v>
      </c>
      <c r="S5" s="480">
        <v>69</v>
      </c>
      <c r="T5" s="393">
        <v>6.3</v>
      </c>
      <c r="U5" s="393">
        <v>113</v>
      </c>
      <c r="V5" s="484">
        <f>U5/U17</f>
        <v>9.4245204336947455E-2</v>
      </c>
      <c r="W5" s="183">
        <v>94</v>
      </c>
      <c r="X5" s="187">
        <v>5.4</v>
      </c>
      <c r="Y5" s="393">
        <v>67</v>
      </c>
      <c r="Z5" s="423">
        <f>Y5/$Y$17*100</f>
        <v>5.897887323943662</v>
      </c>
      <c r="AA5" s="393">
        <v>90</v>
      </c>
      <c r="AB5" s="423">
        <v>7</v>
      </c>
      <c r="AC5" s="183">
        <v>81</v>
      </c>
      <c r="AD5" s="187">
        <v>6.6</v>
      </c>
      <c r="AE5" s="183">
        <v>100</v>
      </c>
      <c r="AF5" s="187">
        <v>5.6</v>
      </c>
      <c r="AG5" s="183">
        <v>72</v>
      </c>
      <c r="AH5" s="187">
        <v>6.4</v>
      </c>
      <c r="AI5" s="183">
        <v>95</v>
      </c>
      <c r="AJ5" s="187">
        <v>7.9</v>
      </c>
      <c r="AK5" s="393">
        <v>96</v>
      </c>
      <c r="AL5" s="393">
        <v>6.6</v>
      </c>
      <c r="AM5" s="393">
        <v>95</v>
      </c>
      <c r="AN5" s="393">
        <v>4.5</v>
      </c>
    </row>
    <row r="6" spans="1:40">
      <c r="A6" s="8" t="s">
        <v>278</v>
      </c>
      <c r="B6" s="383"/>
      <c r="C6" s="383"/>
      <c r="D6" s="383"/>
      <c r="E6" s="383"/>
      <c r="F6" s="383"/>
      <c r="G6" s="383"/>
      <c r="H6" s="290"/>
      <c r="I6" s="290"/>
      <c r="J6" s="188">
        <v>14</v>
      </c>
      <c r="K6" s="188">
        <v>0.3</v>
      </c>
      <c r="L6" s="184">
        <v>49</v>
      </c>
      <c r="M6" s="188">
        <v>0.9</v>
      </c>
      <c r="N6" s="184">
        <v>235</v>
      </c>
      <c r="O6" s="188" t="s">
        <v>279</v>
      </c>
      <c r="P6" s="54"/>
      <c r="Q6" s="56">
        <v>0</v>
      </c>
      <c r="R6" s="56"/>
      <c r="S6" s="56">
        <v>2</v>
      </c>
      <c r="T6" s="56"/>
      <c r="U6" s="56">
        <v>5</v>
      </c>
      <c r="V6" s="485">
        <v>4.0000000000000001E-3</v>
      </c>
      <c r="W6" s="184">
        <v>7</v>
      </c>
      <c r="X6" s="188">
        <v>0.4</v>
      </c>
      <c r="Y6" s="184">
        <v>6</v>
      </c>
      <c r="Z6" s="424"/>
      <c r="AA6" s="56">
        <v>9</v>
      </c>
      <c r="AB6" s="56">
        <v>0.7</v>
      </c>
      <c r="AC6" s="184">
        <v>19</v>
      </c>
      <c r="AD6" s="188">
        <v>1.5</v>
      </c>
      <c r="AE6" s="184">
        <v>16</v>
      </c>
      <c r="AF6" s="188">
        <v>0.9</v>
      </c>
      <c r="AG6" s="184">
        <v>20</v>
      </c>
      <c r="AH6" s="188">
        <v>1.8</v>
      </c>
      <c r="AI6" s="184">
        <v>63</v>
      </c>
      <c r="AJ6" s="188">
        <v>5.2</v>
      </c>
      <c r="AK6" s="56">
        <v>67</v>
      </c>
      <c r="AL6" s="56">
        <v>4.5999999999999996</v>
      </c>
      <c r="AM6" s="56">
        <v>84</v>
      </c>
      <c r="AN6" s="56">
        <v>4</v>
      </c>
    </row>
    <row r="7" spans="1:40">
      <c r="A7" s="9" t="s">
        <v>280</v>
      </c>
      <c r="B7" s="382"/>
      <c r="C7" s="382"/>
      <c r="D7" s="382"/>
      <c r="E7" s="382"/>
      <c r="F7" s="382"/>
      <c r="G7" s="382"/>
      <c r="H7" s="477"/>
      <c r="I7" s="477"/>
      <c r="J7" s="187">
        <v>330</v>
      </c>
      <c r="K7" s="187">
        <v>6.6</v>
      </c>
      <c r="L7" s="183">
        <v>289</v>
      </c>
      <c r="M7" s="187">
        <v>5.3</v>
      </c>
      <c r="N7" s="183">
        <v>123</v>
      </c>
      <c r="O7" s="187">
        <v>2.1</v>
      </c>
      <c r="P7" s="54"/>
      <c r="Q7" s="393">
        <v>68</v>
      </c>
      <c r="R7" s="393"/>
      <c r="S7" s="393">
        <v>67</v>
      </c>
      <c r="T7" s="393"/>
      <c r="U7" s="393">
        <v>108</v>
      </c>
      <c r="V7" s="484">
        <v>0.09</v>
      </c>
      <c r="W7" s="183">
        <v>87</v>
      </c>
      <c r="X7" s="481">
        <v>5</v>
      </c>
      <c r="Y7" s="183">
        <v>62</v>
      </c>
      <c r="Z7" s="423"/>
      <c r="AA7" s="393">
        <v>81</v>
      </c>
      <c r="AB7" s="393">
        <v>6.3</v>
      </c>
      <c r="AC7" s="183">
        <v>62</v>
      </c>
      <c r="AD7" s="481">
        <v>5</v>
      </c>
      <c r="AE7" s="183">
        <v>84</v>
      </c>
      <c r="AF7" s="187">
        <v>4.7</v>
      </c>
      <c r="AG7" s="183">
        <v>52</v>
      </c>
      <c r="AH7" s="187">
        <v>4.5999999999999996</v>
      </c>
      <c r="AI7" s="183">
        <v>32</v>
      </c>
      <c r="AJ7" s="481">
        <v>2.6</v>
      </c>
      <c r="AK7" s="393">
        <v>29</v>
      </c>
      <c r="AL7" s="423">
        <v>2</v>
      </c>
      <c r="AM7" s="393">
        <v>11</v>
      </c>
      <c r="AN7" s="423">
        <v>0.5</v>
      </c>
    </row>
    <row r="8" spans="1:40">
      <c r="A8" s="14" t="s">
        <v>154</v>
      </c>
      <c r="B8" s="371">
        <v>45</v>
      </c>
      <c r="C8" s="272">
        <f t="shared" si="0"/>
        <v>1.1694386694386695E-2</v>
      </c>
      <c r="D8" s="371">
        <v>24</v>
      </c>
      <c r="E8" s="272">
        <f t="shared" si="1"/>
        <v>6.3424947145877377E-3</v>
      </c>
      <c r="F8" s="371"/>
      <c r="G8" s="371"/>
      <c r="H8" s="291"/>
      <c r="I8" s="291"/>
      <c r="J8" s="291"/>
      <c r="K8" s="371"/>
      <c r="L8" s="371"/>
      <c r="M8" s="371"/>
      <c r="N8" s="371"/>
      <c r="O8" s="371"/>
      <c r="P8" s="54"/>
      <c r="Q8" s="422"/>
      <c r="R8" s="422"/>
      <c r="S8" s="422"/>
      <c r="T8" s="422"/>
      <c r="U8" s="422"/>
      <c r="V8" s="473"/>
      <c r="W8" s="422"/>
      <c r="X8" s="422"/>
      <c r="Y8" s="44"/>
      <c r="Z8" s="422"/>
      <c r="AA8" s="186"/>
      <c r="AB8" s="186"/>
      <c r="AC8" s="186"/>
      <c r="AD8" s="186"/>
      <c r="AE8" s="186"/>
      <c r="AF8" s="186"/>
      <c r="AG8" s="186"/>
      <c r="AH8" s="186"/>
      <c r="AI8" s="186"/>
      <c r="AJ8" s="186"/>
      <c r="AK8" s="186"/>
      <c r="AL8" s="186"/>
      <c r="AM8" s="186"/>
      <c r="AN8" s="186"/>
    </row>
    <row r="9" spans="1:40">
      <c r="A9" s="256" t="s">
        <v>281</v>
      </c>
      <c r="B9" s="384">
        <v>37</v>
      </c>
      <c r="C9" s="275">
        <f t="shared" si="0"/>
        <v>9.6153846153846159E-3</v>
      </c>
      <c r="D9" s="384">
        <f>6+1</f>
        <v>7</v>
      </c>
      <c r="E9" s="275">
        <f t="shared" si="1"/>
        <v>1.8498942917547568E-3</v>
      </c>
      <c r="F9" s="384">
        <v>8</v>
      </c>
      <c r="G9" s="275">
        <f>F9/$F$17</f>
        <v>2.1598272138228943E-3</v>
      </c>
      <c r="H9" s="394">
        <v>25</v>
      </c>
      <c r="I9" s="478">
        <f>H9/H17</f>
        <v>5.6433408577878106E-3</v>
      </c>
      <c r="J9" s="258">
        <v>124</v>
      </c>
      <c r="K9" s="258">
        <v>2.5</v>
      </c>
      <c r="L9" s="257">
        <v>383</v>
      </c>
      <c r="M9" s="258">
        <v>7</v>
      </c>
      <c r="N9" s="257">
        <v>74</v>
      </c>
      <c r="O9" s="258">
        <v>1.3</v>
      </c>
      <c r="P9" s="54"/>
      <c r="Q9" s="384">
        <v>2</v>
      </c>
      <c r="R9" s="381">
        <v>0.19821605550049554</v>
      </c>
      <c r="S9" s="394">
        <v>28</v>
      </c>
      <c r="T9" s="394">
        <v>2.5</v>
      </c>
      <c r="U9" s="394">
        <v>36</v>
      </c>
      <c r="V9" s="486">
        <f>U9/U17</f>
        <v>3.0025020850708923E-2</v>
      </c>
      <c r="W9" s="257">
        <v>58</v>
      </c>
      <c r="X9" s="258">
        <v>3.3</v>
      </c>
      <c r="Y9" s="394">
        <v>88</v>
      </c>
      <c r="Z9" s="425">
        <f t="shared" ref="Z9:Z14" si="2">Y9/$Y$17*100</f>
        <v>7.7464788732394361</v>
      </c>
      <c r="AA9" s="394">
        <v>160</v>
      </c>
      <c r="AB9" s="394">
        <v>12.4</v>
      </c>
      <c r="AC9" s="257">
        <v>94</v>
      </c>
      <c r="AD9" s="258">
        <v>7.6</v>
      </c>
      <c r="AE9" s="257">
        <v>41</v>
      </c>
      <c r="AF9" s="258">
        <v>2.2999999999999998</v>
      </c>
      <c r="AG9" s="257">
        <v>18</v>
      </c>
      <c r="AH9" s="258">
        <v>1.6</v>
      </c>
      <c r="AI9" s="257">
        <v>26</v>
      </c>
      <c r="AJ9" s="258">
        <v>2.2000000000000002</v>
      </c>
      <c r="AK9" s="257">
        <v>18</v>
      </c>
      <c r="AL9" s="258">
        <v>1.2</v>
      </c>
      <c r="AM9" s="257">
        <v>12</v>
      </c>
      <c r="AN9" s="258">
        <v>0.6</v>
      </c>
    </row>
    <row r="10" spans="1:40">
      <c r="A10" s="7" t="s">
        <v>282</v>
      </c>
      <c r="B10" s="344">
        <v>2231</v>
      </c>
      <c r="C10" s="271">
        <f>B10/B17</f>
        <v>0.57978170478170477</v>
      </c>
      <c r="D10" s="344">
        <v>2896</v>
      </c>
      <c r="E10" s="271">
        <f t="shared" si="1"/>
        <v>0.76532769556025371</v>
      </c>
      <c r="F10" s="344">
        <v>3160</v>
      </c>
      <c r="G10" s="271">
        <f>F10/F17</f>
        <v>0.85313174946004322</v>
      </c>
      <c r="H10" s="344">
        <v>3908</v>
      </c>
      <c r="I10" s="474">
        <f>H10/H17</f>
        <v>0.88216704288939052</v>
      </c>
      <c r="J10" s="344">
        <v>4034</v>
      </c>
      <c r="K10" s="185">
        <v>80.2</v>
      </c>
      <c r="L10" s="344">
        <v>3859</v>
      </c>
      <c r="M10" s="185">
        <v>70.900000000000006</v>
      </c>
      <c r="N10" s="344">
        <v>4269</v>
      </c>
      <c r="O10" s="185">
        <v>72.099999999999994</v>
      </c>
      <c r="P10" s="17"/>
      <c r="Q10" s="344">
        <v>828</v>
      </c>
      <c r="R10" s="377">
        <v>84.935579781962332</v>
      </c>
      <c r="S10" s="27">
        <v>893</v>
      </c>
      <c r="T10" s="416">
        <v>81</v>
      </c>
      <c r="U10" s="27">
        <v>914</v>
      </c>
      <c r="V10" s="482">
        <f>U10/U17</f>
        <v>0.76230191826522098</v>
      </c>
      <c r="W10" s="344">
        <v>1399</v>
      </c>
      <c r="X10" s="185">
        <v>79.900000000000006</v>
      </c>
      <c r="Y10" s="27">
        <v>799</v>
      </c>
      <c r="Z10" s="416">
        <f t="shared" si="2"/>
        <v>70.33450704225352</v>
      </c>
      <c r="AA10" s="27">
        <v>844</v>
      </c>
      <c r="AB10" s="27">
        <v>65.3</v>
      </c>
      <c r="AC10" s="175">
        <v>855</v>
      </c>
      <c r="AD10" s="185">
        <v>69.5</v>
      </c>
      <c r="AE10" s="344">
        <v>1361</v>
      </c>
      <c r="AF10" s="185">
        <v>76.2</v>
      </c>
      <c r="AG10" s="175">
        <v>804</v>
      </c>
      <c r="AH10" s="185">
        <v>71.2</v>
      </c>
      <c r="AI10" s="175">
        <v>832</v>
      </c>
      <c r="AJ10" s="185">
        <v>68.8</v>
      </c>
      <c r="AK10" s="27">
        <v>996</v>
      </c>
      <c r="AL10" s="416">
        <v>68</v>
      </c>
      <c r="AM10" s="344">
        <v>1637</v>
      </c>
      <c r="AN10" s="416">
        <v>77.3</v>
      </c>
    </row>
    <row r="11" spans="1:40">
      <c r="A11" s="14" t="s">
        <v>145</v>
      </c>
      <c r="B11" s="371">
        <v>1195</v>
      </c>
      <c r="C11" s="272">
        <f>B11/$B$17</f>
        <v>0.31055093555093555</v>
      </c>
      <c r="D11" s="371">
        <v>1569</v>
      </c>
      <c r="E11" s="272">
        <f t="shared" si="1"/>
        <v>0.41464059196617337</v>
      </c>
      <c r="F11" s="371">
        <v>1685</v>
      </c>
      <c r="G11" s="272">
        <f t="shared" ref="G11:G16" si="3">F11/$F$17</f>
        <v>0.45491360691144711</v>
      </c>
      <c r="H11" s="371">
        <v>2134</v>
      </c>
      <c r="I11" s="475">
        <f>H11/H17</f>
        <v>0.4817155756207675</v>
      </c>
      <c r="J11" s="371">
        <v>2481</v>
      </c>
      <c r="K11" s="186">
        <v>49.3</v>
      </c>
      <c r="L11" s="371">
        <v>2236</v>
      </c>
      <c r="M11" s="186">
        <v>41.1</v>
      </c>
      <c r="N11" s="371">
        <v>2539</v>
      </c>
      <c r="O11" s="186">
        <v>42.9</v>
      </c>
      <c r="P11" s="54"/>
      <c r="Q11" s="371">
        <v>525</v>
      </c>
      <c r="R11" s="378">
        <v>52.130822596630324</v>
      </c>
      <c r="S11" s="44">
        <v>531</v>
      </c>
      <c r="T11" s="44">
        <v>48.1</v>
      </c>
      <c r="U11" s="44">
        <v>583</v>
      </c>
      <c r="V11" s="483">
        <f>U11/U17</f>
        <v>0.48623853211009177</v>
      </c>
      <c r="W11" s="182">
        <v>842</v>
      </c>
      <c r="X11" s="186">
        <v>48.1</v>
      </c>
      <c r="Y11" s="44">
        <v>499</v>
      </c>
      <c r="Z11" s="422">
        <f t="shared" si="2"/>
        <v>43.926056338028168</v>
      </c>
      <c r="AA11" s="44">
        <v>477</v>
      </c>
      <c r="AB11" s="44">
        <v>36.9</v>
      </c>
      <c r="AC11" s="182">
        <v>497</v>
      </c>
      <c r="AD11" s="186">
        <v>40.4</v>
      </c>
      <c r="AE11" s="182">
        <v>764</v>
      </c>
      <c r="AF11" s="186">
        <v>42.8</v>
      </c>
      <c r="AG11" s="182">
        <v>512</v>
      </c>
      <c r="AH11" s="186">
        <v>45.3</v>
      </c>
      <c r="AI11" s="182">
        <v>472</v>
      </c>
      <c r="AJ11" s="186">
        <v>39.1</v>
      </c>
      <c r="AK11" s="44">
        <v>609</v>
      </c>
      <c r="AL11" s="44">
        <v>41.6</v>
      </c>
      <c r="AM11" s="44">
        <v>946</v>
      </c>
      <c r="AN11" s="44">
        <v>44.7</v>
      </c>
    </row>
    <row r="12" spans="1:40">
      <c r="A12" s="9" t="s">
        <v>220</v>
      </c>
      <c r="B12" s="382">
        <v>959</v>
      </c>
      <c r="C12" s="273">
        <f t="shared" ref="C12:C16" si="4">B12/$B$17</f>
        <v>0.24922037422037421</v>
      </c>
      <c r="D12" s="382">
        <v>1189</v>
      </c>
      <c r="E12" s="273">
        <f t="shared" si="1"/>
        <v>0.31421775898520082</v>
      </c>
      <c r="F12" s="382">
        <v>1225</v>
      </c>
      <c r="G12" s="273">
        <f t="shared" si="3"/>
        <v>0.33072354211663069</v>
      </c>
      <c r="H12" s="382">
        <v>1566</v>
      </c>
      <c r="I12" s="476">
        <f>H12/H17</f>
        <v>0.35349887133182845</v>
      </c>
      <c r="J12" s="382">
        <v>1518</v>
      </c>
      <c r="K12" s="187">
        <v>30.2</v>
      </c>
      <c r="L12" s="382">
        <v>1521</v>
      </c>
      <c r="M12" s="187">
        <v>27.9</v>
      </c>
      <c r="N12" s="382">
        <v>1610</v>
      </c>
      <c r="O12" s="187">
        <v>27.2</v>
      </c>
      <c r="P12" s="54"/>
      <c r="Q12" s="382">
        <v>291</v>
      </c>
      <c r="R12" s="379">
        <v>28.840436075322103</v>
      </c>
      <c r="S12" s="393">
        <v>357</v>
      </c>
      <c r="T12" s="393">
        <v>32.4</v>
      </c>
      <c r="U12" s="393">
        <v>325</v>
      </c>
      <c r="V12" s="484">
        <f>U12/U17</f>
        <v>0.27105921601334443</v>
      </c>
      <c r="W12" s="183">
        <v>545</v>
      </c>
      <c r="X12" s="187">
        <v>31.1</v>
      </c>
      <c r="Y12" s="393">
        <v>270</v>
      </c>
      <c r="Z12" s="423">
        <f t="shared" si="2"/>
        <v>23.767605633802816</v>
      </c>
      <c r="AA12" s="393">
        <v>343</v>
      </c>
      <c r="AB12" s="393">
        <v>26.5</v>
      </c>
      <c r="AC12" s="183">
        <v>341</v>
      </c>
      <c r="AD12" s="187">
        <v>27.7</v>
      </c>
      <c r="AE12" s="183">
        <v>567</v>
      </c>
      <c r="AF12" s="187">
        <v>31.7</v>
      </c>
      <c r="AG12" s="183">
        <v>263</v>
      </c>
      <c r="AH12" s="187">
        <v>23.3</v>
      </c>
      <c r="AI12" s="183">
        <v>326</v>
      </c>
      <c r="AJ12" s="187">
        <v>26.6</v>
      </c>
      <c r="AK12" s="393">
        <v>357</v>
      </c>
      <c r="AL12" s="393">
        <v>24.4</v>
      </c>
      <c r="AM12" s="393">
        <v>664</v>
      </c>
      <c r="AN12" s="393">
        <v>31.4</v>
      </c>
    </row>
    <row r="13" spans="1:40">
      <c r="A13" s="8" t="s">
        <v>278</v>
      </c>
      <c r="B13" s="383">
        <v>856</v>
      </c>
      <c r="C13" s="274">
        <f t="shared" si="4"/>
        <v>0.22245322245322247</v>
      </c>
      <c r="D13" s="383">
        <v>1027</v>
      </c>
      <c r="E13" s="274">
        <f t="shared" si="1"/>
        <v>0.27140591966173361</v>
      </c>
      <c r="F13" s="383">
        <v>1068</v>
      </c>
      <c r="G13" s="274">
        <f t="shared" si="3"/>
        <v>0.28833693304535635</v>
      </c>
      <c r="H13" s="383">
        <v>1393</v>
      </c>
      <c r="I13" s="479">
        <f>H13/H17</f>
        <v>0.3144469525959368</v>
      </c>
      <c r="J13" s="383">
        <v>1353</v>
      </c>
      <c r="K13" s="188">
        <v>26.9</v>
      </c>
      <c r="L13" s="383">
        <v>1287</v>
      </c>
      <c r="M13" s="188">
        <v>23.6</v>
      </c>
      <c r="N13" s="383">
        <v>1305</v>
      </c>
      <c r="O13" s="188">
        <v>22</v>
      </c>
      <c r="P13" s="54"/>
      <c r="Q13" s="383">
        <v>266</v>
      </c>
      <c r="R13" s="380">
        <v>26.362735381565905</v>
      </c>
      <c r="S13" s="56">
        <v>327</v>
      </c>
      <c r="T13" s="56"/>
      <c r="U13" s="56">
        <v>290</v>
      </c>
      <c r="V13" s="485">
        <f>U13/U17</f>
        <v>0.24186822351959966</v>
      </c>
      <c r="W13" s="184">
        <v>470</v>
      </c>
      <c r="X13" s="188">
        <v>26.8</v>
      </c>
      <c r="Y13" s="56">
        <v>226</v>
      </c>
      <c r="Z13" s="424">
        <f t="shared" si="2"/>
        <v>19.8943661971831</v>
      </c>
      <c r="AA13" s="56">
        <v>293</v>
      </c>
      <c r="AB13" s="56">
        <v>22.7</v>
      </c>
      <c r="AC13" s="184">
        <v>288</v>
      </c>
      <c r="AD13" s="188">
        <v>23.4</v>
      </c>
      <c r="AE13" s="184">
        <v>480</v>
      </c>
      <c r="AF13" s="188">
        <v>26.9</v>
      </c>
      <c r="AG13" s="184">
        <v>204</v>
      </c>
      <c r="AH13" s="188">
        <v>18.100000000000001</v>
      </c>
      <c r="AI13" s="184">
        <v>282</v>
      </c>
      <c r="AJ13" s="188">
        <v>23.3</v>
      </c>
      <c r="AK13" s="56">
        <v>298</v>
      </c>
      <c r="AL13" s="56">
        <v>20.399999999999999</v>
      </c>
      <c r="AM13" s="56">
        <v>520</v>
      </c>
      <c r="AN13" s="56">
        <v>24.6</v>
      </c>
    </row>
    <row r="14" spans="1:40">
      <c r="A14" s="9" t="s">
        <v>280</v>
      </c>
      <c r="B14" s="382">
        <v>104</v>
      </c>
      <c r="C14" s="273">
        <f t="shared" si="4"/>
        <v>2.7027027027027029E-2</v>
      </c>
      <c r="D14" s="382">
        <v>162</v>
      </c>
      <c r="E14" s="273">
        <f t="shared" si="1"/>
        <v>4.281183932346723E-2</v>
      </c>
      <c r="F14" s="382">
        <v>157</v>
      </c>
      <c r="G14" s="273">
        <f t="shared" si="3"/>
        <v>4.2386609071274298E-2</v>
      </c>
      <c r="H14" s="393">
        <v>173</v>
      </c>
      <c r="I14" s="476">
        <f>H14/H17</f>
        <v>3.9051918735891651E-2</v>
      </c>
      <c r="J14" s="187">
        <v>165</v>
      </c>
      <c r="K14" s="187">
        <v>3.3</v>
      </c>
      <c r="L14" s="183">
        <v>234</v>
      </c>
      <c r="M14" s="187">
        <v>4.3</v>
      </c>
      <c r="N14" s="183">
        <v>305</v>
      </c>
      <c r="O14" s="187">
        <v>5.2</v>
      </c>
      <c r="P14" s="54"/>
      <c r="Q14" s="382">
        <v>25</v>
      </c>
      <c r="R14" s="379">
        <v>2.4777006937561943</v>
      </c>
      <c r="S14" s="393">
        <v>30</v>
      </c>
      <c r="T14" s="393"/>
      <c r="U14" s="393">
        <v>35</v>
      </c>
      <c r="V14" s="484">
        <f>U14/U17</f>
        <v>2.9190992493744787E-2</v>
      </c>
      <c r="W14" s="183">
        <v>75</v>
      </c>
      <c r="X14" s="187">
        <v>4.3</v>
      </c>
      <c r="Y14" s="393">
        <v>44</v>
      </c>
      <c r="Z14" s="423">
        <f t="shared" si="2"/>
        <v>3.873239436619718</v>
      </c>
      <c r="AA14" s="393">
        <v>50</v>
      </c>
      <c r="AB14" s="393">
        <v>3.9</v>
      </c>
      <c r="AC14" s="183">
        <v>53</v>
      </c>
      <c r="AD14" s="187">
        <v>4.3</v>
      </c>
      <c r="AE14" s="183">
        <v>87</v>
      </c>
      <c r="AF14" s="187">
        <v>4.9000000000000004</v>
      </c>
      <c r="AG14" s="183">
        <v>59</v>
      </c>
      <c r="AH14" s="187">
        <v>5.2</v>
      </c>
      <c r="AI14" s="183">
        <v>44</v>
      </c>
      <c r="AJ14" s="187">
        <v>3.6</v>
      </c>
      <c r="AK14" s="393">
        <v>59</v>
      </c>
      <c r="AL14" s="423">
        <v>4</v>
      </c>
      <c r="AM14" s="393">
        <v>144</v>
      </c>
      <c r="AN14" s="423">
        <v>6.8</v>
      </c>
    </row>
    <row r="15" spans="1:40">
      <c r="A15" s="14" t="s">
        <v>154</v>
      </c>
      <c r="B15" s="371">
        <v>73</v>
      </c>
      <c r="C15" s="272">
        <f t="shared" si="4"/>
        <v>1.8970893970893972E-2</v>
      </c>
      <c r="D15" s="371">
        <v>132</v>
      </c>
      <c r="E15" s="272">
        <f t="shared" si="1"/>
        <v>3.4883720930232558E-2</v>
      </c>
      <c r="F15" s="371">
        <v>240</v>
      </c>
      <c r="G15" s="272">
        <f t="shared" si="3"/>
        <v>6.4794816414686832E-2</v>
      </c>
      <c r="H15" s="44">
        <v>203</v>
      </c>
      <c r="I15" s="475">
        <f>H15/H17</f>
        <v>4.582392776523702E-2</v>
      </c>
      <c r="J15" s="186"/>
      <c r="K15" s="186"/>
      <c r="L15" s="182"/>
      <c r="M15" s="186"/>
      <c r="N15" s="182"/>
      <c r="O15" s="186"/>
      <c r="P15" s="54"/>
      <c r="Q15" s="371"/>
      <c r="R15" s="378"/>
      <c r="S15" s="44"/>
      <c r="T15" s="44"/>
      <c r="U15" s="44"/>
      <c r="V15" s="483">
        <f>U15/U17</f>
        <v>0</v>
      </c>
      <c r="W15" s="182"/>
      <c r="X15" s="186"/>
      <c r="Y15" s="44"/>
      <c r="Z15" s="422"/>
      <c r="AA15" s="186"/>
      <c r="AB15" s="186"/>
      <c r="AC15" s="186"/>
      <c r="AD15" s="186"/>
      <c r="AE15" s="186"/>
      <c r="AF15" s="186"/>
      <c r="AG15" s="186"/>
      <c r="AH15" s="186"/>
      <c r="AI15" s="186"/>
      <c r="AJ15" s="186"/>
      <c r="AK15" s="186"/>
      <c r="AL15" s="186"/>
      <c r="AM15" s="186"/>
      <c r="AN15" s="186"/>
    </row>
    <row r="16" spans="1:40">
      <c r="A16" s="256" t="s">
        <v>281</v>
      </c>
      <c r="B16" s="384">
        <v>3</v>
      </c>
      <c r="C16" s="275">
        <f t="shared" si="4"/>
        <v>7.7962577962577967E-4</v>
      </c>
      <c r="D16" s="384">
        <v>6</v>
      </c>
      <c r="E16" s="275">
        <f t="shared" si="1"/>
        <v>1.5856236786469344E-3</v>
      </c>
      <c r="F16" s="384">
        <v>10</v>
      </c>
      <c r="G16" s="275">
        <f t="shared" si="3"/>
        <v>2.6997840172786176E-3</v>
      </c>
      <c r="H16" s="394">
        <v>5</v>
      </c>
      <c r="I16" s="478">
        <f>H16/H17</f>
        <v>1.128668171557562E-3</v>
      </c>
      <c r="J16" s="258">
        <v>35</v>
      </c>
      <c r="K16" s="258">
        <v>0.7</v>
      </c>
      <c r="L16" s="257">
        <v>102</v>
      </c>
      <c r="M16" s="258">
        <v>1.9</v>
      </c>
      <c r="N16" s="257">
        <v>120</v>
      </c>
      <c r="O16" s="258">
        <v>2</v>
      </c>
      <c r="P16" s="54"/>
      <c r="Q16" s="384">
        <v>12</v>
      </c>
      <c r="R16" s="381">
        <v>1.0901883052527255</v>
      </c>
      <c r="S16" s="394">
        <v>5</v>
      </c>
      <c r="T16" s="394">
        <v>0.5</v>
      </c>
      <c r="U16" s="394">
        <v>6</v>
      </c>
      <c r="V16" s="486">
        <f>U16/U17</f>
        <v>5.0041701417848205E-3</v>
      </c>
      <c r="W16" s="257">
        <v>12</v>
      </c>
      <c r="X16" s="258">
        <v>0.7</v>
      </c>
      <c r="Y16" s="394">
        <v>30</v>
      </c>
      <c r="Z16" s="425">
        <f>Y16/$Y$17*100</f>
        <v>2.640845070422535</v>
      </c>
      <c r="AA16" s="394">
        <v>24</v>
      </c>
      <c r="AB16" s="394">
        <v>1.9</v>
      </c>
      <c r="AC16" s="257">
        <v>17</v>
      </c>
      <c r="AD16" s="258">
        <v>1.4</v>
      </c>
      <c r="AE16" s="257">
        <v>30</v>
      </c>
      <c r="AF16" s="258">
        <v>1.7</v>
      </c>
      <c r="AG16" s="257">
        <v>29</v>
      </c>
      <c r="AH16" s="258">
        <v>2.6</v>
      </c>
      <c r="AI16" s="257">
        <v>34</v>
      </c>
      <c r="AJ16" s="258">
        <v>2.8</v>
      </c>
      <c r="AK16" s="257">
        <v>30</v>
      </c>
      <c r="AL16" s="487">
        <v>2</v>
      </c>
      <c r="AM16" s="257">
        <v>27</v>
      </c>
      <c r="AN16" s="487">
        <v>1.3</v>
      </c>
    </row>
    <row r="17" spans="1:40">
      <c r="A17" s="89" t="s">
        <v>157</v>
      </c>
      <c r="B17" s="385">
        <f>B3+B10</f>
        <v>3848</v>
      </c>
      <c r="C17" s="276">
        <v>1</v>
      </c>
      <c r="D17" s="385">
        <f>+D3+D10</f>
        <v>3784</v>
      </c>
      <c r="E17" s="276">
        <f t="shared" si="1"/>
        <v>1</v>
      </c>
      <c r="F17" s="385">
        <f>F3+F10</f>
        <v>3704</v>
      </c>
      <c r="G17" s="276">
        <v>1</v>
      </c>
      <c r="H17" s="385">
        <f>H3+H10</f>
        <v>4430</v>
      </c>
      <c r="I17" s="189">
        <v>100</v>
      </c>
      <c r="J17" s="385">
        <v>5033</v>
      </c>
      <c r="K17" s="189">
        <v>100</v>
      </c>
      <c r="L17" s="385">
        <v>5446</v>
      </c>
      <c r="M17" s="189">
        <v>100</v>
      </c>
      <c r="N17" s="385">
        <v>5920</v>
      </c>
      <c r="O17" s="189">
        <v>100</v>
      </c>
      <c r="P17" s="231"/>
      <c r="Q17" s="385">
        <v>980</v>
      </c>
      <c r="R17" s="385">
        <v>100</v>
      </c>
      <c r="S17" s="385">
        <v>1103</v>
      </c>
      <c r="T17" s="189">
        <v>100</v>
      </c>
      <c r="U17" s="385">
        <f>U3+U10</f>
        <v>1199</v>
      </c>
      <c r="V17" s="189">
        <v>100</v>
      </c>
      <c r="W17" s="385">
        <v>1751</v>
      </c>
      <c r="X17" s="189">
        <v>100</v>
      </c>
      <c r="Y17" s="385">
        <f>+Y10+Y3</f>
        <v>1136</v>
      </c>
      <c r="Z17" s="189">
        <f>Y17/$Y$17*100</f>
        <v>100</v>
      </c>
      <c r="AA17" s="385">
        <v>1293</v>
      </c>
      <c r="AB17" s="189">
        <v>100</v>
      </c>
      <c r="AC17" s="385">
        <v>1230</v>
      </c>
      <c r="AD17" s="189">
        <v>100</v>
      </c>
      <c r="AE17" s="385">
        <v>1787</v>
      </c>
      <c r="AF17" s="189">
        <v>100</v>
      </c>
      <c r="AG17" s="385">
        <v>1130</v>
      </c>
      <c r="AH17" s="189">
        <v>100</v>
      </c>
      <c r="AI17" s="385">
        <v>1208</v>
      </c>
      <c r="AJ17" s="189">
        <v>100</v>
      </c>
      <c r="AK17" s="385">
        <v>1464</v>
      </c>
      <c r="AL17" s="189">
        <v>100</v>
      </c>
      <c r="AM17" s="385">
        <v>2118</v>
      </c>
      <c r="AN17" s="189">
        <v>100</v>
      </c>
    </row>
    <row r="20" spans="1:40" ht="15">
      <c r="A20" s="1532" t="s">
        <v>283</v>
      </c>
      <c r="B20" s="1532"/>
      <c r="C20" s="1532"/>
      <c r="D20" s="1532"/>
      <c r="E20" s="1532"/>
      <c r="F20" s="18"/>
      <c r="G20" s="18"/>
    </row>
    <row r="21" spans="1:40" ht="22.5">
      <c r="A21" s="76" t="s">
        <v>284</v>
      </c>
      <c r="B21" s="59" t="s">
        <v>285</v>
      </c>
      <c r="C21" s="59" t="s">
        <v>286</v>
      </c>
      <c r="D21" s="59" t="s">
        <v>287</v>
      </c>
      <c r="E21" s="46"/>
      <c r="F21" s="39"/>
      <c r="G21" s="39"/>
      <c r="H21" s="39"/>
      <c r="I21" s="39"/>
    </row>
    <row r="22" spans="1:40">
      <c r="A22" s="45" t="s">
        <v>145</v>
      </c>
      <c r="B22" s="45"/>
      <c r="C22" s="45"/>
      <c r="D22" s="45"/>
      <c r="E22" s="51"/>
      <c r="F22" s="51"/>
      <c r="G22" s="51"/>
      <c r="H22" s="51"/>
      <c r="I22" s="51"/>
    </row>
    <row r="23" spans="1:40">
      <c r="A23" s="8" t="s">
        <v>288</v>
      </c>
      <c r="B23" s="61">
        <v>37</v>
      </c>
      <c r="C23" s="62">
        <v>0.83</v>
      </c>
      <c r="D23" s="61" t="s">
        <v>289</v>
      </c>
      <c r="E23" s="47"/>
      <c r="F23" s="47"/>
      <c r="G23" s="47"/>
      <c r="H23" s="48"/>
      <c r="I23" s="48"/>
    </row>
    <row r="24" spans="1:40">
      <c r="A24" s="41" t="s">
        <v>290</v>
      </c>
      <c r="B24" s="77">
        <v>66</v>
      </c>
      <c r="C24" s="78">
        <v>0.43</v>
      </c>
      <c r="D24" s="78">
        <v>0.68</v>
      </c>
      <c r="E24" s="47"/>
      <c r="F24" s="47"/>
      <c r="G24" s="47"/>
      <c r="H24" s="49"/>
      <c r="I24" s="49"/>
    </row>
    <row r="25" spans="1:40">
      <c r="A25" s="14" t="s">
        <v>291</v>
      </c>
      <c r="B25" s="61">
        <v>123</v>
      </c>
      <c r="C25" s="62">
        <v>0.57999999999999996</v>
      </c>
      <c r="D25" s="62">
        <v>0.61</v>
      </c>
      <c r="E25" s="47"/>
      <c r="F25" s="47"/>
      <c r="G25" s="47"/>
      <c r="H25" s="49"/>
      <c r="I25" s="49"/>
    </row>
    <row r="26" spans="1:40">
      <c r="A26" s="41" t="s">
        <v>292</v>
      </c>
      <c r="B26" s="77">
        <v>31</v>
      </c>
      <c r="C26" s="78">
        <v>0.94</v>
      </c>
      <c r="D26" s="78">
        <v>0.96</v>
      </c>
      <c r="E26" s="47"/>
      <c r="F26" s="47"/>
      <c r="G26" s="47"/>
      <c r="H26" s="49"/>
      <c r="I26" s="49"/>
    </row>
    <row r="27" spans="1:40" ht="24">
      <c r="A27" s="45" t="s">
        <v>220</v>
      </c>
      <c r="B27" s="45"/>
      <c r="C27" s="45"/>
      <c r="D27" s="45"/>
      <c r="E27" s="50"/>
      <c r="F27" s="50"/>
      <c r="G27" s="50"/>
      <c r="H27" s="48"/>
      <c r="I27" s="48"/>
    </row>
    <row r="28" spans="1:40">
      <c r="A28" s="14" t="s">
        <v>293</v>
      </c>
      <c r="B28" s="107"/>
      <c r="C28" s="108"/>
      <c r="D28" s="108"/>
      <c r="E28" s="47"/>
      <c r="F28" s="47"/>
      <c r="G28" s="47"/>
      <c r="H28" s="49"/>
      <c r="I28" s="49"/>
    </row>
    <row r="29" spans="1:40">
      <c r="A29" s="171" t="s">
        <v>294</v>
      </c>
      <c r="B29" s="95">
        <v>36</v>
      </c>
      <c r="C29" s="96">
        <v>0.18</v>
      </c>
      <c r="D29" s="96">
        <v>0.26</v>
      </c>
      <c r="E29" s="60"/>
      <c r="F29" s="60"/>
      <c r="G29" s="60"/>
      <c r="H29" s="60"/>
      <c r="I29" s="60"/>
    </row>
    <row r="30" spans="1:40">
      <c r="A30" s="1526" t="s">
        <v>295</v>
      </c>
      <c r="B30" s="1526"/>
      <c r="C30" s="1526"/>
      <c r="D30" s="1526"/>
      <c r="E30" s="60"/>
      <c r="F30" s="60"/>
      <c r="G30" s="60"/>
      <c r="H30" s="60"/>
      <c r="I30" s="60"/>
    </row>
    <row r="31" spans="1:40">
      <c r="A31" s="1533" t="s">
        <v>1047</v>
      </c>
      <c r="B31" s="1526"/>
      <c r="C31" s="1526"/>
      <c r="D31" s="1526"/>
      <c r="E31" s="60"/>
      <c r="F31" s="60"/>
      <c r="G31" s="60"/>
      <c r="H31" s="60"/>
      <c r="I31" s="60"/>
    </row>
    <row r="32" spans="1:40">
      <c r="A32" s="1526" t="s">
        <v>296</v>
      </c>
      <c r="B32" s="1526"/>
      <c r="C32" s="1526"/>
      <c r="D32" s="1526"/>
      <c r="E32" s="60"/>
      <c r="F32" s="60"/>
      <c r="G32" s="60"/>
      <c r="H32" s="60"/>
      <c r="I32" s="60"/>
    </row>
    <row r="33" spans="1:9">
      <c r="A33" s="1526" t="s">
        <v>297</v>
      </c>
      <c r="B33" s="1526"/>
      <c r="C33" s="1526"/>
      <c r="D33" s="1526"/>
      <c r="E33" s="60"/>
      <c r="F33" s="60"/>
      <c r="G33" s="60"/>
      <c r="H33" s="60"/>
      <c r="I33" s="60"/>
    </row>
    <row r="34" spans="1:9">
      <c r="A34" s="28"/>
      <c r="B34" s="28"/>
      <c r="C34" s="28"/>
      <c r="D34" s="28"/>
      <c r="E34" s="28"/>
      <c r="F34" s="28"/>
      <c r="G34" s="28"/>
      <c r="H34" s="28"/>
      <c r="I34" s="28"/>
    </row>
    <row r="35" spans="1:9" ht="17.25">
      <c r="A35" s="1532" t="s">
        <v>298</v>
      </c>
      <c r="B35" s="1532"/>
      <c r="C35" s="1532"/>
      <c r="D35" s="1532"/>
      <c r="E35" s="1532"/>
      <c r="F35" s="18"/>
      <c r="G35" s="18"/>
    </row>
    <row r="36" spans="1:9" ht="22.5">
      <c r="A36" s="76" t="s">
        <v>284</v>
      </c>
      <c r="B36" s="59" t="s">
        <v>285</v>
      </c>
      <c r="C36" s="59" t="s">
        <v>286</v>
      </c>
      <c r="D36" s="59" t="s">
        <v>287</v>
      </c>
      <c r="E36" s="46"/>
      <c r="F36" s="39"/>
      <c r="G36" s="39"/>
      <c r="H36" s="39"/>
      <c r="I36" s="39"/>
    </row>
    <row r="37" spans="1:9">
      <c r="A37" s="45" t="s">
        <v>145</v>
      </c>
      <c r="B37" s="45"/>
      <c r="C37" s="45"/>
      <c r="D37" s="45"/>
      <c r="E37" s="51"/>
      <c r="F37" s="51"/>
      <c r="G37" s="51"/>
      <c r="H37" s="51"/>
      <c r="I37" s="51"/>
    </row>
    <row r="38" spans="1:9">
      <c r="A38" s="63" t="s">
        <v>299</v>
      </c>
      <c r="B38" s="61">
        <v>46</v>
      </c>
      <c r="C38" s="62">
        <v>0.16</v>
      </c>
      <c r="D38" s="62">
        <v>0.26</v>
      </c>
      <c r="E38" s="47"/>
      <c r="F38" s="47"/>
      <c r="G38" s="47"/>
      <c r="H38" s="48"/>
      <c r="I38" s="48"/>
    </row>
    <row r="39" spans="1:9">
      <c r="A39" s="437" t="s">
        <v>300</v>
      </c>
      <c r="B39" s="77">
        <v>1</v>
      </c>
      <c r="C39" s="78">
        <v>0.18</v>
      </c>
      <c r="D39" s="78">
        <v>0.18</v>
      </c>
      <c r="E39" s="47"/>
      <c r="F39" s="47"/>
      <c r="G39" s="47"/>
      <c r="H39" s="48"/>
      <c r="I39" s="48"/>
    </row>
    <row r="40" spans="1:9">
      <c r="A40" s="63" t="s">
        <v>301</v>
      </c>
      <c r="B40" s="61">
        <v>10</v>
      </c>
      <c r="C40" s="62">
        <v>0.33</v>
      </c>
      <c r="D40" s="62">
        <v>0.78</v>
      </c>
      <c r="E40" s="47"/>
      <c r="F40" s="47"/>
      <c r="G40" s="47"/>
      <c r="H40" s="48"/>
      <c r="I40" s="48"/>
    </row>
    <row r="41" spans="1:9" ht="12.75" customHeight="1">
      <c r="A41" s="1531" t="s">
        <v>220</v>
      </c>
      <c r="B41" s="1531"/>
      <c r="C41" s="1531"/>
      <c r="D41" s="1531"/>
      <c r="E41" s="50"/>
      <c r="F41" s="50"/>
      <c r="G41" s="50"/>
      <c r="H41" s="48"/>
      <c r="I41" s="48"/>
    </row>
    <row r="42" spans="1:9">
      <c r="A42" s="438" t="s">
        <v>302</v>
      </c>
      <c r="B42" s="439">
        <v>120</v>
      </c>
      <c r="C42" s="440">
        <v>0.92</v>
      </c>
      <c r="D42" s="440">
        <v>0.92</v>
      </c>
      <c r="E42" s="47"/>
      <c r="F42" s="47"/>
      <c r="G42" s="47"/>
      <c r="H42" s="49"/>
      <c r="I42" s="49"/>
    </row>
    <row r="43" spans="1:9" ht="13.5">
      <c r="A43" s="1409" t="s">
        <v>303</v>
      </c>
      <c r="B43" s="1378"/>
      <c r="C43" s="1378"/>
      <c r="D43" s="1378"/>
      <c r="E43" s="52"/>
      <c r="F43" s="52"/>
      <c r="G43" s="52"/>
      <c r="H43" s="52"/>
      <c r="I43" s="52"/>
    </row>
    <row r="44" spans="1:9" ht="13.5">
      <c r="A44" s="1409" t="s">
        <v>304</v>
      </c>
      <c r="B44" s="1378"/>
      <c r="C44" s="1378"/>
      <c r="D44" s="1378"/>
      <c r="E44" s="28"/>
      <c r="F44" s="28"/>
      <c r="G44" s="28"/>
      <c r="H44" s="28"/>
      <c r="I44" s="28"/>
    </row>
    <row r="45" spans="1:9" ht="14.25">
      <c r="A45" s="1410" t="s">
        <v>305</v>
      </c>
      <c r="B45" s="28"/>
      <c r="C45" s="28"/>
      <c r="D45" s="28"/>
      <c r="E45" s="28"/>
      <c r="F45" s="28"/>
      <c r="G45" s="28"/>
      <c r="H45" s="28"/>
      <c r="I45" s="28"/>
    </row>
    <row r="46" spans="1:9">
      <c r="A46" s="19"/>
    </row>
    <row r="47" spans="1:9" ht="15">
      <c r="A47" s="1532" t="s">
        <v>1048</v>
      </c>
      <c r="B47" s="1532"/>
      <c r="C47" s="1532"/>
      <c r="D47" s="1532"/>
      <c r="E47" s="22"/>
    </row>
    <row r="48" spans="1:9" ht="18" customHeight="1">
      <c r="A48" s="1411" t="s">
        <v>112</v>
      </c>
      <c r="B48" s="1412" t="s">
        <v>145</v>
      </c>
      <c r="C48" s="1412" t="s">
        <v>220</v>
      </c>
      <c r="D48" s="1412" t="s">
        <v>281</v>
      </c>
      <c r="E48" s="1413" t="s">
        <v>157</v>
      </c>
    </row>
    <row r="49" spans="1:7" ht="18" customHeight="1">
      <c r="A49" s="1414" t="s">
        <v>306</v>
      </c>
      <c r="B49" s="1415">
        <v>533</v>
      </c>
      <c r="C49" s="1415">
        <v>400</v>
      </c>
      <c r="D49" s="1415">
        <v>2</v>
      </c>
      <c r="E49" s="1416">
        <v>935</v>
      </c>
    </row>
    <row r="50" spans="1:7">
      <c r="A50" s="1417" t="s">
        <v>307</v>
      </c>
      <c r="B50" s="1418">
        <v>12</v>
      </c>
      <c r="C50" s="1418">
        <v>159</v>
      </c>
      <c r="D50" s="1419" t="s">
        <v>34</v>
      </c>
      <c r="E50" s="1420">
        <v>171</v>
      </c>
      <c r="F50" s="48"/>
      <c r="G50" s="48"/>
    </row>
    <row r="51" spans="1:7">
      <c r="A51" s="1414" t="s">
        <v>308</v>
      </c>
      <c r="B51" s="1415">
        <v>45</v>
      </c>
      <c r="C51" s="1421" t="s">
        <v>34</v>
      </c>
      <c r="D51" s="1421" t="s">
        <v>34</v>
      </c>
      <c r="E51" s="1416">
        <v>45</v>
      </c>
      <c r="F51" s="48"/>
      <c r="G51" s="48"/>
    </row>
    <row r="52" spans="1:7">
      <c r="A52" s="1417" t="s">
        <v>309</v>
      </c>
      <c r="B52" s="1418">
        <v>48</v>
      </c>
      <c r="C52" s="1418">
        <v>11</v>
      </c>
      <c r="D52" s="1419" t="s">
        <v>34</v>
      </c>
      <c r="E52" s="1420">
        <v>59</v>
      </c>
      <c r="F52" s="48"/>
      <c r="G52" s="48"/>
    </row>
    <row r="53" spans="1:7">
      <c r="A53" s="1414" t="s">
        <v>310</v>
      </c>
      <c r="B53" s="1415">
        <v>74</v>
      </c>
      <c r="C53" s="1415">
        <v>23</v>
      </c>
      <c r="D53" s="1421" t="s">
        <v>34</v>
      </c>
      <c r="E53" s="1416">
        <v>97</v>
      </c>
      <c r="F53" s="48"/>
      <c r="G53" s="48"/>
    </row>
    <row r="54" spans="1:7">
      <c r="A54" s="1417" t="s">
        <v>311</v>
      </c>
      <c r="B54" s="1418">
        <v>88</v>
      </c>
      <c r="C54" s="1418">
        <v>59</v>
      </c>
      <c r="D54" s="1418">
        <v>2</v>
      </c>
      <c r="E54" s="1420">
        <v>149</v>
      </c>
      <c r="F54" s="48"/>
      <c r="G54" s="48"/>
    </row>
    <row r="55" spans="1:7">
      <c r="A55" s="1414" t="s">
        <v>312</v>
      </c>
      <c r="B55" s="1415">
        <v>79</v>
      </c>
      <c r="C55" s="1415">
        <v>4</v>
      </c>
      <c r="D55" s="1421" t="s">
        <v>34</v>
      </c>
      <c r="E55" s="1416">
        <v>83</v>
      </c>
      <c r="F55" s="48"/>
      <c r="G55" s="48"/>
    </row>
    <row r="56" spans="1:7">
      <c r="A56" s="1417" t="s">
        <v>313</v>
      </c>
      <c r="B56" s="1418">
        <v>67</v>
      </c>
      <c r="C56" s="1418">
        <v>8</v>
      </c>
      <c r="D56" s="1418">
        <v>23</v>
      </c>
      <c r="E56" s="1420">
        <v>98</v>
      </c>
      <c r="F56" s="48"/>
      <c r="G56" s="48"/>
    </row>
    <row r="57" spans="1:7">
      <c r="A57" s="1422" t="s">
        <v>157</v>
      </c>
      <c r="B57" s="1398">
        <v>946</v>
      </c>
      <c r="C57" s="1398">
        <v>664</v>
      </c>
      <c r="D57" s="1398">
        <v>27</v>
      </c>
      <c r="E57" s="1423">
        <v>1637</v>
      </c>
      <c r="F57" s="48"/>
      <c r="G57" s="48"/>
    </row>
  </sheetData>
  <mergeCells count="9">
    <mergeCell ref="A41:D41"/>
    <mergeCell ref="A32:D32"/>
    <mergeCell ref="A33:D33"/>
    <mergeCell ref="A47:D47"/>
    <mergeCell ref="A1:AM1"/>
    <mergeCell ref="A20:E20"/>
    <mergeCell ref="A35:E35"/>
    <mergeCell ref="A30:D30"/>
    <mergeCell ref="A31:D31"/>
  </mergeCells>
  <hyperlinks>
    <hyperlink ref="A35" location="_ftn1" display="_ftn1" xr:uid="{07612AFF-FFC3-4A3E-92EF-15381DC2ED22}"/>
  </hyperlinks>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C10:G10" formula="1"/>
  </ignoredError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C4D5A-833E-4294-8542-BCBFCF50D4C8}">
  <dimension ref="A1:H22"/>
  <sheetViews>
    <sheetView showGridLines="0" zoomScaleNormal="100" workbookViewId="0">
      <selection sqref="A1:G1"/>
    </sheetView>
  </sheetViews>
  <sheetFormatPr defaultRowHeight="12.75"/>
  <cols>
    <col min="1" max="1" width="27.5703125" style="510" customWidth="1"/>
    <col min="2" max="2" width="11.140625" style="510" customWidth="1"/>
    <col min="3" max="3" width="10.85546875" style="510" bestFit="1" customWidth="1"/>
    <col min="4" max="4" width="8.85546875" style="510" customWidth="1"/>
    <col min="5" max="5" width="9.140625" style="510"/>
    <col min="6" max="6" width="11.42578125" style="510" customWidth="1"/>
    <col min="7" max="7" width="12.140625" style="510" customWidth="1"/>
    <col min="8" max="8" width="10.28515625" style="510" customWidth="1"/>
    <col min="9" max="16384" width="9.140625" style="510"/>
  </cols>
  <sheetData>
    <row r="1" spans="1:8" ht="15" customHeight="1">
      <c r="A1" s="1534" t="s">
        <v>314</v>
      </c>
      <c r="B1" s="1534"/>
      <c r="C1" s="1534"/>
      <c r="D1" s="1534"/>
      <c r="E1" s="1534"/>
      <c r="F1" s="1534"/>
      <c r="G1" s="1534"/>
      <c r="H1" s="1293"/>
    </row>
    <row r="2" spans="1:8">
      <c r="A2" s="1411" t="s">
        <v>315</v>
      </c>
      <c r="B2" s="1424" t="s">
        <v>315</v>
      </c>
      <c r="C2" s="1424" t="s">
        <v>315</v>
      </c>
      <c r="D2" s="1535" t="s">
        <v>316</v>
      </c>
      <c r="E2" s="1535"/>
      <c r="F2" s="1535"/>
      <c r="G2" s="1412" t="s">
        <v>315</v>
      </c>
      <c r="H2" s="1413" t="s">
        <v>315</v>
      </c>
    </row>
    <row r="3" spans="1:8" ht="21" customHeight="1">
      <c r="A3" s="1425" t="s">
        <v>112</v>
      </c>
      <c r="B3" s="1426" t="s">
        <v>317</v>
      </c>
      <c r="C3" s="1426" t="s">
        <v>318</v>
      </c>
      <c r="D3" s="1427" t="s">
        <v>319</v>
      </c>
      <c r="E3" s="1427" t="s">
        <v>320</v>
      </c>
      <c r="F3" s="1427" t="s">
        <v>321</v>
      </c>
      <c r="G3" s="1426" t="s">
        <v>136</v>
      </c>
      <c r="H3" s="1428" t="s">
        <v>128</v>
      </c>
    </row>
    <row r="4" spans="1:8" ht="12.75" customHeight="1">
      <c r="A4" s="1429"/>
      <c r="B4" s="1430"/>
      <c r="C4" s="1430"/>
      <c r="D4" s="1430"/>
      <c r="E4" s="1430"/>
      <c r="F4" s="1426" t="s">
        <v>322</v>
      </c>
      <c r="G4" s="1430"/>
      <c r="H4" s="1431"/>
    </row>
    <row r="5" spans="1:8">
      <c r="A5" s="1429"/>
      <c r="B5" s="1430"/>
      <c r="C5" s="1430"/>
      <c r="D5" s="1430"/>
      <c r="E5" s="1430"/>
      <c r="F5" s="1426" t="s">
        <v>323</v>
      </c>
      <c r="G5" s="1430"/>
      <c r="H5" s="1431"/>
    </row>
    <row r="6" spans="1:8">
      <c r="A6" s="1432" t="s">
        <v>145</v>
      </c>
      <c r="B6" s="1433">
        <v>11030</v>
      </c>
      <c r="C6" s="375">
        <v>-4568</v>
      </c>
      <c r="D6" s="1433">
        <v>87</v>
      </c>
      <c r="E6" s="375">
        <v>-104</v>
      </c>
      <c r="F6" s="375">
        <v>-80</v>
      </c>
      <c r="G6" s="1433">
        <v>46</v>
      </c>
      <c r="H6" s="1434">
        <v>6411</v>
      </c>
    </row>
    <row r="7" spans="1:8">
      <c r="A7" s="1435" t="s">
        <v>324</v>
      </c>
      <c r="B7" s="1436">
        <v>9212</v>
      </c>
      <c r="C7" s="300">
        <v>-3704</v>
      </c>
      <c r="D7" s="1436">
        <v>95</v>
      </c>
      <c r="E7" s="300">
        <v>-90</v>
      </c>
      <c r="F7" s="300">
        <v>-67</v>
      </c>
      <c r="G7" s="1436">
        <v>21</v>
      </c>
      <c r="H7" s="1437">
        <v>5467</v>
      </c>
    </row>
    <row r="8" spans="1:8">
      <c r="A8" s="1414" t="s">
        <v>325</v>
      </c>
      <c r="B8" s="1438">
        <v>1680</v>
      </c>
      <c r="C8" s="372">
        <v>-768</v>
      </c>
      <c r="D8" s="372">
        <v>-4</v>
      </c>
      <c r="E8" s="372">
        <v>-3</v>
      </c>
      <c r="F8" s="372">
        <v>-5</v>
      </c>
      <c r="G8" s="1438">
        <v>25</v>
      </c>
      <c r="H8" s="1439">
        <v>925</v>
      </c>
    </row>
    <row r="9" spans="1:8">
      <c r="A9" s="1435" t="s">
        <v>261</v>
      </c>
      <c r="B9" s="1436">
        <v>138</v>
      </c>
      <c r="C9" s="300">
        <v>-96</v>
      </c>
      <c r="D9" s="300">
        <v>-4</v>
      </c>
      <c r="E9" s="300">
        <v>-11</v>
      </c>
      <c r="F9" s="300">
        <v>-8</v>
      </c>
      <c r="G9" s="1436"/>
      <c r="H9" s="1437">
        <v>19</v>
      </c>
    </row>
    <row r="10" spans="1:8">
      <c r="A10" s="1432" t="s">
        <v>220</v>
      </c>
      <c r="B10" s="1433">
        <v>1982</v>
      </c>
      <c r="C10" s="375">
        <v>-1443</v>
      </c>
      <c r="D10" s="1433">
        <v>64</v>
      </c>
      <c r="E10" s="375">
        <v>-78</v>
      </c>
      <c r="F10" s="375">
        <v>-2</v>
      </c>
      <c r="G10" s="1433"/>
      <c r="H10" s="1434">
        <v>523</v>
      </c>
    </row>
    <row r="11" spans="1:8">
      <c r="A11" s="1435" t="s">
        <v>326</v>
      </c>
      <c r="B11" s="1436">
        <v>1177</v>
      </c>
      <c r="C11" s="300">
        <v>-980</v>
      </c>
      <c r="D11" s="300">
        <v>-9</v>
      </c>
      <c r="E11" s="300">
        <v>-35</v>
      </c>
      <c r="F11" s="300">
        <v>-1</v>
      </c>
      <c r="G11" s="1436"/>
      <c r="H11" s="1437">
        <v>152</v>
      </c>
    </row>
    <row r="12" spans="1:8">
      <c r="A12" s="1414" t="s">
        <v>327</v>
      </c>
      <c r="B12" s="1438">
        <v>855</v>
      </c>
      <c r="C12" s="372">
        <v>-427</v>
      </c>
      <c r="D12" s="372">
        <v>-9</v>
      </c>
      <c r="E12" s="372">
        <v>-43</v>
      </c>
      <c r="F12" s="372">
        <v>-1</v>
      </c>
      <c r="G12" s="1438"/>
      <c r="H12" s="1439">
        <v>375</v>
      </c>
    </row>
    <row r="13" spans="1:8" ht="12.6" customHeight="1">
      <c r="A13" s="1435" t="s">
        <v>328</v>
      </c>
      <c r="B13" s="300">
        <v>-50</v>
      </c>
      <c r="C13" s="300">
        <v>-36</v>
      </c>
      <c r="D13" s="1436">
        <v>82</v>
      </c>
      <c r="E13" s="1436"/>
      <c r="F13" s="1436"/>
      <c r="G13" s="1436"/>
      <c r="H13" s="1494">
        <v>-4</v>
      </c>
    </row>
    <row r="14" spans="1:8">
      <c r="A14" s="1432" t="s">
        <v>329</v>
      </c>
      <c r="B14" s="1433"/>
      <c r="C14" s="1433"/>
      <c r="D14" s="375">
        <v>-396</v>
      </c>
      <c r="E14" s="1433"/>
      <c r="F14" s="1433"/>
      <c r="G14" s="1433"/>
      <c r="H14" s="1495">
        <v>-396</v>
      </c>
    </row>
    <row r="15" spans="1:8" ht="12.75" customHeight="1">
      <c r="A15" s="1440" t="s">
        <v>152</v>
      </c>
      <c r="B15" s="1441">
        <v>42</v>
      </c>
      <c r="C15" s="368">
        <v>-61</v>
      </c>
      <c r="D15" s="368">
        <v>-189</v>
      </c>
      <c r="E15" s="368">
        <v>-49</v>
      </c>
      <c r="F15" s="368">
        <v>-1</v>
      </c>
      <c r="G15" s="1441">
        <v>53</v>
      </c>
      <c r="H15" s="1585">
        <v>-204</v>
      </c>
    </row>
    <row r="16" spans="1:8">
      <c r="A16" s="1490" t="s">
        <v>157</v>
      </c>
      <c r="B16" s="1398">
        <v>13054</v>
      </c>
      <c r="C16" s="318">
        <v>-6072</v>
      </c>
      <c r="D16" s="318">
        <v>-434</v>
      </c>
      <c r="E16" s="318">
        <v>-231</v>
      </c>
      <c r="F16" s="318">
        <v>-83</v>
      </c>
      <c r="G16" s="1398">
        <v>99</v>
      </c>
      <c r="H16" s="1423">
        <v>6334</v>
      </c>
    </row>
    <row r="17" spans="1:8" ht="13.5">
      <c r="A17" s="1496" t="s">
        <v>331</v>
      </c>
      <c r="B17" s="1379"/>
      <c r="C17" s="1379"/>
      <c r="D17" s="1379"/>
      <c r="E17" s="1379"/>
      <c r="F17" s="1379"/>
      <c r="G17" s="1379"/>
      <c r="H17" s="1379"/>
    </row>
    <row r="18" spans="1:8" ht="13.5">
      <c r="A18" s="1442" t="s">
        <v>332</v>
      </c>
      <c r="B18" s="1380"/>
      <c r="C18" s="1380"/>
      <c r="D18" s="1380"/>
      <c r="E18" s="1380"/>
      <c r="F18" s="1380"/>
      <c r="G18" s="1380"/>
      <c r="H18" s="1380"/>
    </row>
    <row r="19" spans="1:8" ht="13.5">
      <c r="A19" s="1496" t="s">
        <v>333</v>
      </c>
      <c r="B19" s="1380"/>
      <c r="C19" s="1380"/>
      <c r="D19" s="1380"/>
      <c r="E19" s="1380"/>
      <c r="F19" s="1380"/>
      <c r="G19" s="1380"/>
      <c r="H19" s="1380"/>
    </row>
    <row r="20" spans="1:8" ht="27.75" customHeight="1">
      <c r="A20" s="1497" t="s">
        <v>334</v>
      </c>
      <c r="B20" s="1381"/>
      <c r="C20" s="1381"/>
      <c r="D20" s="1381"/>
      <c r="E20" s="1381"/>
      <c r="F20" s="1381"/>
      <c r="G20" s="1381"/>
      <c r="H20" s="1381"/>
    </row>
    <row r="21" spans="1:8">
      <c r="A21" s="1537"/>
      <c r="B21" s="1537"/>
      <c r="C21" s="1537"/>
      <c r="D21" s="1537"/>
      <c r="E21" s="1537"/>
      <c r="F21" s="1537"/>
      <c r="G21" s="1537"/>
      <c r="H21" s="1537"/>
    </row>
    <row r="22" spans="1:8">
      <c r="A22" s="1536"/>
      <c r="B22" s="1536"/>
      <c r="C22" s="1536"/>
      <c r="D22" s="1536"/>
      <c r="E22" s="1536"/>
      <c r="F22" s="1536"/>
      <c r="G22" s="1536"/>
      <c r="H22" s="1536"/>
    </row>
  </sheetData>
  <mergeCells count="4">
    <mergeCell ref="A1:G1"/>
    <mergeCell ref="D2:F2"/>
    <mergeCell ref="A22:H22"/>
    <mergeCell ref="A21:H21"/>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97BD8-B518-4730-A6D1-08E90191A82D}">
  <dimension ref="A1:V116"/>
  <sheetViews>
    <sheetView showGridLines="0" zoomScaleNormal="100" workbookViewId="0">
      <pane xSplit="1" topLeftCell="B1" activePane="topRight" state="frozen"/>
      <selection sqref="A1:AM1"/>
      <selection pane="topRight" sqref="A1:U1"/>
    </sheetView>
  </sheetViews>
  <sheetFormatPr defaultRowHeight="12.75"/>
  <cols>
    <col min="1" max="1" width="39.5703125" style="510" customWidth="1"/>
    <col min="2" max="8" width="9.5703125" style="510" customWidth="1"/>
    <col min="9" max="9" width="4.85546875" style="510" customWidth="1"/>
    <col min="10" max="21" width="9.5703125" style="510" customWidth="1"/>
    <col min="22" max="16384" width="9.140625" style="510"/>
  </cols>
  <sheetData>
    <row r="1" spans="1:22" ht="15">
      <c r="A1" s="1538" t="s">
        <v>335</v>
      </c>
      <c r="B1" s="1538"/>
      <c r="C1" s="1538"/>
      <c r="D1" s="1538"/>
      <c r="E1" s="1538"/>
      <c r="F1" s="1538"/>
      <c r="G1" s="1538"/>
      <c r="H1" s="1538"/>
      <c r="I1" s="1538"/>
      <c r="J1" s="1538"/>
      <c r="K1" s="1538"/>
      <c r="L1" s="1538"/>
      <c r="M1" s="1538"/>
      <c r="N1" s="1538"/>
      <c r="O1" s="1538"/>
      <c r="P1" s="1538"/>
      <c r="Q1" s="1538"/>
      <c r="R1" s="1538"/>
      <c r="S1" s="1538"/>
      <c r="T1" s="1538"/>
      <c r="U1" s="1538"/>
    </row>
    <row r="2" spans="1:22">
      <c r="A2" s="665" t="s">
        <v>112</v>
      </c>
      <c r="B2" s="666">
        <v>2017</v>
      </c>
      <c r="C2" s="666">
        <v>2018</v>
      </c>
      <c r="D2" s="666">
        <v>2019</v>
      </c>
      <c r="E2" s="666">
        <v>2020</v>
      </c>
      <c r="F2" s="666">
        <v>2021</v>
      </c>
      <c r="G2" s="666">
        <v>2022</v>
      </c>
      <c r="H2" s="666">
        <v>2023</v>
      </c>
      <c r="I2" s="513"/>
      <c r="J2" s="512" t="s">
        <v>9</v>
      </c>
      <c r="K2" s="512" t="s">
        <v>10</v>
      </c>
      <c r="L2" s="512" t="s">
        <v>11</v>
      </c>
      <c r="M2" s="512" t="s">
        <v>12</v>
      </c>
      <c r="N2" s="512" t="s">
        <v>13</v>
      </c>
      <c r="O2" s="512" t="s">
        <v>14</v>
      </c>
      <c r="P2" s="512" t="s">
        <v>15</v>
      </c>
      <c r="Q2" s="512" t="s">
        <v>16</v>
      </c>
      <c r="R2" s="512" t="s">
        <v>17</v>
      </c>
      <c r="S2" s="512" t="s">
        <v>18</v>
      </c>
      <c r="T2" s="512" t="s">
        <v>19</v>
      </c>
      <c r="U2" s="512" t="s">
        <v>20</v>
      </c>
    </row>
    <row r="3" spans="1:22">
      <c r="A3" s="560" t="s">
        <v>336</v>
      </c>
      <c r="B3" s="667">
        <v>25129</v>
      </c>
      <c r="C3" s="667">
        <v>27933</v>
      </c>
      <c r="D3" s="667">
        <v>30005</v>
      </c>
      <c r="E3" s="667">
        <v>32078</v>
      </c>
      <c r="F3" s="667">
        <v>45925</v>
      </c>
      <c r="G3" s="667">
        <v>34916</v>
      </c>
      <c r="H3" s="667">
        <v>34079</v>
      </c>
      <c r="I3" s="563"/>
      <c r="J3" s="668">
        <v>10411</v>
      </c>
      <c r="K3" s="668">
        <v>14178</v>
      </c>
      <c r="L3" s="668">
        <v>10566</v>
      </c>
      <c r="M3" s="667">
        <v>10769</v>
      </c>
      <c r="N3" s="668">
        <v>8734</v>
      </c>
      <c r="O3" s="667">
        <v>9025</v>
      </c>
      <c r="P3" s="667">
        <v>7827</v>
      </c>
      <c r="Q3" s="667">
        <v>9330</v>
      </c>
      <c r="R3" s="667">
        <v>6411</v>
      </c>
      <c r="S3" s="667">
        <v>7776</v>
      </c>
      <c r="T3" s="668">
        <v>8862</v>
      </c>
      <c r="U3" s="668">
        <v>11030</v>
      </c>
    </row>
    <row r="4" spans="1:22">
      <c r="A4" s="567" t="s">
        <v>318</v>
      </c>
      <c r="B4" s="372">
        <v>-11410</v>
      </c>
      <c r="C4" s="372">
        <v>-13044</v>
      </c>
      <c r="D4" s="372">
        <v>-11988</v>
      </c>
      <c r="E4" s="372">
        <v>-10265</v>
      </c>
      <c r="F4" s="372">
        <v>-13830</v>
      </c>
      <c r="G4" s="372">
        <v>-14946</v>
      </c>
      <c r="H4" s="372">
        <v>-15451</v>
      </c>
      <c r="I4" s="563"/>
      <c r="J4" s="372">
        <v>-2499</v>
      </c>
      <c r="K4" s="372">
        <v>-3374</v>
      </c>
      <c r="L4" s="372">
        <v>-3714</v>
      </c>
      <c r="M4" s="372">
        <v>-4244</v>
      </c>
      <c r="N4" s="372">
        <v>-2723</v>
      </c>
      <c r="O4" s="372">
        <v>-3771</v>
      </c>
      <c r="P4" s="372">
        <v>-3891</v>
      </c>
      <c r="Q4" s="372">
        <v>-4561</v>
      </c>
      <c r="R4" s="372">
        <v>-2918</v>
      </c>
      <c r="S4" s="372">
        <v>-3801</v>
      </c>
      <c r="T4" s="372">
        <v>-4164</v>
      </c>
      <c r="U4" s="372">
        <v>-4568</v>
      </c>
    </row>
    <row r="5" spans="1:22">
      <c r="A5" s="560" t="s">
        <v>337</v>
      </c>
      <c r="B5" s="300">
        <v>5</v>
      </c>
      <c r="C5" s="300">
        <v>-94</v>
      </c>
      <c r="D5" s="300">
        <v>-351</v>
      </c>
      <c r="E5" s="300">
        <v>-166</v>
      </c>
      <c r="F5" s="300">
        <v>-98</v>
      </c>
      <c r="G5" s="300">
        <v>-51</v>
      </c>
      <c r="H5" s="300">
        <v>-14</v>
      </c>
      <c r="I5" s="563"/>
      <c r="J5" s="300">
        <v>7</v>
      </c>
      <c r="K5" s="300">
        <v>-58</v>
      </c>
      <c r="L5" s="300">
        <v>-32</v>
      </c>
      <c r="M5" s="300">
        <v>-14</v>
      </c>
      <c r="N5" s="300">
        <v>-52</v>
      </c>
      <c r="O5" s="300">
        <v>-46</v>
      </c>
      <c r="P5" s="300">
        <v>-47</v>
      </c>
      <c r="Q5" s="300">
        <v>94</v>
      </c>
      <c r="R5" s="300">
        <v>-41</v>
      </c>
      <c r="S5" s="300">
        <v>19</v>
      </c>
      <c r="T5" s="300">
        <v>-79</v>
      </c>
      <c r="U5" s="300">
        <v>87</v>
      </c>
    </row>
    <row r="6" spans="1:22">
      <c r="A6" s="567" t="s">
        <v>338</v>
      </c>
      <c r="B6" s="372">
        <v>-192</v>
      </c>
      <c r="C6" s="372">
        <v>-135</v>
      </c>
      <c r="D6" s="372">
        <v>-823</v>
      </c>
      <c r="E6" s="372">
        <v>-647</v>
      </c>
      <c r="F6" s="372">
        <v>-393</v>
      </c>
      <c r="G6" s="372">
        <v>-381</v>
      </c>
      <c r="H6" s="372">
        <v>-338</v>
      </c>
      <c r="I6" s="563"/>
      <c r="J6" s="372">
        <v>-108</v>
      </c>
      <c r="K6" s="372">
        <v>-91</v>
      </c>
      <c r="L6" s="372">
        <v>-75</v>
      </c>
      <c r="M6" s="372">
        <v>-118</v>
      </c>
      <c r="N6" s="372">
        <v>-121</v>
      </c>
      <c r="O6" s="372">
        <v>-86</v>
      </c>
      <c r="P6" s="372">
        <v>-72</v>
      </c>
      <c r="Q6" s="372">
        <v>-102</v>
      </c>
      <c r="R6" s="372">
        <v>-89</v>
      </c>
      <c r="S6" s="372">
        <v>-80</v>
      </c>
      <c r="T6" s="372">
        <v>-89</v>
      </c>
      <c r="U6" s="372">
        <v>-80</v>
      </c>
    </row>
    <row r="7" spans="1:22">
      <c r="A7" s="560" t="s">
        <v>339</v>
      </c>
      <c r="B7" s="300">
        <v>-109</v>
      </c>
      <c r="C7" s="300">
        <v>-138</v>
      </c>
      <c r="D7" s="300">
        <v>-142</v>
      </c>
      <c r="E7" s="300">
        <v>-136</v>
      </c>
      <c r="F7" s="300">
        <v>-205</v>
      </c>
      <c r="G7" s="300">
        <v>-215</v>
      </c>
      <c r="H7" s="300">
        <v>-283</v>
      </c>
      <c r="I7" s="563"/>
      <c r="J7" s="300">
        <v>-34</v>
      </c>
      <c r="K7" s="300">
        <v>-44</v>
      </c>
      <c r="L7" s="300">
        <v>-55</v>
      </c>
      <c r="M7" s="300">
        <v>-72</v>
      </c>
      <c r="N7" s="300">
        <v>-36</v>
      </c>
      <c r="O7" s="300">
        <v>-46</v>
      </c>
      <c r="P7" s="300">
        <v>-49</v>
      </c>
      <c r="Q7" s="300">
        <v>-84</v>
      </c>
      <c r="R7" s="300">
        <v>-43</v>
      </c>
      <c r="S7" s="300">
        <v>-61</v>
      </c>
      <c r="T7" s="300">
        <v>-75</v>
      </c>
      <c r="U7" s="300">
        <v>-104</v>
      </c>
    </row>
    <row r="8" spans="1:22">
      <c r="A8" s="567" t="s">
        <v>340</v>
      </c>
      <c r="B8" s="670">
        <v>130</v>
      </c>
      <c r="C8" s="670">
        <v>189</v>
      </c>
      <c r="D8" s="670">
        <v>296</v>
      </c>
      <c r="E8" s="670">
        <v>141</v>
      </c>
      <c r="F8" s="670">
        <v>81</v>
      </c>
      <c r="G8" s="670">
        <v>120</v>
      </c>
      <c r="H8" s="670">
        <v>134</v>
      </c>
      <c r="I8" s="563"/>
      <c r="J8" s="669">
        <v>0</v>
      </c>
      <c r="K8" s="669">
        <v>22</v>
      </c>
      <c r="L8" s="669"/>
      <c r="M8" s="669">
        <v>59</v>
      </c>
      <c r="N8" s="669"/>
      <c r="O8" s="669">
        <v>71</v>
      </c>
      <c r="P8" s="669">
        <v>5</v>
      </c>
      <c r="Q8" s="669">
        <v>44</v>
      </c>
      <c r="R8" s="669"/>
      <c r="S8" s="669">
        <v>88</v>
      </c>
      <c r="T8" s="669"/>
      <c r="U8" s="669">
        <v>46</v>
      </c>
    </row>
    <row r="9" spans="1:22">
      <c r="A9" s="671" t="s">
        <v>128</v>
      </c>
      <c r="B9" s="672">
        <v>13553</v>
      </c>
      <c r="C9" s="672">
        <v>14711</v>
      </c>
      <c r="D9" s="672">
        <v>16997</v>
      </c>
      <c r="E9" s="672">
        <v>21005</v>
      </c>
      <c r="F9" s="672">
        <v>31480</v>
      </c>
      <c r="G9" s="672">
        <v>19443</v>
      </c>
      <c r="H9" s="672">
        <v>18127</v>
      </c>
      <c r="I9" s="590"/>
      <c r="J9" s="673">
        <v>7777</v>
      </c>
      <c r="K9" s="673">
        <v>10633</v>
      </c>
      <c r="L9" s="673">
        <v>6690</v>
      </c>
      <c r="M9" s="673">
        <v>6380</v>
      </c>
      <c r="N9" s="673">
        <v>5802</v>
      </c>
      <c r="O9" s="672">
        <v>5147</v>
      </c>
      <c r="P9" s="672">
        <v>3773</v>
      </c>
      <c r="Q9" s="672">
        <v>4721</v>
      </c>
      <c r="R9" s="672">
        <v>3320</v>
      </c>
      <c r="S9" s="672">
        <v>3941</v>
      </c>
      <c r="T9" s="673">
        <v>4455</v>
      </c>
      <c r="U9" s="673">
        <v>6411</v>
      </c>
    </row>
    <row r="10" spans="1:22">
      <c r="A10" s="567" t="s">
        <v>341</v>
      </c>
      <c r="B10" s="372">
        <v>-1709</v>
      </c>
      <c r="C10" s="372">
        <v>-1672</v>
      </c>
      <c r="D10" s="372">
        <v>-2063</v>
      </c>
      <c r="E10" s="372">
        <v>-1768</v>
      </c>
      <c r="F10" s="372">
        <v>-1750</v>
      </c>
      <c r="G10" s="372">
        <v>-1890</v>
      </c>
      <c r="H10" s="372">
        <v>-1962</v>
      </c>
      <c r="I10" s="563"/>
      <c r="J10" s="372">
        <v>-392</v>
      </c>
      <c r="K10" s="372">
        <v>-446</v>
      </c>
      <c r="L10" s="372">
        <v>-408</v>
      </c>
      <c r="M10" s="372">
        <v>-504</v>
      </c>
      <c r="N10" s="372">
        <v>-416</v>
      </c>
      <c r="O10" s="372">
        <v>-497</v>
      </c>
      <c r="P10" s="372">
        <v>-442</v>
      </c>
      <c r="Q10" s="372">
        <v>-535</v>
      </c>
      <c r="R10" s="372">
        <v>-403</v>
      </c>
      <c r="S10" s="372">
        <v>-502</v>
      </c>
      <c r="T10" s="372">
        <v>-508</v>
      </c>
      <c r="U10" s="372">
        <v>-549</v>
      </c>
    </row>
    <row r="11" spans="1:22">
      <c r="A11" s="671" t="s">
        <v>342</v>
      </c>
      <c r="B11" s="674">
        <v>11844</v>
      </c>
      <c r="C11" s="674">
        <v>13039</v>
      </c>
      <c r="D11" s="672">
        <v>14934</v>
      </c>
      <c r="E11" s="672">
        <v>19237</v>
      </c>
      <c r="F11" s="672">
        <v>29730</v>
      </c>
      <c r="G11" s="672">
        <v>17553</v>
      </c>
      <c r="H11" s="672">
        <v>16165</v>
      </c>
      <c r="I11" s="590"/>
      <c r="J11" s="673">
        <v>7385</v>
      </c>
      <c r="K11" s="673">
        <v>10187</v>
      </c>
      <c r="L11" s="673">
        <v>6282</v>
      </c>
      <c r="M11" s="672">
        <v>5876</v>
      </c>
      <c r="N11" s="673">
        <v>5386</v>
      </c>
      <c r="O11" s="672">
        <v>4650</v>
      </c>
      <c r="P11" s="672">
        <v>3331</v>
      </c>
      <c r="Q11" s="672">
        <v>4186</v>
      </c>
      <c r="R11" s="672">
        <v>2917</v>
      </c>
      <c r="S11" s="672">
        <v>3439</v>
      </c>
      <c r="T11" s="673">
        <v>3947</v>
      </c>
      <c r="U11" s="673">
        <v>5862</v>
      </c>
    </row>
    <row r="12" spans="1:22" ht="13.5" thickBot="1">
      <c r="A12" s="675" t="s">
        <v>117</v>
      </c>
      <c r="B12" s="676">
        <v>47.1</v>
      </c>
      <c r="C12" s="676">
        <v>46.7</v>
      </c>
      <c r="D12" s="676">
        <v>49.8</v>
      </c>
      <c r="E12" s="676">
        <v>60</v>
      </c>
      <c r="F12" s="676">
        <v>64.7</v>
      </c>
      <c r="G12" s="676">
        <v>50.3</v>
      </c>
      <c r="H12" s="676">
        <v>47.4</v>
      </c>
      <c r="I12" s="590"/>
      <c r="J12" s="677">
        <v>70.900000000000006</v>
      </c>
      <c r="K12" s="677">
        <v>71.900000000000006</v>
      </c>
      <c r="L12" s="677">
        <v>59.5</v>
      </c>
      <c r="M12" s="677">
        <v>54.6</v>
      </c>
      <c r="N12" s="677">
        <v>61.7</v>
      </c>
      <c r="O12" s="677">
        <v>51.5</v>
      </c>
      <c r="P12" s="677">
        <v>42.6</v>
      </c>
      <c r="Q12" s="677">
        <v>44.9</v>
      </c>
      <c r="R12" s="677">
        <v>45.5</v>
      </c>
      <c r="S12" s="677">
        <v>44.2</v>
      </c>
      <c r="T12" s="677">
        <v>44.5</v>
      </c>
      <c r="U12" s="677" t="s">
        <v>343</v>
      </c>
    </row>
    <row r="13" spans="1:22">
      <c r="A13" s="678" t="s">
        <v>344</v>
      </c>
      <c r="B13" s="678"/>
      <c r="C13" s="678"/>
      <c r="D13" s="678"/>
      <c r="E13" s="678"/>
      <c r="F13" s="678"/>
      <c r="G13" s="678"/>
      <c r="H13" s="678"/>
      <c r="I13" s="678"/>
      <c r="J13" s="678"/>
      <c r="K13" s="678"/>
      <c r="L13" s="678"/>
      <c r="M13" s="678"/>
      <c r="N13" s="678"/>
      <c r="O13" s="678"/>
      <c r="P13" s="678"/>
      <c r="Q13" s="678"/>
      <c r="R13" s="678"/>
      <c r="S13" s="678"/>
      <c r="T13" s="678"/>
      <c r="U13" s="678"/>
      <c r="V13" s="678"/>
    </row>
    <row r="15" spans="1:22" ht="15">
      <c r="A15" s="1538" t="s">
        <v>345</v>
      </c>
      <c r="B15" s="1538"/>
      <c r="C15" s="1538"/>
      <c r="D15" s="1538"/>
      <c r="E15" s="1538"/>
      <c r="F15" s="1538"/>
      <c r="G15" s="1538"/>
      <c r="H15" s="1538"/>
      <c r="I15" s="1538"/>
      <c r="J15" s="1538"/>
      <c r="K15" s="1538"/>
      <c r="L15" s="1538"/>
      <c r="M15" s="1538"/>
      <c r="N15" s="1538"/>
      <c r="O15" s="1538"/>
      <c r="P15" s="1538"/>
      <c r="Q15" s="1538"/>
      <c r="R15" s="1538"/>
      <c r="S15" s="1538"/>
      <c r="T15" s="1538"/>
      <c r="U15" s="1538"/>
      <c r="V15" s="1538"/>
    </row>
    <row r="16" spans="1:22">
      <c r="A16" s="1443" t="s">
        <v>315</v>
      </c>
      <c r="B16" s="1444" t="s">
        <v>315</v>
      </c>
      <c r="C16" s="1535" t="s">
        <v>180</v>
      </c>
      <c r="D16" s="1535"/>
      <c r="E16" s="1535"/>
      <c r="F16" s="1412" t="s">
        <v>315</v>
      </c>
      <c r="G16" s="1445" t="s">
        <v>315</v>
      </c>
      <c r="H16" s="679"/>
      <c r="I16" s="679"/>
      <c r="J16" s="679"/>
      <c r="K16" s="679"/>
      <c r="L16" s="679"/>
      <c r="M16" s="679"/>
      <c r="N16" s="679"/>
      <c r="O16" s="679"/>
      <c r="P16" s="679"/>
      <c r="Q16" s="679"/>
      <c r="R16" s="679"/>
      <c r="S16" s="679"/>
      <c r="T16" s="679"/>
      <c r="U16" s="679"/>
    </row>
    <row r="17" spans="1:22">
      <c r="A17" s="1425" t="s">
        <v>112</v>
      </c>
      <c r="B17" s="1426" t="s">
        <v>16</v>
      </c>
      <c r="C17" s="1427" t="s">
        <v>346</v>
      </c>
      <c r="D17" s="1427" t="s">
        <v>347</v>
      </c>
      <c r="E17" s="1427" t="s">
        <v>152</v>
      </c>
      <c r="F17" s="1426" t="s">
        <v>348</v>
      </c>
      <c r="G17" s="1428" t="s">
        <v>20</v>
      </c>
      <c r="H17" s="1214"/>
      <c r="I17" s="612"/>
      <c r="J17" s="612"/>
      <c r="K17" s="612"/>
      <c r="L17" s="612"/>
      <c r="M17" s="612"/>
      <c r="N17" s="612"/>
      <c r="O17" s="612"/>
      <c r="P17" s="612"/>
      <c r="Q17" s="612"/>
      <c r="R17" s="612"/>
      <c r="S17" s="612"/>
      <c r="T17" s="612"/>
      <c r="U17" s="612"/>
    </row>
    <row r="18" spans="1:22">
      <c r="A18" s="1417" t="s">
        <v>349</v>
      </c>
      <c r="B18" s="1446">
        <v>3955</v>
      </c>
      <c r="C18" s="300">
        <v>-161</v>
      </c>
      <c r="D18" s="300">
        <v>1763</v>
      </c>
      <c r="E18" s="300">
        <v>-90</v>
      </c>
      <c r="F18" s="300">
        <v>1512</v>
      </c>
      <c r="G18" s="1437">
        <v>5467</v>
      </c>
      <c r="H18" s="1215"/>
      <c r="I18" s="563"/>
      <c r="J18" s="563"/>
      <c r="K18" s="563"/>
      <c r="L18" s="563"/>
      <c r="M18" s="563"/>
      <c r="N18" s="563"/>
      <c r="O18" s="563"/>
      <c r="P18" s="563"/>
      <c r="Q18" s="563"/>
      <c r="R18" s="563"/>
      <c r="S18" s="563"/>
      <c r="T18" s="563"/>
      <c r="U18" s="563"/>
    </row>
    <row r="19" spans="1:22">
      <c r="A19" s="1414" t="s">
        <v>147</v>
      </c>
      <c r="B19" s="1438">
        <v>743</v>
      </c>
      <c r="C19" s="1438">
        <v>109</v>
      </c>
      <c r="D19" s="372">
        <v>-2</v>
      </c>
      <c r="E19" s="1438">
        <v>75</v>
      </c>
      <c r="F19" s="1438">
        <v>182</v>
      </c>
      <c r="G19" s="1439">
        <v>925</v>
      </c>
      <c r="H19" s="1216"/>
      <c r="I19" s="563"/>
      <c r="J19" s="563"/>
      <c r="K19" s="563"/>
      <c r="L19" s="563"/>
      <c r="M19" s="563"/>
      <c r="N19" s="563"/>
      <c r="O19" s="563"/>
      <c r="P19" s="563"/>
      <c r="Q19" s="563"/>
      <c r="R19" s="563"/>
      <c r="S19" s="563"/>
      <c r="T19" s="563"/>
      <c r="U19" s="563"/>
    </row>
    <row r="20" spans="1:22">
      <c r="A20" s="1417" t="s">
        <v>152</v>
      </c>
      <c r="B20" s="1446">
        <v>23</v>
      </c>
      <c r="C20" s="300">
        <v>2</v>
      </c>
      <c r="D20" s="300">
        <v>16</v>
      </c>
      <c r="E20" s="300">
        <v>-22</v>
      </c>
      <c r="F20" s="300">
        <v>-4</v>
      </c>
      <c r="G20" s="1437">
        <v>19</v>
      </c>
      <c r="H20" s="1216"/>
      <c r="I20" s="563"/>
      <c r="J20" s="563"/>
      <c r="K20" s="563"/>
      <c r="L20" s="563"/>
      <c r="M20" s="563"/>
      <c r="N20" s="563"/>
      <c r="O20" s="563"/>
      <c r="P20" s="563"/>
      <c r="Q20" s="563"/>
      <c r="R20" s="563"/>
      <c r="S20" s="563"/>
      <c r="T20" s="563"/>
      <c r="U20" s="563"/>
    </row>
    <row r="21" spans="1:22">
      <c r="A21" s="1422" t="s">
        <v>145</v>
      </c>
      <c r="B21" s="1398">
        <v>4721</v>
      </c>
      <c r="C21" s="1499">
        <v>-50</v>
      </c>
      <c r="D21" s="1398">
        <v>1777</v>
      </c>
      <c r="E21" s="318">
        <v>-37</v>
      </c>
      <c r="F21" s="1586">
        <v>1690</v>
      </c>
      <c r="G21" s="1423">
        <v>6411</v>
      </c>
      <c r="H21" s="1217"/>
      <c r="I21" s="590"/>
      <c r="J21" s="590"/>
      <c r="K21" s="590"/>
      <c r="L21" s="590"/>
      <c r="M21" s="590"/>
      <c r="N21" s="590"/>
      <c r="O21" s="590"/>
      <c r="P21" s="590"/>
      <c r="Q21" s="590"/>
      <c r="R21" s="590"/>
      <c r="S21" s="590"/>
      <c r="T21" s="590"/>
      <c r="U21" s="590"/>
    </row>
    <row r="22" spans="1:22">
      <c r="E22" s="1498"/>
    </row>
    <row r="23" spans="1:22" ht="14.1" customHeight="1">
      <c r="A23" s="1539" t="s">
        <v>350</v>
      </c>
      <c r="B23" s="1540"/>
      <c r="C23" s="1540"/>
      <c r="D23" s="1540"/>
      <c r="E23" s="1540"/>
      <c r="F23" s="1540"/>
      <c r="G23" s="1540"/>
      <c r="H23" s="1540"/>
      <c r="I23" s="1540"/>
      <c r="J23" s="1540"/>
      <c r="K23" s="1540"/>
      <c r="L23" s="1540"/>
      <c r="M23" s="1540"/>
      <c r="N23" s="1540"/>
      <c r="O23" s="1540"/>
      <c r="P23" s="1540"/>
      <c r="Q23" s="1540"/>
      <c r="R23" s="1540"/>
      <c r="S23" s="1540"/>
      <c r="T23" s="1540"/>
      <c r="U23" s="1540"/>
    </row>
    <row r="24" spans="1:22">
      <c r="A24" s="665"/>
      <c r="B24" s="512">
        <v>2017</v>
      </c>
      <c r="C24" s="512">
        <v>2018</v>
      </c>
      <c r="D24" s="512">
        <v>2019</v>
      </c>
      <c r="E24" s="512">
        <v>2020</v>
      </c>
      <c r="F24" s="512">
        <v>2021</v>
      </c>
      <c r="G24" s="512">
        <v>2022</v>
      </c>
      <c r="H24" s="512">
        <v>2023</v>
      </c>
      <c r="I24" s="513"/>
      <c r="J24" s="512" t="s">
        <v>9</v>
      </c>
      <c r="K24" s="512" t="s">
        <v>10</v>
      </c>
      <c r="L24" s="512" t="s">
        <v>11</v>
      </c>
      <c r="M24" s="512" t="s">
        <v>12</v>
      </c>
      <c r="N24" s="512" t="s">
        <v>13</v>
      </c>
      <c r="O24" s="512" t="s">
        <v>14</v>
      </c>
      <c r="P24" s="512" t="s">
        <v>15</v>
      </c>
      <c r="Q24" s="512" t="s">
        <v>16</v>
      </c>
      <c r="R24" s="512" t="s">
        <v>17</v>
      </c>
      <c r="S24" s="512" t="s">
        <v>18</v>
      </c>
      <c r="T24" s="512" t="s">
        <v>19</v>
      </c>
      <c r="U24" s="512" t="s">
        <v>20</v>
      </c>
      <c r="V24" s="555"/>
    </row>
    <row r="25" spans="1:22">
      <c r="A25" s="682" t="s">
        <v>351</v>
      </c>
      <c r="B25" s="682"/>
      <c r="C25" s="682"/>
      <c r="D25" s="682"/>
      <c r="E25" s="682"/>
      <c r="F25" s="683" t="s">
        <v>180</v>
      </c>
      <c r="G25" s="683" t="s">
        <v>180</v>
      </c>
      <c r="H25" s="683" t="s">
        <v>180</v>
      </c>
      <c r="I25" s="684"/>
      <c r="J25" s="685"/>
      <c r="K25" s="685"/>
      <c r="L25" s="682"/>
      <c r="M25" s="683" t="s">
        <v>180</v>
      </c>
      <c r="N25" s="686"/>
      <c r="O25" s="683"/>
      <c r="P25" s="683" t="s">
        <v>180</v>
      </c>
      <c r="Q25" s="683" t="s">
        <v>180</v>
      </c>
      <c r="R25" s="683"/>
      <c r="S25" s="683"/>
      <c r="T25" s="682"/>
      <c r="U25" s="682"/>
      <c r="V25" s="687"/>
    </row>
    <row r="26" spans="1:22">
      <c r="A26" s="688" t="s">
        <v>352</v>
      </c>
      <c r="B26" s="689">
        <v>288692</v>
      </c>
      <c r="C26" s="690">
        <v>307433</v>
      </c>
      <c r="D26" s="690">
        <v>267992</v>
      </c>
      <c r="E26" s="690">
        <v>254012</v>
      </c>
      <c r="F26" s="690">
        <v>270935</v>
      </c>
      <c r="G26" s="690">
        <v>260663</v>
      </c>
      <c r="H26" s="690">
        <v>256789</v>
      </c>
      <c r="I26" s="691"/>
      <c r="J26" s="692">
        <v>57631</v>
      </c>
      <c r="K26" s="693">
        <v>65370</v>
      </c>
      <c r="L26" s="693">
        <v>66185</v>
      </c>
      <c r="M26" s="690">
        <v>81749</v>
      </c>
      <c r="N26" s="692">
        <v>51311</v>
      </c>
      <c r="O26" s="692">
        <v>62769</v>
      </c>
      <c r="P26" s="692">
        <v>65381</v>
      </c>
      <c r="Q26" s="692">
        <v>81202</v>
      </c>
      <c r="R26" s="692">
        <v>45861</v>
      </c>
      <c r="S26" s="692">
        <v>63329</v>
      </c>
      <c r="T26" s="694">
        <v>69714</v>
      </c>
      <c r="U26" s="694">
        <v>77885</v>
      </c>
      <c r="V26" s="695"/>
    </row>
    <row r="27" spans="1:22">
      <c r="A27" s="1452" t="s">
        <v>353</v>
      </c>
      <c r="B27" s="1447"/>
      <c r="C27" s="1447"/>
      <c r="D27" s="1447"/>
      <c r="E27" s="1447"/>
      <c r="F27" s="1447"/>
      <c r="G27" s="1447">
        <v>68027</v>
      </c>
      <c r="H27" s="1447">
        <v>52673</v>
      </c>
      <c r="I27" s="691"/>
      <c r="J27" s="1448"/>
      <c r="K27" s="1449"/>
      <c r="L27" s="1449"/>
      <c r="M27" s="1491"/>
      <c r="N27" s="1448"/>
      <c r="O27" s="1448"/>
      <c r="P27" s="1448"/>
      <c r="Q27" s="1448">
        <v>22605</v>
      </c>
      <c r="R27" s="1448"/>
      <c r="S27" s="1448"/>
      <c r="T27" s="1450">
        <v>14758</v>
      </c>
      <c r="U27" s="1450">
        <v>13074</v>
      </c>
      <c r="V27" s="695"/>
    </row>
    <row r="28" spans="1:22">
      <c r="A28" s="1452" t="s">
        <v>354</v>
      </c>
      <c r="B28" s="1447"/>
      <c r="C28" s="1447"/>
      <c r="D28" s="1447"/>
      <c r="E28" s="1447"/>
      <c r="F28" s="1447"/>
      <c r="G28" s="1447">
        <v>128800</v>
      </c>
      <c r="H28" s="1447">
        <v>134333</v>
      </c>
      <c r="I28" s="691"/>
      <c r="J28" s="1448"/>
      <c r="K28" s="1449"/>
      <c r="L28" s="1449"/>
      <c r="M28" s="1491"/>
      <c r="N28" s="1448"/>
      <c r="O28" s="1448"/>
      <c r="P28" s="1448"/>
      <c r="Q28" s="1448">
        <v>41150</v>
      </c>
      <c r="R28" s="1448"/>
      <c r="S28" s="1448"/>
      <c r="T28" s="1450">
        <v>36454</v>
      </c>
      <c r="U28" s="1450">
        <v>45199</v>
      </c>
      <c r="V28" s="695"/>
    </row>
    <row r="29" spans="1:22">
      <c r="A29" s="1452" t="s">
        <v>355</v>
      </c>
      <c r="B29" s="1447"/>
      <c r="C29" s="1447"/>
      <c r="D29" s="1447"/>
      <c r="E29" s="1447"/>
      <c r="F29" s="1447"/>
      <c r="G29" s="1447">
        <v>8887</v>
      </c>
      <c r="H29" s="1447">
        <v>13335</v>
      </c>
      <c r="I29" s="691"/>
      <c r="J29" s="1448"/>
      <c r="K29" s="1449"/>
      <c r="L29" s="1449"/>
      <c r="M29" s="1491"/>
      <c r="N29" s="1448"/>
      <c r="O29" s="1448"/>
      <c r="P29" s="1448"/>
      <c r="Q29" s="1448">
        <v>2758</v>
      </c>
      <c r="R29" s="1448"/>
      <c r="S29" s="1448"/>
      <c r="T29" s="1450">
        <v>4234</v>
      </c>
      <c r="U29" s="1450">
        <v>3279</v>
      </c>
      <c r="V29" s="695"/>
    </row>
    <row r="30" spans="1:22">
      <c r="A30" s="1452" t="s">
        <v>356</v>
      </c>
      <c r="B30" s="1447"/>
      <c r="C30" s="1447"/>
      <c r="D30" s="1447"/>
      <c r="E30" s="1447"/>
      <c r="F30" s="1447"/>
      <c r="G30" s="1447">
        <v>8406</v>
      </c>
      <c r="H30" s="1447">
        <v>7498</v>
      </c>
      <c r="I30" s="691"/>
      <c r="J30" s="1448"/>
      <c r="K30" s="1449"/>
      <c r="L30" s="1449"/>
      <c r="M30" s="1491"/>
      <c r="N30" s="1448"/>
      <c r="O30" s="1448"/>
      <c r="P30" s="1448"/>
      <c r="Q30" s="1448">
        <v>2212</v>
      </c>
      <c r="R30" s="1448"/>
      <c r="S30" s="1448"/>
      <c r="T30" s="1450">
        <v>2367</v>
      </c>
      <c r="U30" s="1450">
        <v>1871</v>
      </c>
      <c r="V30" s="695"/>
    </row>
    <row r="31" spans="1:22">
      <c r="A31" s="1452" t="s">
        <v>357</v>
      </c>
      <c r="B31" s="1447"/>
      <c r="C31" s="1447"/>
      <c r="D31" s="1447"/>
      <c r="E31" s="1447"/>
      <c r="F31" s="1447"/>
      <c r="G31" s="1447">
        <v>26617</v>
      </c>
      <c r="H31" s="1447">
        <v>26736</v>
      </c>
      <c r="I31" s="691"/>
      <c r="J31" s="1448"/>
      <c r="K31" s="1449"/>
      <c r="L31" s="1449"/>
      <c r="M31" s="1491"/>
      <c r="N31" s="1448"/>
      <c r="O31" s="1448"/>
      <c r="P31" s="1448"/>
      <c r="Q31" s="1448">
        <v>6698</v>
      </c>
      <c r="R31" s="1448"/>
      <c r="S31" s="1448"/>
      <c r="T31" s="1450">
        <v>6131</v>
      </c>
      <c r="U31" s="1450">
        <v>8646</v>
      </c>
      <c r="V31" s="695"/>
    </row>
    <row r="32" spans="1:22">
      <c r="A32" s="1452" t="s">
        <v>358</v>
      </c>
      <c r="B32" s="1447"/>
      <c r="C32" s="1447"/>
      <c r="D32" s="1447"/>
      <c r="E32" s="1447"/>
      <c r="F32" s="1447"/>
      <c r="G32" s="1447">
        <v>19926</v>
      </c>
      <c r="H32" s="1447">
        <v>22214</v>
      </c>
      <c r="I32" s="691"/>
      <c r="J32" s="1448"/>
      <c r="K32" s="1449"/>
      <c r="L32" s="1449"/>
      <c r="M32" s="1491"/>
      <c r="N32" s="1448"/>
      <c r="O32" s="1448"/>
      <c r="P32" s="1448"/>
      <c r="Q32" s="1448">
        <v>5779</v>
      </c>
      <c r="R32" s="1448"/>
      <c r="S32" s="1448"/>
      <c r="T32" s="1450">
        <v>5770</v>
      </c>
      <c r="U32" s="1450">
        <v>5816</v>
      </c>
      <c r="V32" s="695"/>
    </row>
    <row r="33" spans="1:22">
      <c r="A33" s="691" t="s">
        <v>359</v>
      </c>
      <c r="B33" s="1451">
        <v>2637</v>
      </c>
      <c r="C33" s="1451">
        <v>1548</v>
      </c>
      <c r="D33" s="1451">
        <v>1314</v>
      </c>
      <c r="E33" s="1451">
        <v>853</v>
      </c>
      <c r="F33" s="1451">
        <v>2052</v>
      </c>
      <c r="G33" s="1451">
        <v>8216</v>
      </c>
      <c r="H33" s="1451">
        <v>8290</v>
      </c>
      <c r="I33" s="691"/>
      <c r="J33" s="695">
        <v>426</v>
      </c>
      <c r="K33" s="695">
        <v>479</v>
      </c>
      <c r="L33" s="695">
        <v>540</v>
      </c>
      <c r="M33" s="695">
        <v>607</v>
      </c>
      <c r="N33" s="695">
        <v>1035</v>
      </c>
      <c r="O33" s="695">
        <v>1550</v>
      </c>
      <c r="P33" s="695">
        <v>3668</v>
      </c>
      <c r="Q33" s="695">
        <v>1963</v>
      </c>
      <c r="R33" s="695">
        <v>1665</v>
      </c>
      <c r="S33" s="695">
        <v>2236</v>
      </c>
      <c r="T33" s="695">
        <v>2232</v>
      </c>
      <c r="U33" s="695">
        <v>2158</v>
      </c>
      <c r="V33" s="695"/>
    </row>
    <row r="34" spans="1:22">
      <c r="A34" s="688" t="s">
        <v>147</v>
      </c>
      <c r="B34" s="690">
        <v>51775</v>
      </c>
      <c r="C34" s="690">
        <v>56592</v>
      </c>
      <c r="D34" s="690">
        <v>43199</v>
      </c>
      <c r="E34" s="690">
        <v>31211</v>
      </c>
      <c r="F34" s="690">
        <v>32306</v>
      </c>
      <c r="G34" s="690">
        <v>33164</v>
      </c>
      <c r="H34" s="690">
        <v>35840</v>
      </c>
      <c r="I34" s="691"/>
      <c r="J34" s="690">
        <v>6271</v>
      </c>
      <c r="K34" s="693">
        <v>7647</v>
      </c>
      <c r="L34" s="690">
        <v>8037</v>
      </c>
      <c r="M34" s="690">
        <v>10351</v>
      </c>
      <c r="N34" s="690">
        <v>7011</v>
      </c>
      <c r="O34" s="690">
        <v>8843</v>
      </c>
      <c r="P34" s="690">
        <v>8521</v>
      </c>
      <c r="Q34" s="690">
        <v>8789</v>
      </c>
      <c r="R34" s="690">
        <v>8133</v>
      </c>
      <c r="S34" s="690">
        <v>8809</v>
      </c>
      <c r="T34" s="690">
        <v>8613</v>
      </c>
      <c r="U34" s="690">
        <v>10285</v>
      </c>
      <c r="V34" s="695"/>
    </row>
    <row r="35" spans="1:22">
      <c r="A35" s="688" t="s">
        <v>215</v>
      </c>
      <c r="B35" s="690">
        <v>1826</v>
      </c>
      <c r="C35" s="690">
        <v>1572</v>
      </c>
      <c r="D35" s="690">
        <v>1063</v>
      </c>
      <c r="E35" s="690">
        <v>1378</v>
      </c>
      <c r="F35" s="692"/>
      <c r="G35" s="692"/>
      <c r="H35" s="692"/>
      <c r="I35" s="691"/>
      <c r="J35" s="692"/>
      <c r="K35" s="692"/>
      <c r="L35" s="692"/>
      <c r="M35" s="692"/>
      <c r="N35" s="692"/>
      <c r="O35" s="692" t="s">
        <v>34</v>
      </c>
      <c r="P35" s="692" t="s">
        <v>34</v>
      </c>
      <c r="Q35" s="692" t="s">
        <v>34</v>
      </c>
      <c r="R35" s="692" t="s">
        <v>34</v>
      </c>
      <c r="S35" s="692" t="s">
        <v>34</v>
      </c>
      <c r="T35" s="692" t="s">
        <v>34</v>
      </c>
      <c r="U35" s="692"/>
      <c r="V35" s="695"/>
    </row>
    <row r="36" spans="1:22">
      <c r="A36" s="688" t="s">
        <v>216</v>
      </c>
      <c r="B36" s="690">
        <v>132</v>
      </c>
      <c r="C36" s="690">
        <v>141</v>
      </c>
      <c r="D36" s="690">
        <v>127</v>
      </c>
      <c r="E36" s="690">
        <v>67</v>
      </c>
      <c r="F36" s="692"/>
      <c r="G36" s="692"/>
      <c r="H36" s="692"/>
      <c r="I36" s="691"/>
      <c r="J36" s="692"/>
      <c r="K36" s="692"/>
      <c r="L36" s="692"/>
      <c r="M36" s="692"/>
      <c r="N36" s="692"/>
      <c r="O36" s="692" t="s">
        <v>34</v>
      </c>
      <c r="P36" s="692" t="s">
        <v>34</v>
      </c>
      <c r="Q36" s="692" t="s">
        <v>34</v>
      </c>
      <c r="R36" s="692" t="s">
        <v>34</v>
      </c>
      <c r="S36" s="692" t="s">
        <v>34</v>
      </c>
      <c r="T36" s="692" t="s">
        <v>34</v>
      </c>
      <c r="U36" s="692"/>
      <c r="V36" s="695"/>
    </row>
    <row r="37" spans="1:22">
      <c r="A37" s="696" t="s">
        <v>360</v>
      </c>
      <c r="B37" s="698"/>
      <c r="C37" s="698" t="s">
        <v>34</v>
      </c>
      <c r="D37" s="698">
        <v>0.83</v>
      </c>
      <c r="E37" s="698">
        <v>0.86</v>
      </c>
      <c r="F37" s="698">
        <v>0.84</v>
      </c>
      <c r="G37" s="698">
        <v>0.8</v>
      </c>
      <c r="H37" s="698">
        <v>0.79</v>
      </c>
      <c r="I37" s="691"/>
      <c r="J37" s="699">
        <v>0.89</v>
      </c>
      <c r="K37" s="700">
        <v>0.83</v>
      </c>
      <c r="L37" s="698">
        <v>0.81</v>
      </c>
      <c r="M37" s="698">
        <v>0.82</v>
      </c>
      <c r="N37" s="699">
        <v>0.84</v>
      </c>
      <c r="O37" s="698">
        <v>0.77</v>
      </c>
      <c r="P37" s="698">
        <v>0.78</v>
      </c>
      <c r="Q37" s="698">
        <v>0.83</v>
      </c>
      <c r="R37" s="698">
        <v>0.76</v>
      </c>
      <c r="S37" s="698">
        <v>0.79</v>
      </c>
      <c r="T37" s="698">
        <v>0.81</v>
      </c>
      <c r="U37" s="698">
        <v>0.8</v>
      </c>
      <c r="V37" s="701"/>
    </row>
    <row r="38" spans="1:22">
      <c r="A38" s="682" t="s">
        <v>361</v>
      </c>
      <c r="B38" s="702"/>
      <c r="C38" s="702"/>
      <c r="D38" s="702"/>
      <c r="E38" s="682"/>
      <c r="F38" s="683" t="s">
        <v>180</v>
      </c>
      <c r="G38" s="683" t="s">
        <v>180</v>
      </c>
      <c r="H38" s="683"/>
      <c r="I38" s="684"/>
      <c r="J38" s="685"/>
      <c r="K38" s="703"/>
      <c r="L38" s="682"/>
      <c r="M38" s="683" t="s">
        <v>180</v>
      </c>
      <c r="N38" s="686"/>
      <c r="O38" s="683"/>
      <c r="P38" s="683" t="s">
        <v>180</v>
      </c>
      <c r="Q38" s="683" t="s">
        <v>180</v>
      </c>
      <c r="R38" s="683"/>
      <c r="S38" s="683"/>
      <c r="T38" s="682"/>
      <c r="U38" s="682"/>
      <c r="V38" s="687"/>
    </row>
    <row r="39" spans="1:22">
      <c r="A39" s="704" t="s">
        <v>362</v>
      </c>
      <c r="B39" s="705">
        <v>71.3</v>
      </c>
      <c r="C39" s="706">
        <v>69.5</v>
      </c>
      <c r="D39" s="706">
        <v>93.4</v>
      </c>
      <c r="E39" s="705">
        <v>108.9</v>
      </c>
      <c r="F39" s="707">
        <v>159.5</v>
      </c>
      <c r="G39" s="707">
        <v>120.2</v>
      </c>
      <c r="H39" s="707" t="s">
        <v>363</v>
      </c>
      <c r="I39" s="708"/>
      <c r="J39" s="706">
        <v>166.9</v>
      </c>
      <c r="K39" s="709">
        <v>200</v>
      </c>
      <c r="L39" s="705">
        <v>162.9</v>
      </c>
      <c r="M39" s="707">
        <v>109.6</v>
      </c>
      <c r="N39" s="705">
        <v>141.6</v>
      </c>
      <c r="O39" s="707">
        <v>137.9</v>
      </c>
      <c r="P39" s="707">
        <v>103.3</v>
      </c>
      <c r="Q39" s="710">
        <v>99</v>
      </c>
      <c r="R39" s="707">
        <v>125.5</v>
      </c>
      <c r="S39" s="710">
        <v>111</v>
      </c>
      <c r="T39" s="711">
        <v>114</v>
      </c>
      <c r="U39" s="711">
        <v>128.30000000000001</v>
      </c>
      <c r="V39" s="712"/>
    </row>
    <row r="40" spans="1:22" ht="13.5" thickBot="1">
      <c r="A40" s="713" t="s">
        <v>364</v>
      </c>
      <c r="B40" s="714" t="s">
        <v>365</v>
      </c>
      <c r="C40" s="714">
        <v>73.900000000000006</v>
      </c>
      <c r="D40" s="714">
        <v>94.5</v>
      </c>
      <c r="E40" s="715">
        <v>110.1</v>
      </c>
      <c r="F40" s="716">
        <v>161</v>
      </c>
      <c r="G40" s="717">
        <v>123</v>
      </c>
      <c r="H40" s="717" t="s">
        <v>366</v>
      </c>
      <c r="I40" s="563"/>
      <c r="J40" s="714">
        <v>167.9</v>
      </c>
      <c r="K40" s="718">
        <v>202.1</v>
      </c>
      <c r="L40" s="715">
        <v>164.7</v>
      </c>
      <c r="M40" s="719">
        <v>111.8</v>
      </c>
      <c r="N40" s="715">
        <v>146.6</v>
      </c>
      <c r="O40" s="720">
        <v>141.6</v>
      </c>
      <c r="P40" s="719">
        <v>105.1</v>
      </c>
      <c r="Q40" s="720">
        <v>99.8</v>
      </c>
      <c r="R40" s="720">
        <v>128.69999999999999</v>
      </c>
      <c r="S40" s="720">
        <v>112.9</v>
      </c>
      <c r="T40" s="721">
        <v>116.1</v>
      </c>
      <c r="U40" s="721">
        <v>128.4</v>
      </c>
      <c r="V40" s="712"/>
    </row>
    <row r="41" spans="1:22" ht="13.5" thickBot="1">
      <c r="A41" s="722" t="s">
        <v>367</v>
      </c>
      <c r="B41" s="723">
        <v>88</v>
      </c>
      <c r="C41" s="706">
        <v>90.4</v>
      </c>
      <c r="D41" s="706">
        <v>104.5</v>
      </c>
      <c r="E41" s="579">
        <v>122.3</v>
      </c>
      <c r="F41" s="724">
        <v>185.2</v>
      </c>
      <c r="G41" s="707">
        <v>139.19999999999999</v>
      </c>
      <c r="H41" s="707" t="s">
        <v>368</v>
      </c>
      <c r="I41" s="563"/>
      <c r="J41" s="725">
        <v>191.2</v>
      </c>
      <c r="K41" s="726">
        <v>232.9</v>
      </c>
      <c r="L41" s="579">
        <v>190.4</v>
      </c>
      <c r="M41" s="724">
        <v>128.80000000000001</v>
      </c>
      <c r="N41" s="579">
        <v>170.2</v>
      </c>
      <c r="O41" s="707">
        <v>160.80000000000001</v>
      </c>
      <c r="P41" s="724">
        <v>115.8</v>
      </c>
      <c r="Q41" s="707">
        <v>111.4</v>
      </c>
      <c r="R41" s="707">
        <v>140.30000000000001</v>
      </c>
      <c r="S41" s="707">
        <v>124.2</v>
      </c>
      <c r="T41" s="727">
        <v>125.5</v>
      </c>
      <c r="U41" s="727">
        <v>138.80000000000001</v>
      </c>
      <c r="V41" s="712"/>
    </row>
    <row r="42" spans="1:22" ht="13.5" thickBot="1">
      <c r="A42" s="713" t="s">
        <v>369</v>
      </c>
      <c r="B42" s="714">
        <v>72.7</v>
      </c>
      <c r="C42" s="714">
        <v>66.5</v>
      </c>
      <c r="D42" s="714">
        <v>90.3</v>
      </c>
      <c r="E42" s="715">
        <v>157.69999999999999</v>
      </c>
      <c r="F42" s="719">
        <v>120.3</v>
      </c>
      <c r="G42" s="720">
        <v>116.3</v>
      </c>
      <c r="H42" s="720" t="s">
        <v>370</v>
      </c>
      <c r="I42" s="563"/>
      <c r="J42" s="714">
        <v>159.9</v>
      </c>
      <c r="K42" s="718">
        <v>206.9</v>
      </c>
      <c r="L42" s="715">
        <v>117.7</v>
      </c>
      <c r="M42" s="719">
        <v>120.3</v>
      </c>
      <c r="N42" s="715">
        <v>158.1</v>
      </c>
      <c r="O42" s="720">
        <v>119.9</v>
      </c>
      <c r="P42" s="719">
        <v>95.2</v>
      </c>
      <c r="Q42" s="720">
        <v>116.3</v>
      </c>
      <c r="R42" s="717">
        <v>126</v>
      </c>
      <c r="S42" s="720">
        <v>110.1</v>
      </c>
      <c r="T42" s="728">
        <v>117</v>
      </c>
      <c r="U42" s="728">
        <v>139.1</v>
      </c>
      <c r="V42" s="712"/>
    </row>
    <row r="43" spans="1:22" ht="13.5" thickBot="1">
      <c r="A43" s="722" t="s">
        <v>371</v>
      </c>
      <c r="B43" s="723">
        <v>88</v>
      </c>
      <c r="C43" s="706">
        <v>76</v>
      </c>
      <c r="D43" s="706">
        <v>98</v>
      </c>
      <c r="E43" s="579">
        <v>118.9</v>
      </c>
      <c r="F43" s="724">
        <v>156.80000000000001</v>
      </c>
      <c r="G43" s="707">
        <v>121.1</v>
      </c>
      <c r="H43" s="707" t="s">
        <v>372</v>
      </c>
      <c r="I43" s="563"/>
      <c r="J43" s="725">
        <v>171.1</v>
      </c>
      <c r="K43" s="726">
        <v>204.5</v>
      </c>
      <c r="L43" s="726">
        <v>143.19999999999999</v>
      </c>
      <c r="M43" s="724">
        <v>117.9</v>
      </c>
      <c r="N43" s="579">
        <v>156.19999999999999</v>
      </c>
      <c r="O43" s="707">
        <v>128.9</v>
      </c>
      <c r="P43" s="724">
        <v>103.3</v>
      </c>
      <c r="Q43" s="707">
        <v>107.4</v>
      </c>
      <c r="R43" s="707">
        <v>121.7</v>
      </c>
      <c r="S43" s="707">
        <v>110.6</v>
      </c>
      <c r="T43" s="727">
        <v>116.3</v>
      </c>
      <c r="U43" s="727">
        <v>131.6</v>
      </c>
      <c r="V43" s="712"/>
    </row>
    <row r="44" spans="1:22" ht="13.5" thickBot="1">
      <c r="A44" s="713" t="s">
        <v>373</v>
      </c>
      <c r="B44" s="714">
        <v>64.2</v>
      </c>
      <c r="C44" s="714">
        <v>66.2</v>
      </c>
      <c r="D44" s="714">
        <v>87.1</v>
      </c>
      <c r="E44" s="715">
        <v>107.4</v>
      </c>
      <c r="F44" s="719">
        <v>141.4</v>
      </c>
      <c r="G44" s="720">
        <v>108.1</v>
      </c>
      <c r="H44" s="720" t="s">
        <v>374</v>
      </c>
      <c r="I44" s="563"/>
      <c r="J44" s="714">
        <v>155.5</v>
      </c>
      <c r="K44" s="718">
        <v>184.8</v>
      </c>
      <c r="L44" s="718">
        <v>127.2</v>
      </c>
      <c r="M44" s="719">
        <v>107.2</v>
      </c>
      <c r="N44" s="715">
        <v>141.4</v>
      </c>
      <c r="O44" s="720">
        <v>113.3</v>
      </c>
      <c r="P44" s="719">
        <v>92.6</v>
      </c>
      <c r="Q44" s="720">
        <v>95.6</v>
      </c>
      <c r="R44" s="720">
        <v>108.6</v>
      </c>
      <c r="S44" s="720">
        <v>98.5</v>
      </c>
      <c r="T44" s="721">
        <v>105.1</v>
      </c>
      <c r="U44" s="721">
        <v>118.3</v>
      </c>
      <c r="V44" s="712"/>
    </row>
    <row r="45" spans="1:22" ht="13.5" thickBot="1">
      <c r="A45" s="560" t="s">
        <v>375</v>
      </c>
      <c r="B45" s="706">
        <v>109.2</v>
      </c>
      <c r="C45" s="706">
        <v>117.4</v>
      </c>
      <c r="D45" s="706">
        <v>137.69999999999999</v>
      </c>
      <c r="E45" s="579">
        <v>135.9</v>
      </c>
      <c r="F45" s="729">
        <v>218.3</v>
      </c>
      <c r="G45" s="730">
        <v>188.6</v>
      </c>
      <c r="H45" s="730" t="s">
        <v>376</v>
      </c>
      <c r="I45" s="563"/>
      <c r="J45" s="725">
        <v>192.6</v>
      </c>
      <c r="K45" s="726">
        <v>254.7</v>
      </c>
      <c r="L45" s="579">
        <v>249.9</v>
      </c>
      <c r="M45" s="729">
        <v>182.6</v>
      </c>
      <c r="N45" s="579">
        <v>194.6</v>
      </c>
      <c r="O45" s="730">
        <v>201.3</v>
      </c>
      <c r="P45" s="729">
        <v>194.3</v>
      </c>
      <c r="Q45" s="730">
        <v>165.6</v>
      </c>
      <c r="R45" s="730">
        <v>162.5</v>
      </c>
      <c r="S45" s="730">
        <v>160.4</v>
      </c>
      <c r="T45" s="731">
        <v>161.19999999999999</v>
      </c>
      <c r="U45" s="731">
        <v>163.4</v>
      </c>
      <c r="V45" s="732"/>
    </row>
    <row r="46" spans="1:22" ht="13.5" thickBot="1">
      <c r="A46" s="733" t="s">
        <v>377</v>
      </c>
      <c r="B46" s="734"/>
      <c r="C46" s="734"/>
      <c r="D46" s="734"/>
      <c r="E46" s="733"/>
      <c r="F46" s="735" t="s">
        <v>180</v>
      </c>
      <c r="G46" s="735" t="s">
        <v>180</v>
      </c>
      <c r="H46" s="735"/>
      <c r="I46" s="590"/>
      <c r="J46" s="736"/>
      <c r="K46" s="737"/>
      <c r="L46" s="733"/>
      <c r="M46" s="735" t="s">
        <v>180</v>
      </c>
      <c r="N46" s="738"/>
      <c r="O46" s="739"/>
      <c r="P46" s="735" t="s">
        <v>180</v>
      </c>
      <c r="Q46" s="739" t="s">
        <v>180</v>
      </c>
      <c r="R46" s="739"/>
      <c r="S46" s="739"/>
      <c r="T46" s="733"/>
      <c r="U46" s="733"/>
      <c r="V46" s="740"/>
    </row>
    <row r="47" spans="1:22" ht="13.5" thickBot="1">
      <c r="A47" s="722" t="s">
        <v>378</v>
      </c>
      <c r="B47" s="741">
        <v>3.4</v>
      </c>
      <c r="C47" s="742">
        <v>7.3</v>
      </c>
      <c r="D47" s="742">
        <v>4.5999999999999996</v>
      </c>
      <c r="E47" s="742">
        <v>4.0999999999999996</v>
      </c>
      <c r="F47" s="742">
        <v>2.9</v>
      </c>
      <c r="G47" s="742">
        <v>1.8</v>
      </c>
      <c r="H47" s="347">
        <v>-0.2</v>
      </c>
      <c r="I47" s="563"/>
      <c r="J47" s="743">
        <v>6.9</v>
      </c>
      <c r="K47" s="744">
        <v>3.1</v>
      </c>
      <c r="L47" s="745">
        <v>1.9</v>
      </c>
      <c r="M47" s="742">
        <v>0.5</v>
      </c>
      <c r="N47" s="745">
        <v>4.4000000000000004</v>
      </c>
      <c r="O47" s="742">
        <v>1.1000000000000001</v>
      </c>
      <c r="P47" s="742">
        <v>0.6</v>
      </c>
      <c r="Q47" s="742">
        <v>1.6</v>
      </c>
      <c r="R47" s="347">
        <v>-1.4</v>
      </c>
      <c r="S47" s="742">
        <v>0.6</v>
      </c>
      <c r="T47" s="747">
        <v>0.8</v>
      </c>
      <c r="U47" s="347">
        <v>-1.1000000000000001</v>
      </c>
      <c r="V47" s="748"/>
    </row>
    <row r="48" spans="1:22" ht="13.5" thickBot="1">
      <c r="A48" s="713" t="s">
        <v>379</v>
      </c>
      <c r="B48" s="749">
        <v>1.9</v>
      </c>
      <c r="C48" s="750">
        <v>2.9</v>
      </c>
      <c r="D48" s="750">
        <v>3.7</v>
      </c>
      <c r="E48" s="750">
        <v>1.2</v>
      </c>
      <c r="F48" s="751">
        <v>4</v>
      </c>
      <c r="G48" s="750">
        <v>5.0999999999999996</v>
      </c>
      <c r="H48" s="750">
        <v>3.2</v>
      </c>
      <c r="I48" s="563"/>
      <c r="J48" s="752">
        <v>1.5</v>
      </c>
      <c r="K48" s="753">
        <v>5.4</v>
      </c>
      <c r="L48" s="753">
        <v>4.7</v>
      </c>
      <c r="M48" s="750">
        <v>4.2</v>
      </c>
      <c r="N48" s="754">
        <v>4.7</v>
      </c>
      <c r="O48" s="750">
        <v>6.2</v>
      </c>
      <c r="P48" s="751">
        <v>6</v>
      </c>
      <c r="Q48" s="750">
        <v>3.8</v>
      </c>
      <c r="R48" s="750">
        <v>3.5</v>
      </c>
      <c r="S48" s="750">
        <v>3.9</v>
      </c>
      <c r="T48" s="755">
        <v>3</v>
      </c>
      <c r="U48" s="755">
        <v>2.7</v>
      </c>
      <c r="V48" s="748"/>
    </row>
    <row r="49" spans="1:22" ht="13.5" thickBot="1">
      <c r="A49" s="722" t="s">
        <v>380</v>
      </c>
      <c r="B49" s="756">
        <v>5.3</v>
      </c>
      <c r="C49" s="756">
        <v>10.199999999999999</v>
      </c>
      <c r="D49" s="756">
        <v>8.3000000000000007</v>
      </c>
      <c r="E49" s="756">
        <v>5.3</v>
      </c>
      <c r="F49" s="756">
        <v>6.9</v>
      </c>
      <c r="G49" s="756">
        <v>6.9</v>
      </c>
      <c r="H49" s="1453">
        <v>3</v>
      </c>
      <c r="I49" s="563"/>
      <c r="J49" s="756">
        <v>8.3000000000000007</v>
      </c>
      <c r="K49" s="756">
        <v>8.5</v>
      </c>
      <c r="L49" s="756">
        <v>6.6</v>
      </c>
      <c r="M49" s="756">
        <v>4.7</v>
      </c>
      <c r="N49" s="745">
        <v>9.1</v>
      </c>
      <c r="O49" s="756">
        <v>7.3</v>
      </c>
      <c r="P49" s="756">
        <v>6.6</v>
      </c>
      <c r="Q49" s="756">
        <v>5.4</v>
      </c>
      <c r="R49" s="756">
        <v>2.1</v>
      </c>
      <c r="S49" s="756">
        <v>4.5</v>
      </c>
      <c r="T49" s="756">
        <v>3.8</v>
      </c>
      <c r="U49" s="756">
        <v>1.6</v>
      </c>
      <c r="V49" s="757"/>
    </row>
    <row r="50" spans="1:22" ht="13.5" thickBot="1">
      <c r="A50" s="758" t="s">
        <v>381</v>
      </c>
      <c r="B50" s="759"/>
      <c r="C50" s="759"/>
      <c r="D50" s="759"/>
      <c r="E50" s="758"/>
      <c r="F50" s="735" t="s">
        <v>180</v>
      </c>
      <c r="G50" s="735" t="s">
        <v>180</v>
      </c>
      <c r="H50" s="735"/>
      <c r="I50" s="590"/>
      <c r="J50" s="760"/>
      <c r="K50" s="761"/>
      <c r="L50" s="758"/>
      <c r="M50" s="735" t="s">
        <v>180</v>
      </c>
      <c r="N50" s="762"/>
      <c r="O50" s="739"/>
      <c r="P50" s="735" t="s">
        <v>180</v>
      </c>
      <c r="Q50" s="739" t="s">
        <v>180</v>
      </c>
      <c r="R50" s="739"/>
      <c r="S50" s="739"/>
      <c r="T50" s="758"/>
      <c r="U50" s="758"/>
      <c r="V50" s="740"/>
    </row>
    <row r="51" spans="1:22" ht="13.5" thickBot="1">
      <c r="A51" s="722" t="s">
        <v>352</v>
      </c>
      <c r="B51" s="763">
        <v>18524</v>
      </c>
      <c r="C51" s="764">
        <v>20354</v>
      </c>
      <c r="D51" s="764">
        <v>23343</v>
      </c>
      <c r="E51" s="764">
        <v>27285</v>
      </c>
      <c r="F51" s="764">
        <v>38324</v>
      </c>
      <c r="G51" s="764">
        <v>28188</v>
      </c>
      <c r="H51" s="764">
        <v>27760</v>
      </c>
      <c r="I51" s="563"/>
      <c r="J51" s="764">
        <v>9060</v>
      </c>
      <c r="K51" s="765">
        <v>12081</v>
      </c>
      <c r="L51" s="765">
        <v>8418</v>
      </c>
      <c r="M51" s="766">
        <v>8764</v>
      </c>
      <c r="N51" s="764">
        <v>7255</v>
      </c>
      <c r="O51" s="764">
        <v>7113</v>
      </c>
      <c r="P51" s="764">
        <v>6053</v>
      </c>
      <c r="Q51" s="764">
        <v>7767</v>
      </c>
      <c r="R51" s="764">
        <v>4982</v>
      </c>
      <c r="S51" s="764">
        <v>6235</v>
      </c>
      <c r="T51" s="767">
        <v>7331</v>
      </c>
      <c r="U51" s="767">
        <v>9212</v>
      </c>
      <c r="V51" s="768"/>
    </row>
    <row r="52" spans="1:22" ht="13.5" thickBot="1">
      <c r="A52" s="713" t="s">
        <v>382</v>
      </c>
      <c r="B52" s="769">
        <v>38</v>
      </c>
      <c r="C52" s="769">
        <v>35</v>
      </c>
      <c r="D52" s="769">
        <v>35</v>
      </c>
      <c r="E52" s="769">
        <v>20</v>
      </c>
      <c r="F52" s="750">
        <v>62</v>
      </c>
      <c r="G52" s="750">
        <v>103</v>
      </c>
      <c r="H52" s="750">
        <v>122</v>
      </c>
      <c r="I52" s="563"/>
      <c r="J52" s="769">
        <v>24</v>
      </c>
      <c r="K52" s="770">
        <v>14</v>
      </c>
      <c r="L52" s="771">
        <v>17</v>
      </c>
      <c r="M52" s="772">
        <v>8</v>
      </c>
      <c r="N52" s="769">
        <v>23</v>
      </c>
      <c r="O52" s="750">
        <v>29</v>
      </c>
      <c r="P52" s="750">
        <v>29</v>
      </c>
      <c r="Q52" s="750">
        <v>22</v>
      </c>
      <c r="R52" s="750">
        <v>26</v>
      </c>
      <c r="S52" s="750">
        <v>34</v>
      </c>
      <c r="T52" s="755">
        <v>33</v>
      </c>
      <c r="U52" s="755">
        <v>29</v>
      </c>
      <c r="V52" s="748"/>
    </row>
    <row r="53" spans="1:22">
      <c r="A53" s="560" t="s">
        <v>383</v>
      </c>
      <c r="B53" s="564">
        <v>5653</v>
      </c>
      <c r="C53" s="564">
        <v>6651</v>
      </c>
      <c r="D53" s="564">
        <v>5948</v>
      </c>
      <c r="E53" s="564">
        <v>4242</v>
      </c>
      <c r="F53" s="564">
        <v>7053</v>
      </c>
      <c r="G53" s="564">
        <v>6256</v>
      </c>
      <c r="H53" s="564">
        <v>5803</v>
      </c>
      <c r="I53" s="563"/>
      <c r="J53" s="564">
        <v>1208</v>
      </c>
      <c r="K53" s="773">
        <v>1947</v>
      </c>
      <c r="L53" s="668">
        <v>2009</v>
      </c>
      <c r="M53" s="774">
        <v>1889</v>
      </c>
      <c r="N53" s="564">
        <v>1364</v>
      </c>
      <c r="O53" s="564">
        <v>1780</v>
      </c>
      <c r="P53" s="774">
        <v>1656</v>
      </c>
      <c r="Q53" s="774">
        <v>1456</v>
      </c>
      <c r="R53" s="774">
        <v>1322</v>
      </c>
      <c r="S53" s="774">
        <v>1413</v>
      </c>
      <c r="T53" s="774">
        <v>1388</v>
      </c>
      <c r="U53" s="774">
        <v>1680</v>
      </c>
      <c r="V53" s="775"/>
    </row>
    <row r="54" spans="1:22">
      <c r="A54" s="776" t="s">
        <v>384</v>
      </c>
      <c r="B54" s="777">
        <f>445+180+289</f>
        <v>914</v>
      </c>
      <c r="C54" s="777">
        <f>454+439</f>
        <v>893</v>
      </c>
      <c r="D54" s="777">
        <f>397+282</f>
        <v>679</v>
      </c>
      <c r="E54" s="777">
        <f>225+306</f>
        <v>531</v>
      </c>
      <c r="F54" s="778">
        <f>175+311</f>
        <v>486</v>
      </c>
      <c r="G54" s="778">
        <v>369</v>
      </c>
      <c r="H54" s="778">
        <v>394</v>
      </c>
      <c r="I54" s="563"/>
      <c r="J54" s="777">
        <f>73+46</f>
        <v>119</v>
      </c>
      <c r="K54" s="779">
        <f>52+84</f>
        <v>136</v>
      </c>
      <c r="L54" s="715">
        <f>45+77</f>
        <v>122</v>
      </c>
      <c r="M54" s="778">
        <f>32+76</f>
        <v>108</v>
      </c>
      <c r="N54" s="777">
        <v>92</v>
      </c>
      <c r="O54" s="778">
        <v>103</v>
      </c>
      <c r="P54" s="778">
        <v>89</v>
      </c>
      <c r="Q54" s="778">
        <v>85</v>
      </c>
      <c r="R54" s="778">
        <v>81</v>
      </c>
      <c r="S54" s="778">
        <v>94</v>
      </c>
      <c r="T54" s="780">
        <v>110</v>
      </c>
      <c r="U54" s="780">
        <v>109</v>
      </c>
      <c r="V54" s="781"/>
    </row>
    <row r="55" spans="1:22" ht="13.5" thickBot="1">
      <c r="A55" s="782" t="s">
        <v>380</v>
      </c>
      <c r="B55" s="783">
        <v>25129</v>
      </c>
      <c r="C55" s="783">
        <v>27933</v>
      </c>
      <c r="D55" s="783">
        <v>30005</v>
      </c>
      <c r="E55" s="783">
        <v>32078</v>
      </c>
      <c r="F55" s="783">
        <v>45925</v>
      </c>
      <c r="G55" s="783">
        <v>34916</v>
      </c>
      <c r="H55" s="783">
        <v>34079</v>
      </c>
      <c r="I55" s="590"/>
      <c r="J55" s="783">
        <v>10411</v>
      </c>
      <c r="K55" s="784">
        <v>14178</v>
      </c>
      <c r="L55" s="784">
        <v>10566</v>
      </c>
      <c r="M55" s="785">
        <v>10769</v>
      </c>
      <c r="N55" s="783">
        <v>8734</v>
      </c>
      <c r="O55" s="785">
        <v>9025</v>
      </c>
      <c r="P55" s="785">
        <v>7827</v>
      </c>
      <c r="Q55" s="785">
        <v>9330</v>
      </c>
      <c r="R55" s="785">
        <v>6411</v>
      </c>
      <c r="S55" s="785">
        <v>7776</v>
      </c>
      <c r="T55" s="785">
        <v>8862</v>
      </c>
      <c r="U55" s="785">
        <v>11030</v>
      </c>
    </row>
    <row r="56" spans="1:22">
      <c r="A56" s="646" t="s">
        <v>385</v>
      </c>
      <c r="B56" s="646"/>
      <c r="C56" s="646"/>
      <c r="D56" s="646"/>
      <c r="E56" s="646"/>
      <c r="F56" s="646"/>
      <c r="G56" s="646"/>
      <c r="H56" s="646"/>
      <c r="I56" s="646"/>
      <c r="J56" s="646"/>
      <c r="K56" s="646"/>
      <c r="L56" s="646"/>
      <c r="M56" s="646"/>
      <c r="N56" s="646"/>
      <c r="O56" s="646"/>
      <c r="P56" s="646"/>
      <c r="Q56" s="646"/>
      <c r="R56" s="646"/>
      <c r="S56" s="646"/>
      <c r="T56" s="646"/>
      <c r="U56" s="646"/>
    </row>
    <row r="57" spans="1:22">
      <c r="A57" s="646"/>
      <c r="B57" s="646"/>
      <c r="C57" s="646"/>
      <c r="D57" s="646"/>
      <c r="E57" s="646"/>
      <c r="F57" s="646"/>
      <c r="G57" s="646"/>
      <c r="H57" s="646"/>
      <c r="I57" s="646"/>
      <c r="J57" s="646"/>
      <c r="K57" s="646"/>
      <c r="L57" s="646"/>
      <c r="M57" s="646"/>
      <c r="N57" s="646"/>
      <c r="O57" s="646"/>
      <c r="P57" s="646"/>
      <c r="Q57" s="646"/>
      <c r="R57" s="646"/>
      <c r="S57" s="646"/>
      <c r="T57" s="646"/>
      <c r="U57" s="646"/>
    </row>
    <row r="58" spans="1:22">
      <c r="A58" s="786"/>
      <c r="B58" s="786"/>
      <c r="C58" s="786"/>
      <c r="D58" s="786"/>
      <c r="E58" s="786"/>
      <c r="F58" s="786"/>
      <c r="G58" s="786"/>
      <c r="H58" s="786"/>
      <c r="I58" s="786"/>
      <c r="J58" s="786"/>
      <c r="K58" s="786"/>
      <c r="L58" s="786"/>
      <c r="M58" s="786"/>
      <c r="N58" s="786"/>
      <c r="O58" s="786"/>
      <c r="P58" s="786"/>
      <c r="Q58" s="786"/>
      <c r="R58" s="786"/>
      <c r="S58" s="786"/>
      <c r="T58" s="786"/>
      <c r="U58" s="786"/>
    </row>
    <row r="59" spans="1:22" ht="14.1" customHeight="1">
      <c r="A59" s="1540" t="s">
        <v>386</v>
      </c>
      <c r="B59" s="1540"/>
      <c r="C59" s="1540"/>
      <c r="D59" s="1540"/>
      <c r="E59" s="1540"/>
      <c r="F59" s="1540"/>
      <c r="G59" s="1540"/>
      <c r="H59" s="1540"/>
      <c r="I59" s="1540"/>
      <c r="J59" s="1540"/>
      <c r="K59" s="1540"/>
      <c r="L59" s="1540"/>
      <c r="M59" s="1540"/>
      <c r="N59" s="1540"/>
      <c r="O59" s="1540"/>
      <c r="P59" s="1540"/>
      <c r="Q59" s="1540"/>
      <c r="R59" s="1540"/>
      <c r="S59" s="1540"/>
      <c r="T59" s="1540"/>
      <c r="U59" s="1540"/>
    </row>
    <row r="60" spans="1:22">
      <c r="A60" s="511"/>
      <c r="B60" s="512"/>
      <c r="C60" s="512"/>
      <c r="D60" s="512"/>
      <c r="E60" s="512"/>
      <c r="F60" s="512"/>
      <c r="G60" s="512"/>
      <c r="H60" s="512"/>
      <c r="I60" s="513"/>
      <c r="J60" s="512" t="s">
        <v>9</v>
      </c>
      <c r="K60" s="512" t="s">
        <v>10</v>
      </c>
      <c r="L60" s="512" t="s">
        <v>11</v>
      </c>
      <c r="M60" s="512" t="s">
        <v>12</v>
      </c>
      <c r="N60" s="512" t="s">
        <v>13</v>
      </c>
      <c r="O60" s="514" t="s">
        <v>14</v>
      </c>
      <c r="P60" s="512" t="s">
        <v>15</v>
      </c>
      <c r="Q60" s="512" t="s">
        <v>16</v>
      </c>
      <c r="R60" s="514" t="s">
        <v>17</v>
      </c>
      <c r="S60" s="514" t="s">
        <v>18</v>
      </c>
      <c r="T60" s="512" t="s">
        <v>19</v>
      </c>
      <c r="U60" s="512" t="s">
        <v>20</v>
      </c>
    </row>
    <row r="61" spans="1:22">
      <c r="A61" s="787" t="s">
        <v>387</v>
      </c>
      <c r="B61" s="788"/>
      <c r="C61" s="781"/>
      <c r="D61" s="788"/>
      <c r="E61" s="788"/>
      <c r="F61" s="788"/>
      <c r="G61" s="788"/>
      <c r="H61" s="788"/>
      <c r="I61" s="788"/>
      <c r="J61" s="789">
        <v>14</v>
      </c>
      <c r="K61" s="789">
        <v>14</v>
      </c>
      <c r="L61" s="789">
        <v>14</v>
      </c>
      <c r="M61" s="790">
        <v>14</v>
      </c>
      <c r="N61" s="789">
        <v>18</v>
      </c>
      <c r="O61" s="789">
        <v>16</v>
      </c>
      <c r="P61" s="790">
        <v>13</v>
      </c>
      <c r="Q61" s="790">
        <v>12</v>
      </c>
      <c r="R61" s="789">
        <v>19</v>
      </c>
      <c r="S61" s="789">
        <v>16</v>
      </c>
      <c r="T61" s="789">
        <v>13</v>
      </c>
      <c r="U61" s="789">
        <v>12</v>
      </c>
    </row>
    <row r="62" spans="1:22">
      <c r="A62" s="791" t="s">
        <v>388</v>
      </c>
      <c r="B62" s="1218"/>
      <c r="C62" s="1219"/>
      <c r="D62" s="1218"/>
      <c r="E62" s="1218"/>
      <c r="F62" s="1218"/>
      <c r="G62" s="1218"/>
      <c r="H62" s="1218"/>
      <c r="I62" s="788"/>
      <c r="J62" s="792">
        <v>65</v>
      </c>
      <c r="K62" s="792">
        <v>58</v>
      </c>
      <c r="L62" s="793">
        <v>52</v>
      </c>
      <c r="M62" s="793">
        <v>52</v>
      </c>
      <c r="N62" s="792">
        <v>59</v>
      </c>
      <c r="O62" s="792">
        <v>63</v>
      </c>
      <c r="P62" s="793">
        <v>61</v>
      </c>
      <c r="Q62" s="793">
        <v>57</v>
      </c>
      <c r="R62" s="792">
        <v>62</v>
      </c>
      <c r="S62" s="792">
        <v>48</v>
      </c>
      <c r="T62" s="792">
        <v>44</v>
      </c>
      <c r="U62" s="792">
        <v>50</v>
      </c>
    </row>
    <row r="63" spans="1:22">
      <c r="A63" s="787" t="s">
        <v>389</v>
      </c>
      <c r="B63" s="788"/>
      <c r="C63" s="781"/>
      <c r="D63" s="788"/>
      <c r="E63" s="788"/>
      <c r="F63" s="788"/>
      <c r="G63" s="788"/>
      <c r="H63" s="788"/>
      <c r="I63" s="788"/>
      <c r="J63" s="790">
        <v>21</v>
      </c>
      <c r="K63" s="789">
        <v>28</v>
      </c>
      <c r="L63" s="789">
        <v>34</v>
      </c>
      <c r="M63" s="790">
        <v>34</v>
      </c>
      <c r="N63" s="789">
        <v>23</v>
      </c>
      <c r="O63" s="789">
        <v>21</v>
      </c>
      <c r="P63" s="790">
        <v>26</v>
      </c>
      <c r="Q63" s="790">
        <v>31</v>
      </c>
      <c r="R63" s="789">
        <v>19</v>
      </c>
      <c r="S63" s="789">
        <v>36</v>
      </c>
      <c r="T63" s="789">
        <v>43</v>
      </c>
      <c r="U63" s="789">
        <v>38</v>
      </c>
    </row>
    <row r="64" spans="1:22" ht="13.5" thickBot="1">
      <c r="A64" s="794" t="s">
        <v>157</v>
      </c>
      <c r="B64" s="794"/>
      <c r="C64" s="796"/>
      <c r="D64" s="794"/>
      <c r="E64" s="794"/>
      <c r="F64" s="794"/>
      <c r="G64" s="794"/>
      <c r="H64" s="794"/>
      <c r="I64" s="518"/>
      <c r="J64" s="795">
        <v>100</v>
      </c>
      <c r="K64" s="796">
        <v>100</v>
      </c>
      <c r="L64" s="795">
        <v>100</v>
      </c>
      <c r="M64" s="795">
        <v>100</v>
      </c>
      <c r="N64" s="796">
        <v>100</v>
      </c>
      <c r="O64" s="796">
        <v>100</v>
      </c>
      <c r="P64" s="795">
        <v>100</v>
      </c>
      <c r="Q64" s="795">
        <v>100</v>
      </c>
      <c r="R64" s="796">
        <v>100</v>
      </c>
      <c r="S64" s="796">
        <v>100</v>
      </c>
      <c r="T64" s="796">
        <v>100</v>
      </c>
      <c r="U64" s="796">
        <v>100</v>
      </c>
    </row>
    <row r="65" spans="1:22">
      <c r="A65" s="786"/>
      <c r="B65" s="786"/>
      <c r="C65" s="786"/>
      <c r="D65" s="786"/>
      <c r="E65" s="786"/>
      <c r="F65" s="786"/>
      <c r="G65" s="786"/>
      <c r="H65" s="786"/>
      <c r="I65" s="786"/>
      <c r="J65" s="786"/>
      <c r="K65" s="786"/>
      <c r="L65" s="786"/>
      <c r="M65" s="786"/>
      <c r="N65" s="786"/>
      <c r="O65" s="786"/>
      <c r="P65" s="786"/>
      <c r="Q65" s="786"/>
      <c r="R65" s="786"/>
      <c r="S65" s="786"/>
      <c r="T65" s="786"/>
      <c r="U65" s="786"/>
      <c r="V65" s="786"/>
    </row>
    <row r="66" spans="1:22" ht="15">
      <c r="A66" s="1541" t="s">
        <v>390</v>
      </c>
      <c r="B66" s="1541"/>
      <c r="C66" s="1541"/>
      <c r="D66" s="1541"/>
      <c r="E66" s="1541"/>
      <c r="F66" s="1541"/>
      <c r="G66" s="1541"/>
      <c r="H66" s="1541"/>
      <c r="I66" s="1541"/>
      <c r="J66" s="1541"/>
      <c r="K66" s="1541"/>
      <c r="L66" s="1541"/>
      <c r="M66" s="1541"/>
      <c r="N66" s="1541"/>
      <c r="O66" s="1541"/>
      <c r="P66" s="1541"/>
      <c r="Q66" s="1541"/>
      <c r="R66" s="1541"/>
      <c r="S66" s="1541"/>
      <c r="T66" s="1541"/>
      <c r="U66" s="1541"/>
    </row>
    <row r="67" spans="1:22">
      <c r="A67" s="665" t="s">
        <v>391</v>
      </c>
      <c r="B67" s="512">
        <v>2017</v>
      </c>
      <c r="C67" s="512">
        <v>2018</v>
      </c>
      <c r="D67" s="512">
        <v>2019</v>
      </c>
      <c r="E67" s="512">
        <v>2020</v>
      </c>
      <c r="F67" s="512">
        <v>2021</v>
      </c>
      <c r="G67" s="512">
        <v>2022</v>
      </c>
      <c r="H67" s="512">
        <v>2023</v>
      </c>
      <c r="I67" s="513"/>
      <c r="J67" s="512" t="s">
        <v>9</v>
      </c>
      <c r="K67" s="512" t="s">
        <v>10</v>
      </c>
      <c r="L67" s="512" t="s">
        <v>11</v>
      </c>
      <c r="M67" s="512" t="s">
        <v>12</v>
      </c>
      <c r="N67" s="512" t="s">
        <v>13</v>
      </c>
      <c r="O67" s="514" t="s">
        <v>14</v>
      </c>
      <c r="P67" s="512" t="s">
        <v>15</v>
      </c>
      <c r="Q67" s="512" t="s">
        <v>16</v>
      </c>
      <c r="R67" s="512" t="s">
        <v>17</v>
      </c>
      <c r="S67" s="512" t="s">
        <v>18</v>
      </c>
      <c r="T67" s="512" t="s">
        <v>19</v>
      </c>
      <c r="U67" s="512" t="s">
        <v>20</v>
      </c>
      <c r="V67" s="555"/>
    </row>
    <row r="68" spans="1:22">
      <c r="A68" s="797" t="s">
        <v>392</v>
      </c>
      <c r="B68" s="798"/>
      <c r="C68" s="798"/>
      <c r="D68" s="798">
        <v>13.9</v>
      </c>
      <c r="E68" s="798">
        <v>13.7</v>
      </c>
      <c r="F68" s="799">
        <v>16.5</v>
      </c>
      <c r="G68" s="800">
        <v>19.600000000000001</v>
      </c>
      <c r="H68" s="800">
        <v>22.3</v>
      </c>
      <c r="I68" s="708"/>
      <c r="J68" s="801">
        <v>14.8</v>
      </c>
      <c r="K68" s="801">
        <v>17.399999999999999</v>
      </c>
      <c r="L68" s="801">
        <v>17.600000000000001</v>
      </c>
      <c r="M68" s="801">
        <v>16.5</v>
      </c>
      <c r="N68" s="802">
        <v>18.7</v>
      </c>
      <c r="O68" s="721">
        <v>20.9</v>
      </c>
      <c r="P68" s="801">
        <v>19.399999999999999</v>
      </c>
      <c r="Q68" s="801">
        <v>19.5</v>
      </c>
      <c r="R68" s="801">
        <v>23.6</v>
      </c>
      <c r="S68" s="801">
        <v>23.5</v>
      </c>
      <c r="T68" s="721">
        <v>21.9</v>
      </c>
      <c r="U68" s="721">
        <v>20.8</v>
      </c>
    </row>
    <row r="69" spans="1:22" ht="13.5" thickBot="1">
      <c r="A69" s="803" t="s">
        <v>393</v>
      </c>
      <c r="B69" s="804"/>
      <c r="C69" s="804"/>
      <c r="D69" s="804">
        <v>1.4</v>
      </c>
      <c r="E69" s="804">
        <v>2.1</v>
      </c>
      <c r="F69" s="805">
        <v>3.4</v>
      </c>
      <c r="G69" s="806">
        <v>2.8</v>
      </c>
      <c r="H69" s="806">
        <v>3.4</v>
      </c>
      <c r="I69" s="708"/>
      <c r="J69" s="807">
        <v>2.7</v>
      </c>
      <c r="K69" s="807">
        <v>4.5</v>
      </c>
      <c r="L69" s="807">
        <v>4.7</v>
      </c>
      <c r="M69" s="807">
        <v>1.7</v>
      </c>
      <c r="N69" s="808">
        <v>2.5</v>
      </c>
      <c r="O69" s="809">
        <v>3.3</v>
      </c>
      <c r="P69" s="807">
        <v>3.4</v>
      </c>
      <c r="Q69" s="807">
        <v>2.2000000000000002</v>
      </c>
      <c r="R69" s="807">
        <v>3.1</v>
      </c>
      <c r="S69" s="807">
        <v>3</v>
      </c>
      <c r="T69" s="809">
        <v>3.7</v>
      </c>
      <c r="U69" s="809">
        <v>3.9</v>
      </c>
    </row>
    <row r="70" spans="1:22">
      <c r="A70" s="560" t="s">
        <v>394</v>
      </c>
      <c r="B70" s="810">
        <v>14.8</v>
      </c>
      <c r="C70" s="746">
        <v>13.6</v>
      </c>
      <c r="D70" s="746">
        <v>15.3</v>
      </c>
      <c r="E70" s="746">
        <v>15.8</v>
      </c>
      <c r="F70" s="811">
        <v>19.8</v>
      </c>
      <c r="G70" s="812">
        <v>22.5</v>
      </c>
      <c r="H70" s="812">
        <v>25.7</v>
      </c>
      <c r="I70" s="563"/>
      <c r="J70" s="724">
        <v>17.5</v>
      </c>
      <c r="K70" s="724">
        <v>21.9</v>
      </c>
      <c r="L70" s="724">
        <v>22.3</v>
      </c>
      <c r="M70" s="724">
        <v>18.2</v>
      </c>
      <c r="N70" s="725">
        <v>21.2</v>
      </c>
      <c r="O70" s="579">
        <v>24.2</v>
      </c>
      <c r="P70" s="724">
        <v>22.8</v>
      </c>
      <c r="Q70" s="724">
        <v>21.7</v>
      </c>
      <c r="R70" s="724">
        <v>26.7</v>
      </c>
      <c r="S70" s="724">
        <v>26.5</v>
      </c>
      <c r="T70" s="579">
        <v>25.6</v>
      </c>
      <c r="U70" s="579">
        <v>24.7</v>
      </c>
    </row>
    <row r="71" spans="1:22">
      <c r="A71" s="567" t="s">
        <v>395</v>
      </c>
      <c r="B71" s="813">
        <v>15.4</v>
      </c>
      <c r="C71" s="814">
        <v>18</v>
      </c>
      <c r="D71" s="814">
        <v>17.8</v>
      </c>
      <c r="E71" s="814">
        <v>15.3</v>
      </c>
      <c r="F71" s="815">
        <v>18.8</v>
      </c>
      <c r="G71" s="816">
        <v>20.2</v>
      </c>
      <c r="H71" s="816">
        <v>18.399999999999999</v>
      </c>
      <c r="I71" s="563"/>
      <c r="J71" s="817">
        <v>15.8</v>
      </c>
      <c r="K71" s="817">
        <v>17.5</v>
      </c>
      <c r="L71" s="817">
        <v>20.2</v>
      </c>
      <c r="M71" s="817">
        <v>20.8</v>
      </c>
      <c r="N71" s="818">
        <v>18.100000000000001</v>
      </c>
      <c r="O71" s="819">
        <v>21.3</v>
      </c>
      <c r="P71" s="817">
        <v>22.4</v>
      </c>
      <c r="Q71" s="817">
        <v>18.8</v>
      </c>
      <c r="R71" s="817">
        <v>17.8</v>
      </c>
      <c r="S71" s="817">
        <v>17.600000000000001</v>
      </c>
      <c r="T71" s="819">
        <v>18.899999999999999</v>
      </c>
      <c r="U71" s="819">
        <v>18.8</v>
      </c>
    </row>
    <row r="72" spans="1:22">
      <c r="A72" s="560" t="s">
        <v>396</v>
      </c>
      <c r="B72" s="810">
        <v>0.6</v>
      </c>
      <c r="C72" s="746">
        <v>0.8</v>
      </c>
      <c r="D72" s="746">
        <v>1.1000000000000001</v>
      </c>
      <c r="E72" s="746">
        <v>0.9</v>
      </c>
      <c r="F72" s="812">
        <v>1.2</v>
      </c>
      <c r="G72" s="811">
        <v>2</v>
      </c>
      <c r="H72" s="811">
        <v>2.5</v>
      </c>
      <c r="I72" s="563"/>
      <c r="J72" s="724">
        <v>1.3</v>
      </c>
      <c r="K72" s="724">
        <v>1.2</v>
      </c>
      <c r="L72" s="724">
        <v>1.2</v>
      </c>
      <c r="M72" s="724">
        <v>1.1000000000000001</v>
      </c>
      <c r="N72" s="725">
        <v>1.7</v>
      </c>
      <c r="O72" s="579">
        <v>2.2000000000000002</v>
      </c>
      <c r="P72" s="724">
        <v>2.2000000000000002</v>
      </c>
      <c r="Q72" s="724">
        <v>1.9</v>
      </c>
      <c r="R72" s="724">
        <v>3.2</v>
      </c>
      <c r="S72" s="724">
        <v>2.5</v>
      </c>
      <c r="T72" s="579">
        <v>2.6</v>
      </c>
      <c r="U72" s="579">
        <v>2</v>
      </c>
      <c r="V72" s="571"/>
    </row>
    <row r="73" spans="1:22">
      <c r="A73" s="567" t="s">
        <v>397</v>
      </c>
      <c r="B73" s="814"/>
      <c r="C73" s="814"/>
      <c r="D73" s="814">
        <v>3.4</v>
      </c>
      <c r="E73" s="814">
        <v>1.8</v>
      </c>
      <c r="F73" s="814">
        <v>1</v>
      </c>
      <c r="G73" s="815"/>
      <c r="H73" s="815"/>
      <c r="I73" s="563"/>
      <c r="J73" s="817">
        <v>1.3</v>
      </c>
      <c r="K73" s="1500">
        <v>0.9</v>
      </c>
      <c r="L73" s="817">
        <v>0.7</v>
      </c>
      <c r="M73" s="817">
        <v>1.1000000000000001</v>
      </c>
      <c r="N73" s="818">
        <v>1.8</v>
      </c>
      <c r="O73" s="819"/>
      <c r="P73" s="817"/>
      <c r="Q73" s="817"/>
      <c r="R73" s="817"/>
      <c r="S73" s="817"/>
      <c r="T73" s="817"/>
      <c r="U73" s="817"/>
    </row>
    <row r="74" spans="1:22">
      <c r="A74" s="560" t="s">
        <v>398</v>
      </c>
      <c r="B74" s="746">
        <v>2.4</v>
      </c>
      <c r="C74" s="746">
        <v>3.1</v>
      </c>
      <c r="D74" s="746">
        <v>3.7</v>
      </c>
      <c r="E74" s="746">
        <v>4.5999999999999996</v>
      </c>
      <c r="F74" s="812">
        <v>6.3</v>
      </c>
      <c r="G74" s="812">
        <v>6.9</v>
      </c>
      <c r="H74" s="812">
        <v>6.6</v>
      </c>
      <c r="I74" s="563"/>
      <c r="J74" s="724">
        <v>5.2</v>
      </c>
      <c r="K74" s="1301">
        <v>6.9</v>
      </c>
      <c r="L74" s="724">
        <v>7.1</v>
      </c>
      <c r="M74" s="724">
        <v>5.5</v>
      </c>
      <c r="N74" s="725">
        <v>6.2</v>
      </c>
      <c r="O74" s="579">
        <v>6.9</v>
      </c>
      <c r="P74" s="724">
        <v>5.8</v>
      </c>
      <c r="Q74" s="724">
        <v>7.2</v>
      </c>
      <c r="R74" s="724">
        <v>7.6</v>
      </c>
      <c r="S74" s="724">
        <v>6.2</v>
      </c>
      <c r="T74" s="724">
        <v>7.7</v>
      </c>
      <c r="U74" s="724">
        <v>5.2</v>
      </c>
      <c r="V74" s="571"/>
    </row>
    <row r="75" spans="1:22">
      <c r="A75" s="567" t="s">
        <v>399</v>
      </c>
      <c r="B75" s="814">
        <v>2.9</v>
      </c>
      <c r="C75" s="814">
        <v>3.1</v>
      </c>
      <c r="D75" s="814">
        <v>3.5</v>
      </c>
      <c r="E75" s="814">
        <v>3.4</v>
      </c>
      <c r="F75" s="816">
        <v>4.0999999999999996</v>
      </c>
      <c r="G75" s="815">
        <v>4.5999999999999996</v>
      </c>
      <c r="H75" s="815">
        <v>4.5999999999999996</v>
      </c>
      <c r="I75" s="563"/>
      <c r="J75" s="817">
        <v>3.5</v>
      </c>
      <c r="K75" s="817">
        <v>4.2</v>
      </c>
      <c r="L75" s="817">
        <v>4.5</v>
      </c>
      <c r="M75" s="817">
        <v>4.0999999999999996</v>
      </c>
      <c r="N75" s="818">
        <v>4.4000000000000004</v>
      </c>
      <c r="O75" s="819">
        <v>4.9000000000000004</v>
      </c>
      <c r="P75" s="817">
        <v>4.7</v>
      </c>
      <c r="Q75" s="817">
        <v>4.3</v>
      </c>
      <c r="R75" s="817">
        <v>5</v>
      </c>
      <c r="S75" s="817">
        <v>4.7</v>
      </c>
      <c r="T75" s="817">
        <v>4.7</v>
      </c>
      <c r="U75" s="817">
        <v>4.2</v>
      </c>
    </row>
    <row r="76" spans="1:22">
      <c r="A76" s="560" t="s">
        <v>400</v>
      </c>
      <c r="B76" s="347">
        <v>-3.4</v>
      </c>
      <c r="C76" s="347">
        <v>-7.3</v>
      </c>
      <c r="D76" s="347">
        <v>-4.5999999999999996</v>
      </c>
      <c r="E76" s="347">
        <v>-4.0999999999999996</v>
      </c>
      <c r="F76" s="347">
        <v>-2.9</v>
      </c>
      <c r="G76" s="347">
        <v>-1.8</v>
      </c>
      <c r="H76" s="347">
        <v>0.2</v>
      </c>
      <c r="I76" s="563"/>
      <c r="J76" s="347">
        <v>-6.9</v>
      </c>
      <c r="K76" s="347">
        <v>-3.1</v>
      </c>
      <c r="L76" s="347">
        <v>-1.9</v>
      </c>
      <c r="M76" s="347">
        <v>-0.5</v>
      </c>
      <c r="N76" s="347">
        <v>-4.4000000000000004</v>
      </c>
      <c r="O76" s="347">
        <v>-1.1000000000000001</v>
      </c>
      <c r="P76" s="347">
        <v>-0.6</v>
      </c>
      <c r="Q76" s="347">
        <v>-1.6</v>
      </c>
      <c r="R76" s="347">
        <v>1.4</v>
      </c>
      <c r="S76" s="347">
        <v>-0.6</v>
      </c>
      <c r="T76" s="347">
        <v>-0.8</v>
      </c>
      <c r="U76" s="347">
        <v>1.1000000000000001</v>
      </c>
      <c r="V76" s="571"/>
    </row>
    <row r="77" spans="1:22">
      <c r="A77" s="820" t="s">
        <v>401</v>
      </c>
      <c r="B77" s="821">
        <v>32.6</v>
      </c>
      <c r="C77" s="822">
        <v>31.3</v>
      </c>
      <c r="D77" s="821">
        <v>40.200000000000003</v>
      </c>
      <c r="E77" s="821">
        <v>37.700000000000003</v>
      </c>
      <c r="F77" s="823">
        <v>48.3</v>
      </c>
      <c r="G77" s="824">
        <v>54.4</v>
      </c>
      <c r="H77" s="824">
        <v>58</v>
      </c>
      <c r="I77" s="590"/>
      <c r="J77" s="825">
        <v>37.700000000000003</v>
      </c>
      <c r="K77" s="825">
        <v>49.5</v>
      </c>
      <c r="L77" s="825">
        <v>54.6</v>
      </c>
      <c r="M77" s="825">
        <v>50.4</v>
      </c>
      <c r="N77" s="826">
        <v>49</v>
      </c>
      <c r="O77" s="822">
        <v>58.4</v>
      </c>
      <c r="P77" s="824">
        <v>57.3</v>
      </c>
      <c r="Q77" s="824">
        <v>52.3</v>
      </c>
      <c r="R77" s="824">
        <v>61.7</v>
      </c>
      <c r="S77" s="824">
        <v>56.9</v>
      </c>
      <c r="T77" s="827">
        <v>58.7</v>
      </c>
      <c r="U77" s="827">
        <v>56</v>
      </c>
      <c r="V77" s="604"/>
    </row>
    <row r="78" spans="1:22">
      <c r="A78" s="560" t="s">
        <v>402</v>
      </c>
      <c r="B78" s="347">
        <v>-1.9</v>
      </c>
      <c r="C78" s="347">
        <v>-2.9</v>
      </c>
      <c r="D78" s="347">
        <v>-3.7</v>
      </c>
      <c r="E78" s="347">
        <v>-1.2</v>
      </c>
      <c r="F78" s="347">
        <v>-4</v>
      </c>
      <c r="G78" s="347">
        <v>-5.0999999999999996</v>
      </c>
      <c r="H78" s="347">
        <v>-3.2</v>
      </c>
      <c r="I78" s="563"/>
      <c r="J78" s="347">
        <v>-1.5</v>
      </c>
      <c r="K78" s="347">
        <v>-5.4</v>
      </c>
      <c r="L78" s="347">
        <v>-4.7</v>
      </c>
      <c r="M78" s="347">
        <v>-4.2</v>
      </c>
      <c r="N78" s="347">
        <v>-4.7</v>
      </c>
      <c r="O78" s="347">
        <v>-6.2</v>
      </c>
      <c r="P78" s="347">
        <v>-6</v>
      </c>
      <c r="Q78" s="347">
        <v>-3.8</v>
      </c>
      <c r="R78" s="347">
        <v>-3.5</v>
      </c>
      <c r="S78" s="347">
        <v>-3.9</v>
      </c>
      <c r="T78" s="347">
        <v>-3</v>
      </c>
      <c r="U78" s="347">
        <v>-2.7</v>
      </c>
      <c r="V78" s="571"/>
    </row>
    <row r="79" spans="1:22">
      <c r="A79" s="820" t="s">
        <v>403</v>
      </c>
      <c r="B79" s="821">
        <v>30.8</v>
      </c>
      <c r="C79" s="821">
        <v>28.5</v>
      </c>
      <c r="D79" s="821">
        <v>36.5</v>
      </c>
      <c r="E79" s="821">
        <v>36.5</v>
      </c>
      <c r="F79" s="823">
        <v>44.3</v>
      </c>
      <c r="G79" s="824">
        <v>49.3</v>
      </c>
      <c r="H79" s="824">
        <v>54.8</v>
      </c>
      <c r="I79" s="590"/>
      <c r="J79" s="825">
        <v>36.200000000000003</v>
      </c>
      <c r="K79" s="825">
        <v>44.1</v>
      </c>
      <c r="L79" s="825">
        <v>49.3</v>
      </c>
      <c r="M79" s="825">
        <v>46.2</v>
      </c>
      <c r="N79" s="828">
        <v>44.3</v>
      </c>
      <c r="O79" s="827">
        <v>52.2</v>
      </c>
      <c r="P79" s="825">
        <v>51.3</v>
      </c>
      <c r="Q79" s="825">
        <v>48.5</v>
      </c>
      <c r="R79" s="825">
        <v>58.2</v>
      </c>
      <c r="S79" s="825">
        <v>53</v>
      </c>
      <c r="T79" s="827">
        <v>55.7</v>
      </c>
      <c r="U79" s="827">
        <v>53.3</v>
      </c>
      <c r="V79" s="604"/>
    </row>
    <row r="80" spans="1:22">
      <c r="A80" s="560" t="s">
        <v>404</v>
      </c>
      <c r="B80" s="746">
        <v>3.6</v>
      </c>
      <c r="C80" s="746">
        <v>4.3</v>
      </c>
      <c r="D80" s="746">
        <v>5.5</v>
      </c>
      <c r="E80" s="746">
        <v>7.7</v>
      </c>
      <c r="F80" s="811">
        <v>8.5</v>
      </c>
      <c r="G80" s="812">
        <v>7.8</v>
      </c>
      <c r="H80" s="812">
        <v>8.8000000000000007</v>
      </c>
      <c r="I80" s="563"/>
      <c r="J80" s="724">
        <v>8.4</v>
      </c>
      <c r="K80" s="724">
        <v>7.6</v>
      </c>
      <c r="L80" s="724">
        <v>8.1999999999999993</v>
      </c>
      <c r="M80" s="724">
        <v>9.4</v>
      </c>
      <c r="N80" s="725">
        <v>8.9</v>
      </c>
      <c r="O80" s="579">
        <v>6.8</v>
      </c>
      <c r="P80" s="724">
        <v>6.9</v>
      </c>
      <c r="Q80" s="724">
        <v>8.6999999999999993</v>
      </c>
      <c r="R80" s="724">
        <v>9.4</v>
      </c>
      <c r="S80" s="724">
        <v>7.2</v>
      </c>
      <c r="T80" s="579">
        <v>7.8</v>
      </c>
      <c r="U80" s="579">
        <v>10.9</v>
      </c>
      <c r="V80" s="571"/>
    </row>
    <row r="81" spans="1:22" ht="13.5" thickBot="1">
      <c r="A81" s="829" t="s">
        <v>405</v>
      </c>
      <c r="B81" s="830">
        <v>34.299999999999997</v>
      </c>
      <c r="C81" s="831">
        <v>32.799999999999997</v>
      </c>
      <c r="D81" s="831">
        <v>42</v>
      </c>
      <c r="E81" s="831">
        <v>44.2</v>
      </c>
      <c r="F81" s="830">
        <v>52.8</v>
      </c>
      <c r="G81" s="832">
        <v>57.1</v>
      </c>
      <c r="H81" s="832">
        <v>63.6</v>
      </c>
      <c r="I81" s="833"/>
      <c r="J81" s="834">
        <v>44.6</v>
      </c>
      <c r="K81" s="834">
        <v>51.7</v>
      </c>
      <c r="L81" s="834">
        <v>57.5</v>
      </c>
      <c r="M81" s="835">
        <v>55.6</v>
      </c>
      <c r="N81" s="836">
        <v>53.2</v>
      </c>
      <c r="O81" s="835">
        <v>59</v>
      </c>
      <c r="P81" s="835">
        <v>58.2</v>
      </c>
      <c r="Q81" s="835">
        <v>57.2</v>
      </c>
      <c r="R81" s="835">
        <v>67.599999999999994</v>
      </c>
      <c r="S81" s="835">
        <v>60.2</v>
      </c>
      <c r="T81" s="835">
        <v>63.5</v>
      </c>
      <c r="U81" s="835">
        <v>64.2</v>
      </c>
      <c r="V81" s="604"/>
    </row>
    <row r="82" spans="1:22" ht="15">
      <c r="A82" s="837" t="s">
        <v>406</v>
      </c>
      <c r="B82" s="838"/>
      <c r="C82" s="838"/>
      <c r="D82" s="838"/>
      <c r="E82" s="838"/>
      <c r="F82" s="838"/>
      <c r="G82" s="838"/>
      <c r="H82" s="838"/>
      <c r="I82" s="838"/>
      <c r="J82" s="838"/>
      <c r="K82" s="838"/>
      <c r="L82" s="838"/>
      <c r="M82" s="838"/>
      <c r="N82" s="838"/>
      <c r="O82" s="838"/>
      <c r="P82" s="838"/>
      <c r="Q82" s="838"/>
      <c r="R82" s="838"/>
      <c r="S82" s="838"/>
      <c r="T82" s="838"/>
      <c r="U82" s="838"/>
      <c r="V82" s="839"/>
    </row>
    <row r="83" spans="1:22">
      <c r="A83" s="837" t="s">
        <v>407</v>
      </c>
      <c r="B83" s="837"/>
      <c r="C83" s="837"/>
      <c r="D83" s="837"/>
      <c r="E83" s="837"/>
      <c r="F83" s="837"/>
      <c r="G83" s="837"/>
      <c r="H83" s="837"/>
      <c r="I83" s="837"/>
      <c r="J83" s="837"/>
      <c r="K83" s="837"/>
      <c r="L83" s="837"/>
      <c r="M83" s="837"/>
      <c r="N83" s="837"/>
      <c r="O83" s="837"/>
      <c r="P83" s="837"/>
      <c r="Q83" s="837"/>
      <c r="R83" s="837"/>
      <c r="S83" s="837"/>
      <c r="T83" s="837"/>
      <c r="U83" s="837"/>
      <c r="V83" s="837"/>
    </row>
    <row r="85" spans="1:22" ht="15">
      <c r="A85" s="1538" t="s">
        <v>408</v>
      </c>
      <c r="B85" s="1538"/>
      <c r="C85" s="1538"/>
      <c r="D85" s="1538"/>
      <c r="E85" s="1538"/>
      <c r="F85" s="1538"/>
      <c r="G85" s="1538"/>
      <c r="H85" s="1538"/>
      <c r="I85" s="1538"/>
      <c r="J85" s="1538"/>
      <c r="K85" s="1538"/>
      <c r="L85" s="1538"/>
      <c r="M85" s="1538"/>
      <c r="N85" s="1538"/>
      <c r="O85" s="1538"/>
      <c r="P85" s="1538"/>
      <c r="Q85" s="1538"/>
      <c r="R85" s="1538"/>
      <c r="S85" s="1538"/>
      <c r="T85" s="1538"/>
      <c r="U85" s="1538"/>
    </row>
    <row r="86" spans="1:22">
      <c r="A86" s="665" t="s">
        <v>409</v>
      </c>
      <c r="B86" s="512">
        <v>2017</v>
      </c>
      <c r="C86" s="512">
        <v>2018</v>
      </c>
      <c r="D86" s="512">
        <v>2019</v>
      </c>
      <c r="E86" s="512">
        <v>2020</v>
      </c>
      <c r="F86" s="512">
        <v>2021</v>
      </c>
      <c r="G86" s="512">
        <v>2022</v>
      </c>
      <c r="H86" s="512">
        <v>2023</v>
      </c>
      <c r="I86" s="513"/>
      <c r="J86" s="512" t="s">
        <v>9</v>
      </c>
      <c r="K86" s="512" t="s">
        <v>10</v>
      </c>
      <c r="L86" s="512" t="s">
        <v>11</v>
      </c>
      <c r="M86" s="512" t="s">
        <v>12</v>
      </c>
      <c r="N86" s="512" t="s">
        <v>13</v>
      </c>
      <c r="O86" s="514" t="s">
        <v>14</v>
      </c>
      <c r="P86" s="512" t="s">
        <v>15</v>
      </c>
      <c r="Q86" s="512" t="s">
        <v>16</v>
      </c>
      <c r="R86" s="512" t="s">
        <v>17</v>
      </c>
      <c r="S86" s="512" t="s">
        <v>18</v>
      </c>
      <c r="T86" s="512" t="s">
        <v>19</v>
      </c>
      <c r="U86" s="512" t="s">
        <v>20</v>
      </c>
      <c r="V86" s="555"/>
    </row>
    <row r="87" spans="1:22">
      <c r="A87" s="671" t="s">
        <v>410</v>
      </c>
      <c r="B87" s="841">
        <v>38799</v>
      </c>
      <c r="C87" s="841">
        <v>41051</v>
      </c>
      <c r="D87" s="841">
        <v>32927</v>
      </c>
      <c r="E87" s="841">
        <v>29129</v>
      </c>
      <c r="F87" s="841">
        <v>32979</v>
      </c>
      <c r="G87" s="841">
        <v>39200</v>
      </c>
      <c r="H87" s="841">
        <v>40431</v>
      </c>
      <c r="I87" s="590"/>
      <c r="J87" s="841">
        <v>8020</v>
      </c>
      <c r="K87" s="841">
        <v>8569</v>
      </c>
      <c r="L87" s="841">
        <v>8016</v>
      </c>
      <c r="M87" s="841">
        <v>8373</v>
      </c>
      <c r="N87" s="841">
        <v>8624</v>
      </c>
      <c r="O87" s="841">
        <v>9422</v>
      </c>
      <c r="P87" s="841">
        <v>11495</v>
      </c>
      <c r="Q87" s="841">
        <v>9659</v>
      </c>
      <c r="R87" s="841">
        <v>10151</v>
      </c>
      <c r="S87" s="841">
        <v>10784</v>
      </c>
      <c r="T87" s="842">
        <v>9829</v>
      </c>
      <c r="U87" s="842">
        <v>9667</v>
      </c>
      <c r="V87" s="593"/>
    </row>
    <row r="88" spans="1:22">
      <c r="A88" s="776" t="s">
        <v>411</v>
      </c>
      <c r="B88" s="777">
        <v>28830</v>
      </c>
      <c r="C88" s="777">
        <v>28915</v>
      </c>
      <c r="D88" s="777">
        <v>25422</v>
      </c>
      <c r="E88" s="777">
        <v>23782</v>
      </c>
      <c r="F88" s="777">
        <v>27711</v>
      </c>
      <c r="G88" s="777">
        <v>35550</v>
      </c>
      <c r="H88" s="777">
        <v>36512</v>
      </c>
      <c r="I88" s="563"/>
      <c r="J88" s="777">
        <v>6518</v>
      </c>
      <c r="K88" s="777">
        <v>7060</v>
      </c>
      <c r="L88" s="777">
        <v>6968</v>
      </c>
      <c r="M88" s="777">
        <v>7165</v>
      </c>
      <c r="N88" s="777">
        <v>7761</v>
      </c>
      <c r="O88" s="777">
        <v>8551</v>
      </c>
      <c r="P88" s="777">
        <v>10334</v>
      </c>
      <c r="Q88" s="777">
        <v>8904</v>
      </c>
      <c r="R88" s="777">
        <v>8749</v>
      </c>
      <c r="S88" s="777">
        <v>9512</v>
      </c>
      <c r="T88" s="843">
        <v>9339</v>
      </c>
      <c r="U88" s="843">
        <v>8912</v>
      </c>
      <c r="V88" s="566"/>
    </row>
    <row r="89" spans="1:22">
      <c r="A89" s="560" t="s">
        <v>261</v>
      </c>
      <c r="B89" s="564">
        <v>9969</v>
      </c>
      <c r="C89" s="564">
        <v>12136</v>
      </c>
      <c r="D89" s="564">
        <v>7505</v>
      </c>
      <c r="E89" s="564">
        <v>5347</v>
      </c>
      <c r="F89" s="564">
        <v>5268</v>
      </c>
      <c r="G89" s="564">
        <v>3650</v>
      </c>
      <c r="H89" s="564">
        <v>3919</v>
      </c>
      <c r="I89" s="563"/>
      <c r="J89" s="564">
        <v>1502</v>
      </c>
      <c r="K89" s="564">
        <v>1509</v>
      </c>
      <c r="L89" s="564">
        <v>1048</v>
      </c>
      <c r="M89" s="564">
        <v>1208</v>
      </c>
      <c r="N89" s="564">
        <v>863</v>
      </c>
      <c r="O89" s="561">
        <v>871</v>
      </c>
      <c r="P89" s="564">
        <v>1161</v>
      </c>
      <c r="Q89" s="561">
        <v>755</v>
      </c>
      <c r="R89" s="561">
        <v>1402</v>
      </c>
      <c r="S89" s="561">
        <v>1272</v>
      </c>
      <c r="T89" s="579">
        <v>490</v>
      </c>
      <c r="U89" s="579">
        <v>755</v>
      </c>
      <c r="V89" s="566"/>
    </row>
    <row r="90" spans="1:22">
      <c r="A90" s="844" t="s">
        <v>412</v>
      </c>
      <c r="B90" s="845">
        <v>241413</v>
      </c>
      <c r="C90" s="845">
        <v>255803</v>
      </c>
      <c r="D90" s="845">
        <v>235097</v>
      </c>
      <c r="E90" s="845">
        <v>230811</v>
      </c>
      <c r="F90" s="845">
        <v>244175</v>
      </c>
      <c r="G90" s="845">
        <v>232587</v>
      </c>
      <c r="H90" s="845">
        <v>232818</v>
      </c>
      <c r="I90" s="590"/>
      <c r="J90" s="845">
        <v>50525</v>
      </c>
      <c r="K90" s="845">
        <v>56381</v>
      </c>
      <c r="L90" s="845">
        <v>60020</v>
      </c>
      <c r="M90" s="845">
        <v>77249</v>
      </c>
      <c r="N90" s="845">
        <v>43366</v>
      </c>
      <c r="O90" s="845">
        <v>55498</v>
      </c>
      <c r="P90" s="845">
        <v>59353</v>
      </c>
      <c r="Q90" s="845">
        <v>74370</v>
      </c>
      <c r="R90" s="845">
        <v>38058</v>
      </c>
      <c r="S90" s="845">
        <v>56618</v>
      </c>
      <c r="T90" s="846">
        <v>64801</v>
      </c>
      <c r="U90" s="846">
        <v>73341</v>
      </c>
      <c r="V90" s="593"/>
    </row>
    <row r="91" spans="1:22">
      <c r="A91" s="560" t="s">
        <v>413</v>
      </c>
      <c r="B91" s="564">
        <v>196796</v>
      </c>
      <c r="C91" s="564">
        <v>203206</v>
      </c>
      <c r="D91" s="564">
        <v>190229</v>
      </c>
      <c r="E91" s="564">
        <v>191764</v>
      </c>
      <c r="F91" s="564">
        <v>197893</v>
      </c>
      <c r="G91" s="564">
        <v>190107</v>
      </c>
      <c r="H91" s="564">
        <v>185522</v>
      </c>
      <c r="I91" s="563"/>
      <c r="J91" s="564">
        <v>40798</v>
      </c>
      <c r="K91" s="564">
        <v>45142</v>
      </c>
      <c r="L91" s="564">
        <v>47350</v>
      </c>
      <c r="M91" s="564">
        <v>64603</v>
      </c>
      <c r="N91" s="564">
        <v>33560</v>
      </c>
      <c r="O91" s="564">
        <v>43668</v>
      </c>
      <c r="P91" s="564">
        <v>48707</v>
      </c>
      <c r="Q91" s="564">
        <v>64172</v>
      </c>
      <c r="R91" s="564">
        <v>28295</v>
      </c>
      <c r="S91" s="564">
        <v>44908</v>
      </c>
      <c r="T91" s="562">
        <v>52139</v>
      </c>
      <c r="U91" s="562">
        <v>60180</v>
      </c>
      <c r="V91" s="566"/>
    </row>
    <row r="92" spans="1:22">
      <c r="A92" s="776" t="s">
        <v>414</v>
      </c>
      <c r="B92" s="777">
        <v>27442</v>
      </c>
      <c r="C92" s="777">
        <v>29031</v>
      </c>
      <c r="D92" s="777">
        <v>23494</v>
      </c>
      <c r="E92" s="777">
        <v>19369</v>
      </c>
      <c r="F92" s="777">
        <v>24636</v>
      </c>
      <c r="G92" s="777">
        <v>22801</v>
      </c>
      <c r="H92" s="777">
        <v>24956</v>
      </c>
      <c r="I92" s="563"/>
      <c r="J92" s="777">
        <v>4422</v>
      </c>
      <c r="K92" s="777">
        <v>6054</v>
      </c>
      <c r="L92" s="777">
        <v>7337</v>
      </c>
      <c r="M92" s="777">
        <v>6823</v>
      </c>
      <c r="N92" s="777">
        <v>5436</v>
      </c>
      <c r="O92" s="777">
        <v>6666</v>
      </c>
      <c r="P92" s="777">
        <v>5226</v>
      </c>
      <c r="Q92" s="777">
        <v>5473</v>
      </c>
      <c r="R92" s="777">
        <v>5545</v>
      </c>
      <c r="S92" s="777">
        <v>6269</v>
      </c>
      <c r="T92" s="843">
        <v>6317</v>
      </c>
      <c r="U92" s="843">
        <v>6825</v>
      </c>
      <c r="V92" s="566"/>
    </row>
    <row r="93" spans="1:22">
      <c r="A93" s="560" t="s">
        <v>261</v>
      </c>
      <c r="B93" s="564">
        <v>17175</v>
      </c>
      <c r="C93" s="564">
        <v>23566</v>
      </c>
      <c r="D93" s="564">
        <v>21374</v>
      </c>
      <c r="E93" s="564">
        <v>19678</v>
      </c>
      <c r="F93" s="564">
        <v>21646</v>
      </c>
      <c r="G93" s="564">
        <v>19679</v>
      </c>
      <c r="H93" s="564">
        <v>22340</v>
      </c>
      <c r="I93" s="563"/>
      <c r="J93" s="564">
        <v>5305</v>
      </c>
      <c r="K93" s="564">
        <v>5185</v>
      </c>
      <c r="L93" s="564">
        <v>5333</v>
      </c>
      <c r="M93" s="562">
        <v>5823</v>
      </c>
      <c r="N93" s="562">
        <v>4370</v>
      </c>
      <c r="O93" s="562">
        <v>5164</v>
      </c>
      <c r="P93" s="562">
        <v>5420</v>
      </c>
      <c r="Q93" s="562">
        <v>4725</v>
      </c>
      <c r="R93" s="562">
        <v>4218</v>
      </c>
      <c r="S93" s="562">
        <v>5441</v>
      </c>
      <c r="T93" s="562">
        <v>6345</v>
      </c>
      <c r="U93" s="562">
        <v>6336</v>
      </c>
      <c r="V93" s="566"/>
    </row>
    <row r="94" spans="1:22">
      <c r="A94" s="844" t="s">
        <v>415</v>
      </c>
      <c r="B94" s="845">
        <v>48592</v>
      </c>
      <c r="C94" s="845">
        <v>48419</v>
      </c>
      <c r="D94" s="845">
        <v>30925</v>
      </c>
      <c r="E94" s="845">
        <v>16850</v>
      </c>
      <c r="F94" s="845">
        <v>19358</v>
      </c>
      <c r="G94" s="845">
        <v>17363</v>
      </c>
      <c r="H94" s="845">
        <v>14429</v>
      </c>
      <c r="I94" s="590"/>
      <c r="J94" s="845">
        <v>4622</v>
      </c>
      <c r="K94" s="845">
        <v>6215</v>
      </c>
      <c r="L94" s="845">
        <v>4722</v>
      </c>
      <c r="M94" s="601">
        <v>3799</v>
      </c>
      <c r="N94" s="845">
        <v>5019</v>
      </c>
      <c r="O94" s="845">
        <v>5265</v>
      </c>
      <c r="P94" s="845">
        <v>3676</v>
      </c>
      <c r="Q94" s="845">
        <v>3403</v>
      </c>
      <c r="R94" s="845">
        <v>5168</v>
      </c>
      <c r="S94" s="845">
        <v>4022</v>
      </c>
      <c r="T94" s="846">
        <v>2299</v>
      </c>
      <c r="U94" s="846">
        <v>2941</v>
      </c>
      <c r="V94" s="593"/>
    </row>
    <row r="95" spans="1:22">
      <c r="A95" s="560" t="s">
        <v>416</v>
      </c>
      <c r="B95" s="564">
        <v>18313</v>
      </c>
      <c r="C95" s="564">
        <v>17135</v>
      </c>
      <c r="D95" s="564">
        <v>13432</v>
      </c>
      <c r="E95" s="564">
        <v>4193</v>
      </c>
      <c r="F95" s="564">
        <v>3957</v>
      </c>
      <c r="G95" s="564">
        <v>3220</v>
      </c>
      <c r="H95" s="564">
        <v>2538</v>
      </c>
      <c r="I95" s="563"/>
      <c r="J95" s="564">
        <v>1087</v>
      </c>
      <c r="K95" s="564">
        <v>825</v>
      </c>
      <c r="L95" s="564">
        <v>1096</v>
      </c>
      <c r="M95" s="561">
        <v>949</v>
      </c>
      <c r="N95" s="564">
        <v>980</v>
      </c>
      <c r="O95" s="561">
        <v>753</v>
      </c>
      <c r="P95" s="561">
        <v>789</v>
      </c>
      <c r="Q95" s="561">
        <v>698</v>
      </c>
      <c r="R95" s="561">
        <v>964</v>
      </c>
      <c r="S95" s="561">
        <v>426</v>
      </c>
      <c r="T95" s="579">
        <v>494</v>
      </c>
      <c r="U95" s="579">
        <v>654</v>
      </c>
      <c r="V95" s="566"/>
    </row>
    <row r="96" spans="1:22">
      <c r="A96" s="776" t="s">
        <v>417</v>
      </c>
      <c r="B96" s="777">
        <v>6528</v>
      </c>
      <c r="C96" s="777">
        <v>7082</v>
      </c>
      <c r="D96" s="777">
        <v>4408</v>
      </c>
      <c r="E96" s="777">
        <v>2075</v>
      </c>
      <c r="F96" s="777">
        <v>3653</v>
      </c>
      <c r="G96" s="777">
        <v>3313</v>
      </c>
      <c r="H96" s="777">
        <v>2696</v>
      </c>
      <c r="I96" s="563"/>
      <c r="J96" s="777">
        <v>783</v>
      </c>
      <c r="K96" s="777">
        <v>1539</v>
      </c>
      <c r="L96" s="777">
        <v>625</v>
      </c>
      <c r="M96" s="847">
        <v>706</v>
      </c>
      <c r="N96" s="777">
        <v>1085</v>
      </c>
      <c r="O96" s="847">
        <v>972</v>
      </c>
      <c r="P96" s="847">
        <v>669</v>
      </c>
      <c r="Q96" s="847">
        <v>587</v>
      </c>
      <c r="R96" s="777">
        <v>1080</v>
      </c>
      <c r="S96" s="847">
        <v>742</v>
      </c>
      <c r="T96" s="715">
        <v>189</v>
      </c>
      <c r="U96" s="715">
        <v>685</v>
      </c>
      <c r="V96" s="566"/>
    </row>
    <row r="97" spans="1:22">
      <c r="A97" s="560" t="s">
        <v>261</v>
      </c>
      <c r="B97" s="564">
        <v>23751</v>
      </c>
      <c r="C97" s="564">
        <v>24202</v>
      </c>
      <c r="D97" s="564">
        <v>13085</v>
      </c>
      <c r="E97" s="564">
        <v>10582</v>
      </c>
      <c r="F97" s="564">
        <v>11748</v>
      </c>
      <c r="G97" s="564">
        <v>10830</v>
      </c>
      <c r="H97" s="564">
        <v>9195</v>
      </c>
      <c r="I97" s="563"/>
      <c r="J97" s="564">
        <v>2752</v>
      </c>
      <c r="K97" s="564">
        <v>3851</v>
      </c>
      <c r="L97" s="564">
        <v>3001</v>
      </c>
      <c r="M97" s="562">
        <v>2144</v>
      </c>
      <c r="N97" s="562">
        <v>2954</v>
      </c>
      <c r="O97" s="562">
        <v>3540</v>
      </c>
      <c r="P97" s="562">
        <v>2218</v>
      </c>
      <c r="Q97" s="562">
        <v>2118</v>
      </c>
      <c r="R97" s="562">
        <v>3124</v>
      </c>
      <c r="S97" s="562">
        <v>2854</v>
      </c>
      <c r="T97" s="562">
        <v>1616</v>
      </c>
      <c r="U97" s="562">
        <v>1602</v>
      </c>
      <c r="V97" s="566"/>
    </row>
    <row r="98" spans="1:22">
      <c r="A98" s="844" t="s">
        <v>418</v>
      </c>
      <c r="B98" s="845">
        <v>8093</v>
      </c>
      <c r="C98" s="845">
        <v>12313</v>
      </c>
      <c r="D98" s="845">
        <v>8182</v>
      </c>
      <c r="E98" s="845">
        <v>5523</v>
      </c>
      <c r="F98" s="845">
        <v>4009</v>
      </c>
      <c r="G98" s="845">
        <v>5797</v>
      </c>
      <c r="H98" s="845">
        <v>5483</v>
      </c>
      <c r="I98" s="590"/>
      <c r="J98" s="845">
        <v>276</v>
      </c>
      <c r="K98" s="845">
        <v>1566</v>
      </c>
      <c r="L98" s="845">
        <v>486</v>
      </c>
      <c r="M98" s="845">
        <v>1681</v>
      </c>
      <c r="N98" s="845">
        <v>1079</v>
      </c>
      <c r="O98" s="845">
        <v>1510</v>
      </c>
      <c r="P98" s="845">
        <v>1554</v>
      </c>
      <c r="Q98" s="845">
        <v>1654</v>
      </c>
      <c r="R98" s="845">
        <v>1240</v>
      </c>
      <c r="S98" s="845">
        <v>953</v>
      </c>
      <c r="T98" s="846">
        <v>1475</v>
      </c>
      <c r="U98" s="846">
        <v>1815</v>
      </c>
      <c r="V98" s="593"/>
    </row>
    <row r="99" spans="1:22">
      <c r="A99" s="671" t="s">
        <v>419</v>
      </c>
      <c r="B99" s="841">
        <v>6207</v>
      </c>
      <c r="C99" s="841">
        <v>7987</v>
      </c>
      <c r="D99" s="841">
        <v>5374</v>
      </c>
      <c r="E99" s="841">
        <v>3763</v>
      </c>
      <c r="F99" s="841">
        <v>4772</v>
      </c>
      <c r="G99" s="841">
        <v>7095</v>
      </c>
      <c r="H99" s="841">
        <v>7758</v>
      </c>
      <c r="I99" s="590"/>
      <c r="J99" s="841">
        <v>885</v>
      </c>
      <c r="K99" s="841">
        <v>765</v>
      </c>
      <c r="L99" s="841">
        <v>1518</v>
      </c>
      <c r="M99" s="841">
        <v>1604</v>
      </c>
      <c r="N99" s="841">
        <v>1270</v>
      </c>
      <c r="O99" s="841">
        <v>1466</v>
      </c>
      <c r="P99" s="841">
        <v>1491</v>
      </c>
      <c r="Q99" s="841">
        <v>2868</v>
      </c>
      <c r="R99" s="841">
        <v>1042</v>
      </c>
      <c r="S99" s="841">
        <v>1997</v>
      </c>
      <c r="T99" s="842">
        <v>2155</v>
      </c>
      <c r="U99" s="842">
        <v>2564</v>
      </c>
      <c r="V99" s="593"/>
    </row>
    <row r="100" spans="1:22" ht="13.5" thickBot="1">
      <c r="A100" s="848" t="s">
        <v>157</v>
      </c>
      <c r="B100" s="849">
        <v>343104</v>
      </c>
      <c r="C100" s="849">
        <v>365573</v>
      </c>
      <c r="D100" s="849">
        <v>312505</v>
      </c>
      <c r="E100" s="849">
        <v>286076</v>
      </c>
      <c r="F100" s="849">
        <v>305293</v>
      </c>
      <c r="G100" s="849">
        <v>302042</v>
      </c>
      <c r="H100" s="849">
        <v>300919</v>
      </c>
      <c r="I100" s="590"/>
      <c r="J100" s="849">
        <v>64328</v>
      </c>
      <c r="K100" s="849">
        <v>73496</v>
      </c>
      <c r="L100" s="849">
        <v>74762</v>
      </c>
      <c r="M100" s="849">
        <v>92706</v>
      </c>
      <c r="N100" s="849">
        <v>59358</v>
      </c>
      <c r="O100" s="849">
        <v>73161</v>
      </c>
      <c r="P100" s="849">
        <v>77569</v>
      </c>
      <c r="Q100" s="849">
        <v>91954</v>
      </c>
      <c r="R100" s="849">
        <v>55659</v>
      </c>
      <c r="S100" s="849">
        <v>74374</v>
      </c>
      <c r="T100" s="849">
        <v>80559</v>
      </c>
      <c r="U100" s="849">
        <v>90328</v>
      </c>
      <c r="V100" s="593"/>
    </row>
    <row r="101" spans="1:22">
      <c r="B101" s="850"/>
      <c r="C101" s="850"/>
      <c r="D101" s="850"/>
      <c r="E101" s="850"/>
      <c r="F101" s="850"/>
      <c r="G101" s="850"/>
      <c r="H101" s="850"/>
      <c r="I101" s="850"/>
      <c r="J101" s="851"/>
      <c r="K101" s="850"/>
      <c r="L101" s="850"/>
      <c r="M101" s="850"/>
      <c r="N101" s="850"/>
      <c r="O101" s="850"/>
      <c r="P101" s="850"/>
      <c r="Q101" s="850"/>
      <c r="R101" s="850"/>
      <c r="S101" s="850"/>
      <c r="T101" s="850"/>
      <c r="U101" s="850"/>
      <c r="V101" s="850"/>
    </row>
    <row r="116" ht="14.1" customHeight="1"/>
  </sheetData>
  <mergeCells count="7">
    <mergeCell ref="A85:U85"/>
    <mergeCell ref="A1:U1"/>
    <mergeCell ref="A15:V15"/>
    <mergeCell ref="C16:E16"/>
    <mergeCell ref="A23:U23"/>
    <mergeCell ref="A59:U59"/>
    <mergeCell ref="A66:U66"/>
  </mergeCells>
  <pageMargins left="0.78740157499999996" right="0.78740157499999996" top="0.984251969" bottom="0.984251969" header="0.49212598499999999" footer="0.49212598499999999"/>
  <pageSetup paperSize="9" orientation="portrait" r:id="rId1"/>
  <headerFooter alignWithMargins="0"/>
  <ignoredErrors>
    <ignoredError sqref="U1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V31"/>
  <sheetViews>
    <sheetView showGridLines="0" zoomScaleNormal="100" workbookViewId="0">
      <pane xSplit="1" topLeftCell="B1" activePane="topRight" state="frozen"/>
      <selection sqref="A1:AM1"/>
      <selection pane="topRight" sqref="A1:U1"/>
    </sheetView>
  </sheetViews>
  <sheetFormatPr defaultRowHeight="12.75"/>
  <cols>
    <col min="1" max="1" width="53.28515625" customWidth="1"/>
    <col min="2" max="8" width="9.5703125" customWidth="1"/>
    <col min="9" max="9" width="5.7109375" customWidth="1"/>
    <col min="10" max="21" width="9.5703125" customWidth="1"/>
  </cols>
  <sheetData>
    <row r="1" spans="1:22" ht="18" customHeight="1">
      <c r="A1" s="1542" t="s">
        <v>420</v>
      </c>
      <c r="B1" s="1542"/>
      <c r="C1" s="1542"/>
      <c r="D1" s="1542"/>
      <c r="E1" s="1542"/>
      <c r="F1" s="1542"/>
      <c r="G1" s="1542"/>
      <c r="H1" s="1542"/>
      <c r="I1" s="1542"/>
      <c r="J1" s="1542"/>
      <c r="K1" s="1542"/>
      <c r="L1" s="1542"/>
      <c r="M1" s="1542"/>
      <c r="N1" s="1542"/>
      <c r="O1" s="1542"/>
      <c r="P1" s="1542"/>
      <c r="Q1" s="1542"/>
      <c r="R1" s="1542"/>
      <c r="S1" s="1542"/>
      <c r="T1" s="1542"/>
      <c r="U1" s="1542"/>
      <c r="V1" s="31"/>
    </row>
    <row r="2" spans="1:22">
      <c r="A2" s="53"/>
      <c r="B2" s="57">
        <v>2017</v>
      </c>
      <c r="C2" s="57">
        <v>2018</v>
      </c>
      <c r="D2" s="57">
        <v>2019</v>
      </c>
      <c r="E2" s="57">
        <v>2020</v>
      </c>
      <c r="F2" s="57">
        <v>2021</v>
      </c>
      <c r="G2" s="57">
        <v>2022</v>
      </c>
      <c r="H2" s="57">
        <v>2023</v>
      </c>
      <c r="I2" s="162"/>
      <c r="J2" s="57" t="s">
        <v>9</v>
      </c>
      <c r="K2" s="57" t="s">
        <v>10</v>
      </c>
      <c r="L2" s="57" t="s">
        <v>11</v>
      </c>
      <c r="M2" s="57" t="s">
        <v>12</v>
      </c>
      <c r="N2" s="57" t="s">
        <v>13</v>
      </c>
      <c r="O2" s="58" t="s">
        <v>14</v>
      </c>
      <c r="P2" s="57" t="s">
        <v>15</v>
      </c>
      <c r="Q2" s="57" t="s">
        <v>16</v>
      </c>
      <c r="R2" s="57" t="s">
        <v>17</v>
      </c>
      <c r="S2" s="57" t="s">
        <v>18</v>
      </c>
      <c r="T2" s="57" t="s">
        <v>19</v>
      </c>
      <c r="U2" s="57" t="s">
        <v>20</v>
      </c>
      <c r="V2" s="90"/>
    </row>
    <row r="3" spans="1:22">
      <c r="A3" s="7" t="s">
        <v>421</v>
      </c>
      <c r="B3" s="282"/>
      <c r="C3" s="282" t="s">
        <v>34</v>
      </c>
      <c r="D3" s="282"/>
      <c r="E3" s="282"/>
      <c r="F3" s="282" t="s">
        <v>180</v>
      </c>
      <c r="G3" s="282" t="s">
        <v>180</v>
      </c>
      <c r="H3" s="282"/>
      <c r="I3" s="16"/>
      <c r="J3" s="7"/>
      <c r="K3" s="27"/>
      <c r="L3" s="27"/>
      <c r="M3" s="27" t="s">
        <v>180</v>
      </c>
      <c r="N3" s="185"/>
      <c r="O3" s="185"/>
      <c r="P3" s="185" t="s">
        <v>180</v>
      </c>
      <c r="Q3" s="185" t="s">
        <v>180</v>
      </c>
      <c r="R3" s="185"/>
      <c r="S3" s="185"/>
      <c r="T3" s="185"/>
      <c r="U3" s="185"/>
      <c r="V3" s="38"/>
    </row>
    <row r="4" spans="1:22">
      <c r="A4" s="65" t="s">
        <v>422</v>
      </c>
      <c r="B4" s="297">
        <v>4263</v>
      </c>
      <c r="C4" s="281">
        <v>4179</v>
      </c>
      <c r="D4" s="241">
        <v>4109</v>
      </c>
      <c r="E4" s="241">
        <v>4002</v>
      </c>
      <c r="F4" s="241">
        <v>5377</v>
      </c>
      <c r="G4" s="241">
        <v>5856</v>
      </c>
      <c r="H4" s="241">
        <v>6606</v>
      </c>
      <c r="I4" s="14"/>
      <c r="J4" s="470">
        <v>983</v>
      </c>
      <c r="K4" s="241">
        <v>1431</v>
      </c>
      <c r="L4" s="470">
        <v>1475</v>
      </c>
      <c r="M4" s="69">
        <v>1488</v>
      </c>
      <c r="N4" s="69">
        <v>1088</v>
      </c>
      <c r="O4" s="69">
        <v>1520</v>
      </c>
      <c r="P4" s="69">
        <v>1489</v>
      </c>
      <c r="Q4" s="69">
        <v>1759</v>
      </c>
      <c r="R4" s="69">
        <v>1222</v>
      </c>
      <c r="S4" s="69">
        <v>1676</v>
      </c>
      <c r="T4" s="69">
        <v>1784</v>
      </c>
      <c r="U4" s="69">
        <v>1924</v>
      </c>
      <c r="V4" s="70"/>
    </row>
    <row r="5" spans="1:22">
      <c r="A5" s="8" t="s">
        <v>423</v>
      </c>
      <c r="B5" s="280"/>
      <c r="C5" s="280"/>
      <c r="D5" s="56">
        <v>569</v>
      </c>
      <c r="E5" s="56">
        <v>710</v>
      </c>
      <c r="F5" s="467">
        <v>1166</v>
      </c>
      <c r="G5" s="467">
        <v>1100</v>
      </c>
      <c r="H5" s="467">
        <v>1412</v>
      </c>
      <c r="I5" s="14"/>
      <c r="J5" s="56">
        <v>198</v>
      </c>
      <c r="K5" s="56">
        <v>378</v>
      </c>
      <c r="L5" s="56">
        <v>397</v>
      </c>
      <c r="M5" s="188">
        <v>194</v>
      </c>
      <c r="N5" s="188">
        <v>181</v>
      </c>
      <c r="O5" s="188">
        <v>302</v>
      </c>
      <c r="P5" s="188">
        <v>343</v>
      </c>
      <c r="Q5" s="188">
        <v>274</v>
      </c>
      <c r="R5" s="188">
        <v>222</v>
      </c>
      <c r="S5" s="188">
        <v>320</v>
      </c>
      <c r="T5" s="56">
        <v>402</v>
      </c>
      <c r="U5" s="56">
        <v>468</v>
      </c>
      <c r="V5" s="70"/>
    </row>
    <row r="6" spans="1:22">
      <c r="A6" s="65" t="s">
        <v>424</v>
      </c>
      <c r="B6" s="281"/>
      <c r="C6" s="281"/>
      <c r="D6" s="241">
        <v>3541</v>
      </c>
      <c r="E6" s="241">
        <v>3292</v>
      </c>
      <c r="F6" s="241">
        <v>4211</v>
      </c>
      <c r="G6" s="241">
        <v>4756</v>
      </c>
      <c r="H6" s="241">
        <v>5194</v>
      </c>
      <c r="I6" s="14"/>
      <c r="J6" s="178">
        <v>786</v>
      </c>
      <c r="K6" s="69">
        <v>1053</v>
      </c>
      <c r="L6" s="253">
        <v>1078</v>
      </c>
      <c r="M6" s="69">
        <v>1294</v>
      </c>
      <c r="N6" s="197">
        <v>907</v>
      </c>
      <c r="O6" s="69">
        <v>1218</v>
      </c>
      <c r="P6" s="69">
        <v>1146</v>
      </c>
      <c r="Q6" s="69">
        <v>1485</v>
      </c>
      <c r="R6" s="69">
        <v>1000</v>
      </c>
      <c r="S6" s="69">
        <v>1356</v>
      </c>
      <c r="T6" s="69">
        <v>1383</v>
      </c>
      <c r="U6" s="69">
        <v>1456</v>
      </c>
      <c r="V6" s="70"/>
    </row>
    <row r="7" spans="1:22">
      <c r="A7" s="7" t="s">
        <v>425</v>
      </c>
      <c r="B7" s="282"/>
      <c r="C7" s="282"/>
      <c r="D7" s="282"/>
      <c r="E7" s="27"/>
      <c r="F7" s="198"/>
      <c r="G7" s="198"/>
      <c r="H7" s="198"/>
      <c r="I7" s="16"/>
      <c r="J7" s="27"/>
      <c r="K7" s="27"/>
      <c r="L7" s="27"/>
      <c r="M7" s="198" t="s">
        <v>34</v>
      </c>
      <c r="N7" s="198"/>
      <c r="O7" s="198"/>
      <c r="P7" s="198" t="s">
        <v>34</v>
      </c>
      <c r="Q7" s="198" t="s">
        <v>34</v>
      </c>
      <c r="R7" s="198"/>
      <c r="S7" s="198"/>
      <c r="T7" s="198"/>
      <c r="U7" s="198"/>
      <c r="V7" s="38"/>
    </row>
    <row r="8" spans="1:22">
      <c r="A8" s="65" t="s">
        <v>426</v>
      </c>
      <c r="B8" s="278">
        <v>288.7</v>
      </c>
      <c r="C8" s="278">
        <v>307.39999999999998</v>
      </c>
      <c r="D8" s="283">
        <v>268</v>
      </c>
      <c r="E8" s="68">
        <v>254</v>
      </c>
      <c r="F8" s="197">
        <v>270.89999999999998</v>
      </c>
      <c r="G8" s="197">
        <v>260.7</v>
      </c>
      <c r="H8" s="197">
        <v>256.8</v>
      </c>
      <c r="I8" s="14"/>
      <c r="J8" s="178">
        <v>57.6</v>
      </c>
      <c r="K8" s="68">
        <v>65.400000000000006</v>
      </c>
      <c r="L8" s="178">
        <v>66.2</v>
      </c>
      <c r="M8" s="197">
        <v>81.7</v>
      </c>
      <c r="N8" s="197">
        <v>51.3</v>
      </c>
      <c r="O8" s="197">
        <v>62.8</v>
      </c>
      <c r="P8" s="197">
        <v>65.400000000000006</v>
      </c>
      <c r="Q8" s="197">
        <v>81.2</v>
      </c>
      <c r="R8" s="197">
        <v>45.9</v>
      </c>
      <c r="S8" s="197">
        <v>63.3</v>
      </c>
      <c r="T8" s="68">
        <v>69.7</v>
      </c>
      <c r="U8" s="68">
        <v>77.900000000000006</v>
      </c>
      <c r="V8" s="44"/>
    </row>
    <row r="9" spans="1:22">
      <c r="A9" s="8" t="s">
        <v>427</v>
      </c>
      <c r="B9" s="280"/>
      <c r="C9" s="280"/>
      <c r="D9" s="284">
        <v>14.2</v>
      </c>
      <c r="E9" s="56">
        <v>13.6</v>
      </c>
      <c r="F9" s="188">
        <v>15.6</v>
      </c>
      <c r="G9" s="188">
        <v>18.5</v>
      </c>
      <c r="H9" s="188">
        <v>23.6</v>
      </c>
      <c r="I9" s="14"/>
      <c r="J9" s="56">
        <v>2.8</v>
      </c>
      <c r="K9" s="56">
        <v>4.8</v>
      </c>
      <c r="L9" s="56">
        <v>4.8</v>
      </c>
      <c r="M9" s="188">
        <v>3.2</v>
      </c>
      <c r="N9" s="188">
        <v>2.7</v>
      </c>
      <c r="O9" s="188">
        <v>4.5</v>
      </c>
      <c r="P9" s="188">
        <v>6.2</v>
      </c>
      <c r="Q9" s="188">
        <v>5.0999999999999996</v>
      </c>
      <c r="R9" s="188">
        <v>3.5</v>
      </c>
      <c r="S9" s="188">
        <v>5.6</v>
      </c>
      <c r="T9" s="56">
        <v>6.6</v>
      </c>
      <c r="U9" s="56">
        <v>7.8</v>
      </c>
      <c r="V9" s="44"/>
    </row>
    <row r="10" spans="1:22">
      <c r="A10" s="65" t="s">
        <v>428</v>
      </c>
      <c r="B10" s="281"/>
      <c r="C10" s="281"/>
      <c r="D10" s="283">
        <v>253.8</v>
      </c>
      <c r="E10" s="68">
        <v>240.4</v>
      </c>
      <c r="F10" s="197">
        <v>255.3</v>
      </c>
      <c r="G10" s="197">
        <v>242.2</v>
      </c>
      <c r="H10" s="197">
        <v>233.2</v>
      </c>
      <c r="I10" s="14"/>
      <c r="J10" s="178">
        <v>54.8</v>
      </c>
      <c r="K10" s="68">
        <v>60.6</v>
      </c>
      <c r="L10" s="178">
        <v>61.3</v>
      </c>
      <c r="M10" s="197">
        <v>78.599999999999994</v>
      </c>
      <c r="N10" s="197">
        <v>48.6</v>
      </c>
      <c r="O10" s="197">
        <v>58.2</v>
      </c>
      <c r="P10" s="197">
        <v>59.2</v>
      </c>
      <c r="Q10" s="197">
        <v>76.2</v>
      </c>
      <c r="R10" s="197">
        <v>42.3</v>
      </c>
      <c r="S10" s="197">
        <v>57.8</v>
      </c>
      <c r="T10" s="68">
        <v>63.1</v>
      </c>
      <c r="U10" s="68">
        <v>70.099999999999994</v>
      </c>
      <c r="V10" s="44"/>
    </row>
    <row r="11" spans="1:22" ht="22.5">
      <c r="A11" s="7" t="s">
        <v>429</v>
      </c>
      <c r="B11" s="282"/>
      <c r="C11" s="282"/>
      <c r="D11" s="282"/>
      <c r="E11" s="27"/>
      <c r="F11" s="185" t="s">
        <v>180</v>
      </c>
      <c r="G11" s="185" t="s">
        <v>180</v>
      </c>
      <c r="H11" s="185"/>
      <c r="I11" s="16"/>
      <c r="J11" s="27"/>
      <c r="K11" s="27"/>
      <c r="L11" s="27"/>
      <c r="M11" s="185" t="s">
        <v>180</v>
      </c>
      <c r="N11" s="185"/>
      <c r="O11" s="185"/>
      <c r="P11" s="185" t="s">
        <v>180</v>
      </c>
      <c r="Q11" s="185" t="s">
        <v>180</v>
      </c>
      <c r="R11" s="185"/>
      <c r="S11" s="185"/>
      <c r="T11" s="185"/>
      <c r="U11" s="185"/>
      <c r="V11" s="38"/>
    </row>
    <row r="12" spans="1:22" ht="22.5">
      <c r="A12" s="8" t="s">
        <v>430</v>
      </c>
      <c r="B12" s="286"/>
      <c r="C12" s="286"/>
      <c r="D12" s="56">
        <v>13.9</v>
      </c>
      <c r="E12" s="56">
        <v>13.7</v>
      </c>
      <c r="F12" s="188">
        <v>16.5</v>
      </c>
      <c r="G12" s="188">
        <v>19.600000000000001</v>
      </c>
      <c r="H12" s="188">
        <v>22.3</v>
      </c>
      <c r="I12" s="14"/>
      <c r="J12" s="188">
        <v>14.3</v>
      </c>
      <c r="K12" s="188">
        <v>17.399999999999999</v>
      </c>
      <c r="L12" s="188">
        <v>17.600000000000001</v>
      </c>
      <c r="M12" s="188">
        <v>16.5</v>
      </c>
      <c r="N12" s="188">
        <v>18.7</v>
      </c>
      <c r="O12" s="188">
        <v>20.9</v>
      </c>
      <c r="P12" s="188">
        <v>19.399999999999999</v>
      </c>
      <c r="Q12" s="188">
        <v>19.5</v>
      </c>
      <c r="R12" s="188">
        <v>23.6</v>
      </c>
      <c r="S12" s="188">
        <v>23.5</v>
      </c>
      <c r="T12" s="188">
        <v>21.9</v>
      </c>
      <c r="U12" s="188">
        <v>20.8</v>
      </c>
      <c r="V12" s="44"/>
    </row>
    <row r="13" spans="1:22">
      <c r="A13" s="65" t="s">
        <v>431</v>
      </c>
      <c r="B13" s="281"/>
      <c r="C13" s="281"/>
      <c r="D13" s="68">
        <v>40.200000000000003</v>
      </c>
      <c r="E13" s="68">
        <v>52.1</v>
      </c>
      <c r="F13" s="197">
        <v>74.8</v>
      </c>
      <c r="G13" s="197">
        <v>59.5</v>
      </c>
      <c r="H13" s="197">
        <v>59.9</v>
      </c>
      <c r="I13" s="14"/>
      <c r="J13" s="68">
        <v>70.8</v>
      </c>
      <c r="K13" s="68">
        <v>78.599999999999994</v>
      </c>
      <c r="L13" s="68">
        <v>81.900000000000006</v>
      </c>
      <c r="M13" s="197">
        <v>61.6</v>
      </c>
      <c r="N13" s="197">
        <v>67</v>
      </c>
      <c r="O13" s="197">
        <v>66.599999999999994</v>
      </c>
      <c r="P13" s="197">
        <v>55.3</v>
      </c>
      <c r="Q13" s="197">
        <v>54.2</v>
      </c>
      <c r="R13" s="197">
        <v>62.8</v>
      </c>
      <c r="S13" s="197">
        <v>57.4</v>
      </c>
      <c r="T13" s="197">
        <v>60.5</v>
      </c>
      <c r="U13" s="197">
        <v>59.9</v>
      </c>
      <c r="V13" s="44"/>
    </row>
    <row r="14" spans="1:22">
      <c r="A14" s="8" t="s">
        <v>432</v>
      </c>
      <c r="B14" s="461">
        <v>14.8</v>
      </c>
      <c r="C14" s="460">
        <v>13.6</v>
      </c>
      <c r="D14" s="56">
        <v>15.3</v>
      </c>
      <c r="E14" s="56">
        <v>15.8</v>
      </c>
      <c r="F14" s="188">
        <v>19.8</v>
      </c>
      <c r="G14" s="188">
        <v>22.5</v>
      </c>
      <c r="H14" s="188">
        <v>25.7</v>
      </c>
      <c r="I14" s="14"/>
      <c r="J14" s="44">
        <v>17.100000000000001</v>
      </c>
      <c r="K14" s="56">
        <v>21.9</v>
      </c>
      <c r="L14" s="44">
        <v>22.3</v>
      </c>
      <c r="M14" s="188">
        <v>18.2</v>
      </c>
      <c r="N14" s="188">
        <v>21.2</v>
      </c>
      <c r="O14" s="188">
        <v>24.2</v>
      </c>
      <c r="P14" s="188">
        <v>22.8</v>
      </c>
      <c r="Q14" s="188">
        <v>21.7</v>
      </c>
      <c r="R14" s="188">
        <v>26.7</v>
      </c>
      <c r="S14" s="188">
        <v>26.5</v>
      </c>
      <c r="T14" s="188">
        <v>25.6</v>
      </c>
      <c r="U14" s="188">
        <v>24.7</v>
      </c>
      <c r="V14" s="44"/>
    </row>
    <row r="15" spans="1:22">
      <c r="A15" s="7" t="s">
        <v>433</v>
      </c>
      <c r="B15" s="282"/>
      <c r="C15" s="282"/>
      <c r="D15" s="282"/>
      <c r="E15" s="27"/>
      <c r="F15" s="185" t="s">
        <v>180</v>
      </c>
      <c r="G15" s="185" t="s">
        <v>180</v>
      </c>
      <c r="H15" s="185"/>
      <c r="I15" s="16"/>
      <c r="J15" s="27"/>
      <c r="K15" s="27"/>
      <c r="L15" s="27"/>
      <c r="M15" s="185" t="s">
        <v>180</v>
      </c>
      <c r="N15" s="185"/>
      <c r="O15" s="185"/>
      <c r="P15" s="185" t="s">
        <v>180</v>
      </c>
      <c r="Q15" s="185" t="s">
        <v>180</v>
      </c>
      <c r="R15" s="185"/>
      <c r="S15" s="185"/>
      <c r="T15" s="185"/>
      <c r="U15" s="185"/>
      <c r="V15" s="38"/>
    </row>
    <row r="16" spans="1:22">
      <c r="A16" s="65" t="s">
        <v>434</v>
      </c>
      <c r="B16" s="281">
        <v>3064</v>
      </c>
      <c r="C16" s="281">
        <v>3950</v>
      </c>
      <c r="D16" s="281">
        <v>3644</v>
      </c>
      <c r="E16" s="241">
        <v>3137</v>
      </c>
      <c r="F16" s="241">
        <v>4200</v>
      </c>
      <c r="G16" s="241">
        <v>4328</v>
      </c>
      <c r="H16" s="241">
        <v>3929</v>
      </c>
      <c r="I16" s="14"/>
      <c r="J16" s="470">
        <v>735</v>
      </c>
      <c r="K16" s="68">
        <v>905</v>
      </c>
      <c r="L16" s="470">
        <v>1062</v>
      </c>
      <c r="M16" s="241">
        <v>1498</v>
      </c>
      <c r="N16" s="197">
        <v>733</v>
      </c>
      <c r="O16" s="241">
        <v>1053</v>
      </c>
      <c r="P16" s="241">
        <v>1230</v>
      </c>
      <c r="Q16" s="241">
        <v>1312</v>
      </c>
      <c r="R16" s="241">
        <v>622</v>
      </c>
      <c r="S16" s="241">
        <v>920</v>
      </c>
      <c r="T16" s="241">
        <v>1129</v>
      </c>
      <c r="U16" s="241">
        <v>1258</v>
      </c>
      <c r="V16" s="70"/>
    </row>
    <row r="17" spans="1:22">
      <c r="A17" s="8" t="s">
        <v>435</v>
      </c>
      <c r="B17" s="242">
        <v>0.69</v>
      </c>
      <c r="C17" s="242">
        <v>0.7</v>
      </c>
      <c r="D17" s="242">
        <v>0.76</v>
      </c>
      <c r="E17" s="242">
        <v>0.81</v>
      </c>
      <c r="F17" s="199">
        <v>0.82</v>
      </c>
      <c r="G17" s="199">
        <v>0.82</v>
      </c>
      <c r="H17" s="199">
        <v>0.83</v>
      </c>
      <c r="I17" s="14"/>
      <c r="J17" s="1207">
        <v>0.81</v>
      </c>
      <c r="K17" s="242">
        <v>0.79</v>
      </c>
      <c r="L17" s="1207">
        <v>0.8</v>
      </c>
      <c r="M17" s="199">
        <v>0.88</v>
      </c>
      <c r="N17" s="199">
        <v>0.79</v>
      </c>
      <c r="O17" s="199">
        <v>0.79</v>
      </c>
      <c r="P17" s="199">
        <v>0.84</v>
      </c>
      <c r="Q17" s="199">
        <v>0.86</v>
      </c>
      <c r="R17" s="199">
        <v>0.76</v>
      </c>
      <c r="S17" s="199">
        <v>0.83</v>
      </c>
      <c r="T17" s="199">
        <v>0.86</v>
      </c>
      <c r="U17" s="199">
        <v>0.86</v>
      </c>
      <c r="V17" s="99"/>
    </row>
    <row r="18" spans="1:22">
      <c r="A18" s="65" t="s">
        <v>436</v>
      </c>
      <c r="B18" s="281">
        <v>199.3</v>
      </c>
      <c r="C18" s="278">
        <v>219</v>
      </c>
      <c r="D18" s="68">
        <v>204.9</v>
      </c>
      <c r="E18" s="68">
        <v>205.1</v>
      </c>
      <c r="F18" s="197">
        <v>223.5</v>
      </c>
      <c r="G18" s="197">
        <v>214.5</v>
      </c>
      <c r="H18" s="197">
        <v>213.9</v>
      </c>
      <c r="I18" s="14"/>
      <c r="J18" s="178">
        <v>46.9</v>
      </c>
      <c r="K18" s="68">
        <v>51.7</v>
      </c>
      <c r="L18" s="68">
        <v>53.3</v>
      </c>
      <c r="M18" s="197">
        <v>71.900000000000006</v>
      </c>
      <c r="N18" s="197">
        <v>40.5</v>
      </c>
      <c r="O18" s="197">
        <v>49.4</v>
      </c>
      <c r="P18" s="197">
        <v>54.9</v>
      </c>
      <c r="Q18" s="197">
        <v>69.8</v>
      </c>
      <c r="R18" s="197">
        <v>34.9</v>
      </c>
      <c r="S18" s="197">
        <v>52.3</v>
      </c>
      <c r="T18" s="197">
        <v>59.8</v>
      </c>
      <c r="U18" s="197">
        <v>66.900000000000006</v>
      </c>
      <c r="V18" s="44"/>
    </row>
    <row r="19" spans="1:22">
      <c r="A19" s="98" t="s">
        <v>437</v>
      </c>
      <c r="B19" s="462">
        <v>15.4</v>
      </c>
      <c r="C19" s="285">
        <v>18</v>
      </c>
      <c r="D19" s="240">
        <v>17.8</v>
      </c>
      <c r="E19" s="240">
        <v>15.3</v>
      </c>
      <c r="F19" s="1206">
        <v>18.8</v>
      </c>
      <c r="G19" s="1206">
        <v>20.2</v>
      </c>
      <c r="H19" s="1206">
        <v>18.399999999999999</v>
      </c>
      <c r="I19" s="14"/>
      <c r="J19" s="240">
        <v>15.7</v>
      </c>
      <c r="K19" s="240">
        <v>17.5</v>
      </c>
      <c r="L19" s="240">
        <v>20.2</v>
      </c>
      <c r="M19" s="200">
        <v>20.8</v>
      </c>
      <c r="N19" s="200">
        <v>18.100000000000001</v>
      </c>
      <c r="O19" s="200">
        <v>21.3</v>
      </c>
      <c r="P19" s="200">
        <v>22.4</v>
      </c>
      <c r="Q19" s="200">
        <v>18.8</v>
      </c>
      <c r="R19" s="200">
        <v>17.8</v>
      </c>
      <c r="S19" s="200">
        <v>17.600000000000001</v>
      </c>
      <c r="T19" s="200">
        <v>18.899999999999999</v>
      </c>
      <c r="U19" s="200">
        <v>18.8</v>
      </c>
    </row>
    <row r="20" spans="1:22">
      <c r="A20" s="109" t="s">
        <v>438</v>
      </c>
      <c r="B20" s="109"/>
      <c r="C20" s="109"/>
      <c r="D20" s="109"/>
      <c r="E20" s="109"/>
      <c r="F20" s="109"/>
      <c r="G20" s="109"/>
      <c r="H20" s="109"/>
      <c r="I20" s="109"/>
      <c r="J20" s="109"/>
      <c r="K20" s="109"/>
      <c r="L20" s="109"/>
      <c r="M20" s="109"/>
      <c r="N20" s="109"/>
      <c r="O20" s="109"/>
      <c r="P20" s="109"/>
      <c r="Q20" s="109"/>
      <c r="R20" s="109"/>
      <c r="S20" s="109"/>
      <c r="T20" s="109"/>
      <c r="U20" s="109"/>
    </row>
    <row r="21" spans="1:22">
      <c r="A21" s="64"/>
      <c r="B21" s="64"/>
      <c r="C21" s="64"/>
      <c r="D21" s="64"/>
      <c r="E21" s="64"/>
      <c r="F21" s="64"/>
      <c r="G21" s="64"/>
      <c r="H21" s="64"/>
      <c r="I21" s="64"/>
      <c r="J21" s="64"/>
      <c r="K21" s="64"/>
      <c r="L21" s="64"/>
      <c r="M21" s="64"/>
      <c r="N21" s="64"/>
      <c r="O21" s="64"/>
      <c r="P21" s="64"/>
      <c r="Q21" s="64"/>
      <c r="R21" s="64"/>
      <c r="S21" s="64"/>
      <c r="T21" s="64"/>
      <c r="U21" s="64"/>
    </row>
    <row r="22" spans="1:22">
      <c r="A22" s="64"/>
      <c r="B22" s="64"/>
      <c r="C22" s="64"/>
      <c r="D22" s="64"/>
      <c r="E22" s="64"/>
      <c r="F22" s="64"/>
      <c r="G22" s="64"/>
      <c r="H22" s="64"/>
      <c r="I22" s="64"/>
      <c r="J22" s="64"/>
      <c r="K22" s="64"/>
      <c r="L22" s="64"/>
      <c r="M22" s="64"/>
      <c r="N22" s="64"/>
      <c r="O22" s="64"/>
      <c r="P22" s="64"/>
      <c r="Q22" s="64"/>
      <c r="R22" s="64"/>
      <c r="S22" s="64"/>
      <c r="T22" s="64"/>
      <c r="U22" s="64"/>
    </row>
    <row r="23" spans="1:22" ht="15" customHeight="1">
      <c r="A23" s="1543" t="s">
        <v>439</v>
      </c>
      <c r="B23" s="1543"/>
      <c r="C23" s="1543"/>
      <c r="D23" s="1543"/>
      <c r="E23" s="1543"/>
      <c r="F23" s="1543"/>
      <c r="G23" s="1543"/>
      <c r="H23" s="1543"/>
      <c r="I23" s="1543"/>
      <c r="J23" s="1543"/>
      <c r="K23" s="1543"/>
      <c r="L23" s="1543"/>
      <c r="M23" s="1543"/>
      <c r="N23" s="1543"/>
      <c r="O23" s="1543"/>
      <c r="P23" s="1543"/>
      <c r="Q23" s="1543"/>
      <c r="R23" s="1543"/>
      <c r="S23" s="1543"/>
      <c r="T23" s="1543"/>
      <c r="U23" s="1543"/>
    </row>
    <row r="24" spans="1:22">
      <c r="A24" s="53" t="s">
        <v>112</v>
      </c>
      <c r="B24" s="57">
        <v>2017</v>
      </c>
      <c r="C24" s="57">
        <v>2018</v>
      </c>
      <c r="D24" s="57">
        <v>2019</v>
      </c>
      <c r="E24" s="57">
        <v>2020</v>
      </c>
      <c r="F24" s="57">
        <v>2021</v>
      </c>
      <c r="G24" s="57">
        <v>2022</v>
      </c>
      <c r="H24" s="57">
        <v>2023</v>
      </c>
      <c r="I24" s="162"/>
      <c r="J24" s="57" t="s">
        <v>9</v>
      </c>
      <c r="K24" s="57" t="s">
        <v>10</v>
      </c>
      <c r="L24" s="57" t="s">
        <v>11</v>
      </c>
      <c r="M24" s="57" t="s">
        <v>12</v>
      </c>
      <c r="N24" s="57" t="s">
        <v>13</v>
      </c>
      <c r="O24" s="58" t="s">
        <v>14</v>
      </c>
      <c r="P24" s="57" t="s">
        <v>15</v>
      </c>
      <c r="Q24" s="57" t="s">
        <v>16</v>
      </c>
      <c r="R24" s="58" t="s">
        <v>17</v>
      </c>
      <c r="S24" s="58" t="s">
        <v>18</v>
      </c>
      <c r="T24" s="57" t="s">
        <v>19</v>
      </c>
      <c r="U24" s="57" t="s">
        <v>20</v>
      </c>
    </row>
    <row r="25" spans="1:22">
      <c r="A25" s="74" t="s">
        <v>440</v>
      </c>
      <c r="B25" s="281"/>
      <c r="C25" s="281"/>
      <c r="D25" s="287">
        <v>50</v>
      </c>
      <c r="E25" s="287">
        <v>51</v>
      </c>
      <c r="F25" s="287">
        <v>58</v>
      </c>
      <c r="G25" s="287">
        <v>64</v>
      </c>
      <c r="H25" s="287">
        <v>70</v>
      </c>
      <c r="I25" s="16"/>
      <c r="J25" s="177">
        <v>12</v>
      </c>
      <c r="K25" s="93">
        <v>16</v>
      </c>
      <c r="L25" s="177">
        <v>18</v>
      </c>
      <c r="M25" s="177">
        <v>10</v>
      </c>
      <c r="N25" s="93">
        <v>13</v>
      </c>
      <c r="O25" s="177">
        <v>16</v>
      </c>
      <c r="P25" s="177">
        <v>14</v>
      </c>
      <c r="Q25" s="177">
        <v>21</v>
      </c>
      <c r="R25" s="177">
        <v>15</v>
      </c>
      <c r="S25" s="177">
        <v>17</v>
      </c>
      <c r="T25" s="93">
        <v>21</v>
      </c>
      <c r="U25" s="93">
        <v>17</v>
      </c>
    </row>
    <row r="26" spans="1:22">
      <c r="A26" s="16" t="s">
        <v>235</v>
      </c>
      <c r="B26" s="280"/>
      <c r="C26" s="280"/>
      <c r="D26" s="1587">
        <v>123</v>
      </c>
      <c r="E26" s="1587">
        <v>127</v>
      </c>
      <c r="F26" s="231">
        <v>198</v>
      </c>
      <c r="G26" s="231">
        <v>208</v>
      </c>
      <c r="H26" s="231">
        <v>256</v>
      </c>
      <c r="I26" s="16"/>
      <c r="J26" s="179">
        <v>33</v>
      </c>
      <c r="K26" s="179">
        <v>43</v>
      </c>
      <c r="L26" s="179">
        <v>53</v>
      </c>
      <c r="M26" s="179">
        <v>69</v>
      </c>
      <c r="N26" s="179">
        <v>34</v>
      </c>
      <c r="O26" s="179">
        <v>45</v>
      </c>
      <c r="P26" s="179">
        <v>46</v>
      </c>
      <c r="Q26" s="179">
        <v>83</v>
      </c>
      <c r="R26" s="179">
        <v>39</v>
      </c>
      <c r="S26" s="179">
        <v>57</v>
      </c>
      <c r="T26" s="179">
        <v>70</v>
      </c>
      <c r="U26" s="179">
        <v>90</v>
      </c>
    </row>
    <row r="27" spans="1:22">
      <c r="A27" s="74" t="s">
        <v>132</v>
      </c>
      <c r="B27" s="281"/>
      <c r="C27" s="281"/>
      <c r="D27" s="1588">
        <v>750</v>
      </c>
      <c r="E27" s="1588">
        <v>534</v>
      </c>
      <c r="F27" s="1588">
        <v>329</v>
      </c>
      <c r="G27" s="287">
        <v>342</v>
      </c>
      <c r="H27" s="287">
        <v>293</v>
      </c>
      <c r="I27" s="16"/>
      <c r="J27" s="1208">
        <v>91</v>
      </c>
      <c r="K27" s="93">
        <v>74</v>
      </c>
      <c r="L27" s="177">
        <v>61</v>
      </c>
      <c r="M27" s="177">
        <v>102</v>
      </c>
      <c r="N27" s="93">
        <v>113</v>
      </c>
      <c r="O27" s="177">
        <v>74</v>
      </c>
      <c r="P27" s="177">
        <v>63</v>
      </c>
      <c r="Q27" s="177">
        <v>92</v>
      </c>
      <c r="R27" s="177">
        <v>79</v>
      </c>
      <c r="S27" s="177">
        <v>69</v>
      </c>
      <c r="T27" s="93">
        <v>78</v>
      </c>
      <c r="U27" s="93">
        <v>67</v>
      </c>
      <c r="V27" s="38"/>
    </row>
    <row r="28" spans="1:22">
      <c r="A28" s="16" t="s">
        <v>441</v>
      </c>
      <c r="B28" s="280"/>
      <c r="C28" s="280"/>
      <c r="D28" s="1587">
        <v>273</v>
      </c>
      <c r="E28" s="1587">
        <v>136</v>
      </c>
      <c r="F28" s="231">
        <v>79</v>
      </c>
      <c r="G28" s="386">
        <v>-10</v>
      </c>
      <c r="H28" s="386">
        <v>-83</v>
      </c>
      <c r="I28" s="16"/>
      <c r="J28" s="216">
        <v>11</v>
      </c>
      <c r="K28" s="38">
        <v>44</v>
      </c>
      <c r="L28" s="179">
        <v>13</v>
      </c>
      <c r="M28" s="179">
        <v>12</v>
      </c>
      <c r="N28" s="38">
        <v>42</v>
      </c>
      <c r="O28" s="179">
        <v>32</v>
      </c>
      <c r="P28" s="179">
        <v>30</v>
      </c>
      <c r="Q28" s="386">
        <v>-114</v>
      </c>
      <c r="R28" s="488">
        <v>14</v>
      </c>
      <c r="S28" s="386">
        <v>-43</v>
      </c>
      <c r="T28" s="38">
        <v>58</v>
      </c>
      <c r="U28" s="386">
        <v>-112</v>
      </c>
      <c r="V28" s="38"/>
    </row>
    <row r="29" spans="1:22">
      <c r="A29" s="89" t="s">
        <v>442</v>
      </c>
      <c r="B29" s="81"/>
      <c r="C29" s="81"/>
      <c r="D29" s="81">
        <v>1196</v>
      </c>
      <c r="E29" s="81">
        <v>848</v>
      </c>
      <c r="F29" s="81">
        <v>664</v>
      </c>
      <c r="G29" s="201">
        <v>604</v>
      </c>
      <c r="H29" s="201">
        <v>536</v>
      </c>
      <c r="I29" s="16"/>
      <c r="J29" s="201">
        <v>147</v>
      </c>
      <c r="K29" s="81">
        <v>177</v>
      </c>
      <c r="L29" s="201">
        <v>145</v>
      </c>
      <c r="M29" s="201">
        <v>193</v>
      </c>
      <c r="N29" s="81">
        <v>202</v>
      </c>
      <c r="O29" s="201">
        <v>167</v>
      </c>
      <c r="P29" s="201">
        <v>153</v>
      </c>
      <c r="Q29" s="201">
        <v>82</v>
      </c>
      <c r="R29" s="201">
        <v>147</v>
      </c>
      <c r="S29" s="201">
        <v>100</v>
      </c>
      <c r="T29" s="201">
        <v>227</v>
      </c>
      <c r="U29" s="201">
        <v>62</v>
      </c>
      <c r="V29" s="38"/>
    </row>
    <row r="30" spans="1:22">
      <c r="A30" s="110" t="s">
        <v>443</v>
      </c>
      <c r="B30" s="110"/>
      <c r="C30" s="110"/>
      <c r="D30" s="110"/>
      <c r="E30" s="110"/>
      <c r="F30" s="110"/>
      <c r="G30" s="110"/>
      <c r="H30" s="110"/>
      <c r="I30" s="110"/>
      <c r="J30" s="110"/>
      <c r="K30" s="110"/>
      <c r="L30" s="110"/>
      <c r="M30" s="110"/>
      <c r="N30" s="426"/>
      <c r="O30" s="110"/>
      <c r="P30" s="110"/>
      <c r="Q30" s="110"/>
      <c r="R30" s="110"/>
      <c r="S30" s="110"/>
      <c r="T30" s="110"/>
      <c r="U30" s="110"/>
    </row>
    <row r="31" spans="1:22">
      <c r="A31" s="16"/>
      <c r="B31" s="16"/>
      <c r="C31" s="16"/>
      <c r="D31" s="16"/>
      <c r="E31" s="16"/>
      <c r="F31" s="16"/>
      <c r="G31" s="16"/>
      <c r="H31" s="16"/>
      <c r="I31" s="16"/>
      <c r="J31" s="16"/>
      <c r="K31" s="16"/>
      <c r="L31" s="16"/>
      <c r="M31" s="16"/>
      <c r="N31" s="16"/>
      <c r="O31" s="16"/>
      <c r="P31" s="16"/>
      <c r="Q31" s="16"/>
      <c r="R31" s="16"/>
      <c r="S31" s="16"/>
      <c r="T31" s="16"/>
      <c r="U31" s="16"/>
    </row>
  </sheetData>
  <mergeCells count="2">
    <mergeCell ref="A1:U1"/>
    <mergeCell ref="A23:U23"/>
  </mergeCells>
  <pageMargins left="0.511811024" right="0.511811024" top="0.78740157499999996" bottom="0.78740157499999996" header="0.31496062000000002" footer="0.31496062000000002"/>
  <pageSetup paperSize="9" orientation="landscape" r:id="rId1"/>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86FCF-7621-432B-B6AE-F70E1C5C71B6}">
  <sheetPr>
    <pageSetUpPr autoPageBreaks="0"/>
  </sheetPr>
  <dimension ref="A1:G24"/>
  <sheetViews>
    <sheetView showGridLines="0" showOutlineSymbols="0" zoomScaleNormal="100" workbookViewId="0">
      <selection sqref="A1:G1"/>
    </sheetView>
  </sheetViews>
  <sheetFormatPr defaultRowHeight="12.75"/>
  <cols>
    <col min="1" max="1" width="49.5703125" style="510" customWidth="1"/>
    <col min="2" max="2" width="11" style="510" customWidth="1"/>
    <col min="3" max="3" width="9.28515625" style="510" customWidth="1"/>
    <col min="4" max="4" width="13.28515625" style="510" customWidth="1"/>
    <col min="5" max="5" width="9.5703125" style="510" customWidth="1"/>
    <col min="6" max="6" width="15.42578125" style="510" customWidth="1"/>
    <col min="7" max="7" width="10.28515625" style="510" customWidth="1"/>
    <col min="8" max="16384" width="9.140625" style="510"/>
  </cols>
  <sheetData>
    <row r="1" spans="1:7" ht="15">
      <c r="A1" s="1538" t="s">
        <v>444</v>
      </c>
      <c r="B1" s="1538"/>
      <c r="C1" s="1538"/>
      <c r="D1" s="1538"/>
      <c r="E1" s="1538"/>
      <c r="F1" s="1538"/>
      <c r="G1" s="1538"/>
    </row>
    <row r="2" spans="1:7" ht="18.75" customHeight="1">
      <c r="A2" s="1443" t="s">
        <v>315</v>
      </c>
      <c r="B2" s="1444" t="s">
        <v>315</v>
      </c>
      <c r="C2" s="1535" t="s">
        <v>180</v>
      </c>
      <c r="D2" s="1535"/>
      <c r="E2" s="1535"/>
      <c r="F2" s="1412" t="s">
        <v>315</v>
      </c>
      <c r="G2" s="1445" t="s">
        <v>315</v>
      </c>
    </row>
    <row r="3" spans="1:7" ht="15" customHeight="1">
      <c r="A3" s="1425" t="s">
        <v>112</v>
      </c>
      <c r="B3" s="1426" t="s">
        <v>16</v>
      </c>
      <c r="C3" s="1427" t="s">
        <v>346</v>
      </c>
      <c r="D3" s="1427" t="s">
        <v>445</v>
      </c>
      <c r="E3" s="1427" t="s">
        <v>152</v>
      </c>
      <c r="F3" s="1426" t="s">
        <v>348</v>
      </c>
      <c r="G3" s="1428" t="s">
        <v>20</v>
      </c>
    </row>
    <row r="4" spans="1:7" ht="15" customHeight="1">
      <c r="A4" s="1417" t="s">
        <v>446</v>
      </c>
      <c r="B4" s="1446">
        <v>1759</v>
      </c>
      <c r="C4" s="300">
        <v>-75</v>
      </c>
      <c r="D4" s="1446">
        <v>60</v>
      </c>
      <c r="E4" s="1446">
        <v>180</v>
      </c>
      <c r="F4" s="1446">
        <v>165</v>
      </c>
      <c r="G4" s="1437">
        <v>1924</v>
      </c>
    </row>
    <row r="5" spans="1:7">
      <c r="A5" s="1414" t="s">
        <v>433</v>
      </c>
      <c r="B5" s="1438">
        <v>1312</v>
      </c>
      <c r="C5" s="372">
        <v>-55</v>
      </c>
      <c r="D5" s="1438" t="s">
        <v>330</v>
      </c>
      <c r="E5" s="1438">
        <v>1</v>
      </c>
      <c r="F5" s="372">
        <v>-54</v>
      </c>
      <c r="G5" s="1439">
        <v>1258</v>
      </c>
    </row>
    <row r="6" spans="1:7">
      <c r="A6" s="1417" t="s">
        <v>447</v>
      </c>
      <c r="B6" s="1446">
        <v>153</v>
      </c>
      <c r="C6" s="300">
        <v>-6</v>
      </c>
      <c r="D6" s="1446" t="s">
        <v>330</v>
      </c>
      <c r="E6" s="1446">
        <v>6</v>
      </c>
      <c r="F6" s="1446" t="s">
        <v>330</v>
      </c>
      <c r="G6" s="1437">
        <v>153</v>
      </c>
    </row>
    <row r="7" spans="1:7">
      <c r="A7" s="1414" t="s">
        <v>448</v>
      </c>
      <c r="B7" s="1438">
        <v>520</v>
      </c>
      <c r="C7" s="372">
        <v>-21</v>
      </c>
      <c r="D7" s="1438" t="s">
        <v>330</v>
      </c>
      <c r="E7" s="372">
        <v>-130</v>
      </c>
      <c r="F7" s="372">
        <v>-151</v>
      </c>
      <c r="G7" s="1439">
        <v>369</v>
      </c>
    </row>
    <row r="8" spans="1:7">
      <c r="A8" s="1454" t="s">
        <v>449</v>
      </c>
      <c r="B8" s="1396">
        <v>3744</v>
      </c>
      <c r="C8" s="318">
        <v>-157</v>
      </c>
      <c r="D8" s="1396">
        <v>60</v>
      </c>
      <c r="E8" s="1396">
        <v>57</v>
      </c>
      <c r="F8" s="318">
        <v>-40</v>
      </c>
      <c r="G8" s="1455">
        <v>3704</v>
      </c>
    </row>
    <row r="9" spans="1:7">
      <c r="A9" s="1417" t="s">
        <v>223</v>
      </c>
      <c r="B9" s="1446">
        <v>382</v>
      </c>
      <c r="C9" s="300">
        <v>-16</v>
      </c>
      <c r="D9" s="1446">
        <v>13</v>
      </c>
      <c r="E9" s="300">
        <v>-2</v>
      </c>
      <c r="F9" s="300">
        <v>-5</v>
      </c>
      <c r="G9" s="1437">
        <v>377</v>
      </c>
    </row>
    <row r="10" spans="1:7">
      <c r="A10" s="1422" t="s">
        <v>157</v>
      </c>
      <c r="B10" s="1398">
        <v>4126</v>
      </c>
      <c r="C10" s="318">
        <v>-173</v>
      </c>
      <c r="D10" s="1398">
        <v>73</v>
      </c>
      <c r="E10" s="1398">
        <v>55</v>
      </c>
      <c r="F10" s="318">
        <v>-45</v>
      </c>
      <c r="G10" s="1423">
        <v>4081</v>
      </c>
    </row>
    <row r="11" spans="1:7">
      <c r="C11" s="1498"/>
      <c r="F11" s="1498"/>
    </row>
    <row r="12" spans="1:7" ht="15">
      <c r="A12" s="1510" t="s">
        <v>450</v>
      </c>
      <c r="B12" s="1510"/>
      <c r="C12" s="1510"/>
      <c r="D12" s="1510"/>
      <c r="E12" s="1510"/>
      <c r="F12" s="1510"/>
      <c r="G12" s="1510"/>
    </row>
    <row r="13" spans="1:7" ht="12.75" customHeight="1">
      <c r="A13" s="1458" t="s">
        <v>180</v>
      </c>
      <c r="B13" s="1444" t="s">
        <v>315</v>
      </c>
      <c r="C13" s="1544" t="s">
        <v>451</v>
      </c>
      <c r="D13" s="1544"/>
      <c r="E13" s="1544"/>
      <c r="F13" s="1444" t="s">
        <v>315</v>
      </c>
      <c r="G13" s="1476" t="s">
        <v>315</v>
      </c>
    </row>
    <row r="14" spans="1:7">
      <c r="A14" s="1425" t="s">
        <v>112</v>
      </c>
      <c r="B14" s="1426" t="s">
        <v>16</v>
      </c>
      <c r="C14" s="1460" t="s">
        <v>346</v>
      </c>
      <c r="D14" s="1460" t="s">
        <v>445</v>
      </c>
      <c r="E14" s="1460" t="s">
        <v>152</v>
      </c>
      <c r="F14" s="1426" t="s">
        <v>348</v>
      </c>
      <c r="G14" s="1461" t="s">
        <v>20</v>
      </c>
    </row>
    <row r="15" spans="1:7">
      <c r="A15" s="1417" t="s">
        <v>452</v>
      </c>
      <c r="B15" s="1446">
        <v>1138</v>
      </c>
      <c r="C15" s="300">
        <v>-195</v>
      </c>
      <c r="D15" s="1446">
        <v>2</v>
      </c>
      <c r="E15" s="1446">
        <v>35</v>
      </c>
      <c r="F15" s="300">
        <v>-158</v>
      </c>
      <c r="G15" s="1477">
        <v>980</v>
      </c>
    </row>
    <row r="16" spans="1:7">
      <c r="A16" s="1414" t="s">
        <v>223</v>
      </c>
      <c r="B16" s="1438">
        <v>272</v>
      </c>
      <c r="C16" s="372">
        <v>-46</v>
      </c>
      <c r="D16" s="1438">
        <v>1</v>
      </c>
      <c r="E16" s="1438">
        <v>9</v>
      </c>
      <c r="F16" s="372">
        <v>-35</v>
      </c>
      <c r="G16" s="1478">
        <v>236</v>
      </c>
    </row>
    <row r="17" spans="1:7">
      <c r="A17" s="1422" t="s">
        <v>157</v>
      </c>
      <c r="B17" s="1398">
        <v>1410</v>
      </c>
      <c r="C17" s="318">
        <v>-241</v>
      </c>
      <c r="D17" s="1398">
        <v>3</v>
      </c>
      <c r="E17" s="1398">
        <v>44</v>
      </c>
      <c r="F17" s="318">
        <v>-194</v>
      </c>
      <c r="G17" s="1423">
        <v>1216</v>
      </c>
    </row>
    <row r="18" spans="1:7">
      <c r="C18" s="1498"/>
      <c r="F18" s="1498"/>
    </row>
    <row r="19" spans="1:7" ht="15">
      <c r="A19" s="1510" t="s">
        <v>453</v>
      </c>
      <c r="B19" s="1510"/>
      <c r="C19" s="1510"/>
      <c r="D19" s="1510"/>
      <c r="E19" s="1510"/>
      <c r="F19" s="1510"/>
      <c r="G19" s="1510"/>
    </row>
    <row r="20" spans="1:7" ht="12.75" customHeight="1">
      <c r="A20" s="1458" t="s">
        <v>180</v>
      </c>
      <c r="B20" s="1444" t="s">
        <v>315</v>
      </c>
      <c r="C20" s="1544" t="s">
        <v>451</v>
      </c>
      <c r="D20" s="1544"/>
      <c r="E20" s="1544"/>
      <c r="F20" s="1444" t="s">
        <v>315</v>
      </c>
      <c r="G20" s="1413" t="s">
        <v>315</v>
      </c>
    </row>
    <row r="21" spans="1:7">
      <c r="A21" s="1425" t="s">
        <v>112</v>
      </c>
      <c r="B21" s="1426" t="s">
        <v>16</v>
      </c>
      <c r="C21" s="1460" t="s">
        <v>346</v>
      </c>
      <c r="D21" s="1460" t="s">
        <v>445</v>
      </c>
      <c r="E21" s="1460" t="s">
        <v>152</v>
      </c>
      <c r="F21" s="1426" t="s">
        <v>348</v>
      </c>
      <c r="G21" s="1428" t="s">
        <v>20</v>
      </c>
    </row>
    <row r="22" spans="1:7">
      <c r="A22" s="1417" t="s">
        <v>454</v>
      </c>
      <c r="B22" s="1446">
        <v>279</v>
      </c>
      <c r="C22" s="1446">
        <v>202</v>
      </c>
      <c r="D22" s="1446">
        <v>11</v>
      </c>
      <c r="E22" s="300">
        <v>-65</v>
      </c>
      <c r="F22" s="1446">
        <v>148</v>
      </c>
      <c r="G22" s="1477">
        <v>427</v>
      </c>
    </row>
    <row r="23" spans="1:7">
      <c r="A23" s="1414" t="s">
        <v>223</v>
      </c>
      <c r="B23" s="1438">
        <v>34</v>
      </c>
      <c r="C23" s="1438">
        <v>26</v>
      </c>
      <c r="D23" s="1438">
        <v>1</v>
      </c>
      <c r="E23" s="372">
        <v>-6</v>
      </c>
      <c r="F23" s="1438">
        <v>21</v>
      </c>
      <c r="G23" s="1478">
        <v>55</v>
      </c>
    </row>
    <row r="24" spans="1:7">
      <c r="A24" s="1422" t="s">
        <v>157</v>
      </c>
      <c r="B24" s="1398">
        <v>313</v>
      </c>
      <c r="C24" s="1398">
        <v>228</v>
      </c>
      <c r="D24" s="1398">
        <v>12</v>
      </c>
      <c r="E24" s="1499">
        <v>-71</v>
      </c>
      <c r="F24" s="1398">
        <v>169</v>
      </c>
      <c r="G24" s="1423">
        <v>482</v>
      </c>
    </row>
  </sheetData>
  <mergeCells count="6">
    <mergeCell ref="C20:E20"/>
    <mergeCell ref="A1:G1"/>
    <mergeCell ref="C2:E2"/>
    <mergeCell ref="A12:G12"/>
    <mergeCell ref="C13:E13"/>
    <mergeCell ref="A19:G19"/>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sheetPr>
  <dimension ref="A1:V12"/>
  <sheetViews>
    <sheetView showGridLines="0" showOutlineSymbols="0" zoomScaleNormal="100" workbookViewId="0">
      <pane xSplit="1" ySplit="1" topLeftCell="B2" activePane="bottomRight" state="frozen"/>
      <selection sqref="A1:AM1"/>
      <selection pane="topRight" sqref="A1:AM1"/>
      <selection pane="bottomLeft" sqref="A1:AM1"/>
      <selection pane="bottomRight"/>
    </sheetView>
  </sheetViews>
  <sheetFormatPr defaultRowHeight="12.75"/>
  <cols>
    <col min="1" max="1" width="40.28515625" customWidth="1"/>
    <col min="2" max="8" width="9.5703125" customWidth="1"/>
    <col min="9" max="9" width="4.5703125" customWidth="1"/>
    <col min="10" max="21" width="9.5703125" customWidth="1"/>
  </cols>
  <sheetData>
    <row r="1" spans="1:22" ht="15">
      <c r="A1" s="12" t="s">
        <v>455</v>
      </c>
      <c r="B1" s="12"/>
      <c r="C1" s="12"/>
      <c r="D1" s="12"/>
      <c r="E1" s="506"/>
      <c r="F1" s="506"/>
      <c r="G1" s="506"/>
      <c r="H1" s="506"/>
      <c r="I1" s="23"/>
      <c r="J1" s="12"/>
      <c r="K1" s="12"/>
      <c r="L1" s="12"/>
      <c r="M1" s="12"/>
      <c r="N1" s="12"/>
      <c r="O1" s="12"/>
      <c r="P1" s="12"/>
      <c r="Q1" s="12"/>
      <c r="R1" s="12"/>
      <c r="S1" s="12"/>
      <c r="T1" s="12"/>
      <c r="U1" s="12"/>
      <c r="V1" s="31"/>
    </row>
    <row r="2" spans="1:22">
      <c r="A2" s="11" t="s">
        <v>112</v>
      </c>
      <c r="B2" s="59">
        <v>2017</v>
      </c>
      <c r="C2" s="59">
        <v>2018</v>
      </c>
      <c r="D2" s="59">
        <v>2019</v>
      </c>
      <c r="E2" s="59">
        <v>2020</v>
      </c>
      <c r="F2" s="59">
        <v>2021</v>
      </c>
      <c r="G2" s="59">
        <v>2022</v>
      </c>
      <c r="H2" s="59">
        <v>2023</v>
      </c>
      <c r="I2" s="164"/>
      <c r="J2" s="59" t="s">
        <v>9</v>
      </c>
      <c r="K2" s="59" t="s">
        <v>10</v>
      </c>
      <c r="L2" s="59" t="s">
        <v>11</v>
      </c>
      <c r="M2" s="59" t="s">
        <v>12</v>
      </c>
      <c r="N2" s="59" t="s">
        <v>13</v>
      </c>
      <c r="O2" s="24" t="s">
        <v>14</v>
      </c>
      <c r="P2" s="59" t="s">
        <v>15</v>
      </c>
      <c r="Q2" s="59" t="s">
        <v>16</v>
      </c>
      <c r="R2" s="24" t="s">
        <v>17</v>
      </c>
      <c r="S2" s="24" t="s">
        <v>18</v>
      </c>
      <c r="T2" s="24" t="s">
        <v>19</v>
      </c>
      <c r="U2" s="24" t="s">
        <v>20</v>
      </c>
    </row>
    <row r="3" spans="1:22">
      <c r="A3" s="202" t="s">
        <v>456</v>
      </c>
      <c r="B3" s="70">
        <v>5653</v>
      </c>
      <c r="C3" s="70">
        <v>6651</v>
      </c>
      <c r="D3" s="70">
        <v>5948</v>
      </c>
      <c r="E3" s="70">
        <v>4242</v>
      </c>
      <c r="F3" s="70">
        <v>7053</v>
      </c>
      <c r="G3" s="300">
        <v>6256</v>
      </c>
      <c r="H3" s="300">
        <v>5803</v>
      </c>
      <c r="I3" s="54"/>
      <c r="J3" s="44">
        <v>1208</v>
      </c>
      <c r="K3" s="44">
        <v>1947</v>
      </c>
      <c r="L3" s="390">
        <v>2009</v>
      </c>
      <c r="M3" s="176">
        <v>1889</v>
      </c>
      <c r="N3" s="300">
        <v>1364</v>
      </c>
      <c r="O3" s="300">
        <v>1780</v>
      </c>
      <c r="P3" s="300">
        <v>1656</v>
      </c>
      <c r="Q3" s="300">
        <v>1456</v>
      </c>
      <c r="R3" s="300">
        <v>1322</v>
      </c>
      <c r="S3" s="300">
        <v>1413</v>
      </c>
      <c r="T3" s="300">
        <v>1388</v>
      </c>
      <c r="U3" s="300">
        <v>1680</v>
      </c>
    </row>
    <row r="4" spans="1:22" ht="22.5">
      <c r="A4" s="203" t="s">
        <v>457</v>
      </c>
      <c r="B4" s="68"/>
      <c r="C4" s="68"/>
      <c r="D4" s="68">
        <v>258</v>
      </c>
      <c r="E4" s="68">
        <v>116</v>
      </c>
      <c r="F4" s="68">
        <v>71</v>
      </c>
      <c r="G4" s="297">
        <v>105</v>
      </c>
      <c r="H4" s="297">
        <v>113</v>
      </c>
      <c r="I4" s="54"/>
      <c r="J4" s="68"/>
      <c r="K4" s="68">
        <v>22</v>
      </c>
      <c r="L4" s="192"/>
      <c r="M4" s="192">
        <v>49</v>
      </c>
      <c r="N4" s="297"/>
      <c r="O4" s="232">
        <v>71</v>
      </c>
      <c r="P4" s="232">
        <v>4</v>
      </c>
      <c r="Q4" s="232">
        <v>30</v>
      </c>
      <c r="R4" s="232">
        <v>0</v>
      </c>
      <c r="S4" s="232">
        <v>88</v>
      </c>
      <c r="T4" s="232">
        <v>0</v>
      </c>
      <c r="U4" s="232">
        <v>25</v>
      </c>
    </row>
    <row r="5" spans="1:22" ht="22.5">
      <c r="A5" s="202" t="s">
        <v>458</v>
      </c>
      <c r="B5" s="44"/>
      <c r="C5" s="44"/>
      <c r="D5" s="300">
        <v>-2666</v>
      </c>
      <c r="E5" s="300">
        <v>-1661</v>
      </c>
      <c r="F5" s="300">
        <v>-2231</v>
      </c>
      <c r="G5" s="300">
        <v>-2682</v>
      </c>
      <c r="H5" s="300">
        <v>-2759</v>
      </c>
      <c r="I5" s="54"/>
      <c r="J5" s="300">
        <v>-383</v>
      </c>
      <c r="K5" s="300">
        <v>-520</v>
      </c>
      <c r="L5" s="300">
        <v>-612</v>
      </c>
      <c r="M5" s="300">
        <v>-716</v>
      </c>
      <c r="N5" s="300">
        <v>-526</v>
      </c>
      <c r="O5" s="300">
        <v>-707</v>
      </c>
      <c r="P5" s="300">
        <v>-714</v>
      </c>
      <c r="Q5" s="300">
        <v>-735</v>
      </c>
      <c r="R5" s="300">
        <v>-648</v>
      </c>
      <c r="S5" s="300">
        <v>-674</v>
      </c>
      <c r="T5" s="300">
        <v>-669</v>
      </c>
      <c r="U5" s="300">
        <v>-768</v>
      </c>
    </row>
    <row r="6" spans="1:22">
      <c r="A6" s="203" t="s">
        <v>132</v>
      </c>
      <c r="B6" s="68"/>
      <c r="C6" s="68"/>
      <c r="D6" s="297">
        <v>-72</v>
      </c>
      <c r="E6" s="297">
        <v>-77</v>
      </c>
      <c r="F6" s="297">
        <v>-47</v>
      </c>
      <c r="G6" s="297">
        <v>-21</v>
      </c>
      <c r="H6" s="297">
        <v>-20</v>
      </c>
      <c r="I6" s="54"/>
      <c r="J6" s="297">
        <v>-13</v>
      </c>
      <c r="K6" s="297">
        <v>-13</v>
      </c>
      <c r="L6" s="297">
        <v>-10</v>
      </c>
      <c r="M6" s="297">
        <v>-11</v>
      </c>
      <c r="N6" s="297">
        <v>-5</v>
      </c>
      <c r="O6" s="297">
        <v>-6</v>
      </c>
      <c r="P6" s="297">
        <v>-5</v>
      </c>
      <c r="Q6" s="297">
        <v>-5</v>
      </c>
      <c r="R6" s="297">
        <v>-5</v>
      </c>
      <c r="S6" s="297">
        <v>-4</v>
      </c>
      <c r="T6" s="297">
        <v>-6</v>
      </c>
      <c r="U6" s="297">
        <v>-5</v>
      </c>
    </row>
    <row r="7" spans="1:22">
      <c r="A7" s="202" t="s">
        <v>459</v>
      </c>
      <c r="B7" s="44"/>
      <c r="C7" s="44"/>
      <c r="D7" s="300">
        <v>-36</v>
      </c>
      <c r="E7" s="300">
        <v>6</v>
      </c>
      <c r="F7" s="300">
        <v>27</v>
      </c>
      <c r="G7" s="300">
        <v>-5</v>
      </c>
      <c r="H7" s="300">
        <v>-15</v>
      </c>
      <c r="I7" s="54"/>
      <c r="J7" s="300">
        <v>28</v>
      </c>
      <c r="K7" s="300">
        <v>2</v>
      </c>
      <c r="L7" s="300">
        <v>-3</v>
      </c>
      <c r="M7" s="300">
        <v>0</v>
      </c>
      <c r="N7" s="300">
        <v>4</v>
      </c>
      <c r="O7" s="300">
        <v>2</v>
      </c>
      <c r="P7" s="300">
        <v>-8</v>
      </c>
      <c r="Q7" s="300">
        <v>-3</v>
      </c>
      <c r="R7" s="300">
        <v>-2</v>
      </c>
      <c r="S7" s="300">
        <v>-5</v>
      </c>
      <c r="T7" s="300">
        <v>-1</v>
      </c>
      <c r="U7" s="300">
        <v>-7</v>
      </c>
    </row>
    <row r="8" spans="1:22">
      <c r="A8" s="204" t="s">
        <v>166</v>
      </c>
      <c r="B8" s="288">
        <v>2767</v>
      </c>
      <c r="C8" s="288">
        <v>3356</v>
      </c>
      <c r="D8" s="288">
        <v>3432</v>
      </c>
      <c r="E8" s="288">
        <v>2626</v>
      </c>
      <c r="F8" s="66">
        <v>4873</v>
      </c>
      <c r="G8" s="318">
        <v>3653</v>
      </c>
      <c r="H8" s="318">
        <v>3122</v>
      </c>
      <c r="I8" s="17"/>
      <c r="J8" s="288">
        <v>840</v>
      </c>
      <c r="K8" s="288">
        <v>1438</v>
      </c>
      <c r="L8" s="288">
        <v>1384</v>
      </c>
      <c r="M8" s="288">
        <v>1211</v>
      </c>
      <c r="N8" s="318">
        <v>837</v>
      </c>
      <c r="O8" s="288">
        <v>1140</v>
      </c>
      <c r="P8" s="391">
        <v>933</v>
      </c>
      <c r="Q8" s="211">
        <v>743</v>
      </c>
      <c r="R8" s="211">
        <v>667</v>
      </c>
      <c r="S8" s="211">
        <v>818</v>
      </c>
      <c r="T8" s="211">
        <v>712</v>
      </c>
      <c r="U8" s="211">
        <v>925</v>
      </c>
    </row>
    <row r="9" spans="1:22" ht="13.5" thickBot="1">
      <c r="A9" s="190" t="s">
        <v>460</v>
      </c>
      <c r="B9" s="81">
        <v>53.4</v>
      </c>
      <c r="C9" s="81">
        <v>55</v>
      </c>
      <c r="D9" s="81">
        <v>79</v>
      </c>
      <c r="E9" s="81">
        <v>84.1</v>
      </c>
      <c r="F9" s="81">
        <v>151</v>
      </c>
      <c r="G9" s="464">
        <v>110.14955976359907</v>
      </c>
      <c r="H9" s="464">
        <v>348</v>
      </c>
      <c r="I9" s="17"/>
      <c r="J9" s="464">
        <v>134</v>
      </c>
      <c r="K9" s="464">
        <v>188</v>
      </c>
      <c r="L9" s="349">
        <v>172</v>
      </c>
      <c r="M9" s="349">
        <v>117</v>
      </c>
      <c r="N9" s="349">
        <v>119</v>
      </c>
      <c r="O9" s="349">
        <v>129</v>
      </c>
      <c r="P9" s="349">
        <v>109</v>
      </c>
      <c r="Q9" s="349">
        <v>85</v>
      </c>
      <c r="R9" s="349">
        <v>82</v>
      </c>
      <c r="S9" s="349">
        <v>93</v>
      </c>
      <c r="T9" s="349">
        <v>83</v>
      </c>
      <c r="U9" s="349">
        <v>90</v>
      </c>
    </row>
    <row r="10" spans="1:22" ht="13.5" thickBot="1">
      <c r="M10" s="1492">
        <f>SUM(J9:M9)</f>
        <v>611</v>
      </c>
      <c r="N10" s="427"/>
      <c r="Q10" s="1492">
        <f>SUM(N9:Q9)</f>
        <v>442</v>
      </c>
      <c r="U10" s="1492">
        <f>SUM(R9:U9)</f>
        <v>348</v>
      </c>
    </row>
    <row r="11" spans="1:22">
      <c r="N11" s="427"/>
    </row>
    <row r="12" spans="1:22">
      <c r="A12" s="463"/>
      <c r="N12" s="427"/>
    </row>
  </sheetData>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M10 Q10 U10" formulaRange="1"/>
  </ignoredErrors>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11">
    <pageSetUpPr autoPageBreaks="0"/>
  </sheetPr>
  <dimension ref="A1:U36"/>
  <sheetViews>
    <sheetView showGridLines="0" showOutlineSymbols="0" zoomScaleNormal="100" workbookViewId="0">
      <pane xSplit="1" topLeftCell="B1" activePane="topRight" state="frozen"/>
      <selection sqref="A1:AM1"/>
      <selection pane="topRight"/>
    </sheetView>
  </sheetViews>
  <sheetFormatPr defaultRowHeight="12.75"/>
  <cols>
    <col min="1" max="1" width="45.140625" bestFit="1" customWidth="1"/>
    <col min="2" max="8" width="9.5703125" customWidth="1"/>
    <col min="9" max="9" width="5.85546875" customWidth="1"/>
    <col min="10" max="18" width="9.5703125" customWidth="1"/>
    <col min="19" max="20" width="10.5703125" customWidth="1"/>
  </cols>
  <sheetData>
    <row r="1" spans="1:21" ht="15">
      <c r="A1" s="1178" t="s">
        <v>461</v>
      </c>
      <c r="B1" s="1178"/>
      <c r="C1" s="1178"/>
      <c r="D1" s="1178"/>
      <c r="E1" s="1178"/>
      <c r="F1" s="1178"/>
      <c r="G1" s="1178"/>
      <c r="H1" s="1178"/>
      <c r="I1" s="1178"/>
      <c r="J1" s="1179"/>
      <c r="K1" s="1178"/>
      <c r="L1" s="1178"/>
      <c r="M1" s="1178"/>
      <c r="N1" s="1178"/>
      <c r="O1" s="1178"/>
      <c r="P1" s="1178"/>
      <c r="Q1" s="1178"/>
      <c r="R1" s="1178"/>
      <c r="S1" s="1178"/>
      <c r="T1" s="1178"/>
      <c r="U1" s="1178"/>
    </row>
    <row r="2" spans="1:21">
      <c r="A2" s="53" t="s">
        <v>112</v>
      </c>
      <c r="B2" s="57">
        <v>2017</v>
      </c>
      <c r="C2" s="57">
        <v>2018</v>
      </c>
      <c r="D2" s="57">
        <v>2019</v>
      </c>
      <c r="E2" s="57">
        <v>2020</v>
      </c>
      <c r="F2" s="57">
        <v>2021</v>
      </c>
      <c r="G2" s="57">
        <v>2022</v>
      </c>
      <c r="H2" s="57">
        <v>2023</v>
      </c>
      <c r="I2" s="162"/>
      <c r="J2" s="57" t="s">
        <v>9</v>
      </c>
      <c r="K2" s="57" t="s">
        <v>10</v>
      </c>
      <c r="L2" s="57" t="s">
        <v>11</v>
      </c>
      <c r="M2" s="57" t="s">
        <v>12</v>
      </c>
      <c r="N2" s="57" t="s">
        <v>13</v>
      </c>
      <c r="O2" s="57" t="s">
        <v>14</v>
      </c>
      <c r="P2" s="57" t="s">
        <v>15</v>
      </c>
      <c r="Q2" s="57" t="s">
        <v>16</v>
      </c>
      <c r="R2" s="57" t="s">
        <v>17</v>
      </c>
      <c r="S2" s="57" t="s">
        <v>18</v>
      </c>
      <c r="T2" s="57" t="s">
        <v>19</v>
      </c>
      <c r="U2" s="57" t="s">
        <v>20</v>
      </c>
    </row>
    <row r="3" spans="1:21">
      <c r="A3" s="10" t="s">
        <v>462</v>
      </c>
      <c r="B3" s="235">
        <v>22489</v>
      </c>
      <c r="C3" s="235">
        <v>15466</v>
      </c>
      <c r="D3" s="432">
        <v>13056</v>
      </c>
      <c r="E3" s="235">
        <v>13360</v>
      </c>
      <c r="F3" s="235">
        <v>12180</v>
      </c>
      <c r="G3" s="235">
        <v>11181</v>
      </c>
      <c r="H3" s="235">
        <v>12471</v>
      </c>
      <c r="I3" s="10"/>
      <c r="J3" s="386">
        <v>12176</v>
      </c>
      <c r="K3" s="505">
        <v>12154</v>
      </c>
      <c r="L3" s="235">
        <v>11951</v>
      </c>
      <c r="M3" s="235">
        <v>12180</v>
      </c>
      <c r="N3" s="386">
        <v>12349</v>
      </c>
      <c r="O3" s="505">
        <v>11031</v>
      </c>
      <c r="P3" s="505">
        <v>10666</v>
      </c>
      <c r="Q3" s="505">
        <v>11181</v>
      </c>
      <c r="R3" s="505">
        <v>11464</v>
      </c>
      <c r="S3" s="505">
        <v>12417</v>
      </c>
      <c r="T3" s="35">
        <v>12556</v>
      </c>
      <c r="U3" s="35">
        <v>12471</v>
      </c>
    </row>
    <row r="4" spans="1:21">
      <c r="A4" s="79" t="s">
        <v>463</v>
      </c>
      <c r="B4" s="265"/>
      <c r="C4" s="265"/>
      <c r="D4" s="236"/>
      <c r="E4" s="265">
        <v>1667</v>
      </c>
      <c r="F4" s="236">
        <v>1602</v>
      </c>
      <c r="G4" s="236">
        <v>1531</v>
      </c>
      <c r="H4" s="236">
        <v>1452</v>
      </c>
      <c r="I4" s="26"/>
      <c r="J4" s="1198">
        <v>1631</v>
      </c>
      <c r="K4" s="236">
        <v>1708</v>
      </c>
      <c r="L4" s="236">
        <v>1634</v>
      </c>
      <c r="M4" s="236">
        <v>1602</v>
      </c>
      <c r="N4" s="341">
        <v>1666</v>
      </c>
      <c r="O4" s="458">
        <v>1577</v>
      </c>
      <c r="P4" s="458">
        <v>1538</v>
      </c>
      <c r="Q4" s="458">
        <v>1531</v>
      </c>
      <c r="R4" s="458">
        <v>1520</v>
      </c>
      <c r="S4" s="458" t="s">
        <v>464</v>
      </c>
      <c r="T4" s="458">
        <v>1480</v>
      </c>
      <c r="U4" s="458">
        <v>1452</v>
      </c>
    </row>
    <row r="5" spans="1:21">
      <c r="A5" s="10" t="s">
        <v>465</v>
      </c>
      <c r="B5" s="191"/>
      <c r="C5" s="235"/>
      <c r="D5" s="432"/>
      <c r="E5" s="235">
        <v>15027</v>
      </c>
      <c r="F5" s="235">
        <v>13782</v>
      </c>
      <c r="G5" s="235">
        <v>12712</v>
      </c>
      <c r="H5" s="235">
        <v>13923</v>
      </c>
      <c r="I5" s="10"/>
      <c r="J5" s="386">
        <v>13807</v>
      </c>
      <c r="K5" s="235">
        <v>13862</v>
      </c>
      <c r="L5" s="235">
        <v>13585</v>
      </c>
      <c r="M5" s="235">
        <v>13782</v>
      </c>
      <c r="N5" s="386">
        <v>14015</v>
      </c>
      <c r="O5" s="505">
        <v>12608</v>
      </c>
      <c r="P5" s="505">
        <v>12204</v>
      </c>
      <c r="Q5" s="505">
        <v>12712</v>
      </c>
      <c r="R5" s="505">
        <v>12984</v>
      </c>
      <c r="S5" s="505">
        <v>13937</v>
      </c>
      <c r="T5" s="35">
        <v>14036</v>
      </c>
      <c r="U5" s="35">
        <v>13923</v>
      </c>
    </row>
    <row r="6" spans="1:21">
      <c r="A6" s="79" t="s">
        <v>466</v>
      </c>
      <c r="B6" s="192"/>
      <c r="C6" s="297">
        <v>-5816</v>
      </c>
      <c r="D6" s="297">
        <v>-8176</v>
      </c>
      <c r="E6" s="297">
        <v>-14258</v>
      </c>
      <c r="F6" s="297">
        <v>-11905</v>
      </c>
      <c r="G6" s="297">
        <v>-4797</v>
      </c>
      <c r="H6" s="297">
        <v>-4363</v>
      </c>
      <c r="I6" s="26"/>
      <c r="J6" s="297">
        <v>-14312</v>
      </c>
      <c r="K6" s="297">
        <v>-14600</v>
      </c>
      <c r="L6" s="297">
        <v>-11378</v>
      </c>
      <c r="M6" s="297">
        <v>-11905</v>
      </c>
      <c r="N6" s="297">
        <v>-9104</v>
      </c>
      <c r="O6" s="297">
        <v>-7233</v>
      </c>
      <c r="P6" s="297">
        <v>-5224</v>
      </c>
      <c r="Q6" s="297">
        <v>-4797</v>
      </c>
      <c r="R6" s="297">
        <v>-4758</v>
      </c>
      <c r="S6" s="297">
        <v>-5029</v>
      </c>
      <c r="T6" s="297">
        <v>-4027</v>
      </c>
      <c r="U6" s="297">
        <v>-4363</v>
      </c>
    </row>
    <row r="7" spans="1:21">
      <c r="A7" s="10" t="s">
        <v>467</v>
      </c>
      <c r="B7" s="277">
        <v>18143</v>
      </c>
      <c r="C7" s="277">
        <v>9650</v>
      </c>
      <c r="D7" s="433">
        <v>4880</v>
      </c>
      <c r="E7" s="97">
        <v>769</v>
      </c>
      <c r="F7" s="235">
        <v>1877</v>
      </c>
      <c r="G7" s="235">
        <v>7915</v>
      </c>
      <c r="H7" s="235">
        <v>9560</v>
      </c>
      <c r="I7" s="10"/>
      <c r="J7" s="386">
        <v>-505</v>
      </c>
      <c r="K7" s="386">
        <f>K5-K6</f>
        <v>28462</v>
      </c>
      <c r="L7" s="235">
        <v>2207</v>
      </c>
      <c r="M7" s="235">
        <v>1877</v>
      </c>
      <c r="N7" s="386">
        <v>4911</v>
      </c>
      <c r="O7" s="505">
        <v>5375</v>
      </c>
      <c r="P7" s="505">
        <v>6980</v>
      </c>
      <c r="Q7" s="505">
        <v>7915</v>
      </c>
      <c r="R7" s="505">
        <v>8226</v>
      </c>
      <c r="S7" s="505">
        <v>8908</v>
      </c>
      <c r="T7" s="35">
        <v>10009</v>
      </c>
      <c r="U7" s="35">
        <v>9560</v>
      </c>
    </row>
    <row r="8" spans="1:21">
      <c r="A8" s="80" t="s">
        <v>463</v>
      </c>
      <c r="B8" s="192"/>
      <c r="C8" s="266"/>
      <c r="D8" s="236">
        <v>1791</v>
      </c>
      <c r="E8" s="266"/>
      <c r="F8" s="237"/>
      <c r="G8" s="237"/>
      <c r="H8" s="237"/>
      <c r="I8" s="163"/>
      <c r="J8" s="388"/>
      <c r="K8" s="388"/>
      <c r="L8" s="237"/>
      <c r="M8" s="237"/>
      <c r="N8" s="388" t="s">
        <v>34</v>
      </c>
      <c r="O8" s="192"/>
      <c r="P8" s="192"/>
      <c r="Q8" s="192"/>
      <c r="R8" s="192"/>
      <c r="S8" s="192"/>
      <c r="T8" s="72"/>
      <c r="U8" s="72"/>
    </row>
    <row r="9" spans="1:21">
      <c r="A9" s="80" t="s">
        <v>468</v>
      </c>
      <c r="B9" s="192"/>
      <c r="C9" s="266"/>
      <c r="D9" s="434">
        <v>16</v>
      </c>
      <c r="E9" s="266">
        <v>883</v>
      </c>
      <c r="F9" s="237">
        <v>724</v>
      </c>
      <c r="G9" s="388">
        <v>-211</v>
      </c>
      <c r="H9" s="297">
        <v>-664</v>
      </c>
      <c r="I9" s="163"/>
      <c r="J9" s="388">
        <v>1077</v>
      </c>
      <c r="K9" s="388">
        <v>357</v>
      </c>
      <c r="L9" s="237">
        <v>786</v>
      </c>
      <c r="M9" s="1201">
        <v>724</v>
      </c>
      <c r="N9" s="388">
        <v>-89</v>
      </c>
      <c r="O9" s="192">
        <v>241</v>
      </c>
      <c r="P9" s="192">
        <v>119</v>
      </c>
      <c r="Q9" s="297">
        <v>-211</v>
      </c>
      <c r="R9" s="297">
        <v>-421</v>
      </c>
      <c r="S9" s="297">
        <v>-895</v>
      </c>
      <c r="T9" s="297">
        <v>-722</v>
      </c>
      <c r="U9" s="297">
        <v>-664</v>
      </c>
    </row>
    <row r="10" spans="1:21">
      <c r="A10" s="80" t="s">
        <v>469</v>
      </c>
      <c r="B10" s="192"/>
      <c r="C10" s="266"/>
      <c r="D10" s="236">
        <v>3907</v>
      </c>
      <c r="E10" s="266">
        <v>2744</v>
      </c>
      <c r="F10" s="237"/>
      <c r="G10" s="237"/>
      <c r="H10" s="237"/>
      <c r="I10" s="163"/>
      <c r="J10" s="388">
        <v>2432</v>
      </c>
      <c r="K10" s="388">
        <v>2692</v>
      </c>
      <c r="L10" s="1201"/>
      <c r="M10" s="1201"/>
      <c r="N10" s="388">
        <v>2634</v>
      </c>
      <c r="O10" s="1203"/>
      <c r="P10" s="192"/>
      <c r="Q10" s="192"/>
      <c r="R10" s="192"/>
      <c r="S10" s="192"/>
      <c r="T10" s="72"/>
      <c r="U10" s="72"/>
    </row>
    <row r="11" spans="1:21">
      <c r="A11" s="26" t="s">
        <v>470</v>
      </c>
      <c r="B11" s="196"/>
      <c r="C11" s="267"/>
      <c r="D11" s="267">
        <v>5472</v>
      </c>
      <c r="E11" s="267">
        <v>4575</v>
      </c>
      <c r="F11" s="238">
        <v>3537</v>
      </c>
      <c r="G11" s="238">
        <v>3312</v>
      </c>
      <c r="H11" s="238">
        <v>3060</v>
      </c>
      <c r="I11" s="26"/>
      <c r="J11" s="343">
        <v>4014</v>
      </c>
      <c r="K11" s="343">
        <v>4491</v>
      </c>
      <c r="L11" s="343">
        <v>4356</v>
      </c>
      <c r="M11" s="238">
        <v>3537</v>
      </c>
      <c r="N11" s="343">
        <v>4192</v>
      </c>
      <c r="O11" s="505">
        <v>3680</v>
      </c>
      <c r="P11" s="505">
        <v>3231</v>
      </c>
      <c r="Q11" s="390">
        <v>3312</v>
      </c>
      <c r="R11" s="390">
        <v>3358</v>
      </c>
      <c r="S11" s="390">
        <v>3276</v>
      </c>
      <c r="T11" s="32">
        <v>3197</v>
      </c>
      <c r="U11" s="32">
        <v>3060</v>
      </c>
    </row>
    <row r="12" spans="1:21">
      <c r="A12" s="26" t="s">
        <v>471</v>
      </c>
      <c r="B12" s="196"/>
      <c r="C12" s="267"/>
      <c r="D12" s="267">
        <v>0</v>
      </c>
      <c r="E12" s="267">
        <v>2074</v>
      </c>
      <c r="F12" s="238"/>
      <c r="G12" s="238"/>
      <c r="H12" s="238"/>
      <c r="I12" s="26"/>
      <c r="J12" s="343">
        <v>1962</v>
      </c>
      <c r="K12" s="343">
        <v>2155</v>
      </c>
      <c r="L12" s="1204"/>
      <c r="M12" s="1204"/>
      <c r="N12" s="343">
        <v>4075</v>
      </c>
      <c r="O12" s="505">
        <v>3544</v>
      </c>
      <c r="P12" s="196"/>
      <c r="Q12" s="176"/>
      <c r="R12" s="176"/>
      <c r="S12" s="176"/>
      <c r="T12" s="32"/>
      <c r="U12" s="32"/>
    </row>
    <row r="13" spans="1:21">
      <c r="A13" s="79" t="s">
        <v>472</v>
      </c>
      <c r="B13" s="192"/>
      <c r="C13" s="265"/>
      <c r="D13" s="265">
        <v>1700</v>
      </c>
      <c r="E13" s="265">
        <v>2074</v>
      </c>
      <c r="F13" s="239">
        <v>2910</v>
      </c>
      <c r="G13" s="239">
        <v>3124</v>
      </c>
      <c r="H13" s="239">
        <v>4208</v>
      </c>
      <c r="I13" s="26"/>
      <c r="J13" s="341">
        <v>1732</v>
      </c>
      <c r="K13" s="341">
        <v>2491</v>
      </c>
      <c r="L13" s="1202">
        <v>2061</v>
      </c>
      <c r="M13" s="1202">
        <v>2910</v>
      </c>
      <c r="N13" s="341">
        <v>3649</v>
      </c>
      <c r="O13" s="1198">
        <v>3191</v>
      </c>
      <c r="P13" s="458">
        <v>2954</v>
      </c>
      <c r="Q13" s="458">
        <v>3124</v>
      </c>
      <c r="R13" s="458">
        <v>3196</v>
      </c>
      <c r="S13" s="458">
        <v>3401</v>
      </c>
      <c r="T13" s="73">
        <v>3010</v>
      </c>
      <c r="U13" s="73">
        <v>4208</v>
      </c>
    </row>
    <row r="14" spans="1:21" ht="13.5" thickBot="1">
      <c r="A14" s="36" t="s">
        <v>473</v>
      </c>
      <c r="B14" s="193"/>
      <c r="C14" s="193"/>
      <c r="D14" s="472">
        <v>17766</v>
      </c>
      <c r="E14" s="472">
        <v>13334</v>
      </c>
      <c r="F14" s="472">
        <v>9048</v>
      </c>
      <c r="G14" s="472">
        <v>14140</v>
      </c>
      <c r="H14" s="472">
        <v>16164</v>
      </c>
      <c r="I14" s="10"/>
      <c r="J14" s="472">
        <v>10712</v>
      </c>
      <c r="K14" s="472">
        <v>11448</v>
      </c>
      <c r="L14" s="387">
        <v>9410</v>
      </c>
      <c r="M14" s="387">
        <v>9048</v>
      </c>
      <c r="N14" s="387">
        <v>19372</v>
      </c>
      <c r="O14" s="387">
        <v>12487</v>
      </c>
      <c r="P14" s="387">
        <v>13284</v>
      </c>
      <c r="Q14" s="387">
        <v>14140</v>
      </c>
      <c r="R14" s="387">
        <v>14359</v>
      </c>
      <c r="S14" s="387">
        <v>14690</v>
      </c>
      <c r="T14" s="387">
        <v>15494</v>
      </c>
      <c r="U14" s="387">
        <v>16164</v>
      </c>
    </row>
    <row r="15" spans="1:21">
      <c r="A15" s="5" t="s">
        <v>474</v>
      </c>
      <c r="B15" s="6"/>
      <c r="C15" s="6"/>
      <c r="D15" s="6"/>
      <c r="E15" s="6"/>
      <c r="F15" s="6">
        <v>8.6999999999999993</v>
      </c>
      <c r="G15" s="176">
        <v>8.6999999999999993</v>
      </c>
      <c r="H15" s="176">
        <v>7.9</v>
      </c>
      <c r="I15" s="5"/>
      <c r="J15" s="1200"/>
      <c r="K15" s="6">
        <v>8.9</v>
      </c>
      <c r="L15" s="6">
        <v>8.6999999999999993</v>
      </c>
      <c r="M15" s="6">
        <v>8.6999999999999993</v>
      </c>
      <c r="N15" s="1200">
        <v>8.5</v>
      </c>
      <c r="O15" s="176">
        <v>9.1</v>
      </c>
      <c r="P15" s="176">
        <v>9.1999999999999993</v>
      </c>
      <c r="Q15" s="176">
        <v>8.6999999999999993</v>
      </c>
      <c r="R15" s="176">
        <v>8.4</v>
      </c>
      <c r="S15" s="176">
        <v>8.4</v>
      </c>
      <c r="T15" s="6">
        <v>8.1999999999999993</v>
      </c>
      <c r="U15" s="6">
        <v>7.9</v>
      </c>
    </row>
    <row r="16" spans="1:21">
      <c r="A16" s="37" t="s">
        <v>475</v>
      </c>
      <c r="B16" s="33"/>
      <c r="C16" s="33"/>
      <c r="D16" s="33"/>
      <c r="E16" s="33"/>
      <c r="F16" s="33">
        <v>4.5999999999999996</v>
      </c>
      <c r="G16" s="194">
        <v>5.5</v>
      </c>
      <c r="H16" s="194">
        <v>5.6</v>
      </c>
      <c r="I16" s="5"/>
      <c r="J16" s="1199"/>
      <c r="K16" s="33">
        <v>4.5999999999999996</v>
      </c>
      <c r="L16" s="33">
        <v>4.5999999999999996</v>
      </c>
      <c r="M16" s="33">
        <v>4.5999999999999996</v>
      </c>
      <c r="N16" s="279">
        <v>4.8899999999999997</v>
      </c>
      <c r="O16" s="194">
        <v>5</v>
      </c>
      <c r="P16" s="194">
        <v>5.5</v>
      </c>
      <c r="Q16" s="194">
        <v>5.5</v>
      </c>
      <c r="R16" s="194">
        <v>5.3</v>
      </c>
      <c r="S16" s="194">
        <v>5.7</v>
      </c>
      <c r="T16" s="33">
        <v>5.6</v>
      </c>
      <c r="U16" s="33">
        <v>5.6</v>
      </c>
    </row>
    <row r="17" spans="1:21">
      <c r="A17" s="3" t="s">
        <v>476</v>
      </c>
      <c r="B17" s="195">
        <v>1.5</v>
      </c>
      <c r="C17" s="4">
        <v>0.9</v>
      </c>
      <c r="D17" s="4">
        <v>1.2</v>
      </c>
      <c r="E17" s="4">
        <v>0.8</v>
      </c>
      <c r="F17" s="4">
        <v>0.4</v>
      </c>
      <c r="G17" s="195">
        <v>0.6</v>
      </c>
      <c r="H17" s="195">
        <v>0.8</v>
      </c>
      <c r="I17" s="5"/>
      <c r="J17" s="342">
        <v>0.6</v>
      </c>
      <c r="K17" s="4">
        <v>0.5</v>
      </c>
      <c r="L17" s="4">
        <v>0.4</v>
      </c>
      <c r="M17" s="4" t="s">
        <v>195</v>
      </c>
      <c r="N17" s="342">
        <v>0.5</v>
      </c>
      <c r="O17" s="195">
        <v>0.5</v>
      </c>
      <c r="P17" s="195">
        <v>0.6</v>
      </c>
      <c r="Q17" s="195">
        <v>0.6</v>
      </c>
      <c r="R17" s="195">
        <v>0.8</v>
      </c>
      <c r="S17" s="195">
        <v>0.9</v>
      </c>
      <c r="T17" s="4">
        <v>0.9</v>
      </c>
      <c r="U17" s="4">
        <v>0.8</v>
      </c>
    </row>
    <row r="18" spans="1:21">
      <c r="A18" s="75" t="s">
        <v>477</v>
      </c>
      <c r="B18" s="192">
        <v>1.2</v>
      </c>
      <c r="C18" s="72">
        <v>0.6</v>
      </c>
      <c r="D18" s="72">
        <v>0.5</v>
      </c>
      <c r="E18" s="72">
        <v>0.04</v>
      </c>
      <c r="F18" s="72">
        <v>0.06</v>
      </c>
      <c r="G18" s="192">
        <v>0.4</v>
      </c>
      <c r="H18" s="192">
        <v>0.5</v>
      </c>
      <c r="I18" s="5"/>
      <c r="J18" s="283">
        <v>-0.2</v>
      </c>
      <c r="K18" s="72">
        <v>0</v>
      </c>
      <c r="L18" s="1205">
        <v>0.1</v>
      </c>
      <c r="M18" s="1205">
        <v>0.1</v>
      </c>
      <c r="N18" s="340">
        <v>0.17</v>
      </c>
      <c r="O18" s="192">
        <v>0.2</v>
      </c>
      <c r="P18" s="192">
        <v>0.3</v>
      </c>
      <c r="Q18" s="192">
        <v>0.4</v>
      </c>
      <c r="R18" s="192">
        <v>0.5</v>
      </c>
      <c r="S18" s="192">
        <v>0.6</v>
      </c>
      <c r="T18" s="72">
        <v>0.6</v>
      </c>
      <c r="U18" s="72">
        <v>0.5</v>
      </c>
    </row>
    <row r="19" spans="1:21" ht="13.5" thickBot="1">
      <c r="A19" s="441" t="s">
        <v>478</v>
      </c>
      <c r="B19" s="442">
        <v>9</v>
      </c>
      <c r="C19" s="443">
        <v>14</v>
      </c>
      <c r="D19" s="443">
        <v>10.7</v>
      </c>
      <c r="E19" s="443">
        <v>20.3</v>
      </c>
      <c r="F19" s="443">
        <v>46.7</v>
      </c>
      <c r="G19" s="445">
        <v>32.299999999999997</v>
      </c>
      <c r="H19" s="445">
        <v>24.1</v>
      </c>
      <c r="I19" s="444"/>
      <c r="J19" s="1197">
        <v>28</v>
      </c>
      <c r="K19" s="443">
        <v>39.1</v>
      </c>
      <c r="L19" s="443">
        <v>43.1</v>
      </c>
      <c r="M19" s="443" t="s">
        <v>479</v>
      </c>
      <c r="N19" s="1197">
        <v>47.7</v>
      </c>
      <c r="O19" s="445">
        <v>38.1</v>
      </c>
      <c r="P19" s="445">
        <v>33.700000000000003</v>
      </c>
      <c r="Q19" s="445">
        <v>32.299999999999997</v>
      </c>
      <c r="R19" s="445">
        <v>27.1</v>
      </c>
      <c r="S19" s="445">
        <v>24.1</v>
      </c>
      <c r="T19" s="446">
        <v>23</v>
      </c>
      <c r="U19" s="446">
        <v>24.1</v>
      </c>
    </row>
    <row r="20" spans="1:21">
      <c r="A20" s="1545" t="s">
        <v>480</v>
      </c>
      <c r="B20" s="1545"/>
      <c r="C20" s="1545"/>
      <c r="D20" s="1545"/>
      <c r="E20" s="1545"/>
      <c r="F20" s="1545"/>
      <c r="G20" s="1545"/>
      <c r="H20" s="1545"/>
      <c r="I20" s="1545"/>
      <c r="J20" s="1545"/>
      <c r="K20" s="1545"/>
      <c r="L20" s="1545"/>
      <c r="M20" s="1545"/>
      <c r="N20" s="1545"/>
      <c r="O20" s="1545"/>
      <c r="P20" s="1545"/>
      <c r="Q20" s="1545"/>
      <c r="R20" s="1545"/>
      <c r="S20" s="1545"/>
      <c r="T20" s="1545"/>
      <c r="U20" s="1545"/>
    </row>
    <row r="21" spans="1:21">
      <c r="A21" s="1545" t="s">
        <v>481</v>
      </c>
      <c r="B21" s="1545"/>
      <c r="C21" s="1545"/>
      <c r="D21" s="1545"/>
      <c r="E21" s="1545"/>
      <c r="F21" s="1545"/>
      <c r="G21" s="1545"/>
      <c r="H21" s="1545"/>
      <c r="I21" s="1545"/>
      <c r="J21" s="1545"/>
      <c r="K21" s="1545"/>
      <c r="L21" s="1545"/>
      <c r="M21" s="1545"/>
      <c r="N21" s="1545"/>
      <c r="O21" s="1545"/>
      <c r="P21" s="1545"/>
      <c r="Q21" s="1545"/>
      <c r="R21" s="1545"/>
      <c r="S21" s="1545"/>
      <c r="T21" s="1545"/>
      <c r="U21" s="1545"/>
    </row>
    <row r="22" spans="1:21" ht="21" customHeight="1">
      <c r="A22" s="1546" t="s">
        <v>482</v>
      </c>
      <c r="B22" s="1545"/>
      <c r="C22" s="1545"/>
      <c r="D22" s="1545"/>
      <c r="E22" s="1545"/>
      <c r="F22" s="1545"/>
      <c r="G22" s="1545"/>
      <c r="H22" s="1545"/>
      <c r="I22" s="1545"/>
      <c r="J22" s="1545"/>
      <c r="K22" s="1545"/>
      <c r="L22" s="1545"/>
      <c r="M22" s="1545"/>
      <c r="N22" s="1545"/>
      <c r="O22" s="1545"/>
      <c r="P22" s="1545"/>
      <c r="Q22" s="1545"/>
      <c r="R22" s="1545"/>
      <c r="S22" s="1545"/>
      <c r="T22" s="1545"/>
      <c r="U22" s="1545"/>
    </row>
    <row r="23" spans="1:21">
      <c r="A23" s="1546" t="s">
        <v>483</v>
      </c>
      <c r="B23" s="1545"/>
      <c r="C23" s="1545"/>
      <c r="D23" s="1545"/>
      <c r="E23" s="1545"/>
      <c r="F23" s="1545"/>
      <c r="G23" s="1545"/>
      <c r="H23" s="1545"/>
      <c r="I23" s="1545"/>
      <c r="J23" s="1545"/>
      <c r="K23" s="1545"/>
      <c r="L23" s="1545"/>
      <c r="M23" s="1545"/>
      <c r="N23" s="1545"/>
      <c r="O23" s="1545"/>
      <c r="P23" s="1545"/>
      <c r="Q23" s="1545"/>
      <c r="R23" s="1545"/>
      <c r="S23" s="1545"/>
      <c r="T23" s="1545"/>
      <c r="U23" s="1545"/>
    </row>
    <row r="24" spans="1:21">
      <c r="A24" s="1546" t="s">
        <v>484</v>
      </c>
      <c r="B24" s="1545"/>
      <c r="C24" s="1545"/>
      <c r="D24" s="1545"/>
      <c r="E24" s="1545"/>
      <c r="F24" s="1545"/>
      <c r="G24" s="1545"/>
      <c r="H24" s="1545"/>
      <c r="I24" s="1545"/>
      <c r="J24" s="1545"/>
      <c r="K24" s="1545"/>
      <c r="L24" s="1545"/>
      <c r="M24" s="1545"/>
      <c r="N24" s="1545"/>
      <c r="O24" s="1545"/>
      <c r="P24" s="1545"/>
      <c r="Q24" s="1545"/>
      <c r="R24" s="1545"/>
      <c r="S24" s="1545"/>
      <c r="T24" s="1545"/>
      <c r="U24" s="1545"/>
    </row>
    <row r="25" spans="1:21">
      <c r="A25" s="326"/>
      <c r="B25" s="326"/>
      <c r="C25" s="326"/>
      <c r="D25" s="326"/>
      <c r="E25" s="326"/>
      <c r="F25" s="326"/>
      <c r="G25" s="326"/>
      <c r="H25" s="326"/>
      <c r="I25" s="326"/>
      <c r="J25" s="326"/>
      <c r="K25" s="326"/>
      <c r="L25" s="326"/>
      <c r="M25" s="326"/>
      <c r="N25" s="326"/>
      <c r="O25" s="326"/>
      <c r="P25" s="326"/>
      <c r="Q25" s="326"/>
      <c r="R25" s="326"/>
      <c r="S25" s="326"/>
      <c r="T25" s="326"/>
      <c r="U25" s="326"/>
    </row>
    <row r="26" spans="1:21">
      <c r="A26" s="327"/>
      <c r="B26" s="327"/>
      <c r="C26" s="327"/>
      <c r="D26" s="327"/>
      <c r="E26" s="327"/>
      <c r="F26" s="327"/>
      <c r="G26" s="327"/>
      <c r="H26" s="327"/>
      <c r="I26" s="327"/>
      <c r="J26" s="327"/>
      <c r="K26" s="327"/>
      <c r="L26" s="327"/>
      <c r="M26" s="327"/>
      <c r="N26" s="327"/>
      <c r="O26" s="327"/>
      <c r="P26" s="327"/>
      <c r="Q26" s="327"/>
      <c r="R26" s="327"/>
      <c r="S26" s="327"/>
      <c r="T26" s="327"/>
      <c r="U26" s="327"/>
    </row>
    <row r="27" spans="1:21">
      <c r="A27" s="328"/>
      <c r="B27" s="328"/>
      <c r="C27" s="328"/>
      <c r="D27" s="328"/>
      <c r="E27" s="328"/>
      <c r="F27" s="328"/>
      <c r="G27" s="328"/>
      <c r="H27" s="328"/>
      <c r="I27" s="328"/>
      <c r="J27" s="328"/>
      <c r="K27" s="328"/>
      <c r="L27" s="328"/>
      <c r="M27" s="328"/>
      <c r="N27" s="328"/>
      <c r="O27" s="328"/>
      <c r="P27" s="328"/>
      <c r="Q27" s="328"/>
      <c r="R27" s="328"/>
      <c r="S27" s="328"/>
      <c r="T27" s="328"/>
      <c r="U27" s="328"/>
    </row>
    <row r="28" spans="1:21">
      <c r="A28" s="328"/>
      <c r="B28" s="328"/>
      <c r="C28" s="328"/>
      <c r="D28" s="328"/>
      <c r="E28" s="328"/>
      <c r="F28" s="328"/>
      <c r="G28" s="328"/>
      <c r="H28" s="328"/>
      <c r="I28" s="328"/>
      <c r="J28" s="328"/>
      <c r="K28" s="328"/>
      <c r="L28" s="328"/>
      <c r="M28" s="328"/>
      <c r="N28" s="328"/>
      <c r="O28" s="328"/>
      <c r="P28" s="328"/>
      <c r="Q28" s="328"/>
      <c r="R28" s="328"/>
      <c r="S28" s="328"/>
      <c r="T28" s="328"/>
      <c r="U28" s="328"/>
    </row>
    <row r="29" spans="1:21">
      <c r="A29" s="329"/>
      <c r="B29" s="329"/>
      <c r="C29" s="329"/>
      <c r="D29" s="329"/>
      <c r="E29" s="329"/>
      <c r="F29" s="329"/>
      <c r="G29" s="329"/>
      <c r="H29" s="329"/>
      <c r="I29" s="329"/>
      <c r="J29" s="329"/>
      <c r="K29" s="329"/>
      <c r="L29" s="329"/>
      <c r="M29" s="329"/>
      <c r="N29" s="329"/>
      <c r="O29" s="329"/>
      <c r="P29" s="329"/>
      <c r="Q29" s="329"/>
      <c r="R29" s="329"/>
      <c r="S29" s="329"/>
      <c r="T29" s="329"/>
      <c r="U29" s="329"/>
    </row>
    <row r="30" spans="1:21">
      <c r="A30" s="5"/>
      <c r="B30" s="5"/>
      <c r="C30" s="5"/>
      <c r="D30" s="5"/>
      <c r="E30" s="5"/>
      <c r="F30" s="5"/>
      <c r="G30" s="5"/>
      <c r="H30" s="5"/>
      <c r="I30" s="5"/>
      <c r="J30" s="5"/>
      <c r="K30" s="5"/>
      <c r="L30" s="5"/>
      <c r="M30" s="5"/>
      <c r="N30" s="5"/>
      <c r="O30" s="5"/>
      <c r="P30" s="5"/>
      <c r="Q30" s="5"/>
      <c r="R30" s="5"/>
      <c r="S30" s="5"/>
      <c r="T30" s="5"/>
      <c r="U30" s="5"/>
    </row>
    <row r="31" spans="1:21">
      <c r="A31" s="5"/>
      <c r="B31" s="5"/>
      <c r="C31" s="5"/>
      <c r="D31" s="5"/>
      <c r="E31" s="5"/>
      <c r="F31" s="5"/>
      <c r="G31" s="5"/>
      <c r="H31" s="5"/>
      <c r="I31" s="5"/>
      <c r="J31" s="5"/>
      <c r="K31" s="5"/>
      <c r="L31" s="5"/>
      <c r="M31" s="5"/>
      <c r="N31" s="5"/>
      <c r="O31" s="5"/>
      <c r="P31" s="5"/>
      <c r="Q31" s="5"/>
      <c r="R31" s="5"/>
      <c r="S31" s="5"/>
      <c r="T31" s="5"/>
      <c r="U31" s="5"/>
    </row>
    <row r="32" spans="1:21">
      <c r="A32" s="6"/>
      <c r="B32" s="6"/>
      <c r="C32" s="6"/>
      <c r="D32" s="6"/>
      <c r="E32" s="6"/>
      <c r="F32" s="6"/>
      <c r="G32" s="6"/>
      <c r="H32" s="6"/>
      <c r="I32" s="6"/>
      <c r="J32" s="6"/>
      <c r="K32" s="6"/>
      <c r="L32" s="6"/>
      <c r="M32" s="6"/>
      <c r="N32" s="6"/>
      <c r="O32" s="6"/>
      <c r="P32" s="6"/>
      <c r="Q32" s="6"/>
      <c r="R32" s="6"/>
      <c r="S32" s="6"/>
      <c r="T32" s="6"/>
      <c r="U32" s="6"/>
    </row>
    <row r="33" spans="1:21">
      <c r="A33" s="6"/>
      <c r="B33" s="6"/>
      <c r="C33" s="6"/>
      <c r="D33" s="6"/>
      <c r="E33" s="6"/>
      <c r="F33" s="6"/>
      <c r="G33" s="6"/>
      <c r="H33" s="6"/>
      <c r="I33" s="6"/>
      <c r="J33" s="6"/>
      <c r="K33" s="6"/>
      <c r="L33" s="6"/>
      <c r="M33" s="6"/>
      <c r="N33" s="6"/>
      <c r="O33" s="6"/>
      <c r="P33" s="6"/>
      <c r="Q33" s="6"/>
      <c r="R33" s="6"/>
      <c r="S33" s="6"/>
      <c r="T33" s="6"/>
      <c r="U33" s="6"/>
    </row>
    <row r="34" spans="1:21">
      <c r="A34" s="6"/>
      <c r="B34" s="6"/>
      <c r="C34" s="6"/>
      <c r="D34" s="6"/>
      <c r="E34" s="6"/>
      <c r="F34" s="6"/>
      <c r="G34" s="6"/>
      <c r="H34" s="6"/>
      <c r="I34" s="6"/>
      <c r="J34" s="6"/>
      <c r="K34" s="6"/>
      <c r="L34" s="6"/>
      <c r="M34" s="6"/>
      <c r="N34" s="6"/>
      <c r="O34" s="6"/>
      <c r="P34" s="6"/>
      <c r="Q34" s="6"/>
      <c r="R34" s="6"/>
      <c r="S34" s="6"/>
      <c r="T34" s="6"/>
      <c r="U34" s="6"/>
    </row>
    <row r="35" spans="1:21">
      <c r="A35" s="326"/>
      <c r="B35" s="326"/>
      <c r="C35" s="326"/>
      <c r="D35" s="326"/>
      <c r="E35" s="326"/>
      <c r="F35" s="326"/>
      <c r="G35" s="326"/>
      <c r="H35" s="326"/>
      <c r="I35" s="326"/>
      <c r="J35" s="326"/>
      <c r="K35" s="326"/>
      <c r="L35" s="326"/>
      <c r="M35" s="326"/>
      <c r="N35" s="326"/>
      <c r="O35" s="326"/>
      <c r="P35" s="326"/>
      <c r="Q35" s="326"/>
      <c r="R35" s="326"/>
      <c r="S35" s="326"/>
      <c r="T35" s="326"/>
      <c r="U35" s="326"/>
    </row>
    <row r="36" spans="1:21">
      <c r="A36" s="325"/>
      <c r="B36" s="325"/>
      <c r="C36" s="325"/>
      <c r="D36" s="325"/>
      <c r="E36" s="325"/>
      <c r="F36" s="325"/>
      <c r="G36" s="325"/>
      <c r="H36" s="325"/>
      <c r="I36" s="325"/>
      <c r="J36" s="325"/>
      <c r="K36" s="325"/>
      <c r="L36" s="325"/>
      <c r="M36" s="325"/>
      <c r="N36" s="325"/>
      <c r="O36" s="325"/>
      <c r="P36" s="325"/>
      <c r="Q36" s="325"/>
      <c r="R36" s="325"/>
      <c r="S36" s="325"/>
      <c r="T36" s="325"/>
      <c r="U36" s="325"/>
    </row>
  </sheetData>
  <mergeCells count="5">
    <mergeCell ref="A20:U20"/>
    <mergeCell ref="A21:U21"/>
    <mergeCell ref="A22:U22"/>
    <mergeCell ref="A23:U23"/>
    <mergeCell ref="A24:U24"/>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2" r:id="rId5" name="Button 1">
              <controlPr defaultSize="0" print="0" autoFill="0" autoPict="0" macro="[0]!Volta_menu">
                <anchor moveWithCells="1" sizeWithCells="1">
                  <from>
                    <xdr:col>22</xdr:col>
                    <xdr:colOff>66675</xdr:colOff>
                    <xdr:row>1</xdr:row>
                    <xdr:rowOff>38100</xdr:rowOff>
                  </from>
                  <to>
                    <xdr:col>23</xdr:col>
                    <xdr:colOff>57150</xdr:colOff>
                    <xdr:row>2</xdr:row>
                    <xdr:rowOff>152400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00068-A93B-4B25-87D4-A8672BAE4AB9}">
  <dimension ref="A1:O9"/>
  <sheetViews>
    <sheetView showGridLines="0" zoomScaleNormal="100" workbookViewId="0">
      <selection sqref="A1:H1"/>
    </sheetView>
  </sheetViews>
  <sheetFormatPr defaultRowHeight="12.75"/>
  <cols>
    <col min="1" max="1" width="40" style="510" customWidth="1"/>
    <col min="2" max="2" width="10" style="510" bestFit="1" customWidth="1"/>
    <col min="3" max="4" width="9.5703125" style="510" bestFit="1" customWidth="1"/>
    <col min="5" max="5" width="9.140625" style="510"/>
    <col min="6" max="6" width="10" style="510" bestFit="1" customWidth="1"/>
    <col min="7" max="10" width="9.5703125" style="510" bestFit="1" customWidth="1"/>
    <col min="11" max="16384" width="9.140625" style="510"/>
  </cols>
  <sheetData>
    <row r="1" spans="1:15" ht="15" customHeight="1">
      <c r="A1" s="1540" t="s">
        <v>485</v>
      </c>
      <c r="B1" s="1540"/>
      <c r="C1" s="1540"/>
      <c r="D1" s="1540"/>
      <c r="E1" s="1540"/>
      <c r="F1" s="1540"/>
      <c r="G1" s="1540"/>
      <c r="H1" s="1540"/>
    </row>
    <row r="2" spans="1:15" ht="58.5" customHeight="1">
      <c r="A2" s="1411" t="s">
        <v>112</v>
      </c>
      <c r="B2" s="1412" t="s">
        <v>67</v>
      </c>
      <c r="C2" s="1412" t="s">
        <v>486</v>
      </c>
      <c r="D2" s="1412" t="s">
        <v>487</v>
      </c>
      <c r="E2" s="1412" t="s">
        <v>488</v>
      </c>
      <c r="F2" s="1412" t="s">
        <v>65</v>
      </c>
      <c r="G2" s="1412" t="s">
        <v>64</v>
      </c>
      <c r="H2" s="1412" t="s">
        <v>152</v>
      </c>
      <c r="I2" s="1412" t="s">
        <v>489</v>
      </c>
      <c r="J2" s="1412" t="s">
        <v>490</v>
      </c>
      <c r="K2" s="1413" t="s">
        <v>491</v>
      </c>
    </row>
    <row r="3" spans="1:15">
      <c r="A3" s="1414" t="s">
        <v>336</v>
      </c>
      <c r="B3" s="1438">
        <v>763</v>
      </c>
      <c r="C3" s="1438">
        <v>170</v>
      </c>
      <c r="D3" s="1438">
        <v>294</v>
      </c>
      <c r="E3" s="1438">
        <v>69</v>
      </c>
      <c r="F3" s="1438">
        <v>198</v>
      </c>
      <c r="G3" s="1438">
        <v>657</v>
      </c>
      <c r="H3" s="297">
        <v>-119</v>
      </c>
      <c r="I3" s="297">
        <v>2032</v>
      </c>
      <c r="J3" s="297">
        <v>-50</v>
      </c>
      <c r="K3" s="1439">
        <v>1982</v>
      </c>
      <c r="M3"/>
      <c r="N3"/>
      <c r="O3"/>
    </row>
    <row r="4" spans="1:15">
      <c r="A4" s="1417" t="s">
        <v>492</v>
      </c>
      <c r="B4" s="300">
        <v>-698</v>
      </c>
      <c r="C4" s="300">
        <v>-196</v>
      </c>
      <c r="D4" s="300">
        <v>-188</v>
      </c>
      <c r="E4" s="300">
        <v>-87</v>
      </c>
      <c r="F4" s="300">
        <v>-113</v>
      </c>
      <c r="G4" s="300">
        <v>-314</v>
      </c>
      <c r="H4" s="300">
        <v>189</v>
      </c>
      <c r="I4" s="300">
        <v>-1407</v>
      </c>
      <c r="J4" s="300">
        <v>-36</v>
      </c>
      <c r="K4" s="1494">
        <v>-1443</v>
      </c>
      <c r="M4"/>
      <c r="N4"/>
      <c r="O4"/>
    </row>
    <row r="5" spans="1:15">
      <c r="A5" s="1414" t="s">
        <v>493</v>
      </c>
      <c r="B5" s="372">
        <v>8</v>
      </c>
      <c r="C5" s="372">
        <v>3</v>
      </c>
      <c r="D5" s="372">
        <v>-4</v>
      </c>
      <c r="E5" s="372">
        <v>-5</v>
      </c>
      <c r="F5" s="372">
        <v>-1</v>
      </c>
      <c r="G5" s="372">
        <v>-3</v>
      </c>
      <c r="H5" s="372">
        <v>-16</v>
      </c>
      <c r="I5" s="372">
        <v>-18</v>
      </c>
      <c r="J5" s="372">
        <v>82</v>
      </c>
      <c r="K5" s="1439">
        <v>64</v>
      </c>
      <c r="M5"/>
      <c r="N5"/>
      <c r="O5"/>
    </row>
    <row r="6" spans="1:15">
      <c r="A6" s="1417" t="s">
        <v>494</v>
      </c>
      <c r="B6" s="1502" t="s">
        <v>34</v>
      </c>
      <c r="C6" s="300" t="s">
        <v>34</v>
      </c>
      <c r="D6" s="300" t="s">
        <v>34</v>
      </c>
      <c r="E6" s="300">
        <v>-1</v>
      </c>
      <c r="F6" s="300" t="s">
        <v>34</v>
      </c>
      <c r="G6" s="300">
        <v>-1</v>
      </c>
      <c r="H6" s="300" t="s">
        <v>34</v>
      </c>
      <c r="I6" s="300">
        <v>-2</v>
      </c>
      <c r="J6" s="300" t="s">
        <v>34</v>
      </c>
      <c r="K6" s="1494">
        <v>-2</v>
      </c>
      <c r="M6"/>
      <c r="N6"/>
      <c r="O6"/>
    </row>
    <row r="7" spans="1:15">
      <c r="A7" s="1414" t="s">
        <v>235</v>
      </c>
      <c r="B7" s="372">
        <v>-19</v>
      </c>
      <c r="C7" s="372">
        <v>-9</v>
      </c>
      <c r="D7" s="372">
        <v>-2</v>
      </c>
      <c r="E7" s="372" t="s">
        <v>34</v>
      </c>
      <c r="F7" s="372">
        <v>-5</v>
      </c>
      <c r="G7" s="372">
        <v>-13</v>
      </c>
      <c r="H7" s="372">
        <v>-30</v>
      </c>
      <c r="I7" s="372">
        <v>-78</v>
      </c>
      <c r="J7" s="372" t="s">
        <v>34</v>
      </c>
      <c r="K7" s="1501">
        <v>-78</v>
      </c>
      <c r="M7"/>
      <c r="N7"/>
      <c r="O7"/>
    </row>
    <row r="8" spans="1:15">
      <c r="A8" s="1422" t="s">
        <v>166</v>
      </c>
      <c r="B8" s="1456">
        <v>54</v>
      </c>
      <c r="C8" s="318">
        <v>-32</v>
      </c>
      <c r="D8" s="1456">
        <v>100</v>
      </c>
      <c r="E8" s="318">
        <v>-24</v>
      </c>
      <c r="F8" s="1456">
        <v>79</v>
      </c>
      <c r="G8" s="1456">
        <v>326</v>
      </c>
      <c r="H8" s="1456">
        <v>24</v>
      </c>
      <c r="I8" s="1456">
        <v>527</v>
      </c>
      <c r="J8" s="318">
        <v>-4</v>
      </c>
      <c r="K8" s="1423">
        <v>523</v>
      </c>
      <c r="M8"/>
      <c r="N8"/>
      <c r="O8"/>
    </row>
    <row r="9" spans="1:15">
      <c r="A9" s="1547" t="s">
        <v>495</v>
      </c>
      <c r="B9" s="1548"/>
      <c r="C9" s="1548"/>
      <c r="D9" s="1548"/>
      <c r="E9" s="1548"/>
      <c r="F9" s="1548"/>
      <c r="G9" s="1548"/>
      <c r="H9" s="1548"/>
      <c r="I9" s="1548"/>
      <c r="J9" s="1548"/>
      <c r="K9" s="1548"/>
    </row>
  </sheetData>
  <mergeCells count="2">
    <mergeCell ref="A1:H1"/>
    <mergeCell ref="A9:K9"/>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CBB05-545E-4CA9-99E7-0329F3D4CAEE}">
  <dimension ref="A1:V127"/>
  <sheetViews>
    <sheetView showGridLines="0" zoomScaleNormal="100" workbookViewId="0">
      <pane ySplit="2" topLeftCell="A3" activePane="bottomLeft" state="frozen"/>
      <selection sqref="A1:AM1"/>
      <selection pane="bottomLeft"/>
    </sheetView>
  </sheetViews>
  <sheetFormatPr defaultRowHeight="12.75"/>
  <cols>
    <col min="1" max="1" width="37.140625" style="510" customWidth="1"/>
    <col min="2" max="21" width="9.5703125" style="510" customWidth="1"/>
    <col min="22" max="16384" width="9.140625" style="510"/>
  </cols>
  <sheetData>
    <row r="1" spans="1:22" ht="27.95" customHeight="1">
      <c r="A1" s="852" t="s">
        <v>496</v>
      </c>
      <c r="B1" s="852"/>
      <c r="C1" s="852"/>
      <c r="D1" s="852"/>
      <c r="E1" s="852"/>
      <c r="F1" s="852"/>
      <c r="G1" s="852"/>
      <c r="H1" s="852"/>
      <c r="I1" s="852"/>
      <c r="J1" s="852"/>
      <c r="K1" s="852"/>
      <c r="L1" s="852"/>
      <c r="M1" s="852"/>
      <c r="N1" s="852"/>
      <c r="O1" s="852"/>
      <c r="P1" s="852"/>
      <c r="Q1" s="852"/>
      <c r="R1" s="852"/>
      <c r="S1" s="852"/>
      <c r="T1" s="852"/>
      <c r="U1" s="852"/>
    </row>
    <row r="2" spans="1:22">
      <c r="A2" s="511" t="s">
        <v>112</v>
      </c>
      <c r="B2" s="666">
        <v>2017</v>
      </c>
      <c r="C2" s="666">
        <v>2018</v>
      </c>
      <c r="D2" s="666">
        <v>2019</v>
      </c>
      <c r="E2" s="666">
        <v>2020</v>
      </c>
      <c r="F2" s="666">
        <v>2021</v>
      </c>
      <c r="G2" s="666">
        <v>2022</v>
      </c>
      <c r="H2" s="666">
        <v>2023</v>
      </c>
      <c r="I2" s="853"/>
      <c r="J2" s="666" t="s">
        <v>9</v>
      </c>
      <c r="K2" s="666" t="s">
        <v>10</v>
      </c>
      <c r="L2" s="666" t="s">
        <v>11</v>
      </c>
      <c r="M2" s="666" t="s">
        <v>12</v>
      </c>
      <c r="N2" s="666" t="s">
        <v>13</v>
      </c>
      <c r="O2" s="666" t="s">
        <v>14</v>
      </c>
      <c r="P2" s="666" t="s">
        <v>15</v>
      </c>
      <c r="Q2" s="666" t="s">
        <v>16</v>
      </c>
      <c r="R2" s="666" t="s">
        <v>17</v>
      </c>
      <c r="S2" s="666" t="s">
        <v>18</v>
      </c>
      <c r="T2" s="666" t="s">
        <v>19</v>
      </c>
      <c r="U2" s="666" t="s">
        <v>20</v>
      </c>
    </row>
    <row r="3" spans="1:22">
      <c r="A3" s="787" t="s">
        <v>336</v>
      </c>
      <c r="B3" s="854">
        <v>4667</v>
      </c>
      <c r="C3" s="855">
        <v>4610</v>
      </c>
      <c r="D3" s="855">
        <v>4257</v>
      </c>
      <c r="E3" s="855">
        <v>4410</v>
      </c>
      <c r="F3" s="855">
        <v>4497</v>
      </c>
      <c r="G3" s="855">
        <v>5509</v>
      </c>
      <c r="H3" s="855">
        <v>4742</v>
      </c>
      <c r="I3" s="788"/>
      <c r="J3" s="855">
        <v>1313</v>
      </c>
      <c r="K3" s="855">
        <v>1228</v>
      </c>
      <c r="L3" s="855">
        <v>780</v>
      </c>
      <c r="M3" s="855">
        <v>1175</v>
      </c>
      <c r="N3" s="628">
        <v>1198</v>
      </c>
      <c r="O3" s="855">
        <v>1262</v>
      </c>
      <c r="P3" s="855">
        <v>1255</v>
      </c>
      <c r="Q3" s="855">
        <v>1795</v>
      </c>
      <c r="R3" s="855">
        <v>1321</v>
      </c>
      <c r="S3" s="855">
        <v>1222</v>
      </c>
      <c r="T3" s="774">
        <v>1023</v>
      </c>
      <c r="U3" s="774">
        <v>1177</v>
      </c>
    </row>
    <row r="4" spans="1:22">
      <c r="A4" s="791" t="s">
        <v>318</v>
      </c>
      <c r="B4" s="697">
        <v>-3437</v>
      </c>
      <c r="C4" s="697">
        <v>-3060</v>
      </c>
      <c r="D4" s="697">
        <v>-2867</v>
      </c>
      <c r="E4" s="697">
        <v>-2493</v>
      </c>
      <c r="F4" s="697">
        <v>-2736</v>
      </c>
      <c r="G4" s="697">
        <v>-3498</v>
      </c>
      <c r="H4" s="697">
        <v>-3739</v>
      </c>
      <c r="I4" s="788"/>
      <c r="J4" s="697">
        <v>-650</v>
      </c>
      <c r="K4" s="697">
        <v>-696</v>
      </c>
      <c r="L4" s="697">
        <v>-670</v>
      </c>
      <c r="M4" s="697">
        <v>-718</v>
      </c>
      <c r="N4" s="856">
        <v>-679</v>
      </c>
      <c r="O4" s="856">
        <v>-652</v>
      </c>
      <c r="P4" s="856">
        <v>-1028</v>
      </c>
      <c r="Q4" s="856">
        <v>-1138</v>
      </c>
      <c r="R4" s="856">
        <v>-949</v>
      </c>
      <c r="S4" s="856">
        <v>-886</v>
      </c>
      <c r="T4" s="856">
        <v>-925</v>
      </c>
      <c r="U4" s="856">
        <v>-980</v>
      </c>
    </row>
    <row r="5" spans="1:22">
      <c r="A5" s="787" t="s">
        <v>497</v>
      </c>
      <c r="B5" s="857">
        <v>-47</v>
      </c>
      <c r="C5" s="858">
        <v>-47</v>
      </c>
      <c r="D5" s="858">
        <v>-75</v>
      </c>
      <c r="E5" s="858">
        <v>-21</v>
      </c>
      <c r="F5" s="858">
        <v>-5</v>
      </c>
      <c r="G5" s="858">
        <v>-38</v>
      </c>
      <c r="H5" s="858">
        <v>-67</v>
      </c>
      <c r="I5" s="788"/>
      <c r="J5" s="858">
        <v>-10</v>
      </c>
      <c r="K5" s="858">
        <v>-25</v>
      </c>
      <c r="L5" s="858">
        <v>57</v>
      </c>
      <c r="M5" s="858">
        <v>-27</v>
      </c>
      <c r="N5" s="628">
        <v>-8</v>
      </c>
      <c r="O5" s="628">
        <v>-12</v>
      </c>
      <c r="P5" s="628">
        <v>2</v>
      </c>
      <c r="Q5" s="628">
        <v>-20</v>
      </c>
      <c r="R5" s="628">
        <v>-17</v>
      </c>
      <c r="S5" s="628">
        <v>-72</v>
      </c>
      <c r="T5" s="789">
        <v>31</v>
      </c>
      <c r="U5" s="628">
        <v>-9</v>
      </c>
    </row>
    <row r="6" spans="1:22">
      <c r="A6" s="791" t="s">
        <v>498</v>
      </c>
      <c r="B6" s="697">
        <v>-75</v>
      </c>
      <c r="C6" s="697">
        <v>-33</v>
      </c>
      <c r="D6" s="697">
        <v>-28</v>
      </c>
      <c r="E6" s="697">
        <v>-29</v>
      </c>
      <c r="F6" s="697">
        <v>-113</v>
      </c>
      <c r="G6" s="697">
        <v>-1</v>
      </c>
      <c r="H6" s="697">
        <v>-2</v>
      </c>
      <c r="I6" s="788"/>
      <c r="J6" s="697" t="s">
        <v>34</v>
      </c>
      <c r="K6" s="697">
        <v>-60</v>
      </c>
      <c r="L6" s="697">
        <v>-52</v>
      </c>
      <c r="M6" s="697">
        <v>-1</v>
      </c>
      <c r="N6" s="856" t="s">
        <v>34</v>
      </c>
      <c r="O6" s="859" t="s">
        <v>34</v>
      </c>
      <c r="P6" s="860" t="s">
        <v>34</v>
      </c>
      <c r="Q6" s="697">
        <v>-1</v>
      </c>
      <c r="R6" s="859" t="s">
        <v>34</v>
      </c>
      <c r="S6" s="859" t="s">
        <v>34</v>
      </c>
      <c r="T6" s="697">
        <v>-1</v>
      </c>
      <c r="U6" s="697">
        <v>-1</v>
      </c>
    </row>
    <row r="7" spans="1:22">
      <c r="A7" s="787" t="s">
        <v>339</v>
      </c>
      <c r="B7" s="858">
        <v>-49</v>
      </c>
      <c r="C7" s="858">
        <v>-39</v>
      </c>
      <c r="D7" s="858">
        <v>-44</v>
      </c>
      <c r="E7" s="858">
        <v>-42</v>
      </c>
      <c r="F7" s="858">
        <v>-77</v>
      </c>
      <c r="G7" s="858">
        <v>-115</v>
      </c>
      <c r="H7" s="858">
        <v>-119</v>
      </c>
      <c r="I7" s="788"/>
      <c r="J7" s="858">
        <v>-11</v>
      </c>
      <c r="K7" s="858">
        <v>-18</v>
      </c>
      <c r="L7" s="858">
        <v>-20</v>
      </c>
      <c r="M7" s="858">
        <v>-28</v>
      </c>
      <c r="N7" s="628">
        <v>-16</v>
      </c>
      <c r="O7" s="628">
        <v>-26</v>
      </c>
      <c r="P7" s="628">
        <v>-31</v>
      </c>
      <c r="Q7" s="628">
        <v>-42</v>
      </c>
      <c r="R7" s="628">
        <v>-27</v>
      </c>
      <c r="S7" s="628">
        <v>-29</v>
      </c>
      <c r="T7" s="628">
        <v>-28</v>
      </c>
      <c r="U7" s="628">
        <v>-35</v>
      </c>
    </row>
    <row r="8" spans="1:22">
      <c r="A8" s="791" t="s">
        <v>128</v>
      </c>
      <c r="B8" s="697">
        <v>1059</v>
      </c>
      <c r="C8" s="697">
        <v>1431</v>
      </c>
      <c r="D8" s="697">
        <v>1243</v>
      </c>
      <c r="E8" s="697">
        <v>1825</v>
      </c>
      <c r="F8" s="697">
        <v>1566</v>
      </c>
      <c r="G8" s="697">
        <v>1857</v>
      </c>
      <c r="H8" s="697">
        <v>815</v>
      </c>
      <c r="I8" s="788"/>
      <c r="J8" s="697">
        <v>642</v>
      </c>
      <c r="K8" s="697">
        <v>429</v>
      </c>
      <c r="L8" s="697">
        <v>95</v>
      </c>
      <c r="M8" s="697">
        <v>401</v>
      </c>
      <c r="N8" s="856">
        <v>495</v>
      </c>
      <c r="O8" s="861">
        <v>572</v>
      </c>
      <c r="P8" s="862">
        <v>198</v>
      </c>
      <c r="Q8" s="861">
        <v>594</v>
      </c>
      <c r="R8" s="861">
        <v>328</v>
      </c>
      <c r="S8" s="861">
        <v>235</v>
      </c>
      <c r="T8" s="792">
        <v>100</v>
      </c>
      <c r="U8" s="792">
        <v>152</v>
      </c>
    </row>
    <row r="9" spans="1:22">
      <c r="A9" s="788" t="s">
        <v>341</v>
      </c>
      <c r="B9" s="858">
        <v>-1372</v>
      </c>
      <c r="C9" s="858">
        <v>-1162</v>
      </c>
      <c r="D9" s="858">
        <v>-1099</v>
      </c>
      <c r="E9" s="858">
        <v>-888</v>
      </c>
      <c r="F9" s="858">
        <v>-824</v>
      </c>
      <c r="G9" s="858">
        <v>-883</v>
      </c>
      <c r="H9" s="858">
        <v>-876</v>
      </c>
      <c r="I9" s="788"/>
      <c r="J9" s="858">
        <v>-220</v>
      </c>
      <c r="K9" s="858">
        <v>-247</v>
      </c>
      <c r="L9" s="858">
        <v>-145</v>
      </c>
      <c r="M9" s="858">
        <v>-212</v>
      </c>
      <c r="N9" s="863">
        <v>-165</v>
      </c>
      <c r="O9" s="863">
        <v>-192</v>
      </c>
      <c r="P9" s="863">
        <v>-254</v>
      </c>
      <c r="Q9" s="863">
        <v>-272</v>
      </c>
      <c r="R9" s="863">
        <v>-203</v>
      </c>
      <c r="S9" s="863">
        <v>-229</v>
      </c>
      <c r="T9" s="863">
        <v>-208</v>
      </c>
      <c r="U9" s="863">
        <v>-236</v>
      </c>
    </row>
    <row r="10" spans="1:22">
      <c r="A10" s="791" t="s">
        <v>342</v>
      </c>
      <c r="B10" s="697">
        <v>-313</v>
      </c>
      <c r="C10" s="697">
        <v>269</v>
      </c>
      <c r="D10" s="697">
        <v>144</v>
      </c>
      <c r="E10" s="697">
        <v>937</v>
      </c>
      <c r="F10" s="697">
        <v>742</v>
      </c>
      <c r="G10" s="697">
        <v>974</v>
      </c>
      <c r="H10" s="697">
        <v>-61</v>
      </c>
      <c r="I10" s="788"/>
      <c r="J10" s="697">
        <v>422</v>
      </c>
      <c r="K10" s="697">
        <f>429-247</f>
        <v>182</v>
      </c>
      <c r="L10" s="697">
        <v>-50</v>
      </c>
      <c r="M10" s="697">
        <v>189</v>
      </c>
      <c r="N10" s="856">
        <v>330</v>
      </c>
      <c r="O10" s="861">
        <v>380</v>
      </c>
      <c r="P10" s="697">
        <v>-56</v>
      </c>
      <c r="Q10" s="861">
        <v>322</v>
      </c>
      <c r="R10" s="861">
        <v>125</v>
      </c>
      <c r="S10" s="861">
        <v>6</v>
      </c>
      <c r="T10" s="697">
        <v>-108</v>
      </c>
      <c r="U10" s="697">
        <v>-84</v>
      </c>
    </row>
    <row r="11" spans="1:22">
      <c r="A11" s="864" t="s">
        <v>117</v>
      </c>
      <c r="B11" s="865">
        <v>-6.7</v>
      </c>
      <c r="C11" s="865">
        <v>5.8</v>
      </c>
      <c r="D11" s="865">
        <v>3.4</v>
      </c>
      <c r="E11" s="865">
        <v>21.2</v>
      </c>
      <c r="F11" s="865">
        <v>16.5</v>
      </c>
      <c r="G11" s="865">
        <v>17.7</v>
      </c>
      <c r="H11" s="865">
        <v>-1.3</v>
      </c>
      <c r="I11" s="788"/>
      <c r="J11" s="865">
        <v>32.1</v>
      </c>
      <c r="K11" s="865">
        <v>14.8</v>
      </c>
      <c r="L11" s="865">
        <v>-6.4</v>
      </c>
      <c r="M11" s="866">
        <v>16.100000000000001</v>
      </c>
      <c r="N11" s="867">
        <v>27.6</v>
      </c>
      <c r="O11" s="868">
        <v>30.1</v>
      </c>
      <c r="P11" s="865">
        <v>-4.4000000000000004</v>
      </c>
      <c r="Q11" s="868">
        <v>17.899999999999999</v>
      </c>
      <c r="R11" s="868">
        <v>9.5</v>
      </c>
      <c r="S11" s="868">
        <v>0.5</v>
      </c>
      <c r="T11" s="865">
        <v>-10.5</v>
      </c>
      <c r="U11" s="865">
        <v>-7.1</v>
      </c>
    </row>
    <row r="12" spans="1:22">
      <c r="A12" s="869" t="s">
        <v>499</v>
      </c>
      <c r="B12" s="870"/>
      <c r="C12" s="870"/>
      <c r="D12" s="870"/>
      <c r="E12" s="870"/>
      <c r="F12" s="870"/>
      <c r="G12" s="870"/>
      <c r="H12" s="870"/>
      <c r="I12" s="869"/>
      <c r="J12" s="869"/>
      <c r="K12" s="870"/>
      <c r="L12" s="870"/>
      <c r="M12" s="870"/>
      <c r="N12" s="870"/>
      <c r="O12" s="870"/>
      <c r="P12" s="870"/>
      <c r="Q12" s="870"/>
      <c r="R12" s="870"/>
      <c r="S12" s="870"/>
      <c r="T12" s="870"/>
      <c r="U12" s="870"/>
    </row>
    <row r="13" spans="1:22">
      <c r="A13" s="869" t="s">
        <v>500</v>
      </c>
      <c r="B13" s="870"/>
      <c r="C13" s="870"/>
      <c r="D13" s="870"/>
      <c r="E13" s="870"/>
      <c r="F13" s="870"/>
      <c r="G13" s="870"/>
      <c r="H13" s="870"/>
      <c r="I13" s="869"/>
      <c r="J13" s="869"/>
      <c r="K13" s="870"/>
      <c r="L13" s="870"/>
      <c r="M13" s="870"/>
      <c r="N13" s="870"/>
      <c r="O13" s="870"/>
      <c r="P13" s="870"/>
      <c r="Q13" s="870"/>
      <c r="R13" s="870"/>
      <c r="S13" s="870"/>
      <c r="T13" s="870"/>
      <c r="U13" s="870"/>
    </row>
    <row r="14" spans="1:22">
      <c r="A14" s="1457"/>
    </row>
    <row r="15" spans="1:22" ht="15">
      <c r="A15" s="1510" t="s">
        <v>501</v>
      </c>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ht="26.25">
      <c r="A16" s="1458" t="s">
        <v>180</v>
      </c>
      <c r="B16" s="1444" t="s">
        <v>315</v>
      </c>
      <c r="C16" s="1544" t="s">
        <v>451</v>
      </c>
      <c r="D16" s="1544"/>
      <c r="E16" s="1544"/>
      <c r="F16" s="1544"/>
      <c r="G16" s="1444" t="s">
        <v>315</v>
      </c>
      <c r="H16" s="1459" t="s">
        <v>315</v>
      </c>
      <c r="J16" s="871"/>
      <c r="K16" s="871"/>
      <c r="L16" s="871"/>
      <c r="M16" s="871"/>
      <c r="N16" s="871"/>
      <c r="O16" s="871"/>
      <c r="P16" s="871"/>
      <c r="Q16" s="871"/>
      <c r="R16" s="871"/>
      <c r="S16" s="871"/>
      <c r="T16" s="871"/>
      <c r="U16" s="871"/>
    </row>
    <row r="17" spans="1:21">
      <c r="A17" s="1425" t="s">
        <v>112</v>
      </c>
      <c r="B17" s="1426" t="s">
        <v>16</v>
      </c>
      <c r="C17" s="1460" t="s">
        <v>346</v>
      </c>
      <c r="D17" s="1460" t="s">
        <v>347</v>
      </c>
      <c r="E17" s="1460" t="s">
        <v>502</v>
      </c>
      <c r="F17" s="1460" t="s">
        <v>152</v>
      </c>
      <c r="G17" s="1426" t="s">
        <v>348</v>
      </c>
      <c r="H17" s="1461" t="s">
        <v>20</v>
      </c>
      <c r="J17" s="513"/>
      <c r="K17" s="513"/>
      <c r="L17" s="513"/>
      <c r="M17" s="513"/>
      <c r="N17" s="513"/>
      <c r="O17" s="513"/>
      <c r="P17" s="513"/>
      <c r="Q17" s="513"/>
      <c r="R17" s="513"/>
      <c r="S17" s="513"/>
      <c r="T17" s="513"/>
      <c r="U17" s="513"/>
    </row>
    <row r="18" spans="1:21">
      <c r="A18" s="1462" t="s">
        <v>503</v>
      </c>
      <c r="B18" s="1463">
        <v>594</v>
      </c>
      <c r="C18" s="1508">
        <v>-24</v>
      </c>
      <c r="D18" s="1508">
        <v>-291</v>
      </c>
      <c r="E18" s="1508">
        <v>-82</v>
      </c>
      <c r="F18" s="1508">
        <v>-45</v>
      </c>
      <c r="G18" s="1508">
        <v>-442</v>
      </c>
      <c r="H18" s="1464">
        <v>152</v>
      </c>
      <c r="J18" s="872"/>
      <c r="K18" s="872"/>
      <c r="L18" s="872"/>
      <c r="M18" s="872"/>
      <c r="N18" s="872"/>
      <c r="O18" s="872"/>
      <c r="P18" s="872"/>
      <c r="Q18" s="872"/>
      <c r="R18" s="872"/>
      <c r="S18" s="872"/>
      <c r="T18" s="872"/>
      <c r="U18" s="872"/>
    </row>
    <row r="19" spans="1:21">
      <c r="J19" s="850"/>
      <c r="K19" s="850"/>
      <c r="L19" s="850"/>
      <c r="M19" s="850"/>
      <c r="N19" s="850"/>
      <c r="O19" s="850"/>
      <c r="P19" s="850"/>
      <c r="Q19" s="850"/>
      <c r="R19" s="850"/>
      <c r="S19" s="850"/>
      <c r="T19" s="850"/>
      <c r="U19" s="850"/>
    </row>
    <row r="20" spans="1:21" ht="14.1" customHeight="1">
      <c r="A20" s="664" t="s">
        <v>504</v>
      </c>
      <c r="B20" s="873"/>
      <c r="C20" s="873"/>
      <c r="D20" s="873"/>
      <c r="E20" s="664"/>
      <c r="F20" s="664"/>
      <c r="G20" s="664"/>
      <c r="H20" s="664"/>
      <c r="I20" s="664"/>
      <c r="J20" s="873"/>
      <c r="K20" s="873"/>
      <c r="L20" s="873"/>
      <c r="M20" s="873"/>
      <c r="N20" s="873"/>
      <c r="O20" s="873"/>
      <c r="P20" s="873"/>
      <c r="Q20" s="873"/>
      <c r="R20" s="873"/>
      <c r="S20" s="873"/>
      <c r="T20" s="873"/>
      <c r="U20" s="873"/>
    </row>
    <row r="21" spans="1:21">
      <c r="A21" s="874" t="s">
        <v>505</v>
      </c>
      <c r="B21" s="681">
        <v>2017</v>
      </c>
      <c r="C21" s="681">
        <v>2018</v>
      </c>
      <c r="D21" s="681">
        <v>2019</v>
      </c>
      <c r="E21" s="681">
        <v>2020</v>
      </c>
      <c r="F21" s="681">
        <v>2021</v>
      </c>
      <c r="G21" s="681">
        <v>2022</v>
      </c>
      <c r="H21" s="681">
        <v>2023</v>
      </c>
      <c r="I21" s="875"/>
      <c r="J21" s="681" t="s">
        <v>9</v>
      </c>
      <c r="K21" s="681" t="s">
        <v>10</v>
      </c>
      <c r="L21" s="681" t="s">
        <v>11</v>
      </c>
      <c r="M21" s="681" t="s">
        <v>12</v>
      </c>
      <c r="N21" s="681" t="s">
        <v>13</v>
      </c>
      <c r="O21" s="680" t="s">
        <v>14</v>
      </c>
      <c r="P21" s="681" t="s">
        <v>15</v>
      </c>
      <c r="Q21" s="681" t="s">
        <v>16</v>
      </c>
      <c r="R21" s="681" t="s">
        <v>506</v>
      </c>
      <c r="S21" s="876" t="s">
        <v>507</v>
      </c>
      <c r="T21" s="681" t="s">
        <v>19</v>
      </c>
      <c r="U21" s="681" t="s">
        <v>20</v>
      </c>
    </row>
    <row r="22" spans="1:21">
      <c r="A22" s="877" t="s">
        <v>508</v>
      </c>
      <c r="B22" s="789">
        <v>910</v>
      </c>
      <c r="C22" s="854">
        <v>1022</v>
      </c>
      <c r="D22" s="789">
        <v>1217</v>
      </c>
      <c r="E22" s="854">
        <v>1263</v>
      </c>
      <c r="F22" s="854"/>
      <c r="G22" s="854"/>
      <c r="H22" s="789"/>
      <c r="I22" s="878"/>
      <c r="J22" s="855">
        <v>509</v>
      </c>
      <c r="K22" s="855">
        <v>317</v>
      </c>
      <c r="L22" s="858">
        <v>-38</v>
      </c>
      <c r="M22" s="882">
        <v>254</v>
      </c>
      <c r="N22" s="781">
        <v>373</v>
      </c>
      <c r="O22" s="781">
        <v>334</v>
      </c>
      <c r="P22" s="789"/>
      <c r="Q22" s="789"/>
      <c r="R22" s="789"/>
      <c r="S22" s="789"/>
      <c r="T22" s="789"/>
      <c r="U22" s="789"/>
    </row>
    <row r="23" spans="1:21">
      <c r="A23" s="879" t="s">
        <v>509</v>
      </c>
      <c r="B23" s="789" t="s">
        <v>34</v>
      </c>
      <c r="C23" s="854" t="s">
        <v>34</v>
      </c>
      <c r="D23" s="789"/>
      <c r="E23" s="854"/>
      <c r="F23" s="854"/>
      <c r="G23" s="854"/>
      <c r="H23" s="789"/>
      <c r="I23" s="878"/>
      <c r="J23" s="855">
        <v>338</v>
      </c>
      <c r="K23" s="855">
        <v>171</v>
      </c>
      <c r="L23" s="855">
        <v>-150</v>
      </c>
      <c r="M23" s="790">
        <v>121</v>
      </c>
      <c r="N23" s="789">
        <v>260</v>
      </c>
      <c r="O23" s="789" t="s">
        <v>510</v>
      </c>
      <c r="P23" s="789">
        <v>51</v>
      </c>
      <c r="Q23" s="789">
        <v>192</v>
      </c>
      <c r="R23" s="789" t="s">
        <v>511</v>
      </c>
      <c r="S23" s="789" t="s">
        <v>512</v>
      </c>
      <c r="T23" s="855">
        <v>-22</v>
      </c>
      <c r="U23" s="789">
        <v>54</v>
      </c>
    </row>
    <row r="24" spans="1:21">
      <c r="A24" s="880" t="s">
        <v>513</v>
      </c>
      <c r="B24" s="792" t="s">
        <v>34</v>
      </c>
      <c r="C24" s="697" t="s">
        <v>34</v>
      </c>
      <c r="D24" s="792"/>
      <c r="E24" s="792"/>
      <c r="F24" s="792"/>
      <c r="G24" s="792"/>
      <c r="H24" s="792"/>
      <c r="I24" s="878"/>
      <c r="J24" s="697">
        <v>171</v>
      </c>
      <c r="K24" s="697">
        <v>146</v>
      </c>
      <c r="L24" s="862">
        <v>112</v>
      </c>
      <c r="M24" s="862">
        <v>133</v>
      </c>
      <c r="N24" s="792">
        <v>113</v>
      </c>
      <c r="O24" s="792" t="s">
        <v>514</v>
      </c>
      <c r="P24" s="792">
        <v>17</v>
      </c>
      <c r="Q24" s="792">
        <v>65</v>
      </c>
      <c r="R24" s="792" t="s">
        <v>515</v>
      </c>
      <c r="S24" s="697">
        <v>-130</v>
      </c>
      <c r="T24" s="697">
        <v>-67</v>
      </c>
      <c r="U24" s="697">
        <v>-32</v>
      </c>
    </row>
    <row r="25" spans="1:21">
      <c r="A25" s="881" t="s">
        <v>516</v>
      </c>
      <c r="B25" s="781">
        <v>117</v>
      </c>
      <c r="C25" s="854">
        <v>236</v>
      </c>
      <c r="D25" s="781">
        <v>233</v>
      </c>
      <c r="E25" s="854">
        <v>273</v>
      </c>
      <c r="F25" s="854"/>
      <c r="G25" s="854"/>
      <c r="H25" s="781"/>
      <c r="I25" s="878"/>
      <c r="J25" s="855">
        <v>89</v>
      </c>
      <c r="K25" s="855">
        <v>72</v>
      </c>
      <c r="L25" s="882">
        <v>125</v>
      </c>
      <c r="M25" s="882">
        <v>106</v>
      </c>
      <c r="N25" s="781">
        <v>116</v>
      </c>
      <c r="O25" s="781" t="s">
        <v>517</v>
      </c>
      <c r="P25" s="781">
        <v>103</v>
      </c>
      <c r="Q25" s="781">
        <v>95</v>
      </c>
      <c r="R25" s="781" t="s">
        <v>518</v>
      </c>
      <c r="S25" s="781" t="s">
        <v>519</v>
      </c>
      <c r="T25" s="781">
        <v>104</v>
      </c>
      <c r="U25" s="781">
        <v>100</v>
      </c>
    </row>
    <row r="26" spans="1:21">
      <c r="A26" s="883" t="s">
        <v>520</v>
      </c>
      <c r="B26" s="792">
        <v>45</v>
      </c>
      <c r="C26" s="697">
        <v>105</v>
      </c>
      <c r="D26" s="792">
        <v>9</v>
      </c>
      <c r="E26" s="697">
        <v>59</v>
      </c>
      <c r="F26" s="697"/>
      <c r="G26" s="697"/>
      <c r="H26" s="792"/>
      <c r="I26" s="878"/>
      <c r="J26" s="697">
        <v>53</v>
      </c>
      <c r="K26" s="697">
        <v>35</v>
      </c>
      <c r="L26" s="862">
        <v>30</v>
      </c>
      <c r="M26" s="862">
        <v>8</v>
      </c>
      <c r="N26" s="792">
        <v>37</v>
      </c>
      <c r="O26" s="792" t="s">
        <v>521</v>
      </c>
      <c r="P26" s="792">
        <v>28</v>
      </c>
      <c r="Q26" s="792">
        <v>101</v>
      </c>
      <c r="R26" s="792" t="s">
        <v>522</v>
      </c>
      <c r="S26" s="792" t="s">
        <v>523</v>
      </c>
      <c r="T26" s="792">
        <v>15</v>
      </c>
      <c r="U26" s="697">
        <v>-24</v>
      </c>
    </row>
    <row r="27" spans="1:21">
      <c r="A27" s="883" t="s">
        <v>524</v>
      </c>
      <c r="B27" s="697">
        <v>-62</v>
      </c>
      <c r="C27" s="697">
        <v>-63</v>
      </c>
      <c r="D27" s="697">
        <v>-237</v>
      </c>
      <c r="E27" s="697">
        <v>-150</v>
      </c>
      <c r="F27" s="792"/>
      <c r="G27" s="792"/>
      <c r="H27" s="792"/>
      <c r="I27" s="878"/>
      <c r="J27" s="697"/>
      <c r="K27" s="697"/>
      <c r="L27" s="862"/>
      <c r="M27" s="862"/>
      <c r="N27" s="792"/>
      <c r="O27" s="792"/>
      <c r="P27" s="792"/>
      <c r="Q27" s="792"/>
      <c r="R27" s="792"/>
      <c r="S27" s="792"/>
      <c r="T27" s="792"/>
      <c r="U27" s="792"/>
    </row>
    <row r="28" spans="1:21">
      <c r="A28" s="881" t="s">
        <v>525</v>
      </c>
      <c r="B28" s="781">
        <v>49</v>
      </c>
      <c r="C28" s="854">
        <v>131</v>
      </c>
      <c r="D28" s="781">
        <v>21</v>
      </c>
      <c r="E28" s="854">
        <v>230</v>
      </c>
      <c r="F28" s="854"/>
      <c r="G28" s="854"/>
      <c r="H28" s="781"/>
      <c r="I28" s="878"/>
      <c r="J28" s="884">
        <v>-9</v>
      </c>
      <c r="K28" s="858">
        <v>5</v>
      </c>
      <c r="L28" s="858">
        <v>-22</v>
      </c>
      <c r="M28" s="858">
        <v>33</v>
      </c>
      <c r="N28" s="858">
        <v>-31</v>
      </c>
      <c r="O28" s="858">
        <v>-12</v>
      </c>
      <c r="P28" s="858">
        <v>-1</v>
      </c>
      <c r="Q28" s="858">
        <v>141</v>
      </c>
      <c r="R28" s="858">
        <v>-111</v>
      </c>
      <c r="S28" s="858" t="s">
        <v>526</v>
      </c>
      <c r="T28" s="858">
        <v>70</v>
      </c>
      <c r="U28" s="858">
        <v>54</v>
      </c>
    </row>
    <row r="29" spans="1:21">
      <c r="A29" s="886" t="s">
        <v>527</v>
      </c>
      <c r="B29" s="887">
        <f>SUM(B22:B28)</f>
        <v>1059</v>
      </c>
      <c r="C29" s="887">
        <v>1431</v>
      </c>
      <c r="D29" s="887">
        <v>1243</v>
      </c>
      <c r="E29" s="887">
        <v>1676</v>
      </c>
      <c r="F29" s="887"/>
      <c r="G29" s="887"/>
      <c r="H29" s="887"/>
      <c r="I29" s="888"/>
      <c r="J29" s="887">
        <v>642</v>
      </c>
      <c r="K29" s="609">
        <v>429</v>
      </c>
      <c r="L29" s="609">
        <v>95</v>
      </c>
      <c r="M29" s="609">
        <v>401</v>
      </c>
      <c r="N29" s="889">
        <v>495</v>
      </c>
      <c r="O29" s="889" t="s">
        <v>528</v>
      </c>
      <c r="P29" s="889">
        <v>198</v>
      </c>
      <c r="Q29" s="889">
        <v>594</v>
      </c>
      <c r="R29" s="889" t="s">
        <v>529</v>
      </c>
      <c r="S29" s="889" t="s">
        <v>530</v>
      </c>
      <c r="T29" s="889">
        <v>100</v>
      </c>
      <c r="U29" s="889">
        <v>152</v>
      </c>
    </row>
    <row r="30" spans="1:21" ht="13.5" customHeight="1">
      <c r="A30" s="1558" t="s">
        <v>531</v>
      </c>
      <c r="B30" s="1558"/>
      <c r="C30" s="1558"/>
      <c r="D30" s="1558"/>
      <c r="E30" s="1558"/>
      <c r="F30" s="1558"/>
      <c r="G30" s="1558"/>
      <c r="H30" s="1558"/>
      <c r="I30" s="1559"/>
      <c r="J30" s="1558"/>
      <c r="K30" s="1558"/>
      <c r="L30" s="1558"/>
      <c r="M30" s="1558"/>
      <c r="N30" s="1558"/>
      <c r="O30" s="1558"/>
      <c r="P30" s="1558"/>
      <c r="Q30" s="1558"/>
      <c r="R30" s="1558"/>
      <c r="S30" s="1558"/>
      <c r="T30" s="1558"/>
      <c r="U30" s="1558"/>
    </row>
    <row r="31" spans="1:21">
      <c r="A31" s="1559" t="s">
        <v>532</v>
      </c>
      <c r="B31" s="1559"/>
      <c r="C31" s="1559"/>
      <c r="D31" s="1559"/>
      <c r="E31" s="1559"/>
      <c r="F31" s="1559"/>
      <c r="G31" s="1559"/>
      <c r="H31" s="1559"/>
      <c r="I31" s="1559"/>
      <c r="J31" s="1559"/>
      <c r="K31" s="1559"/>
      <c r="L31" s="1559"/>
      <c r="M31" s="1559"/>
      <c r="N31" s="1559"/>
      <c r="O31" s="1559"/>
      <c r="P31" s="1559"/>
      <c r="Q31" s="1559"/>
      <c r="R31" s="1559"/>
      <c r="S31" s="1559"/>
      <c r="T31" s="1559"/>
      <c r="U31" s="1559"/>
    </row>
    <row r="32" spans="1:21" ht="13.5" customHeight="1">
      <c r="A32" s="890"/>
      <c r="B32" s="890"/>
      <c r="C32" s="890"/>
      <c r="D32" s="890"/>
      <c r="E32" s="890"/>
      <c r="F32" s="890"/>
      <c r="G32" s="890"/>
      <c r="H32" s="890"/>
      <c r="I32" s="890"/>
      <c r="J32" s="890"/>
      <c r="K32" s="890"/>
      <c r="L32" s="890"/>
      <c r="M32" s="890"/>
      <c r="N32" s="890"/>
      <c r="O32" s="890"/>
      <c r="P32" s="890"/>
      <c r="Q32" s="890"/>
      <c r="R32" s="890"/>
      <c r="S32" s="890"/>
      <c r="T32" s="890"/>
      <c r="U32" s="890"/>
    </row>
    <row r="33" spans="1:21" ht="14.1" customHeight="1">
      <c r="A33" s="1540" t="s">
        <v>533</v>
      </c>
      <c r="B33" s="1540"/>
      <c r="C33" s="1540"/>
      <c r="D33" s="1540"/>
      <c r="E33" s="1540"/>
      <c r="F33" s="1540"/>
      <c r="G33" s="1540"/>
      <c r="H33" s="1540"/>
      <c r="I33" s="1540"/>
      <c r="J33" s="1540"/>
      <c r="K33" s="1540"/>
      <c r="L33" s="1540"/>
      <c r="M33" s="1540"/>
      <c r="N33" s="1540"/>
      <c r="O33" s="1540"/>
      <c r="P33" s="1540"/>
      <c r="Q33" s="1540"/>
      <c r="R33" s="1540"/>
      <c r="S33" s="1540"/>
      <c r="T33" s="1540"/>
      <c r="U33" s="1540"/>
    </row>
    <row r="34" spans="1:21">
      <c r="A34" s="1465" t="s">
        <v>534</v>
      </c>
      <c r="B34" s="1426" t="s">
        <v>535</v>
      </c>
      <c r="C34" s="1426" t="s">
        <v>536</v>
      </c>
      <c r="D34" s="1426" t="s">
        <v>488</v>
      </c>
      <c r="E34" s="1466" t="s">
        <v>537</v>
      </c>
      <c r="F34" s="1426" t="s">
        <v>538</v>
      </c>
      <c r="G34" s="1220"/>
      <c r="H34" s="513"/>
      <c r="I34" s="513"/>
      <c r="J34" s="890"/>
      <c r="K34" s="513"/>
      <c r="L34" s="513"/>
      <c r="M34" s="513"/>
      <c r="N34" s="513"/>
      <c r="O34" s="513"/>
      <c r="P34" s="513"/>
      <c r="Q34" s="513"/>
      <c r="R34" s="513"/>
      <c r="S34" s="513"/>
      <c r="T34" s="513"/>
      <c r="U34" s="513"/>
    </row>
    <row r="35" spans="1:21" ht="14.1" customHeight="1">
      <c r="A35" s="1446" t="s">
        <v>539</v>
      </c>
      <c r="B35" s="1418" t="s">
        <v>540</v>
      </c>
      <c r="C35" s="1467" t="s">
        <v>34</v>
      </c>
      <c r="D35" s="1467" t="s">
        <v>34</v>
      </c>
      <c r="E35" s="1468" t="s">
        <v>541</v>
      </c>
      <c r="F35" s="1418" t="s">
        <v>542</v>
      </c>
      <c r="G35" s="878"/>
      <c r="H35" s="788"/>
      <c r="I35" s="788"/>
      <c r="J35" s="890"/>
      <c r="K35" s="788"/>
      <c r="L35" s="788"/>
      <c r="M35" s="788"/>
      <c r="N35" s="788"/>
      <c r="O35" s="788"/>
      <c r="P35" s="788"/>
      <c r="Q35" s="788"/>
      <c r="R35" s="788"/>
      <c r="S35" s="788"/>
      <c r="T35" s="788"/>
      <c r="U35" s="788"/>
    </row>
    <row r="36" spans="1:21" ht="14.1" customHeight="1">
      <c r="A36" s="1469" t="s">
        <v>543</v>
      </c>
      <c r="B36" s="1415" t="s">
        <v>544</v>
      </c>
      <c r="C36" s="1470" t="s">
        <v>34</v>
      </c>
      <c r="D36" s="1470" t="s">
        <v>34</v>
      </c>
      <c r="E36" s="1471" t="s">
        <v>545</v>
      </c>
      <c r="F36" s="1415" t="s">
        <v>546</v>
      </c>
      <c r="G36" s="878"/>
      <c r="H36" s="788"/>
      <c r="I36" s="788"/>
      <c r="J36" s="890"/>
      <c r="K36" s="788"/>
      <c r="L36" s="788"/>
      <c r="M36" s="788"/>
      <c r="N36" s="788"/>
      <c r="O36" s="788"/>
      <c r="P36" s="788"/>
      <c r="Q36" s="788"/>
      <c r="R36" s="788"/>
      <c r="S36" s="788"/>
      <c r="T36" s="788"/>
      <c r="U36" s="788"/>
    </row>
    <row r="37" spans="1:21" ht="14.1" customHeight="1">
      <c r="A37" s="1446" t="s">
        <v>547</v>
      </c>
      <c r="B37" s="1418" t="s">
        <v>548</v>
      </c>
      <c r="C37" s="1418" t="s">
        <v>549</v>
      </c>
      <c r="D37" s="1418" t="s">
        <v>550</v>
      </c>
      <c r="E37" s="1468" t="s">
        <v>551</v>
      </c>
      <c r="F37" s="1418" t="s">
        <v>552</v>
      </c>
      <c r="G37" s="878"/>
      <c r="H37" s="788"/>
      <c r="I37" s="788"/>
      <c r="J37" s="890"/>
      <c r="K37" s="788"/>
      <c r="L37" s="788"/>
      <c r="M37" s="788"/>
      <c r="N37" s="788"/>
      <c r="O37" s="788"/>
      <c r="P37" s="788"/>
      <c r="Q37" s="788"/>
      <c r="R37" s="788"/>
      <c r="S37" s="788"/>
      <c r="T37" s="788"/>
      <c r="U37" s="788"/>
    </row>
    <row r="38" spans="1:21" ht="14.1" customHeight="1">
      <c r="A38" s="1472" t="s">
        <v>553</v>
      </c>
      <c r="B38" s="1473" t="s">
        <v>184</v>
      </c>
      <c r="C38" s="1473" t="s">
        <v>343</v>
      </c>
      <c r="D38" s="1474" t="s">
        <v>34</v>
      </c>
      <c r="E38" s="1475" t="s">
        <v>554</v>
      </c>
      <c r="F38" s="1473" t="s">
        <v>555</v>
      </c>
      <c r="G38" s="878"/>
      <c r="H38" s="788"/>
      <c r="I38" s="788"/>
      <c r="J38" s="788"/>
      <c r="K38" s="788"/>
      <c r="L38" s="788"/>
      <c r="M38" s="788"/>
      <c r="N38" s="788"/>
      <c r="O38" s="788"/>
      <c r="P38" s="788"/>
      <c r="Q38" s="788"/>
      <c r="R38" s="788"/>
      <c r="S38" s="788"/>
      <c r="T38" s="788"/>
      <c r="U38" s="788"/>
    </row>
    <row r="39" spans="1:21" ht="14.1" customHeight="1">
      <c r="A39" s="1522"/>
      <c r="B39" s="1522"/>
      <c r="C39" s="1522"/>
      <c r="D39" s="1522"/>
      <c r="E39" s="1522"/>
      <c r="F39" s="1522"/>
      <c r="G39" s="1522"/>
      <c r="H39" s="1522"/>
      <c r="I39" s="1522"/>
      <c r="J39" s="1522"/>
      <c r="K39" s="1522"/>
      <c r="L39" s="1522"/>
      <c r="M39" s="1522"/>
      <c r="N39" s="1522"/>
      <c r="O39" s="1522"/>
      <c r="P39" s="1522"/>
      <c r="Q39" s="1522"/>
      <c r="R39" s="1522"/>
      <c r="S39" s="1522"/>
      <c r="T39" s="1522"/>
      <c r="U39" s="1522"/>
    </row>
    <row r="40" spans="1:21" ht="13.5" customHeight="1">
      <c r="A40" s="891"/>
      <c r="B40" s="891"/>
      <c r="C40" s="891"/>
      <c r="D40" s="891"/>
      <c r="E40" s="891"/>
      <c r="F40" s="891"/>
      <c r="G40" s="891"/>
      <c r="H40" s="891"/>
      <c r="I40" s="891"/>
      <c r="J40" s="891"/>
      <c r="K40" s="891"/>
      <c r="L40" s="891"/>
      <c r="M40" s="891"/>
      <c r="N40" s="891"/>
      <c r="O40" s="891"/>
      <c r="P40" s="891"/>
      <c r="Q40" s="891"/>
      <c r="R40" s="891"/>
      <c r="S40" s="891"/>
      <c r="T40" s="891"/>
      <c r="U40" s="891"/>
    </row>
    <row r="41" spans="1:21" ht="14.1" customHeight="1">
      <c r="A41" s="1540" t="s">
        <v>556</v>
      </c>
      <c r="B41" s="1540"/>
      <c r="C41" s="1540"/>
      <c r="D41" s="1540"/>
      <c r="E41" s="1540"/>
      <c r="F41" s="1540"/>
      <c r="G41" s="1540"/>
      <c r="H41" s="1540"/>
      <c r="I41" s="1540"/>
      <c r="J41" s="1540"/>
      <c r="K41" s="1540"/>
      <c r="L41" s="1540"/>
      <c r="M41" s="1540"/>
      <c r="N41" s="1540"/>
      <c r="O41" s="1540"/>
      <c r="P41" s="1540"/>
      <c r="Q41" s="1540"/>
      <c r="R41" s="1540"/>
      <c r="S41" s="1540"/>
      <c r="T41" s="1540"/>
      <c r="U41" s="1540"/>
    </row>
    <row r="42" spans="1:21" ht="13.5" customHeight="1">
      <c r="A42" s="892"/>
      <c r="B42" s="893">
        <v>2017</v>
      </c>
      <c r="C42" s="893">
        <v>2018</v>
      </c>
      <c r="D42" s="893">
        <v>2019</v>
      </c>
      <c r="E42" s="893">
        <v>2020</v>
      </c>
      <c r="F42" s="894">
        <v>2021</v>
      </c>
      <c r="G42" s="893">
        <v>2022</v>
      </c>
      <c r="H42" s="893">
        <v>2023</v>
      </c>
      <c r="I42" s="875"/>
      <c r="J42" s="893" t="s">
        <v>9</v>
      </c>
      <c r="K42" s="893" t="s">
        <v>10</v>
      </c>
      <c r="L42" s="893" t="s">
        <v>11</v>
      </c>
      <c r="M42" s="893" t="s">
        <v>12</v>
      </c>
      <c r="N42" s="893" t="s">
        <v>13</v>
      </c>
      <c r="O42" s="893" t="s">
        <v>14</v>
      </c>
      <c r="P42" s="893" t="s">
        <v>15</v>
      </c>
      <c r="Q42" s="893" t="s">
        <v>16</v>
      </c>
      <c r="R42" s="893" t="s">
        <v>506</v>
      </c>
      <c r="S42" s="893" t="s">
        <v>507</v>
      </c>
      <c r="T42" s="893" t="s">
        <v>19</v>
      </c>
      <c r="U42" s="893" t="s">
        <v>20</v>
      </c>
    </row>
    <row r="43" spans="1:21" ht="24" customHeight="1">
      <c r="A43" s="895" t="s">
        <v>557</v>
      </c>
      <c r="B43" s="683"/>
      <c r="C43" s="683"/>
      <c r="D43" s="683"/>
      <c r="E43" s="683"/>
      <c r="F43" s="896" t="s">
        <v>180</v>
      </c>
      <c r="G43" s="896" t="s">
        <v>180</v>
      </c>
      <c r="H43" s="896" t="s">
        <v>180</v>
      </c>
      <c r="I43" s="897"/>
      <c r="J43" s="683"/>
      <c r="K43" s="683"/>
      <c r="L43" s="683"/>
      <c r="M43" s="896" t="s">
        <v>180</v>
      </c>
      <c r="N43" s="683"/>
      <c r="O43" s="683"/>
      <c r="P43" s="896" t="s">
        <v>180</v>
      </c>
      <c r="Q43" s="683" t="s">
        <v>180</v>
      </c>
      <c r="R43" s="683"/>
      <c r="S43" s="683"/>
      <c r="T43" s="683"/>
      <c r="U43" s="683"/>
    </row>
    <row r="44" spans="1:21" ht="13.5" customHeight="1">
      <c r="A44" s="898" t="s">
        <v>558</v>
      </c>
      <c r="B44" s="697">
        <v>295</v>
      </c>
      <c r="C44" s="697">
        <v>236</v>
      </c>
      <c r="D44" s="697">
        <v>206</v>
      </c>
      <c r="E44" s="697">
        <v>211</v>
      </c>
      <c r="F44" s="697">
        <v>182</v>
      </c>
      <c r="G44" s="697">
        <v>181</v>
      </c>
      <c r="H44" s="697">
        <v>168</v>
      </c>
      <c r="I44" s="788"/>
      <c r="J44" s="778">
        <v>48</v>
      </c>
      <c r="K44" s="778">
        <v>47</v>
      </c>
      <c r="L44" s="778">
        <v>42</v>
      </c>
      <c r="M44" s="793">
        <v>45</v>
      </c>
      <c r="N44" s="778">
        <v>39</v>
      </c>
      <c r="O44" s="778">
        <v>39</v>
      </c>
      <c r="P44" s="793">
        <v>44</v>
      </c>
      <c r="Q44" s="778">
        <v>58</v>
      </c>
      <c r="R44" s="778" t="s">
        <v>559</v>
      </c>
      <c r="S44" s="778" t="s">
        <v>559</v>
      </c>
      <c r="T44" s="792">
        <v>39</v>
      </c>
      <c r="U44" s="792">
        <v>48</v>
      </c>
    </row>
    <row r="45" spans="1:21" ht="13.5" customHeight="1">
      <c r="A45" s="881" t="s">
        <v>560</v>
      </c>
      <c r="B45" s="858">
        <v>143</v>
      </c>
      <c r="C45" s="858">
        <v>105</v>
      </c>
      <c r="D45" s="899">
        <v>122</v>
      </c>
      <c r="E45" s="900">
        <v>99</v>
      </c>
      <c r="F45" s="900">
        <v>68</v>
      </c>
      <c r="G45" s="900">
        <v>78</v>
      </c>
      <c r="H45" s="900">
        <v>74</v>
      </c>
      <c r="I45" s="788"/>
      <c r="J45" s="899">
        <v>26</v>
      </c>
      <c r="K45" s="899">
        <v>18</v>
      </c>
      <c r="L45" s="899">
        <v>3</v>
      </c>
      <c r="M45" s="882">
        <v>21</v>
      </c>
      <c r="N45" s="899">
        <v>16</v>
      </c>
      <c r="O45" s="899">
        <v>17</v>
      </c>
      <c r="P45" s="882">
        <v>18</v>
      </c>
      <c r="Q45" s="899">
        <v>27</v>
      </c>
      <c r="R45" s="899" t="s">
        <v>561</v>
      </c>
      <c r="S45" s="899" t="s">
        <v>562</v>
      </c>
      <c r="T45" s="781">
        <v>12</v>
      </c>
      <c r="U45" s="781">
        <v>21</v>
      </c>
    </row>
    <row r="46" spans="1:21" ht="13.5" customHeight="1">
      <c r="A46" s="883" t="s">
        <v>563</v>
      </c>
      <c r="B46" s="697">
        <v>74</v>
      </c>
      <c r="C46" s="697">
        <v>57</v>
      </c>
      <c r="D46" s="861">
        <v>63</v>
      </c>
      <c r="E46" s="697">
        <v>63</v>
      </c>
      <c r="F46" s="697">
        <v>27</v>
      </c>
      <c r="G46" s="697">
        <v>40</v>
      </c>
      <c r="H46" s="697">
        <v>42</v>
      </c>
      <c r="I46" s="788"/>
      <c r="J46" s="861">
        <v>10</v>
      </c>
      <c r="K46" s="861">
        <v>11</v>
      </c>
      <c r="L46" s="861">
        <v>1</v>
      </c>
      <c r="M46" s="862">
        <v>6</v>
      </c>
      <c r="N46" s="861">
        <v>8</v>
      </c>
      <c r="O46" s="861">
        <v>10</v>
      </c>
      <c r="P46" s="862">
        <v>10</v>
      </c>
      <c r="Q46" s="861">
        <v>11</v>
      </c>
      <c r="R46" s="861" t="s">
        <v>564</v>
      </c>
      <c r="S46" s="861" t="s">
        <v>564</v>
      </c>
      <c r="T46" s="792">
        <v>9</v>
      </c>
      <c r="U46" s="792">
        <v>11</v>
      </c>
    </row>
    <row r="47" spans="1:21" ht="13.5" customHeight="1">
      <c r="A47" s="881" t="s">
        <v>565</v>
      </c>
      <c r="B47" s="858">
        <v>1339</v>
      </c>
      <c r="C47" s="858">
        <v>1309</v>
      </c>
      <c r="D47" s="858">
        <v>1012</v>
      </c>
      <c r="E47" s="900">
        <v>1471</v>
      </c>
      <c r="F47" s="900">
        <v>756</v>
      </c>
      <c r="G47" s="900">
        <v>919</v>
      </c>
      <c r="H47" s="900">
        <v>861</v>
      </c>
      <c r="I47" s="788"/>
      <c r="J47" s="899">
        <v>163</v>
      </c>
      <c r="K47" s="899">
        <v>333</v>
      </c>
      <c r="L47" s="899">
        <v>34</v>
      </c>
      <c r="M47" s="882">
        <v>224</v>
      </c>
      <c r="N47" s="899">
        <v>215</v>
      </c>
      <c r="O47" s="899">
        <v>198</v>
      </c>
      <c r="P47" s="882">
        <v>152</v>
      </c>
      <c r="Q47" s="899">
        <v>355</v>
      </c>
      <c r="R47" s="899" t="s">
        <v>566</v>
      </c>
      <c r="S47" s="899" t="s">
        <v>567</v>
      </c>
      <c r="T47" s="781">
        <v>122</v>
      </c>
      <c r="U47" s="781">
        <v>227</v>
      </c>
    </row>
    <row r="48" spans="1:21" ht="13.5" customHeight="1">
      <c r="A48" s="883" t="s">
        <v>568</v>
      </c>
      <c r="B48" s="697">
        <v>350</v>
      </c>
      <c r="C48" s="697">
        <v>374</v>
      </c>
      <c r="D48" s="861">
        <v>319</v>
      </c>
      <c r="E48" s="697">
        <v>325</v>
      </c>
      <c r="F48" s="697">
        <v>173</v>
      </c>
      <c r="G48" s="697">
        <v>215</v>
      </c>
      <c r="H48" s="697">
        <v>263</v>
      </c>
      <c r="I48" s="788"/>
      <c r="J48" s="861">
        <v>60</v>
      </c>
      <c r="K48" s="861">
        <v>69</v>
      </c>
      <c r="L48" s="861">
        <v>11</v>
      </c>
      <c r="M48" s="862">
        <v>33</v>
      </c>
      <c r="N48" s="861">
        <v>49</v>
      </c>
      <c r="O48" s="861">
        <v>46</v>
      </c>
      <c r="P48" s="862">
        <v>65</v>
      </c>
      <c r="Q48" s="861">
        <v>54</v>
      </c>
      <c r="R48" s="861" t="s">
        <v>569</v>
      </c>
      <c r="S48" s="861" t="s">
        <v>570</v>
      </c>
      <c r="T48" s="792">
        <v>41</v>
      </c>
      <c r="U48" s="792">
        <v>59</v>
      </c>
    </row>
    <row r="49" spans="1:21" ht="13.5" customHeight="1">
      <c r="A49" s="901" t="s">
        <v>571</v>
      </c>
      <c r="B49" s="900">
        <v>5013</v>
      </c>
      <c r="C49" s="900">
        <v>4974</v>
      </c>
      <c r="D49" s="900">
        <v>4273</v>
      </c>
      <c r="E49" s="900">
        <v>1739</v>
      </c>
      <c r="F49" s="900">
        <v>2017</v>
      </c>
      <c r="G49" s="900">
        <v>2361</v>
      </c>
      <c r="H49" s="900">
        <v>2172</v>
      </c>
      <c r="I49" s="788"/>
      <c r="J49" s="902">
        <v>428</v>
      </c>
      <c r="K49" s="902">
        <v>568</v>
      </c>
      <c r="L49" s="902">
        <v>538</v>
      </c>
      <c r="M49" s="903">
        <v>483</v>
      </c>
      <c r="N49" s="902">
        <v>415</v>
      </c>
      <c r="O49" s="902">
        <v>450</v>
      </c>
      <c r="P49" s="903">
        <v>569</v>
      </c>
      <c r="Q49" s="902">
        <v>927</v>
      </c>
      <c r="R49" s="902" t="s">
        <v>572</v>
      </c>
      <c r="S49" s="902" t="s">
        <v>573</v>
      </c>
      <c r="T49" s="904">
        <v>399</v>
      </c>
      <c r="U49" s="904">
        <v>492</v>
      </c>
    </row>
    <row r="50" spans="1:21" ht="13.5" customHeight="1">
      <c r="A50" s="905" t="s">
        <v>574</v>
      </c>
      <c r="B50" s="683"/>
      <c r="C50" s="906"/>
      <c r="D50" s="683"/>
      <c r="E50" s="683"/>
      <c r="F50" s="896" t="s">
        <v>180</v>
      </c>
      <c r="G50" s="896"/>
      <c r="H50" s="896" t="s">
        <v>180</v>
      </c>
      <c r="I50" s="897"/>
      <c r="J50" s="683"/>
      <c r="K50" s="683"/>
      <c r="L50" s="683"/>
      <c r="M50" s="896" t="s">
        <v>180</v>
      </c>
      <c r="N50" s="683"/>
      <c r="O50" s="683"/>
      <c r="P50" s="896" t="s">
        <v>180</v>
      </c>
      <c r="Q50" s="683" t="s">
        <v>180</v>
      </c>
      <c r="R50" s="683"/>
      <c r="S50" s="683"/>
      <c r="T50" s="683"/>
      <c r="U50" s="683"/>
    </row>
    <row r="51" spans="1:21" s="850" customFormat="1" ht="13.5" customHeight="1">
      <c r="A51" s="907" t="s">
        <v>575</v>
      </c>
      <c r="B51" s="908">
        <v>10654</v>
      </c>
      <c r="C51" s="908">
        <v>13667</v>
      </c>
      <c r="D51" s="908">
        <v>14064</v>
      </c>
      <c r="E51" s="908">
        <v>15976</v>
      </c>
      <c r="F51" s="908">
        <v>18004</v>
      </c>
      <c r="G51" s="908">
        <v>23669</v>
      </c>
      <c r="H51" s="908">
        <v>21830</v>
      </c>
      <c r="I51" s="872"/>
      <c r="J51" s="908">
        <v>17630</v>
      </c>
      <c r="K51" s="908">
        <v>17183</v>
      </c>
      <c r="L51" s="908">
        <v>18211</v>
      </c>
      <c r="M51" s="775">
        <v>19088</v>
      </c>
      <c r="N51" s="775">
        <v>22195</v>
      </c>
      <c r="O51" s="775">
        <v>26221</v>
      </c>
      <c r="P51" s="775">
        <v>21672</v>
      </c>
      <c r="Q51" s="775">
        <v>24454</v>
      </c>
      <c r="R51" s="775">
        <v>25260</v>
      </c>
      <c r="S51" s="775">
        <v>23070</v>
      </c>
      <c r="T51" s="775">
        <v>21237</v>
      </c>
      <c r="U51" s="775">
        <v>18420</v>
      </c>
    </row>
    <row r="52" spans="1:21" ht="13.5" customHeight="1">
      <c r="A52" s="883" t="s">
        <v>576</v>
      </c>
      <c r="B52" s="909">
        <v>5970</v>
      </c>
      <c r="C52" s="909">
        <v>5583</v>
      </c>
      <c r="D52" s="909">
        <v>5436</v>
      </c>
      <c r="E52" s="909">
        <v>5864</v>
      </c>
      <c r="F52" s="909">
        <v>9237</v>
      </c>
      <c r="G52" s="909">
        <v>7459</v>
      </c>
      <c r="H52" s="909">
        <v>7720</v>
      </c>
      <c r="I52" s="788"/>
      <c r="J52" s="909">
        <v>9493</v>
      </c>
      <c r="K52" s="909">
        <v>9399</v>
      </c>
      <c r="L52" s="909">
        <v>8187</v>
      </c>
      <c r="M52" s="910">
        <v>10229</v>
      </c>
      <c r="N52" s="910">
        <v>10139</v>
      </c>
      <c r="O52" s="910">
        <v>6240</v>
      </c>
      <c r="P52" s="910">
        <v>5925</v>
      </c>
      <c r="Q52" s="910">
        <v>7610</v>
      </c>
      <c r="R52" s="910" t="s">
        <v>577</v>
      </c>
      <c r="S52" s="910" t="s">
        <v>578</v>
      </c>
      <c r="T52" s="910">
        <v>7423</v>
      </c>
      <c r="U52" s="910">
        <v>7602</v>
      </c>
    </row>
    <row r="53" spans="1:21" ht="13.5" customHeight="1">
      <c r="A53" s="877" t="s">
        <v>579</v>
      </c>
      <c r="B53" s="858">
        <v>1247</v>
      </c>
      <c r="C53" s="858">
        <v>1254</v>
      </c>
      <c r="D53" s="911">
        <v>1419</v>
      </c>
      <c r="E53" s="911">
        <v>1857</v>
      </c>
      <c r="F53" s="911">
        <v>1718</v>
      </c>
      <c r="G53" s="911">
        <v>1713</v>
      </c>
      <c r="H53" s="911">
        <v>1946</v>
      </c>
      <c r="I53" s="788"/>
      <c r="J53" s="911">
        <v>1781</v>
      </c>
      <c r="K53" s="911">
        <v>1618</v>
      </c>
      <c r="L53" s="911">
        <v>1806</v>
      </c>
      <c r="M53" s="595">
        <v>1795</v>
      </c>
      <c r="N53" s="595">
        <v>1750</v>
      </c>
      <c r="O53" s="595">
        <v>1780</v>
      </c>
      <c r="P53" s="595">
        <v>1578</v>
      </c>
      <c r="Q53" s="595">
        <v>1750</v>
      </c>
      <c r="R53" s="595">
        <v>1915</v>
      </c>
      <c r="S53" s="595">
        <v>1931</v>
      </c>
      <c r="T53" s="595">
        <v>1851</v>
      </c>
      <c r="U53" s="595">
        <v>2065</v>
      </c>
    </row>
    <row r="54" spans="1:21" ht="13.5" customHeight="1">
      <c r="A54" s="883" t="s">
        <v>580</v>
      </c>
      <c r="B54" s="720">
        <v>15.3</v>
      </c>
      <c r="C54" s="912">
        <v>14.43</v>
      </c>
      <c r="D54" s="778">
        <v>15.4</v>
      </c>
      <c r="E54" s="778">
        <v>21.1</v>
      </c>
      <c r="F54" s="778">
        <v>23.87</v>
      </c>
      <c r="G54" s="778">
        <v>21.11</v>
      </c>
      <c r="H54" s="778">
        <v>25.2</v>
      </c>
      <c r="I54" s="788"/>
      <c r="J54" s="913">
        <v>24.58</v>
      </c>
      <c r="K54" s="1221">
        <v>24</v>
      </c>
      <c r="L54" s="1221">
        <v>24</v>
      </c>
      <c r="M54" s="913">
        <v>21.32</v>
      </c>
      <c r="N54" s="778">
        <v>23</v>
      </c>
      <c r="O54" s="1221">
        <v>19</v>
      </c>
      <c r="P54" s="1221">
        <v>14.98</v>
      </c>
      <c r="Q54" s="913">
        <v>23.58</v>
      </c>
      <c r="R54" s="1221">
        <v>22</v>
      </c>
      <c r="S54" s="913">
        <v>22</v>
      </c>
      <c r="T54" s="913">
        <v>22.5</v>
      </c>
      <c r="U54" s="913">
        <v>25.2</v>
      </c>
    </row>
    <row r="55" spans="1:21" ht="13.5" customHeight="1">
      <c r="A55" s="877" t="s">
        <v>581</v>
      </c>
      <c r="B55" s="858">
        <v>51513</v>
      </c>
      <c r="C55" s="858">
        <v>62911</v>
      </c>
      <c r="D55" s="911">
        <v>26093</v>
      </c>
      <c r="E55" s="911">
        <v>43131</v>
      </c>
      <c r="F55" s="911">
        <v>51907</v>
      </c>
      <c r="G55" s="911">
        <v>58865</v>
      </c>
      <c r="H55" s="911">
        <v>35438</v>
      </c>
      <c r="I55" s="788"/>
      <c r="J55" s="911">
        <v>44834</v>
      </c>
      <c r="K55" s="911">
        <v>43039</v>
      </c>
      <c r="L55" s="911">
        <v>56859</v>
      </c>
      <c r="M55" s="911">
        <v>63079</v>
      </c>
      <c r="N55" s="914">
        <v>78085</v>
      </c>
      <c r="O55" s="914">
        <v>81915</v>
      </c>
      <c r="P55" s="882">
        <v>49.228000000000002</v>
      </c>
      <c r="Q55" s="915">
        <v>44.98</v>
      </c>
      <c r="R55" s="595">
        <v>32830</v>
      </c>
      <c r="S55" s="595">
        <v>34694</v>
      </c>
      <c r="T55" s="595">
        <v>35222</v>
      </c>
      <c r="U55" s="595">
        <v>35438</v>
      </c>
    </row>
    <row r="56" spans="1:21" ht="19.5" customHeight="1">
      <c r="A56" s="895" t="s">
        <v>582</v>
      </c>
      <c r="B56" s="683"/>
      <c r="C56" s="906"/>
      <c r="D56" s="683"/>
      <c r="E56" s="683"/>
      <c r="F56" s="896" t="s">
        <v>180</v>
      </c>
      <c r="G56" s="896"/>
      <c r="H56" s="896" t="s">
        <v>180</v>
      </c>
      <c r="I56" s="897"/>
      <c r="J56" s="683"/>
      <c r="K56" s="683"/>
      <c r="L56" s="683"/>
      <c r="M56" s="896" t="s">
        <v>180</v>
      </c>
      <c r="N56" s="683"/>
      <c r="O56" s="683"/>
      <c r="P56" s="896" t="s">
        <v>180</v>
      </c>
      <c r="Q56" s="683" t="s">
        <v>180</v>
      </c>
      <c r="R56" s="683"/>
      <c r="S56" s="683"/>
      <c r="T56" s="683"/>
      <c r="U56" s="683"/>
    </row>
    <row r="57" spans="1:21" ht="13.5" customHeight="1">
      <c r="A57" s="881" t="s">
        <v>575</v>
      </c>
      <c r="B57" s="916">
        <v>3139</v>
      </c>
      <c r="C57" s="916">
        <v>3231</v>
      </c>
      <c r="D57" s="916">
        <v>2892</v>
      </c>
      <c r="E57" s="916">
        <v>2926</v>
      </c>
      <c r="F57" s="908">
        <v>3273</v>
      </c>
      <c r="G57" s="908">
        <v>4279</v>
      </c>
      <c r="H57" s="908">
        <v>3664</v>
      </c>
      <c r="I57" s="788"/>
      <c r="J57" s="908">
        <v>846</v>
      </c>
      <c r="K57" s="908">
        <v>815</v>
      </c>
      <c r="L57" s="908">
        <v>761</v>
      </c>
      <c r="M57" s="908">
        <v>851</v>
      </c>
      <c r="N57" s="908">
        <v>866</v>
      </c>
      <c r="O57" s="908">
        <v>1032</v>
      </c>
      <c r="P57" s="908">
        <v>960</v>
      </c>
      <c r="Q57" s="908">
        <v>1422</v>
      </c>
      <c r="R57" s="908">
        <v>1013</v>
      </c>
      <c r="S57" s="908">
        <v>930</v>
      </c>
      <c r="T57" s="908">
        <v>833</v>
      </c>
      <c r="U57" s="908">
        <v>888</v>
      </c>
    </row>
    <row r="58" spans="1:21" ht="13.5" customHeight="1">
      <c r="A58" s="883" t="s">
        <v>576</v>
      </c>
      <c r="B58" s="917">
        <v>838</v>
      </c>
      <c r="C58" s="1309">
        <v>2115</v>
      </c>
      <c r="D58" s="917">
        <v>659</v>
      </c>
      <c r="E58" s="918">
        <v>581</v>
      </c>
      <c r="F58" s="862">
        <v>631</v>
      </c>
      <c r="G58" s="919">
        <v>578</v>
      </c>
      <c r="H58" s="919">
        <v>570</v>
      </c>
      <c r="I58" s="788"/>
      <c r="J58" s="920">
        <v>239</v>
      </c>
      <c r="K58" s="917">
        <v>173</v>
      </c>
      <c r="L58" s="917">
        <v>9</v>
      </c>
      <c r="M58" s="862">
        <v>210</v>
      </c>
      <c r="N58" s="920">
        <v>164</v>
      </c>
      <c r="O58" s="920">
        <v>105</v>
      </c>
      <c r="P58" s="862">
        <v>104</v>
      </c>
      <c r="Q58" s="917">
        <v>205</v>
      </c>
      <c r="R58" s="921">
        <v>174</v>
      </c>
      <c r="S58" s="921">
        <v>145</v>
      </c>
      <c r="T58" s="921">
        <v>89</v>
      </c>
      <c r="U58" s="921">
        <v>162</v>
      </c>
    </row>
    <row r="59" spans="1:21" ht="13.5" customHeight="1">
      <c r="A59" s="877" t="s">
        <v>583</v>
      </c>
      <c r="B59" s="922">
        <v>89</v>
      </c>
      <c r="C59" s="922">
        <v>606</v>
      </c>
      <c r="D59" s="923">
        <v>87</v>
      </c>
      <c r="E59" s="924">
        <v>110</v>
      </c>
      <c r="F59" s="790">
        <v>46</v>
      </c>
      <c r="G59" s="925">
        <v>68</v>
      </c>
      <c r="H59" s="925">
        <v>82</v>
      </c>
      <c r="I59" s="788"/>
      <c r="J59" s="922">
        <v>16</v>
      </c>
      <c r="K59" s="923">
        <v>18</v>
      </c>
      <c r="L59" s="923">
        <v>2</v>
      </c>
      <c r="M59" s="790">
        <v>11</v>
      </c>
      <c r="N59" s="922">
        <v>14</v>
      </c>
      <c r="O59" s="922">
        <v>18</v>
      </c>
      <c r="P59" s="790">
        <v>16</v>
      </c>
      <c r="Q59" s="923">
        <v>20</v>
      </c>
      <c r="R59" s="926">
        <v>21</v>
      </c>
      <c r="S59" s="926">
        <v>21</v>
      </c>
      <c r="T59" s="926">
        <v>17</v>
      </c>
      <c r="U59" s="926">
        <v>23</v>
      </c>
    </row>
    <row r="60" spans="1:21" ht="13.5" customHeight="1">
      <c r="A60" s="883" t="s">
        <v>584</v>
      </c>
      <c r="B60" s="920">
        <v>19</v>
      </c>
      <c r="C60" s="920">
        <v>31</v>
      </c>
      <c r="D60" s="917">
        <v>15</v>
      </c>
      <c r="E60" s="918">
        <v>31</v>
      </c>
      <c r="F60" s="862">
        <v>17</v>
      </c>
      <c r="G60" s="919">
        <v>20</v>
      </c>
      <c r="H60" s="919">
        <v>20</v>
      </c>
      <c r="I60" s="788"/>
      <c r="J60" s="920">
        <v>4</v>
      </c>
      <c r="K60" s="917">
        <v>8</v>
      </c>
      <c r="L60" s="917">
        <v>1</v>
      </c>
      <c r="M60" s="862">
        <v>5</v>
      </c>
      <c r="N60" s="920">
        <v>5</v>
      </c>
      <c r="O60" s="920">
        <v>4</v>
      </c>
      <c r="P60" s="862">
        <v>2</v>
      </c>
      <c r="Q60" s="917">
        <v>9</v>
      </c>
      <c r="R60" s="921">
        <v>5</v>
      </c>
      <c r="S60" s="921">
        <v>6</v>
      </c>
      <c r="T60" s="921">
        <v>3</v>
      </c>
      <c r="U60" s="921">
        <v>6</v>
      </c>
    </row>
    <row r="61" spans="1:21" ht="13.5" customHeight="1">
      <c r="A61" s="877" t="s">
        <v>585</v>
      </c>
      <c r="B61" s="922">
        <v>296</v>
      </c>
      <c r="C61" s="922">
        <v>381</v>
      </c>
      <c r="D61" s="923">
        <v>469</v>
      </c>
      <c r="E61" s="924">
        <v>664</v>
      </c>
      <c r="F61" s="925">
        <v>395</v>
      </c>
      <c r="G61" s="925">
        <v>390</v>
      </c>
      <c r="H61" s="925">
        <v>285</v>
      </c>
      <c r="I61" s="788"/>
      <c r="J61" s="922">
        <v>183</v>
      </c>
      <c r="K61" s="923">
        <v>169</v>
      </c>
      <c r="L61" s="858">
        <v>-20</v>
      </c>
      <c r="M61" s="925">
        <v>64</v>
      </c>
      <c r="N61" s="922">
        <v>110</v>
      </c>
      <c r="O61" s="922">
        <v>65</v>
      </c>
      <c r="P61" s="925">
        <v>129</v>
      </c>
      <c r="Q61" s="923">
        <v>87</v>
      </c>
      <c r="R61" s="926">
        <v>75</v>
      </c>
      <c r="S61" s="926">
        <v>85</v>
      </c>
      <c r="T61" s="926">
        <v>54</v>
      </c>
      <c r="U61" s="926">
        <v>71</v>
      </c>
    </row>
    <row r="62" spans="1:21" ht="13.5" customHeight="1">
      <c r="A62" s="883" t="s">
        <v>586</v>
      </c>
      <c r="B62" s="927">
        <v>258</v>
      </c>
      <c r="C62" s="927">
        <v>313</v>
      </c>
      <c r="D62" s="928">
        <v>112</v>
      </c>
      <c r="E62" s="928">
        <v>75</v>
      </c>
      <c r="F62" s="929">
        <v>105</v>
      </c>
      <c r="G62" s="929">
        <v>139</v>
      </c>
      <c r="H62" s="929">
        <v>75</v>
      </c>
      <c r="I62" s="788"/>
      <c r="J62" s="927">
        <v>19</v>
      </c>
      <c r="K62" s="928">
        <v>24</v>
      </c>
      <c r="L62" s="928">
        <v>31</v>
      </c>
      <c r="M62" s="929">
        <v>31</v>
      </c>
      <c r="N62" s="927">
        <v>32</v>
      </c>
      <c r="O62" s="927">
        <v>37</v>
      </c>
      <c r="P62" s="929">
        <v>28</v>
      </c>
      <c r="Q62" s="928">
        <v>42</v>
      </c>
      <c r="R62" s="921">
        <v>20</v>
      </c>
      <c r="S62" s="921">
        <v>23</v>
      </c>
      <c r="T62" s="921">
        <v>14</v>
      </c>
      <c r="U62" s="921">
        <v>18</v>
      </c>
    </row>
    <row r="63" spans="1:21" ht="13.5" customHeight="1">
      <c r="A63" s="877" t="s">
        <v>587</v>
      </c>
      <c r="B63" s="922">
        <v>28</v>
      </c>
      <c r="C63" s="922">
        <v>26</v>
      </c>
      <c r="D63" s="923">
        <v>23</v>
      </c>
      <c r="E63" s="923">
        <v>23</v>
      </c>
      <c r="F63" s="923">
        <v>30</v>
      </c>
      <c r="G63" s="923">
        <v>35</v>
      </c>
      <c r="H63" s="925">
        <v>46</v>
      </c>
      <c r="I63" s="788"/>
      <c r="J63" s="923">
        <v>6</v>
      </c>
      <c r="K63" s="923">
        <v>21</v>
      </c>
      <c r="L63" s="858">
        <v>-4</v>
      </c>
      <c r="M63" s="925">
        <v>4</v>
      </c>
      <c r="N63" s="925">
        <v>7</v>
      </c>
      <c r="O63" s="922">
        <v>1</v>
      </c>
      <c r="P63" s="925">
        <v>15</v>
      </c>
      <c r="Q63" s="923">
        <v>10</v>
      </c>
      <c r="R63" s="926">
        <v>12</v>
      </c>
      <c r="S63" s="926">
        <v>12</v>
      </c>
      <c r="T63" s="926">
        <v>13</v>
      </c>
      <c r="U63" s="926">
        <v>9</v>
      </c>
    </row>
    <row r="64" spans="1:21" ht="13.5" customHeight="1">
      <c r="A64" s="930" t="s">
        <v>588</v>
      </c>
      <c r="B64" s="931">
        <v>4667</v>
      </c>
      <c r="C64" s="931">
        <v>6703</v>
      </c>
      <c r="D64" s="931">
        <v>4257</v>
      </c>
      <c r="E64" s="931">
        <v>4410</v>
      </c>
      <c r="F64" s="931">
        <v>4497</v>
      </c>
      <c r="G64" s="932">
        <v>5509</v>
      </c>
      <c r="H64" s="932">
        <v>4742</v>
      </c>
      <c r="I64" s="897"/>
      <c r="J64" s="931">
        <v>1313</v>
      </c>
      <c r="K64" s="931">
        <v>1228</v>
      </c>
      <c r="L64" s="931">
        <v>780</v>
      </c>
      <c r="M64" s="931">
        <v>1175</v>
      </c>
      <c r="N64" s="931">
        <v>1198</v>
      </c>
      <c r="O64" s="931">
        <v>1262</v>
      </c>
      <c r="P64" s="931">
        <v>1255</v>
      </c>
      <c r="Q64" s="931">
        <v>1795</v>
      </c>
      <c r="R64" s="931" t="s">
        <v>589</v>
      </c>
      <c r="S64" s="931" t="s">
        <v>590</v>
      </c>
      <c r="T64" s="931">
        <v>1023</v>
      </c>
      <c r="U64" s="931">
        <v>1177</v>
      </c>
    </row>
    <row r="65" spans="1:21">
      <c r="A65" s="1550" t="s">
        <v>591</v>
      </c>
      <c r="B65" s="1551"/>
      <c r="C65" s="1551"/>
      <c r="D65" s="1551"/>
      <c r="E65" s="1551"/>
      <c r="F65" s="1551"/>
      <c r="G65" s="1551"/>
      <c r="H65" s="1551"/>
      <c r="I65" s="1551"/>
      <c r="J65" s="1551"/>
      <c r="K65" s="1551"/>
      <c r="L65" s="1551"/>
      <c r="M65" s="1551"/>
      <c r="N65" s="1551"/>
      <c r="O65" s="1551"/>
      <c r="P65" s="1551"/>
      <c r="Q65" s="1551"/>
      <c r="R65" s="1551"/>
      <c r="S65" s="1551"/>
      <c r="T65" s="1551"/>
      <c r="U65" s="1551"/>
    </row>
    <row r="66" spans="1:21" ht="13.5" customHeight="1">
      <c r="A66" s="1550" t="s">
        <v>592</v>
      </c>
      <c r="B66" s="1551"/>
      <c r="C66" s="1551"/>
      <c r="D66" s="1551"/>
      <c r="E66" s="1551"/>
      <c r="F66" s="1551"/>
      <c r="G66" s="1551"/>
      <c r="H66" s="1551"/>
      <c r="I66" s="1551"/>
      <c r="J66" s="1551"/>
      <c r="K66" s="1551"/>
      <c r="L66" s="1551"/>
      <c r="M66" s="1551"/>
      <c r="N66" s="1551"/>
      <c r="O66" s="1551"/>
      <c r="P66" s="1551"/>
      <c r="Q66" s="1551"/>
      <c r="R66" s="1551"/>
      <c r="S66" s="1551"/>
      <c r="T66" s="1551"/>
      <c r="U66" s="1551"/>
    </row>
    <row r="67" spans="1:21" ht="13.5" customHeight="1">
      <c r="A67" s="891"/>
      <c r="B67" s="891"/>
      <c r="C67" s="891"/>
      <c r="D67" s="891"/>
      <c r="E67" s="891"/>
      <c r="F67" s="891"/>
      <c r="G67" s="891"/>
      <c r="H67" s="891"/>
      <c r="I67" s="891"/>
      <c r="J67" s="891"/>
      <c r="K67" s="891"/>
      <c r="L67" s="891"/>
      <c r="M67" s="891"/>
      <c r="N67" s="891"/>
      <c r="O67" s="891"/>
      <c r="P67" s="891"/>
      <c r="Q67" s="891"/>
      <c r="R67" s="891"/>
      <c r="S67" s="891"/>
      <c r="T67" s="891"/>
      <c r="U67" s="891"/>
    </row>
    <row r="68" spans="1:21" ht="14.1" customHeight="1">
      <c r="A68" s="1540" t="s">
        <v>593</v>
      </c>
      <c r="B68" s="1540"/>
      <c r="C68" s="1540"/>
      <c r="D68" s="1540"/>
      <c r="E68" s="1540"/>
      <c r="F68" s="1540"/>
      <c r="G68" s="1540"/>
      <c r="H68" s="1540"/>
      <c r="I68" s="1540"/>
      <c r="J68" s="1540"/>
      <c r="K68" s="1540"/>
      <c r="L68" s="1540"/>
      <c r="M68" s="1540"/>
      <c r="N68" s="1540"/>
      <c r="O68" s="1540"/>
      <c r="P68" s="1540"/>
      <c r="Q68" s="1540"/>
      <c r="R68" s="1540"/>
      <c r="S68" s="1540"/>
      <c r="T68" s="1540"/>
      <c r="U68" s="1540"/>
    </row>
    <row r="69" spans="1:21" ht="13.5" customHeight="1">
      <c r="A69" s="874" t="s">
        <v>594</v>
      </c>
      <c r="B69" s="934">
        <v>2017</v>
      </c>
      <c r="C69" s="934">
        <v>2018</v>
      </c>
      <c r="D69" s="934">
        <v>2019</v>
      </c>
      <c r="E69" s="934">
        <v>2020</v>
      </c>
      <c r="F69" s="934">
        <v>2021</v>
      </c>
      <c r="G69" s="934">
        <v>2022</v>
      </c>
      <c r="H69" s="934">
        <v>2023</v>
      </c>
      <c r="I69" s="875"/>
      <c r="J69" s="934" t="s">
        <v>9</v>
      </c>
      <c r="K69" s="934" t="s">
        <v>10</v>
      </c>
      <c r="L69" s="934" t="s">
        <v>11</v>
      </c>
      <c r="M69" s="934" t="s">
        <v>12</v>
      </c>
      <c r="N69" s="934" t="s">
        <v>13</v>
      </c>
      <c r="O69" s="934" t="s">
        <v>14</v>
      </c>
      <c r="P69" s="934" t="s">
        <v>15</v>
      </c>
      <c r="Q69" s="934" t="s">
        <v>16</v>
      </c>
      <c r="R69" s="934" t="s">
        <v>506</v>
      </c>
      <c r="S69" s="934" t="s">
        <v>507</v>
      </c>
      <c r="T69" s="934" t="s">
        <v>19</v>
      </c>
      <c r="U69" s="934" t="s">
        <v>20</v>
      </c>
    </row>
    <row r="70" spans="1:21" ht="13.5" customHeight="1">
      <c r="A70" s="895" t="s">
        <v>595</v>
      </c>
      <c r="B70" s="935"/>
      <c r="C70" s="935"/>
      <c r="D70" s="935"/>
      <c r="E70" s="935"/>
      <c r="F70" s="935" t="s">
        <v>180</v>
      </c>
      <c r="G70" s="935" t="s">
        <v>180</v>
      </c>
      <c r="H70" s="935" t="s">
        <v>180</v>
      </c>
      <c r="I70" s="897"/>
      <c r="J70" s="935"/>
      <c r="K70" s="935"/>
      <c r="L70" s="935"/>
      <c r="M70" s="935" t="s">
        <v>180</v>
      </c>
      <c r="N70" s="935"/>
      <c r="O70" s="935"/>
      <c r="P70" s="935" t="s">
        <v>180</v>
      </c>
      <c r="Q70" s="935" t="s">
        <v>180</v>
      </c>
      <c r="R70" s="935"/>
      <c r="S70" s="935"/>
      <c r="T70" s="935"/>
      <c r="U70" s="935"/>
    </row>
    <row r="71" spans="1:21" ht="13.5" customHeight="1">
      <c r="A71" s="936" t="s">
        <v>596</v>
      </c>
      <c r="B71" s="1552">
        <v>158</v>
      </c>
      <c r="C71" s="938">
        <v>106</v>
      </c>
      <c r="D71" s="937">
        <v>100</v>
      </c>
      <c r="E71" s="937">
        <v>74</v>
      </c>
      <c r="F71" s="937">
        <v>95</v>
      </c>
      <c r="G71" s="937">
        <v>93.4</v>
      </c>
      <c r="H71" s="937">
        <v>93.9</v>
      </c>
      <c r="I71" s="939"/>
      <c r="J71" s="940">
        <v>25</v>
      </c>
      <c r="K71" s="941">
        <v>26</v>
      </c>
      <c r="L71" s="941">
        <v>22.6</v>
      </c>
      <c r="M71" s="941">
        <v>22.3</v>
      </c>
      <c r="N71" s="942">
        <v>20</v>
      </c>
      <c r="O71" s="942">
        <v>19.8</v>
      </c>
      <c r="P71" s="941">
        <v>25.1</v>
      </c>
      <c r="Q71" s="941">
        <v>28.9</v>
      </c>
      <c r="R71" s="941">
        <v>23.9</v>
      </c>
      <c r="S71" s="941">
        <v>22.7</v>
      </c>
      <c r="T71" s="941">
        <v>21.7</v>
      </c>
      <c r="U71" s="941"/>
    </row>
    <row r="72" spans="1:21" ht="13.5" customHeight="1">
      <c r="A72" s="943" t="s">
        <v>597</v>
      </c>
      <c r="B72" s="1552"/>
      <c r="C72" s="944" t="s">
        <v>598</v>
      </c>
      <c r="D72" s="944" t="s">
        <v>598</v>
      </c>
      <c r="E72" s="944">
        <v>0.7</v>
      </c>
      <c r="F72" s="944">
        <v>6.3</v>
      </c>
      <c r="G72" s="944">
        <v>5.7</v>
      </c>
      <c r="H72" s="944">
        <v>3.6</v>
      </c>
      <c r="I72" s="939"/>
      <c r="J72" s="945" t="s">
        <v>34</v>
      </c>
      <c r="K72" s="944">
        <v>2.2000000000000002</v>
      </c>
      <c r="L72" s="944">
        <v>1</v>
      </c>
      <c r="M72" s="944">
        <v>2.5</v>
      </c>
      <c r="N72" s="946">
        <v>1.3</v>
      </c>
      <c r="O72" s="946">
        <v>1</v>
      </c>
      <c r="P72" s="944">
        <v>1.6</v>
      </c>
      <c r="Q72" s="944">
        <v>1.8</v>
      </c>
      <c r="R72" s="947">
        <v>1.6</v>
      </c>
      <c r="S72" s="947">
        <v>0.6</v>
      </c>
      <c r="T72" s="947">
        <v>0.2</v>
      </c>
      <c r="U72" s="947"/>
    </row>
    <row r="73" spans="1:21" ht="13.5" customHeight="1">
      <c r="A73" s="948" t="s">
        <v>599</v>
      </c>
      <c r="B73" s="1552"/>
      <c r="C73" s="938">
        <v>29</v>
      </c>
      <c r="D73" s="941">
        <v>24</v>
      </c>
      <c r="E73" s="941">
        <v>46</v>
      </c>
      <c r="F73" s="941">
        <v>28</v>
      </c>
      <c r="G73" s="941">
        <v>24.2</v>
      </c>
      <c r="H73" s="941">
        <v>20.3</v>
      </c>
      <c r="I73" s="939"/>
      <c r="J73" s="940">
        <v>8</v>
      </c>
      <c r="K73" s="941">
        <v>8</v>
      </c>
      <c r="L73" s="941">
        <v>6</v>
      </c>
      <c r="M73" s="941">
        <v>5.6</v>
      </c>
      <c r="N73" s="940">
        <v>5</v>
      </c>
      <c r="O73" s="941">
        <v>6.8</v>
      </c>
      <c r="P73" s="941">
        <v>5.2</v>
      </c>
      <c r="Q73" s="941">
        <v>7</v>
      </c>
      <c r="R73" s="941">
        <v>4.0999999999999996</v>
      </c>
      <c r="S73" s="941">
        <v>4.5</v>
      </c>
      <c r="T73" s="941">
        <v>4.5999999999999996</v>
      </c>
      <c r="U73" s="941"/>
    </row>
    <row r="74" spans="1:21" ht="13.5" customHeight="1">
      <c r="A74" s="943" t="s">
        <v>600</v>
      </c>
      <c r="B74" s="697">
        <v>25</v>
      </c>
      <c r="C74" s="697">
        <v>68</v>
      </c>
      <c r="D74" s="944">
        <v>57</v>
      </c>
      <c r="E74" s="944">
        <v>54</v>
      </c>
      <c r="F74" s="944">
        <v>44</v>
      </c>
      <c r="G74" s="944">
        <v>46.6</v>
      </c>
      <c r="H74" s="944">
        <v>36.799999999999997</v>
      </c>
      <c r="I74" s="939"/>
      <c r="J74" s="945">
        <v>12</v>
      </c>
      <c r="K74" s="944">
        <v>10</v>
      </c>
      <c r="L74" s="944">
        <v>9.3000000000000007</v>
      </c>
      <c r="M74" s="944">
        <v>12.7</v>
      </c>
      <c r="N74" s="945">
        <v>9</v>
      </c>
      <c r="O74" s="944">
        <v>11.1</v>
      </c>
      <c r="P74" s="944">
        <v>8.6999999999999993</v>
      </c>
      <c r="Q74" s="944">
        <v>17.8</v>
      </c>
      <c r="R74" s="947">
        <v>8.1</v>
      </c>
      <c r="S74" s="947">
        <v>9.6999999999999993</v>
      </c>
      <c r="T74" s="947">
        <v>9.4</v>
      </c>
      <c r="U74" s="947"/>
    </row>
    <row r="75" spans="1:21" ht="13.5" customHeight="1">
      <c r="A75" s="948" t="s">
        <v>601</v>
      </c>
      <c r="B75" s="941">
        <v>37</v>
      </c>
      <c r="C75" s="938">
        <v>33</v>
      </c>
      <c r="D75" s="941">
        <v>25</v>
      </c>
      <c r="E75" s="941">
        <v>20</v>
      </c>
      <c r="F75" s="941">
        <v>15</v>
      </c>
      <c r="G75" s="941">
        <v>16.5</v>
      </c>
      <c r="H75" s="941">
        <v>16.899999999999999</v>
      </c>
      <c r="I75" s="939"/>
      <c r="J75" s="940">
        <v>3</v>
      </c>
      <c r="K75" s="941">
        <v>3</v>
      </c>
      <c r="L75" s="941">
        <v>3.9</v>
      </c>
      <c r="M75" s="941">
        <v>4</v>
      </c>
      <c r="N75" s="940">
        <v>5</v>
      </c>
      <c r="O75" s="941">
        <v>1.7</v>
      </c>
      <c r="P75" s="941">
        <v>5.3</v>
      </c>
      <c r="Q75" s="941">
        <v>4.5</v>
      </c>
      <c r="R75" s="941">
        <v>4.0999999999999996</v>
      </c>
      <c r="S75" s="941">
        <v>3.5</v>
      </c>
      <c r="T75" s="941">
        <v>3.6</v>
      </c>
      <c r="U75" s="941"/>
    </row>
    <row r="76" spans="1:21" ht="13.5" customHeight="1">
      <c r="A76" s="895" t="s">
        <v>602</v>
      </c>
      <c r="B76" s="935"/>
      <c r="C76" s="935"/>
      <c r="D76" s="935"/>
      <c r="E76" s="935"/>
      <c r="F76" s="935" t="s">
        <v>180</v>
      </c>
      <c r="G76" s="935" t="s">
        <v>180</v>
      </c>
      <c r="H76" s="935"/>
      <c r="I76" s="897"/>
      <c r="J76" s="949"/>
      <c r="K76" s="935"/>
      <c r="L76" s="935"/>
      <c r="M76" s="935" t="s">
        <v>180</v>
      </c>
      <c r="N76" s="949"/>
      <c r="O76" s="935"/>
      <c r="P76" s="935" t="s">
        <v>180</v>
      </c>
      <c r="Q76" s="935" t="s">
        <v>180</v>
      </c>
      <c r="R76" s="935"/>
      <c r="S76" s="935"/>
      <c r="T76" s="935"/>
      <c r="U76" s="935"/>
    </row>
    <row r="77" spans="1:21">
      <c r="A77" s="950" t="s">
        <v>603</v>
      </c>
      <c r="B77" s="951">
        <v>10411</v>
      </c>
      <c r="C77" s="951">
        <v>13122</v>
      </c>
      <c r="D77" s="951">
        <v>13936</v>
      </c>
      <c r="E77" s="951">
        <v>13788</v>
      </c>
      <c r="F77" s="951">
        <v>18488</v>
      </c>
      <c r="G77" s="951">
        <v>25605</v>
      </c>
      <c r="H77" s="951">
        <v>21474</v>
      </c>
      <c r="I77" s="939"/>
      <c r="J77" s="952">
        <v>17570</v>
      </c>
      <c r="K77" s="953">
        <v>17359</v>
      </c>
      <c r="L77" s="954">
        <v>19125</v>
      </c>
      <c r="M77" s="953">
        <v>19821</v>
      </c>
      <c r="N77" s="952">
        <v>26395</v>
      </c>
      <c r="O77" s="952">
        <v>28940</v>
      </c>
      <c r="P77" s="953">
        <v>22063</v>
      </c>
      <c r="Q77" s="953">
        <v>25292</v>
      </c>
      <c r="R77" s="955">
        <v>25983</v>
      </c>
      <c r="S77" s="955">
        <v>22308</v>
      </c>
      <c r="T77" s="955">
        <v>20344</v>
      </c>
      <c r="U77" s="955"/>
    </row>
    <row r="78" spans="1:21">
      <c r="A78" s="943" t="s">
        <v>604</v>
      </c>
      <c r="B78" s="956">
        <v>6116</v>
      </c>
      <c r="C78" s="956">
        <v>13667</v>
      </c>
      <c r="D78" s="956">
        <v>14064</v>
      </c>
      <c r="E78" s="956">
        <v>15976</v>
      </c>
      <c r="F78" s="956">
        <v>18004</v>
      </c>
      <c r="G78" s="956">
        <v>23669</v>
      </c>
      <c r="H78" s="956">
        <v>21830</v>
      </c>
      <c r="I78" s="939"/>
      <c r="J78" s="945">
        <v>17630</v>
      </c>
      <c r="K78" s="944">
        <v>17183</v>
      </c>
      <c r="L78" s="957">
        <v>18211</v>
      </c>
      <c r="M78" s="944">
        <v>19088</v>
      </c>
      <c r="N78" s="945">
        <v>22195</v>
      </c>
      <c r="O78" s="945">
        <v>26221</v>
      </c>
      <c r="P78" s="944">
        <v>21672</v>
      </c>
      <c r="Q78" s="944">
        <v>24454</v>
      </c>
      <c r="R78" s="958">
        <v>25260</v>
      </c>
      <c r="S78" s="958">
        <v>23070</v>
      </c>
      <c r="T78" s="958">
        <v>21237</v>
      </c>
      <c r="U78" s="958"/>
    </row>
    <row r="79" spans="1:21">
      <c r="A79" s="950" t="s">
        <v>605</v>
      </c>
      <c r="B79" s="959"/>
      <c r="C79" s="959"/>
      <c r="D79" s="959"/>
      <c r="E79" s="959"/>
      <c r="F79" s="959"/>
      <c r="G79" s="959"/>
      <c r="H79" s="959"/>
      <c r="I79" s="939"/>
      <c r="J79" s="960"/>
      <c r="K79" s="961"/>
      <c r="L79" s="961"/>
      <c r="M79" s="961"/>
      <c r="N79" s="960"/>
      <c r="O79" s="961"/>
      <c r="P79" s="961"/>
      <c r="Q79" s="961"/>
      <c r="R79" s="961"/>
      <c r="S79" s="961"/>
      <c r="T79" s="962"/>
      <c r="U79" s="962"/>
    </row>
    <row r="80" spans="1:21" ht="22.5">
      <c r="A80" s="943" t="s">
        <v>606</v>
      </c>
      <c r="B80" s="956" t="s">
        <v>34</v>
      </c>
      <c r="C80" s="956" t="s">
        <v>34</v>
      </c>
      <c r="D80" s="956" t="s">
        <v>34</v>
      </c>
      <c r="E80" s="956" t="s">
        <v>34</v>
      </c>
      <c r="F80" s="956">
        <v>30</v>
      </c>
      <c r="G80" s="956">
        <v>-40</v>
      </c>
      <c r="H80" s="956">
        <v>117</v>
      </c>
      <c r="I80" s="939"/>
      <c r="J80" s="945">
        <v>-10</v>
      </c>
      <c r="K80" s="944">
        <v>0</v>
      </c>
      <c r="L80" s="945">
        <v>-120</v>
      </c>
      <c r="M80" s="944">
        <v>140</v>
      </c>
      <c r="N80" s="945">
        <v>-110</v>
      </c>
      <c r="O80" s="944">
        <v>100</v>
      </c>
      <c r="P80" s="944">
        <v>190</v>
      </c>
      <c r="Q80" s="945">
        <v>-250</v>
      </c>
      <c r="R80" s="945">
        <v>-60</v>
      </c>
      <c r="S80" s="947">
        <v>170</v>
      </c>
      <c r="T80" s="947">
        <v>123</v>
      </c>
      <c r="U80" s="947"/>
    </row>
    <row r="81" spans="1:21">
      <c r="A81" s="950" t="s">
        <v>607</v>
      </c>
      <c r="B81" s="951" t="s">
        <v>34</v>
      </c>
      <c r="C81" s="951" t="s">
        <v>34</v>
      </c>
      <c r="D81" s="951" t="s">
        <v>34</v>
      </c>
      <c r="E81" s="951" t="s">
        <v>34</v>
      </c>
      <c r="F81" s="951">
        <v>-514</v>
      </c>
      <c r="G81" s="951">
        <v>-1895</v>
      </c>
      <c r="H81" s="951">
        <v>239</v>
      </c>
      <c r="I81" s="939"/>
      <c r="J81" s="858">
        <v>70</v>
      </c>
      <c r="K81" s="858">
        <v>-176</v>
      </c>
      <c r="L81" s="858">
        <v>-794</v>
      </c>
      <c r="M81" s="858">
        <v>-873</v>
      </c>
      <c r="N81" s="858">
        <v>-4090</v>
      </c>
      <c r="O81" s="858">
        <v>-2819</v>
      </c>
      <c r="P81" s="858">
        <v>-581</v>
      </c>
      <c r="Q81" s="858">
        <v>-588</v>
      </c>
      <c r="R81" s="858">
        <v>-663</v>
      </c>
      <c r="S81" s="858">
        <v>94</v>
      </c>
      <c r="T81" s="858">
        <v>770</v>
      </c>
      <c r="U81" s="962"/>
    </row>
    <row r="82" spans="1:21" ht="22.5">
      <c r="A82" s="895" t="s">
        <v>608</v>
      </c>
      <c r="B82" s="935"/>
      <c r="C82" s="935"/>
      <c r="D82" s="935"/>
      <c r="E82" s="935"/>
      <c r="F82" s="935" t="s">
        <v>180</v>
      </c>
      <c r="G82" s="935"/>
      <c r="H82" s="935" t="s">
        <v>180</v>
      </c>
      <c r="I82" s="897"/>
      <c r="J82" s="949"/>
      <c r="K82" s="935"/>
      <c r="L82" s="935"/>
      <c r="M82" s="935" t="s">
        <v>180</v>
      </c>
      <c r="N82" s="949"/>
      <c r="O82" s="935"/>
      <c r="P82" s="935" t="s">
        <v>180</v>
      </c>
      <c r="Q82" s="935" t="s">
        <v>180</v>
      </c>
      <c r="R82" s="935"/>
      <c r="S82" s="935"/>
      <c r="T82" s="935"/>
      <c r="U82" s="935"/>
    </row>
    <row r="83" spans="1:21">
      <c r="A83" s="943" t="s">
        <v>609</v>
      </c>
      <c r="B83" s="963" t="s">
        <v>34</v>
      </c>
      <c r="C83" s="963" t="s">
        <v>34</v>
      </c>
      <c r="D83" s="963" t="s">
        <v>34</v>
      </c>
      <c r="E83" s="963" t="s">
        <v>34</v>
      </c>
      <c r="F83" s="963" t="s">
        <v>34</v>
      </c>
      <c r="G83" s="963" t="s">
        <v>34</v>
      </c>
      <c r="H83" s="963"/>
      <c r="I83" s="939"/>
      <c r="J83" s="963" t="s">
        <v>34</v>
      </c>
      <c r="K83" s="963" t="s">
        <v>34</v>
      </c>
      <c r="L83" s="963" t="s">
        <v>34</v>
      </c>
      <c r="M83" s="963" t="s">
        <v>34</v>
      </c>
      <c r="N83" s="963" t="s">
        <v>34</v>
      </c>
      <c r="O83" s="963" t="s">
        <v>34</v>
      </c>
      <c r="P83" s="963" t="s">
        <v>34</v>
      </c>
      <c r="Q83" s="963" t="s">
        <v>34</v>
      </c>
      <c r="R83" s="963" t="s">
        <v>34</v>
      </c>
      <c r="S83" s="963" t="s">
        <v>34</v>
      </c>
      <c r="T83" s="963" t="s">
        <v>34</v>
      </c>
      <c r="U83" s="963"/>
    </row>
    <row r="84" spans="1:21">
      <c r="A84" s="950" t="s">
        <v>610</v>
      </c>
      <c r="B84" s="964" t="s">
        <v>34</v>
      </c>
      <c r="C84" s="964" t="s">
        <v>34</v>
      </c>
      <c r="D84" s="964" t="s">
        <v>34</v>
      </c>
      <c r="E84" s="964" t="s">
        <v>34</v>
      </c>
      <c r="F84" s="964" t="s">
        <v>34</v>
      </c>
      <c r="G84" s="964" t="s">
        <v>34</v>
      </c>
      <c r="H84" s="964"/>
      <c r="I84" s="939"/>
      <c r="J84" s="964" t="s">
        <v>34</v>
      </c>
      <c r="K84" s="964" t="s">
        <v>34</v>
      </c>
      <c r="L84" s="964" t="s">
        <v>34</v>
      </c>
      <c r="M84" s="964" t="s">
        <v>34</v>
      </c>
      <c r="N84" s="964" t="s">
        <v>34</v>
      </c>
      <c r="O84" s="964" t="s">
        <v>34</v>
      </c>
      <c r="P84" s="964" t="s">
        <v>34</v>
      </c>
      <c r="Q84" s="964" t="s">
        <v>34</v>
      </c>
      <c r="R84" s="964" t="s">
        <v>34</v>
      </c>
      <c r="S84" s="964" t="s">
        <v>34</v>
      </c>
      <c r="T84" s="964" t="s">
        <v>34</v>
      </c>
      <c r="U84" s="964"/>
    </row>
    <row r="85" spans="1:21">
      <c r="A85" s="943" t="s">
        <v>596</v>
      </c>
      <c r="B85" s="965" t="s">
        <v>34</v>
      </c>
      <c r="C85" s="965" t="s">
        <v>34</v>
      </c>
      <c r="D85" s="965" t="s">
        <v>34</v>
      </c>
      <c r="E85" s="965" t="s">
        <v>34</v>
      </c>
      <c r="F85" s="965">
        <v>830</v>
      </c>
      <c r="G85" s="963">
        <v>1530</v>
      </c>
      <c r="H85" s="963">
        <v>1630</v>
      </c>
      <c r="I85" s="939"/>
      <c r="J85" s="963">
        <v>820</v>
      </c>
      <c r="K85" s="965">
        <v>820</v>
      </c>
      <c r="L85" s="965">
        <v>790</v>
      </c>
      <c r="M85" s="965">
        <v>900</v>
      </c>
      <c r="N85" s="963">
        <v>1250</v>
      </c>
      <c r="O85" s="966">
        <v>1540</v>
      </c>
      <c r="P85" s="966">
        <v>1770</v>
      </c>
      <c r="Q85" s="967">
        <v>1520</v>
      </c>
      <c r="R85" s="967">
        <v>1550</v>
      </c>
      <c r="S85" s="967">
        <v>1820</v>
      </c>
      <c r="T85" s="967">
        <v>1755</v>
      </c>
      <c r="U85" s="967"/>
    </row>
    <row r="86" spans="1:21">
      <c r="A86" s="950" t="s">
        <v>599</v>
      </c>
      <c r="B86" s="968" t="s">
        <v>34</v>
      </c>
      <c r="C86" s="968" t="s">
        <v>34</v>
      </c>
      <c r="D86" s="968" t="s">
        <v>34</v>
      </c>
      <c r="E86" s="968" t="s">
        <v>34</v>
      </c>
      <c r="F86" s="968">
        <v>180</v>
      </c>
      <c r="G86" s="968">
        <v>690</v>
      </c>
      <c r="H86" s="969">
        <v>1200</v>
      </c>
      <c r="I86" s="939"/>
      <c r="J86" s="964">
        <v>140</v>
      </c>
      <c r="K86" s="968">
        <v>170</v>
      </c>
      <c r="L86" s="968">
        <v>200</v>
      </c>
      <c r="M86" s="968">
        <v>180</v>
      </c>
      <c r="N86" s="964">
        <v>550</v>
      </c>
      <c r="O86" s="964">
        <v>770</v>
      </c>
      <c r="P86" s="968">
        <v>750</v>
      </c>
      <c r="Q86" s="968">
        <v>670</v>
      </c>
      <c r="R86" s="969">
        <v>1340</v>
      </c>
      <c r="S86" s="969">
        <v>1250</v>
      </c>
      <c r="T86" s="969">
        <v>1368</v>
      </c>
      <c r="U86" s="969"/>
    </row>
    <row r="87" spans="1:21">
      <c r="A87" s="943" t="s">
        <v>600</v>
      </c>
      <c r="B87" s="970" t="s">
        <v>34</v>
      </c>
      <c r="C87" s="970" t="s">
        <v>34</v>
      </c>
      <c r="D87" s="970" t="s">
        <v>34</v>
      </c>
      <c r="E87" s="970" t="s">
        <v>34</v>
      </c>
      <c r="F87" s="963">
        <v>-530</v>
      </c>
      <c r="G87" s="963">
        <v>-1690</v>
      </c>
      <c r="H87" s="963">
        <v>-2340</v>
      </c>
      <c r="I87" s="939"/>
      <c r="J87" s="963">
        <v>-750</v>
      </c>
      <c r="K87" s="963">
        <v>-760</v>
      </c>
      <c r="L87" s="963">
        <v>-770</v>
      </c>
      <c r="M87" s="963">
        <v>20</v>
      </c>
      <c r="N87" s="963">
        <v>90</v>
      </c>
      <c r="O87" s="963">
        <v>-1880</v>
      </c>
      <c r="P87" s="963">
        <v>-1920</v>
      </c>
      <c r="Q87" s="963">
        <v>-2370</v>
      </c>
      <c r="R87" s="963">
        <v>-2770</v>
      </c>
      <c r="S87" s="963">
        <v>-2340</v>
      </c>
      <c r="T87" s="963">
        <v>-2542</v>
      </c>
      <c r="U87" s="967"/>
    </row>
    <row r="88" spans="1:21" ht="13.5" customHeight="1">
      <c r="A88" s="971" t="s">
        <v>601</v>
      </c>
      <c r="B88" s="972" t="s">
        <v>34</v>
      </c>
      <c r="C88" s="973" t="s">
        <v>34</v>
      </c>
      <c r="D88" s="973" t="s">
        <v>34</v>
      </c>
      <c r="E88" s="973" t="s">
        <v>34</v>
      </c>
      <c r="F88" s="974">
        <v>-3750</v>
      </c>
      <c r="G88" s="974">
        <v>-5270</v>
      </c>
      <c r="H88" s="974">
        <v>-4260</v>
      </c>
      <c r="I88" s="939"/>
      <c r="J88" s="858">
        <v>-3860</v>
      </c>
      <c r="K88" s="858">
        <v>-4040</v>
      </c>
      <c r="L88" s="858">
        <v>-4410</v>
      </c>
      <c r="M88" s="858">
        <v>-3840</v>
      </c>
      <c r="N88" s="858">
        <v>-6480</v>
      </c>
      <c r="O88" s="858">
        <v>-6100</v>
      </c>
      <c r="P88" s="858">
        <v>-4310</v>
      </c>
      <c r="Q88" s="858">
        <v>-4750</v>
      </c>
      <c r="R88" s="858">
        <v>-5560</v>
      </c>
      <c r="S88" s="858">
        <v>-4930</v>
      </c>
      <c r="T88" s="858">
        <v>-4361</v>
      </c>
      <c r="U88" s="975"/>
    </row>
    <row r="89" spans="1:21" ht="20.25" customHeight="1">
      <c r="A89" s="1553" t="s">
        <v>611</v>
      </c>
      <c r="B89" s="1554"/>
      <c r="C89" s="1554"/>
      <c r="D89" s="1554"/>
      <c r="E89" s="1554"/>
      <c r="F89" s="1554"/>
      <c r="G89" s="1554"/>
      <c r="H89" s="1554"/>
      <c r="I89" s="1555"/>
      <c r="J89" s="1554"/>
      <c r="K89" s="1554"/>
      <c r="L89" s="1554"/>
      <c r="M89" s="1554"/>
      <c r="N89" s="1554"/>
      <c r="O89" s="1554"/>
      <c r="P89" s="1554"/>
      <c r="Q89" s="1554"/>
      <c r="R89" s="1554"/>
      <c r="S89" s="1554"/>
      <c r="T89" s="1554"/>
      <c r="U89" s="1554"/>
    </row>
    <row r="90" spans="1:21">
      <c r="A90" s="1556" t="s">
        <v>612</v>
      </c>
      <c r="B90" s="1557"/>
      <c r="C90" s="1557"/>
      <c r="D90" s="1557"/>
      <c r="E90" s="1557"/>
      <c r="F90" s="1557"/>
      <c r="G90" s="1557"/>
      <c r="H90" s="1557"/>
      <c r="I90" s="1557"/>
      <c r="J90" s="1557"/>
      <c r="K90" s="1557"/>
      <c r="L90" s="1557"/>
      <c r="M90" s="1557"/>
      <c r="N90" s="1557"/>
      <c r="O90" s="1557"/>
      <c r="P90" s="1557"/>
      <c r="Q90" s="1557"/>
      <c r="R90" s="1557"/>
      <c r="S90" s="1557"/>
      <c r="T90" s="1557"/>
      <c r="U90" s="1557"/>
    </row>
    <row r="91" spans="1:21" ht="36" customHeight="1">
      <c r="A91" s="933"/>
      <c r="B91" s="933"/>
      <c r="C91" s="933"/>
      <c r="D91" s="933"/>
      <c r="E91" s="933"/>
      <c r="F91" s="933"/>
      <c r="G91" s="933"/>
      <c r="H91" s="933"/>
      <c r="I91" s="933"/>
      <c r="J91" s="933"/>
      <c r="K91" s="933"/>
      <c r="L91" s="933"/>
      <c r="M91" s="933"/>
      <c r="N91" s="933"/>
      <c r="O91" s="933"/>
      <c r="P91" s="933"/>
      <c r="Q91" s="933"/>
      <c r="R91" s="933"/>
      <c r="S91" s="933"/>
      <c r="T91" s="933"/>
      <c r="U91" s="933"/>
    </row>
    <row r="92" spans="1:21" ht="27.95" customHeight="1">
      <c r="A92" s="976" t="s">
        <v>613</v>
      </c>
      <c r="B92" s="976"/>
      <c r="C92" s="976"/>
      <c r="D92" s="976"/>
      <c r="E92" s="976"/>
      <c r="F92" s="976"/>
      <c r="G92" s="976"/>
      <c r="H92" s="976"/>
      <c r="I92" s="976"/>
      <c r="J92" s="976"/>
      <c r="K92" s="976"/>
      <c r="L92" s="976"/>
      <c r="M92" s="976"/>
      <c r="N92" s="976"/>
      <c r="O92" s="976"/>
      <c r="P92" s="976"/>
      <c r="Q92" s="976"/>
      <c r="R92" s="976"/>
      <c r="S92" s="976"/>
      <c r="T92" s="976"/>
      <c r="U92" s="976"/>
    </row>
    <row r="93" spans="1:21">
      <c r="A93" s="874" t="s">
        <v>594</v>
      </c>
      <c r="B93" s="977">
        <v>2017</v>
      </c>
      <c r="C93" s="977">
        <v>2018</v>
      </c>
      <c r="D93" s="977">
        <v>2019</v>
      </c>
      <c r="E93" s="977">
        <v>2020</v>
      </c>
      <c r="F93" s="977">
        <v>2021</v>
      </c>
      <c r="G93" s="977">
        <v>2022</v>
      </c>
      <c r="H93" s="977"/>
      <c r="I93" s="977"/>
      <c r="J93" s="977" t="s">
        <v>9</v>
      </c>
      <c r="K93" s="977" t="s">
        <v>10</v>
      </c>
      <c r="L93" s="977" t="s">
        <v>11</v>
      </c>
      <c r="M93" s="977" t="s">
        <v>12</v>
      </c>
      <c r="N93" s="977" t="s">
        <v>13</v>
      </c>
      <c r="O93" s="977" t="s">
        <v>14</v>
      </c>
      <c r="P93" s="977" t="s">
        <v>15</v>
      </c>
      <c r="Q93" s="977" t="s">
        <v>16</v>
      </c>
      <c r="R93" s="977" t="s">
        <v>506</v>
      </c>
      <c r="S93" s="977" t="s">
        <v>507</v>
      </c>
      <c r="T93" s="977" t="s">
        <v>19</v>
      </c>
      <c r="U93" s="977" t="s">
        <v>20</v>
      </c>
    </row>
    <row r="94" spans="1:21">
      <c r="A94" s="883" t="s">
        <v>508</v>
      </c>
      <c r="B94" s="856">
        <v>5287</v>
      </c>
      <c r="C94" s="856">
        <v>6227</v>
      </c>
      <c r="D94" s="856">
        <v>4612</v>
      </c>
      <c r="E94" s="856">
        <v>5809</v>
      </c>
      <c r="F94" s="792">
        <v>9800</v>
      </c>
      <c r="G94" s="792" t="s">
        <v>34</v>
      </c>
      <c r="H94" s="792"/>
      <c r="I94" s="788"/>
      <c r="J94" s="856">
        <v>3774</v>
      </c>
      <c r="K94" s="856">
        <v>5840</v>
      </c>
      <c r="L94" s="856">
        <v>19871</v>
      </c>
      <c r="M94" s="856" t="s">
        <v>34</v>
      </c>
      <c r="N94" s="856" t="s">
        <v>34</v>
      </c>
      <c r="O94" s="792" t="s">
        <v>34</v>
      </c>
      <c r="P94" s="792" t="s">
        <v>34</v>
      </c>
      <c r="Q94" s="792" t="s">
        <v>34</v>
      </c>
      <c r="R94" s="792" t="s">
        <v>34</v>
      </c>
      <c r="S94" s="792" t="s">
        <v>34</v>
      </c>
      <c r="T94" s="792" t="s">
        <v>34</v>
      </c>
      <c r="U94" s="792"/>
    </row>
    <row r="95" spans="1:21">
      <c r="A95" s="877" t="s">
        <v>524</v>
      </c>
      <c r="B95" s="628">
        <v>10053</v>
      </c>
      <c r="C95" s="628">
        <v>12405</v>
      </c>
      <c r="D95" s="628">
        <v>21753</v>
      </c>
      <c r="E95" s="628">
        <v>15971</v>
      </c>
      <c r="F95" s="789" t="s">
        <v>34</v>
      </c>
      <c r="G95" s="789" t="s">
        <v>34</v>
      </c>
      <c r="H95" s="789"/>
      <c r="I95" s="788"/>
      <c r="J95" s="628" t="s">
        <v>34</v>
      </c>
      <c r="K95" s="628" t="s">
        <v>34</v>
      </c>
      <c r="L95" s="628" t="s">
        <v>34</v>
      </c>
      <c r="M95" s="628" t="s">
        <v>34</v>
      </c>
      <c r="N95" s="628" t="s">
        <v>34</v>
      </c>
      <c r="O95" s="789" t="s">
        <v>34</v>
      </c>
      <c r="P95" s="789" t="s">
        <v>34</v>
      </c>
      <c r="Q95" s="789" t="s">
        <v>34</v>
      </c>
      <c r="R95" s="789" t="s">
        <v>34</v>
      </c>
      <c r="S95" s="789" t="s">
        <v>34</v>
      </c>
      <c r="T95" s="789" t="s">
        <v>34</v>
      </c>
      <c r="U95" s="789"/>
    </row>
    <row r="96" spans="1:21">
      <c r="A96" s="877" t="s">
        <v>614</v>
      </c>
      <c r="B96" s="628" t="s">
        <v>34</v>
      </c>
      <c r="C96" s="628" t="s">
        <v>34</v>
      </c>
      <c r="D96" s="628" t="s">
        <v>34</v>
      </c>
      <c r="E96" s="628" t="s">
        <v>34</v>
      </c>
      <c r="F96" s="789" t="s">
        <v>34</v>
      </c>
      <c r="G96" s="789" t="s">
        <v>34</v>
      </c>
      <c r="H96" s="789"/>
      <c r="I96" s="788"/>
      <c r="J96" s="628" t="s">
        <v>34</v>
      </c>
      <c r="K96" s="628" t="s">
        <v>34</v>
      </c>
      <c r="L96" s="863">
        <v>24931</v>
      </c>
      <c r="M96" s="628">
        <v>13887</v>
      </c>
      <c r="N96" s="628">
        <v>9697</v>
      </c>
      <c r="O96" s="628">
        <v>17879</v>
      </c>
      <c r="P96" s="628">
        <v>19078</v>
      </c>
      <c r="Q96" s="628">
        <v>16435</v>
      </c>
      <c r="R96" s="628">
        <v>16328</v>
      </c>
      <c r="S96" s="628">
        <v>16594</v>
      </c>
      <c r="T96" s="628">
        <v>21645</v>
      </c>
      <c r="U96" s="628">
        <v>16007</v>
      </c>
    </row>
    <row r="97" spans="1:21">
      <c r="A97" s="883" t="s">
        <v>615</v>
      </c>
      <c r="B97" s="856" t="s">
        <v>34</v>
      </c>
      <c r="C97" s="856" t="s">
        <v>34</v>
      </c>
      <c r="D97" s="856" t="s">
        <v>34</v>
      </c>
      <c r="E97" s="856" t="s">
        <v>34</v>
      </c>
      <c r="F97" s="792" t="s">
        <v>34</v>
      </c>
      <c r="G97" s="792" t="s">
        <v>34</v>
      </c>
      <c r="H97" s="792"/>
      <c r="I97" s="788"/>
      <c r="J97" s="856" t="s">
        <v>34</v>
      </c>
      <c r="K97" s="856" t="s">
        <v>34</v>
      </c>
      <c r="L97" s="633">
        <v>5618</v>
      </c>
      <c r="M97" s="856">
        <v>2676</v>
      </c>
      <c r="N97" s="856">
        <v>9021</v>
      </c>
      <c r="O97" s="856">
        <v>16639</v>
      </c>
      <c r="P97" s="856">
        <v>16704</v>
      </c>
      <c r="Q97" s="856">
        <v>17797</v>
      </c>
      <c r="R97" s="856">
        <v>24710</v>
      </c>
      <c r="S97" s="856">
        <v>34713</v>
      </c>
      <c r="T97" s="856">
        <v>30316</v>
      </c>
      <c r="U97" s="856">
        <v>21392</v>
      </c>
    </row>
    <row r="98" spans="1:21">
      <c r="A98" s="877" t="s">
        <v>516</v>
      </c>
      <c r="B98" s="628">
        <v>6515</v>
      </c>
      <c r="C98" s="628">
        <v>7090</v>
      </c>
      <c r="D98" s="628">
        <v>7457</v>
      </c>
      <c r="E98" s="628">
        <v>6675</v>
      </c>
      <c r="F98" s="789">
        <v>8275</v>
      </c>
      <c r="G98" s="789" t="s">
        <v>34</v>
      </c>
      <c r="H98" s="789"/>
      <c r="I98" s="788"/>
      <c r="J98" s="628">
        <v>7836</v>
      </c>
      <c r="K98" s="628">
        <v>8492</v>
      </c>
      <c r="L98" s="628">
        <v>7813</v>
      </c>
      <c r="M98" s="628">
        <v>8946</v>
      </c>
      <c r="N98" s="628">
        <v>8792</v>
      </c>
      <c r="O98" s="628">
        <v>11876</v>
      </c>
      <c r="P98" s="628">
        <v>11637</v>
      </c>
      <c r="Q98" s="628">
        <v>12150</v>
      </c>
      <c r="R98" s="628">
        <v>11030</v>
      </c>
      <c r="S98" s="628">
        <v>10297</v>
      </c>
      <c r="T98" s="628">
        <v>9915</v>
      </c>
      <c r="U98" s="628">
        <v>9116</v>
      </c>
    </row>
    <row r="99" spans="1:21">
      <c r="A99" s="883" t="s">
        <v>520</v>
      </c>
      <c r="B99" s="856">
        <v>8642</v>
      </c>
      <c r="C99" s="856">
        <v>7751</v>
      </c>
      <c r="D99" s="856">
        <v>9965</v>
      </c>
      <c r="E99" s="856">
        <v>9751</v>
      </c>
      <c r="F99" s="792">
        <v>9630</v>
      </c>
      <c r="G99" s="792" t="s">
        <v>34</v>
      </c>
      <c r="H99" s="792"/>
      <c r="I99" s="788"/>
      <c r="J99" s="856">
        <v>7763</v>
      </c>
      <c r="K99" s="856">
        <v>8248</v>
      </c>
      <c r="L99" s="856">
        <v>10928</v>
      </c>
      <c r="M99" s="856">
        <v>13612</v>
      </c>
      <c r="N99" s="856">
        <v>11919</v>
      </c>
      <c r="O99" s="856">
        <v>10678</v>
      </c>
      <c r="P99" s="856">
        <v>9882</v>
      </c>
      <c r="Q99" s="856">
        <v>10412</v>
      </c>
      <c r="R99" s="856">
        <v>12284</v>
      </c>
      <c r="S99" s="856">
        <v>11623</v>
      </c>
      <c r="T99" s="856">
        <v>11543</v>
      </c>
      <c r="U99" s="856">
        <v>17430</v>
      </c>
    </row>
    <row r="100" spans="1:21" ht="12.75" customHeight="1">
      <c r="A100" s="1558" t="s">
        <v>616</v>
      </c>
      <c r="B100" s="1558"/>
      <c r="C100" s="1558"/>
      <c r="D100" s="1558"/>
      <c r="E100" s="1558"/>
      <c r="F100" s="1558"/>
      <c r="G100" s="1558"/>
      <c r="H100" s="1558"/>
      <c r="I100" s="1559"/>
      <c r="J100" s="1558"/>
      <c r="K100" s="1558"/>
      <c r="L100" s="1558"/>
      <c r="M100" s="1558"/>
      <c r="N100" s="1558"/>
      <c r="O100" s="1558"/>
      <c r="P100" s="1558"/>
      <c r="Q100" s="1558"/>
      <c r="R100" s="1558"/>
      <c r="S100" s="1558"/>
      <c r="T100" s="1558"/>
      <c r="U100" s="1558"/>
    </row>
    <row r="101" spans="1:21">
      <c r="A101" s="1512" t="s">
        <v>617</v>
      </c>
      <c r="B101" s="1512"/>
      <c r="C101" s="1512"/>
      <c r="D101" s="1512"/>
      <c r="E101" s="1512"/>
      <c r="F101" s="1512"/>
      <c r="G101" s="1512"/>
      <c r="H101" s="1512"/>
      <c r="I101" s="1512"/>
      <c r="J101" s="1512"/>
      <c r="K101" s="1512"/>
      <c r="L101" s="1512"/>
      <c r="M101" s="1512"/>
      <c r="N101" s="1512"/>
      <c r="O101" s="1512"/>
      <c r="P101" s="1512"/>
      <c r="Q101" s="1512"/>
      <c r="R101" s="1512"/>
      <c r="S101" s="1512"/>
      <c r="T101" s="1512"/>
      <c r="U101" s="1512"/>
    </row>
    <row r="102" spans="1:21" ht="10.5" customHeight="1">
      <c r="A102" s="531"/>
      <c r="B102" s="531"/>
      <c r="C102" s="531"/>
      <c r="D102" s="531"/>
      <c r="E102" s="531"/>
      <c r="F102" s="531"/>
      <c r="G102" s="531"/>
      <c r="H102" s="531"/>
      <c r="I102" s="531"/>
      <c r="J102" s="531"/>
      <c r="K102" s="531"/>
      <c r="L102" s="531"/>
      <c r="M102" s="531"/>
      <c r="N102" s="531"/>
      <c r="O102" s="531"/>
      <c r="P102" s="531"/>
      <c r="Q102" s="531"/>
      <c r="R102" s="531"/>
      <c r="S102" s="531"/>
      <c r="T102" s="531"/>
      <c r="U102" s="531"/>
    </row>
    <row r="103" spans="1:21" ht="15">
      <c r="A103" s="1560" t="s">
        <v>618</v>
      </c>
      <c r="B103" s="1560"/>
      <c r="C103" s="1560"/>
      <c r="D103" s="1560"/>
    </row>
    <row r="104" spans="1:21" ht="14.1" customHeight="1">
      <c r="A104" s="874" t="s">
        <v>594</v>
      </c>
      <c r="B104" s="512">
        <v>2017</v>
      </c>
      <c r="C104" s="512">
        <v>2018</v>
      </c>
      <c r="D104" s="512">
        <v>2019</v>
      </c>
      <c r="E104" s="512">
        <v>2020</v>
      </c>
      <c r="F104" s="512">
        <v>2021</v>
      </c>
      <c r="G104" s="512">
        <v>2022</v>
      </c>
      <c r="H104" s="512">
        <v>2023</v>
      </c>
      <c r="I104" s="875"/>
      <c r="J104" s="512" t="s">
        <v>9</v>
      </c>
      <c r="K104" s="512" t="s">
        <v>10</v>
      </c>
      <c r="L104" s="512" t="s">
        <v>11</v>
      </c>
      <c r="M104" s="512" t="s">
        <v>12</v>
      </c>
      <c r="N104" s="512" t="s">
        <v>13</v>
      </c>
      <c r="O104" s="512" t="s">
        <v>14</v>
      </c>
      <c r="P104" s="512" t="s">
        <v>15</v>
      </c>
      <c r="Q104" s="512" t="s">
        <v>16</v>
      </c>
      <c r="R104" s="512" t="s">
        <v>506</v>
      </c>
      <c r="S104" s="512" t="s">
        <v>507</v>
      </c>
      <c r="T104" s="512" t="s">
        <v>19</v>
      </c>
      <c r="U104" s="512" t="s">
        <v>20</v>
      </c>
    </row>
    <row r="105" spans="1:21">
      <c r="A105" s="883" t="s">
        <v>619</v>
      </c>
      <c r="B105" s="978"/>
      <c r="C105" s="978"/>
      <c r="D105" s="978"/>
      <c r="E105" s="978"/>
      <c r="F105" s="910">
        <v>14663</v>
      </c>
      <c r="G105" s="910">
        <v>18346</v>
      </c>
      <c r="H105" s="910">
        <v>21268</v>
      </c>
      <c r="I105" s="788"/>
      <c r="J105" s="979" t="s">
        <v>34</v>
      </c>
      <c r="K105" s="978"/>
      <c r="L105" s="856" t="s">
        <v>34</v>
      </c>
      <c r="M105" s="910">
        <v>15914</v>
      </c>
      <c r="N105" s="910">
        <v>16798</v>
      </c>
      <c r="O105" s="910">
        <v>15809</v>
      </c>
      <c r="P105" s="910">
        <v>21717</v>
      </c>
      <c r="Q105" s="910">
        <v>18660</v>
      </c>
      <c r="R105" s="910">
        <v>22434</v>
      </c>
      <c r="S105" s="910">
        <v>21135</v>
      </c>
      <c r="T105" s="910">
        <v>23039</v>
      </c>
      <c r="U105" s="910">
        <v>19329</v>
      </c>
    </row>
    <row r="106" spans="1:21">
      <c r="A106" s="877" t="s">
        <v>620</v>
      </c>
      <c r="B106" s="980"/>
      <c r="C106" s="980"/>
      <c r="D106" s="628"/>
      <c r="E106" s="980"/>
      <c r="F106" s="628">
        <v>14944</v>
      </c>
      <c r="G106" s="628">
        <v>19351</v>
      </c>
      <c r="H106" s="628">
        <v>22274</v>
      </c>
      <c r="I106" s="788"/>
      <c r="J106" s="981">
        <v>13560</v>
      </c>
      <c r="K106" s="980">
        <v>14294</v>
      </c>
      <c r="L106" s="628">
        <v>16040</v>
      </c>
      <c r="M106" s="628">
        <v>16098</v>
      </c>
      <c r="N106" s="982">
        <v>17410</v>
      </c>
      <c r="O106" s="982">
        <v>16591</v>
      </c>
      <c r="P106" s="982">
        <v>23214</v>
      </c>
      <c r="Q106" s="982">
        <v>19577</v>
      </c>
      <c r="R106" s="774">
        <v>23653</v>
      </c>
      <c r="S106" s="774">
        <v>21969</v>
      </c>
      <c r="T106" s="774">
        <v>23581</v>
      </c>
      <c r="U106" s="774">
        <v>20320</v>
      </c>
    </row>
    <row r="107" spans="1:21">
      <c r="A107" s="883" t="s">
        <v>621</v>
      </c>
      <c r="B107" s="978"/>
      <c r="C107" s="978"/>
      <c r="D107" s="856"/>
      <c r="E107" s="978"/>
      <c r="F107" s="979">
        <v>-6639</v>
      </c>
      <c r="G107" s="979">
        <v>-6798</v>
      </c>
      <c r="H107" s="979">
        <v>-6421</v>
      </c>
      <c r="I107" s="788"/>
      <c r="J107" s="979">
        <v>-9723</v>
      </c>
      <c r="K107" s="979">
        <v>-8381</v>
      </c>
      <c r="L107" s="979">
        <v>-456</v>
      </c>
      <c r="M107" s="979">
        <v>-7258</v>
      </c>
      <c r="N107" s="979">
        <v>-8501</v>
      </c>
      <c r="O107" s="979">
        <v>-5863</v>
      </c>
      <c r="P107" s="979">
        <v>-6663</v>
      </c>
      <c r="Q107" s="979">
        <v>-6390</v>
      </c>
      <c r="R107" s="979">
        <v>-7687</v>
      </c>
      <c r="S107" s="979">
        <v>-7232</v>
      </c>
      <c r="T107" s="979">
        <v>-4807</v>
      </c>
      <c r="U107" s="979">
        <v>-6003</v>
      </c>
    </row>
    <row r="108" spans="1:21">
      <c r="A108" s="881" t="s">
        <v>622</v>
      </c>
      <c r="B108" s="781"/>
      <c r="C108" s="781"/>
      <c r="D108" s="628"/>
      <c r="E108" s="781"/>
      <c r="F108" s="863">
        <v>8305</v>
      </c>
      <c r="G108" s="863">
        <v>12553</v>
      </c>
      <c r="H108" s="863">
        <v>15853</v>
      </c>
      <c r="I108" s="788"/>
      <c r="J108" s="863">
        <v>3837</v>
      </c>
      <c r="K108" s="628">
        <v>5912</v>
      </c>
      <c r="L108" s="628">
        <v>15584</v>
      </c>
      <c r="M108" s="628">
        <v>8840</v>
      </c>
      <c r="N108" s="983">
        <v>8909</v>
      </c>
      <c r="O108" s="775">
        <v>10728</v>
      </c>
      <c r="P108" s="775">
        <v>16551</v>
      </c>
      <c r="Q108" s="775">
        <v>13187</v>
      </c>
      <c r="R108" s="775">
        <v>15966</v>
      </c>
      <c r="S108" s="775">
        <v>14737</v>
      </c>
      <c r="T108" s="775">
        <v>18774</v>
      </c>
      <c r="U108" s="775">
        <v>14317</v>
      </c>
    </row>
    <row r="109" spans="1:21">
      <c r="A109" s="883" t="s">
        <v>623</v>
      </c>
      <c r="B109" s="978"/>
      <c r="C109" s="978"/>
      <c r="D109" s="856"/>
      <c r="E109" s="978"/>
      <c r="F109" s="1228">
        <v>1069</v>
      </c>
      <c r="G109" s="978">
        <v>847</v>
      </c>
      <c r="H109" s="1228">
        <v>1117</v>
      </c>
      <c r="I109" s="788"/>
      <c r="J109" s="979">
        <f>-109-222-10-98</f>
        <v>-439</v>
      </c>
      <c r="K109" s="1228">
        <v>2178</v>
      </c>
      <c r="L109" s="856">
        <v>334</v>
      </c>
      <c r="M109" s="1228">
        <v>1258</v>
      </c>
      <c r="N109" s="984">
        <f>428+181</f>
        <v>609</v>
      </c>
      <c r="O109" s="984">
        <v>592</v>
      </c>
      <c r="P109" s="978">
        <v>705</v>
      </c>
      <c r="Q109" s="1228">
        <v>1017</v>
      </c>
      <c r="R109" s="1228">
        <v>1117</v>
      </c>
      <c r="S109" s="1228">
        <v>2516</v>
      </c>
      <c r="T109" s="979">
        <v>-81</v>
      </c>
      <c r="U109" s="792">
        <v>919</v>
      </c>
    </row>
    <row r="110" spans="1:21">
      <c r="A110" s="985" t="s">
        <v>624</v>
      </c>
      <c r="B110" s="986"/>
      <c r="C110" s="986"/>
      <c r="D110" s="986"/>
      <c r="E110" s="986"/>
      <c r="F110" s="987">
        <v>9375</v>
      </c>
      <c r="G110" s="987">
        <v>13400</v>
      </c>
      <c r="H110" s="987">
        <v>16970</v>
      </c>
      <c r="I110" s="518"/>
      <c r="J110" s="987">
        <v>4276</v>
      </c>
      <c r="K110" s="987">
        <v>8090</v>
      </c>
      <c r="L110" s="987">
        <v>15918</v>
      </c>
      <c r="M110" s="987">
        <v>10098</v>
      </c>
      <c r="N110" s="988">
        <v>9518</v>
      </c>
      <c r="O110" s="988">
        <v>11320</v>
      </c>
      <c r="P110" s="988">
        <v>17256</v>
      </c>
      <c r="Q110" s="988">
        <v>14204</v>
      </c>
      <c r="R110" s="517">
        <v>17083</v>
      </c>
      <c r="S110" s="517">
        <v>17253</v>
      </c>
      <c r="T110" s="517">
        <v>18693</v>
      </c>
      <c r="U110" s="517">
        <v>15236</v>
      </c>
    </row>
    <row r="111" spans="1:21" ht="22.5">
      <c r="A111" s="989" t="s">
        <v>625</v>
      </c>
      <c r="B111" s="990"/>
      <c r="C111" s="990"/>
      <c r="D111" s="990"/>
      <c r="E111" s="990"/>
      <c r="F111" s="990">
        <v>30</v>
      </c>
      <c r="G111" s="991">
        <v>40</v>
      </c>
      <c r="H111" s="991">
        <v>-117</v>
      </c>
      <c r="I111" s="518"/>
      <c r="J111" s="991">
        <v>-10</v>
      </c>
      <c r="K111" s="991">
        <v>-20</v>
      </c>
      <c r="L111" s="991">
        <v>-120</v>
      </c>
      <c r="M111" s="990">
        <v>140</v>
      </c>
      <c r="N111" s="992">
        <v>110</v>
      </c>
      <c r="O111" s="991">
        <v>-100</v>
      </c>
      <c r="P111" s="990">
        <v>190</v>
      </c>
      <c r="Q111" s="991">
        <v>250</v>
      </c>
      <c r="R111" s="990">
        <v>60</v>
      </c>
      <c r="S111" s="991">
        <v>-170</v>
      </c>
      <c r="T111" s="991">
        <v>-123</v>
      </c>
      <c r="U111" s="991">
        <v>-215</v>
      </c>
    </row>
    <row r="112" spans="1:21">
      <c r="A112" s="993" t="s">
        <v>626</v>
      </c>
      <c r="B112" s="986"/>
      <c r="C112" s="986"/>
      <c r="D112" s="986"/>
      <c r="E112" s="986"/>
      <c r="F112" s="987">
        <v>9345</v>
      </c>
      <c r="G112" s="987">
        <v>13440</v>
      </c>
      <c r="H112" s="987">
        <v>16854</v>
      </c>
      <c r="I112" s="518"/>
      <c r="J112" s="987">
        <v>4283</v>
      </c>
      <c r="K112" s="988">
        <v>8110</v>
      </c>
      <c r="L112" s="988">
        <v>16038</v>
      </c>
      <c r="M112" s="988">
        <v>9958</v>
      </c>
      <c r="N112" s="988">
        <v>9628</v>
      </c>
      <c r="O112" s="988">
        <v>11220</v>
      </c>
      <c r="P112" s="517">
        <v>17066</v>
      </c>
      <c r="Q112" s="517">
        <v>14454</v>
      </c>
      <c r="R112" s="517">
        <v>17143</v>
      </c>
      <c r="S112" s="517">
        <v>17083</v>
      </c>
      <c r="T112" s="517">
        <v>18570</v>
      </c>
      <c r="U112" s="517">
        <v>15021</v>
      </c>
    </row>
    <row r="113" spans="1:21" ht="12.75" customHeight="1">
      <c r="A113" s="1561" t="s">
        <v>627</v>
      </c>
      <c r="B113" s="1562"/>
      <c r="C113" s="1562"/>
      <c r="D113" s="1562"/>
      <c r="E113" s="1562"/>
      <c r="F113" s="1562"/>
      <c r="G113" s="1562"/>
      <c r="H113" s="1562"/>
      <c r="I113" s="1559"/>
      <c r="J113" s="1562"/>
      <c r="K113" s="1562"/>
      <c r="L113" s="1562"/>
      <c r="M113" s="1562"/>
      <c r="N113" s="1562"/>
      <c r="O113" s="1562"/>
      <c r="P113" s="1562"/>
      <c r="Q113" s="1562"/>
      <c r="R113" s="1562"/>
      <c r="S113" s="1562"/>
      <c r="T113" s="1562"/>
      <c r="U113" s="1562"/>
    </row>
    <row r="114" spans="1:21" ht="12.6" customHeight="1">
      <c r="A114" s="1549" t="s">
        <v>628</v>
      </c>
      <c r="B114" s="1512"/>
      <c r="C114" s="1512"/>
      <c r="D114" s="1512"/>
      <c r="E114" s="1512"/>
      <c r="F114" s="1512"/>
      <c r="G114" s="1512"/>
      <c r="H114" s="1512"/>
      <c r="I114" s="1512"/>
      <c r="J114" s="1512"/>
      <c r="K114" s="1512"/>
      <c r="L114" s="1512"/>
      <c r="M114" s="1512"/>
      <c r="N114" s="1512"/>
      <c r="O114" s="1512"/>
      <c r="P114" s="1512"/>
      <c r="Q114" s="1512"/>
      <c r="R114" s="1512"/>
      <c r="S114" s="1512"/>
      <c r="T114" s="1512"/>
      <c r="U114" s="1512"/>
    </row>
    <row r="115" spans="1:21">
      <c r="A115" s="1549" t="s">
        <v>629</v>
      </c>
      <c r="B115" s="1512"/>
      <c r="C115" s="1512"/>
      <c r="D115" s="1512"/>
      <c r="E115" s="1512"/>
      <c r="F115" s="1512"/>
      <c r="G115" s="1512"/>
      <c r="H115" s="1512"/>
      <c r="I115" s="1512"/>
      <c r="J115" s="1512"/>
      <c r="K115" s="1512"/>
      <c r="L115" s="1512"/>
      <c r="M115" s="1512"/>
      <c r="N115" s="1512"/>
      <c r="O115" s="1512"/>
      <c r="P115" s="1512"/>
      <c r="Q115" s="1512"/>
      <c r="R115" s="1512"/>
      <c r="S115" s="1512"/>
      <c r="T115" s="1512"/>
      <c r="U115" s="1512"/>
    </row>
    <row r="127" spans="1:21">
      <c r="A127" s="994"/>
      <c r="B127" s="994"/>
      <c r="C127" s="994"/>
      <c r="D127" s="994"/>
      <c r="E127" s="994"/>
      <c r="F127" s="994"/>
      <c r="G127" s="994"/>
      <c r="H127" s="994"/>
      <c r="I127" s="994"/>
      <c r="J127" s="994"/>
      <c r="K127" s="994"/>
      <c r="L127" s="994"/>
      <c r="M127" s="994"/>
      <c r="N127" s="994"/>
      <c r="O127" s="994"/>
      <c r="P127" s="994"/>
      <c r="Q127" s="994"/>
      <c r="R127" s="994"/>
      <c r="S127" s="994"/>
      <c r="T127" s="994"/>
      <c r="U127" s="994"/>
    </row>
  </sheetData>
  <mergeCells count="19">
    <mergeCell ref="A39:U39"/>
    <mergeCell ref="A15:V15"/>
    <mergeCell ref="C16:F16"/>
    <mergeCell ref="A30:U30"/>
    <mergeCell ref="A31:U31"/>
    <mergeCell ref="A33:U33"/>
    <mergeCell ref="A115:U115"/>
    <mergeCell ref="A41:U41"/>
    <mergeCell ref="A65:U65"/>
    <mergeCell ref="A68:U68"/>
    <mergeCell ref="B71:B73"/>
    <mergeCell ref="A89:U89"/>
    <mergeCell ref="A90:U90"/>
    <mergeCell ref="A100:U100"/>
    <mergeCell ref="A101:U101"/>
    <mergeCell ref="A103:D103"/>
    <mergeCell ref="A113:U113"/>
    <mergeCell ref="A114:U114"/>
    <mergeCell ref="A66:U66"/>
  </mergeCells>
  <pageMargins left="0.78740157499999996" right="0.78740157499999996" top="0.984251969" bottom="0.984251969" header="0.49212598499999999" footer="0.49212598499999999"/>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77"/>
  <sheetViews>
    <sheetView showGridLines="0" zoomScaleNormal="100" workbookViewId="0">
      <selection sqref="A1:U1"/>
    </sheetView>
  </sheetViews>
  <sheetFormatPr defaultRowHeight="12.75"/>
  <cols>
    <col min="1" max="1" width="40" customWidth="1"/>
    <col min="2" max="21" width="9.5703125" customWidth="1"/>
  </cols>
  <sheetData>
    <row r="1" spans="1:22" ht="30" customHeight="1">
      <c r="A1" s="1564" t="s">
        <v>630</v>
      </c>
      <c r="B1" s="1565"/>
      <c r="C1" s="1565"/>
      <c r="D1" s="1565"/>
      <c r="E1" s="1565"/>
      <c r="F1" s="1565"/>
      <c r="G1" s="1565"/>
      <c r="H1" s="1565"/>
      <c r="I1" s="1565"/>
      <c r="J1" s="1565"/>
      <c r="K1" s="1565"/>
      <c r="L1" s="1565"/>
      <c r="M1" s="1565"/>
      <c r="N1" s="1565"/>
      <c r="O1" s="1565"/>
      <c r="P1" s="1565"/>
      <c r="Q1" s="1565"/>
      <c r="R1" s="1565"/>
      <c r="S1" s="1565"/>
      <c r="T1" s="1565"/>
      <c r="U1" s="1565"/>
    </row>
    <row r="2" spans="1:22">
      <c r="A2" s="125" t="s">
        <v>505</v>
      </c>
      <c r="B2" s="57">
        <v>2017</v>
      </c>
      <c r="C2" s="57">
        <v>2018</v>
      </c>
      <c r="D2" s="57">
        <v>2019</v>
      </c>
      <c r="E2" s="57">
        <v>2020</v>
      </c>
      <c r="F2" s="57">
        <v>2021</v>
      </c>
      <c r="G2" s="57">
        <v>2022</v>
      </c>
      <c r="H2" s="57">
        <v>2023</v>
      </c>
      <c r="I2" s="168"/>
      <c r="J2" s="57" t="s">
        <v>9</v>
      </c>
      <c r="K2" s="57" t="s">
        <v>10</v>
      </c>
      <c r="L2" s="57" t="s">
        <v>11</v>
      </c>
      <c r="M2" s="57" t="s">
        <v>12</v>
      </c>
      <c r="N2" s="57" t="s">
        <v>13</v>
      </c>
      <c r="O2" s="57" t="s">
        <v>631</v>
      </c>
      <c r="P2" s="57" t="s">
        <v>15</v>
      </c>
      <c r="Q2" s="57" t="s">
        <v>16</v>
      </c>
      <c r="R2" s="57" t="s">
        <v>506</v>
      </c>
      <c r="S2" s="57" t="s">
        <v>507</v>
      </c>
      <c r="T2" s="57" t="s">
        <v>19</v>
      </c>
      <c r="U2" s="57" t="s">
        <v>20</v>
      </c>
      <c r="V2" s="100"/>
    </row>
    <row r="3" spans="1:22">
      <c r="A3" s="112" t="s">
        <v>632</v>
      </c>
      <c r="B3" s="863">
        <v>2204</v>
      </c>
      <c r="C3" s="863">
        <v>2093</v>
      </c>
      <c r="D3" s="863">
        <v>1904</v>
      </c>
      <c r="E3" s="863">
        <v>2175</v>
      </c>
      <c r="F3" s="863">
        <v>2589</v>
      </c>
      <c r="G3" s="863">
        <v>1779</v>
      </c>
      <c r="H3" s="863">
        <v>2577</v>
      </c>
      <c r="I3" s="44"/>
      <c r="J3" s="56">
        <v>554</v>
      </c>
      <c r="K3" s="56">
        <v>688</v>
      </c>
      <c r="L3" s="56">
        <v>679</v>
      </c>
      <c r="M3" s="56">
        <v>669</v>
      </c>
      <c r="N3" s="56">
        <v>474</v>
      </c>
      <c r="O3" s="56">
        <v>328</v>
      </c>
      <c r="P3" s="205">
        <v>479</v>
      </c>
      <c r="Q3" s="205">
        <v>498</v>
      </c>
      <c r="R3" s="205">
        <v>524</v>
      </c>
      <c r="S3" s="205">
        <v>538</v>
      </c>
      <c r="T3" s="205">
        <v>660</v>
      </c>
      <c r="U3" s="205">
        <v>855</v>
      </c>
      <c r="V3" s="70"/>
    </row>
    <row r="4" spans="1:22">
      <c r="A4" s="113" t="s">
        <v>633</v>
      </c>
      <c r="B4" s="297">
        <v>-979</v>
      </c>
      <c r="C4" s="297">
        <v>-960</v>
      </c>
      <c r="D4" s="297">
        <v>-905</v>
      </c>
      <c r="E4" s="297">
        <v>-794</v>
      </c>
      <c r="F4" s="297">
        <v>-878</v>
      </c>
      <c r="G4" s="297">
        <v>-1049</v>
      </c>
      <c r="H4" s="297">
        <v>-1357</v>
      </c>
      <c r="I4" s="44"/>
      <c r="J4" s="297">
        <v>-166</v>
      </c>
      <c r="K4" s="297">
        <v>-229</v>
      </c>
      <c r="L4" s="297">
        <v>-242</v>
      </c>
      <c r="M4" s="297">
        <v>-241</v>
      </c>
      <c r="N4" s="297">
        <v>-227</v>
      </c>
      <c r="O4" s="297">
        <v>-268</v>
      </c>
      <c r="P4" s="297">
        <v>-275</v>
      </c>
      <c r="Q4" s="297">
        <v>-279</v>
      </c>
      <c r="R4" s="297">
        <v>-270</v>
      </c>
      <c r="S4" s="297">
        <v>-319</v>
      </c>
      <c r="T4" s="297">
        <v>-341</v>
      </c>
      <c r="U4" s="297">
        <v>-427</v>
      </c>
      <c r="V4" s="44"/>
    </row>
    <row r="5" spans="1:22">
      <c r="A5" s="112" t="s">
        <v>634</v>
      </c>
      <c r="B5" s="858">
        <v>-15</v>
      </c>
      <c r="C5" s="858">
        <v>-4</v>
      </c>
      <c r="D5" s="858">
        <v>-5</v>
      </c>
      <c r="E5" s="858">
        <v>-7</v>
      </c>
      <c r="F5" s="858">
        <v>-9</v>
      </c>
      <c r="G5" s="858">
        <v>-21</v>
      </c>
      <c r="H5" s="858">
        <v>31</v>
      </c>
      <c r="I5" s="44"/>
      <c r="J5" s="298"/>
      <c r="K5" s="858">
        <v>-1</v>
      </c>
      <c r="L5" s="858">
        <v>-6</v>
      </c>
      <c r="M5" s="858">
        <v>-2</v>
      </c>
      <c r="N5" s="858">
        <v>6</v>
      </c>
      <c r="O5" s="858">
        <v>-3</v>
      </c>
      <c r="P5" s="858">
        <v>-8</v>
      </c>
      <c r="Q5" s="858">
        <v>-16</v>
      </c>
      <c r="R5" s="858">
        <v>-6</v>
      </c>
      <c r="S5" s="858">
        <v>49</v>
      </c>
      <c r="T5" s="858">
        <v>-3</v>
      </c>
      <c r="U5" s="858">
        <v>-9</v>
      </c>
      <c r="V5" s="44"/>
    </row>
    <row r="6" spans="1:22">
      <c r="A6" s="113" t="s">
        <v>635</v>
      </c>
      <c r="B6" s="697"/>
      <c r="C6" s="697">
        <v>0</v>
      </c>
      <c r="D6" s="697">
        <v>-20</v>
      </c>
      <c r="E6" s="697">
        <v>-1</v>
      </c>
      <c r="F6" s="697">
        <v>-4</v>
      </c>
      <c r="G6" s="697">
        <v>-13</v>
      </c>
      <c r="H6" s="697">
        <v>-5</v>
      </c>
      <c r="I6" s="44"/>
      <c r="J6" s="697">
        <v>-1</v>
      </c>
      <c r="K6" s="697">
        <v>-1</v>
      </c>
      <c r="L6" s="697">
        <v>-1</v>
      </c>
      <c r="M6" s="697">
        <v>-1</v>
      </c>
      <c r="N6" s="697">
        <v>-2</v>
      </c>
      <c r="O6" s="697">
        <v>-3</v>
      </c>
      <c r="P6" s="697">
        <v>-3</v>
      </c>
      <c r="Q6" s="697">
        <v>-5</v>
      </c>
      <c r="R6" s="697">
        <v>-3</v>
      </c>
      <c r="S6" s="697">
        <v>-1</v>
      </c>
      <c r="T6" s="697"/>
      <c r="U6" s="697">
        <v>-1</v>
      </c>
      <c r="V6" s="44"/>
    </row>
    <row r="7" spans="1:22">
      <c r="A7" s="112" t="s">
        <v>636</v>
      </c>
      <c r="B7" s="858">
        <v>-13</v>
      </c>
      <c r="C7" s="858">
        <v>-18</v>
      </c>
      <c r="D7" s="858">
        <v>-43</v>
      </c>
      <c r="E7" s="858">
        <v>-68</v>
      </c>
      <c r="F7" s="858">
        <v>-81</v>
      </c>
      <c r="G7" s="858">
        <v>-127</v>
      </c>
      <c r="H7" s="858">
        <v>-146</v>
      </c>
      <c r="I7" s="44"/>
      <c r="J7" s="858">
        <v>-18</v>
      </c>
      <c r="K7" s="858">
        <v>-21</v>
      </c>
      <c r="L7" s="858">
        <v>-23</v>
      </c>
      <c r="M7" s="858">
        <v>-19</v>
      </c>
      <c r="N7" s="858">
        <v>-25</v>
      </c>
      <c r="O7" s="858">
        <v>-31</v>
      </c>
      <c r="P7" s="858">
        <v>-38</v>
      </c>
      <c r="Q7" s="858">
        <v>-33</v>
      </c>
      <c r="R7" s="858">
        <v>-25</v>
      </c>
      <c r="S7" s="858">
        <v>-31</v>
      </c>
      <c r="T7" s="858">
        <v>-47</v>
      </c>
      <c r="U7" s="858">
        <v>-43</v>
      </c>
      <c r="V7" s="44"/>
    </row>
    <row r="8" spans="1:22">
      <c r="A8" s="113" t="s">
        <v>637</v>
      </c>
      <c r="B8" s="489">
        <v>1197</v>
      </c>
      <c r="C8" s="489">
        <v>1111</v>
      </c>
      <c r="D8" s="68">
        <v>931</v>
      </c>
      <c r="E8" s="489">
        <v>1305</v>
      </c>
      <c r="F8" s="489">
        <v>1617</v>
      </c>
      <c r="G8" s="489">
        <v>569</v>
      </c>
      <c r="H8" s="489">
        <v>1100</v>
      </c>
      <c r="I8" s="44"/>
      <c r="J8" s="297">
        <v>369</v>
      </c>
      <c r="K8" s="68">
        <v>436</v>
      </c>
      <c r="L8" s="489">
        <v>406</v>
      </c>
      <c r="M8" s="489">
        <v>406</v>
      </c>
      <c r="N8" s="241">
        <v>226</v>
      </c>
      <c r="O8" s="241">
        <v>23</v>
      </c>
      <c r="P8" s="489">
        <v>155</v>
      </c>
      <c r="Q8" s="489">
        <v>165</v>
      </c>
      <c r="R8" s="489">
        <v>220</v>
      </c>
      <c r="S8" s="489">
        <v>236</v>
      </c>
      <c r="T8" s="68">
        <v>269</v>
      </c>
      <c r="U8" s="68">
        <v>375</v>
      </c>
      <c r="V8" s="70"/>
    </row>
    <row r="9" spans="1:22">
      <c r="A9" s="114" t="s">
        <v>638</v>
      </c>
      <c r="B9" s="858">
        <v>-218</v>
      </c>
      <c r="C9" s="858">
        <v>-189</v>
      </c>
      <c r="D9" s="858">
        <v>-195</v>
      </c>
      <c r="E9" s="858">
        <v>-138</v>
      </c>
      <c r="F9" s="858">
        <v>-141</v>
      </c>
      <c r="G9" s="858">
        <v>-132</v>
      </c>
      <c r="H9" s="858">
        <v>-176</v>
      </c>
      <c r="I9" s="44"/>
      <c r="J9" s="858">
        <v>-31</v>
      </c>
      <c r="K9" s="858">
        <v>-40</v>
      </c>
      <c r="L9" s="858">
        <v>-36</v>
      </c>
      <c r="M9" s="858">
        <v>-34</v>
      </c>
      <c r="N9" s="858">
        <v>-33</v>
      </c>
      <c r="O9" s="858">
        <v>-35</v>
      </c>
      <c r="P9" s="858">
        <v>-30</v>
      </c>
      <c r="Q9" s="858">
        <v>-34</v>
      </c>
      <c r="R9" s="858">
        <v>-37</v>
      </c>
      <c r="S9" s="858">
        <v>-34</v>
      </c>
      <c r="T9" s="858">
        <v>-49</v>
      </c>
      <c r="U9" s="858">
        <v>-56</v>
      </c>
      <c r="V9" s="44"/>
    </row>
    <row r="10" spans="1:22">
      <c r="A10" s="113" t="s">
        <v>639</v>
      </c>
      <c r="B10" s="68">
        <v>979</v>
      </c>
      <c r="C10" s="68">
        <v>922</v>
      </c>
      <c r="D10" s="68">
        <v>736</v>
      </c>
      <c r="E10" s="489">
        <v>1167</v>
      </c>
      <c r="F10" s="489">
        <v>1476</v>
      </c>
      <c r="G10" s="208">
        <v>437</v>
      </c>
      <c r="H10" s="208">
        <v>924</v>
      </c>
      <c r="I10" s="44"/>
      <c r="J10" s="697">
        <v>338</v>
      </c>
      <c r="K10" s="697">
        <v>396</v>
      </c>
      <c r="L10" s="697">
        <v>370</v>
      </c>
      <c r="M10" s="697">
        <v>372</v>
      </c>
      <c r="N10" s="697">
        <v>193</v>
      </c>
      <c r="O10" s="697">
        <v>-12</v>
      </c>
      <c r="P10" s="697">
        <v>125</v>
      </c>
      <c r="Q10" s="697">
        <v>131</v>
      </c>
      <c r="R10" s="697">
        <v>183</v>
      </c>
      <c r="S10" s="697">
        <v>202</v>
      </c>
      <c r="T10" s="697">
        <v>220</v>
      </c>
      <c r="U10" s="697">
        <v>319</v>
      </c>
      <c r="V10" s="70"/>
    </row>
    <row r="11" spans="1:22" ht="13.5" thickBot="1">
      <c r="A11" s="126" t="s">
        <v>640</v>
      </c>
      <c r="B11" s="124">
        <v>44.4</v>
      </c>
      <c r="C11" s="124">
        <v>44.1</v>
      </c>
      <c r="D11" s="124">
        <v>38.700000000000003</v>
      </c>
      <c r="E11" s="124">
        <v>53.7</v>
      </c>
      <c r="F11" s="101">
        <v>56.9</v>
      </c>
      <c r="G11" s="101">
        <v>24.6</v>
      </c>
      <c r="H11" s="101">
        <v>35.9</v>
      </c>
      <c r="I11" s="44"/>
      <c r="J11" s="299">
        <v>61</v>
      </c>
      <c r="K11" s="124">
        <v>57.5</v>
      </c>
      <c r="L11" s="124">
        <v>54.4</v>
      </c>
      <c r="M11" s="101">
        <v>55.6</v>
      </c>
      <c r="N11" s="124">
        <v>40.700000000000003</v>
      </c>
      <c r="O11" s="1503">
        <v>-3.7</v>
      </c>
      <c r="P11" s="101">
        <v>26.1</v>
      </c>
      <c r="Q11" s="101">
        <v>26.3</v>
      </c>
      <c r="R11" s="124" t="s">
        <v>641</v>
      </c>
      <c r="S11" s="124" t="s">
        <v>642</v>
      </c>
      <c r="T11" s="449">
        <v>33.299999999999997</v>
      </c>
      <c r="U11" s="449">
        <v>37.299999999999997</v>
      </c>
      <c r="V11" s="101"/>
    </row>
    <row r="12" spans="1:22" ht="15">
      <c r="A12" s="127" t="s">
        <v>643</v>
      </c>
      <c r="B12" s="169"/>
      <c r="C12" s="301"/>
      <c r="D12" s="169"/>
      <c r="E12" s="169"/>
      <c r="F12" s="169"/>
      <c r="G12" s="169"/>
      <c r="H12" s="169"/>
      <c r="I12" s="170"/>
      <c r="J12" s="169"/>
      <c r="K12" s="169"/>
      <c r="L12" s="169"/>
      <c r="M12" s="169"/>
      <c r="N12" s="169"/>
      <c r="O12" s="169"/>
      <c r="P12" s="169"/>
      <c r="Q12" s="169"/>
      <c r="R12" s="169"/>
      <c r="S12" s="169"/>
      <c r="T12" s="169"/>
      <c r="U12" s="169"/>
      <c r="V12" s="13"/>
    </row>
    <row r="14" spans="1:22" ht="15" customHeight="1">
      <c r="A14" s="1543" t="s">
        <v>644</v>
      </c>
      <c r="B14" s="1543"/>
      <c r="C14" s="1543"/>
      <c r="D14" s="1543"/>
      <c r="E14" s="1543"/>
      <c r="F14" s="1543"/>
      <c r="G14" s="1543"/>
      <c r="H14" s="1543"/>
      <c r="I14" s="1543"/>
      <c r="J14" s="1543"/>
      <c r="K14" s="1543"/>
      <c r="L14" s="1543"/>
      <c r="M14" s="1543"/>
      <c r="N14" s="1543"/>
      <c r="O14" s="1543"/>
      <c r="P14" s="1543"/>
      <c r="Q14" s="1543"/>
      <c r="R14" s="1543"/>
      <c r="S14" s="1543"/>
      <c r="T14" s="1543"/>
      <c r="U14" s="1543"/>
    </row>
    <row r="15" spans="1:22">
      <c r="A15" s="111" t="s">
        <v>505</v>
      </c>
      <c r="B15" s="57">
        <v>2017</v>
      </c>
      <c r="C15" s="57">
        <v>2018</v>
      </c>
      <c r="D15" s="57">
        <v>2019</v>
      </c>
      <c r="E15" s="57">
        <v>2020</v>
      </c>
      <c r="F15" s="57">
        <v>2021</v>
      </c>
      <c r="G15" s="57">
        <v>2022</v>
      </c>
      <c r="H15" s="57">
        <v>2023</v>
      </c>
      <c r="I15" s="168"/>
      <c r="J15" s="57" t="s">
        <v>9</v>
      </c>
      <c r="K15" s="57" t="s">
        <v>10</v>
      </c>
      <c r="L15" s="57" t="s">
        <v>11</v>
      </c>
      <c r="M15" s="57" t="s">
        <v>12</v>
      </c>
      <c r="N15" s="57" t="s">
        <v>13</v>
      </c>
      <c r="O15" s="57" t="s">
        <v>631</v>
      </c>
      <c r="P15" s="57" t="s">
        <v>15</v>
      </c>
      <c r="Q15" s="57" t="s">
        <v>16</v>
      </c>
      <c r="R15" s="57" t="s">
        <v>506</v>
      </c>
      <c r="S15" s="57" t="s">
        <v>507</v>
      </c>
      <c r="T15" s="57" t="s">
        <v>19</v>
      </c>
      <c r="U15" s="57" t="s">
        <v>20</v>
      </c>
    </row>
    <row r="16" spans="1:22">
      <c r="A16" s="112" t="s">
        <v>645</v>
      </c>
      <c r="B16" s="56">
        <v>924</v>
      </c>
      <c r="C16" s="56">
        <v>882</v>
      </c>
      <c r="D16" s="56">
        <v>877</v>
      </c>
      <c r="E16" s="56">
        <v>1030</v>
      </c>
      <c r="F16" s="56">
        <v>1158</v>
      </c>
      <c r="G16" s="56">
        <f>260+110+128+142</f>
        <v>640</v>
      </c>
      <c r="H16" s="56"/>
      <c r="I16" s="44"/>
      <c r="J16" s="298">
        <v>284</v>
      </c>
      <c r="K16" s="56">
        <v>351</v>
      </c>
      <c r="L16" s="56">
        <v>270</v>
      </c>
      <c r="M16" s="298">
        <v>253</v>
      </c>
      <c r="N16" s="205">
        <v>260</v>
      </c>
      <c r="O16" s="205">
        <v>110</v>
      </c>
      <c r="P16" s="205">
        <v>128</v>
      </c>
      <c r="Q16" s="205">
        <v>142</v>
      </c>
      <c r="R16" s="205" t="s">
        <v>646</v>
      </c>
      <c r="S16" s="205" t="s">
        <v>647</v>
      </c>
      <c r="T16" s="205">
        <v>251</v>
      </c>
      <c r="U16" s="205">
        <v>326</v>
      </c>
    </row>
    <row r="17" spans="1:21">
      <c r="A17" s="113" t="s">
        <v>648</v>
      </c>
      <c r="B17" s="68">
        <v>273</v>
      </c>
      <c r="C17" s="297">
        <v>229</v>
      </c>
      <c r="D17" s="68">
        <v>86</v>
      </c>
      <c r="E17" s="297">
        <v>329</v>
      </c>
      <c r="F17" s="68">
        <v>518</v>
      </c>
      <c r="G17" s="68">
        <f>-15-65+56+51</f>
        <v>27</v>
      </c>
      <c r="H17" s="68"/>
      <c r="I17" s="44"/>
      <c r="J17" s="697">
        <v>101</v>
      </c>
      <c r="K17" s="697">
        <v>100</v>
      </c>
      <c r="L17" s="697">
        <v>154</v>
      </c>
      <c r="M17" s="697">
        <v>163</v>
      </c>
      <c r="N17" s="697">
        <v>-15</v>
      </c>
      <c r="O17" s="697">
        <v>-65</v>
      </c>
      <c r="P17" s="697">
        <v>56</v>
      </c>
      <c r="Q17" s="697">
        <v>51</v>
      </c>
      <c r="R17" s="697" t="s">
        <v>649</v>
      </c>
      <c r="S17" s="697" t="s">
        <v>523</v>
      </c>
      <c r="T17" s="697">
        <v>59</v>
      </c>
      <c r="U17" s="206">
        <v>79</v>
      </c>
    </row>
    <row r="18" spans="1:21">
      <c r="A18" s="112" t="s">
        <v>650</v>
      </c>
      <c r="B18" s="56"/>
      <c r="C18" s="298">
        <v>0</v>
      </c>
      <c r="D18" s="298">
        <v>-32</v>
      </c>
      <c r="E18" s="298">
        <v>-54</v>
      </c>
      <c r="F18" s="298">
        <v>-59</v>
      </c>
      <c r="G18" s="298">
        <f>-19-22-29-28</f>
        <v>-98</v>
      </c>
      <c r="H18" s="56"/>
      <c r="I18" s="44"/>
      <c r="J18" s="858">
        <v>-15</v>
      </c>
      <c r="K18" s="858">
        <v>-15</v>
      </c>
      <c r="L18" s="858">
        <v>-18</v>
      </c>
      <c r="M18" s="858">
        <v>-10</v>
      </c>
      <c r="N18" s="858">
        <v>-19</v>
      </c>
      <c r="O18" s="858">
        <v>-22</v>
      </c>
      <c r="P18" s="858">
        <v>-29</v>
      </c>
      <c r="Q18" s="858">
        <v>-28</v>
      </c>
      <c r="R18" s="858">
        <v>-18</v>
      </c>
      <c r="S18" s="858" t="s">
        <v>651</v>
      </c>
      <c r="T18" s="858">
        <v>-41</v>
      </c>
      <c r="U18" s="858">
        <v>-30</v>
      </c>
    </row>
    <row r="19" spans="1:21" ht="12.95" customHeight="1" thickBot="1">
      <c r="A19" s="115" t="s">
        <v>527</v>
      </c>
      <c r="B19" s="289">
        <v>1197</v>
      </c>
      <c r="C19" s="289">
        <v>1111</v>
      </c>
      <c r="D19" s="148">
        <v>931</v>
      </c>
      <c r="E19" s="289">
        <v>1305</v>
      </c>
      <c r="F19" s="148">
        <v>1617</v>
      </c>
      <c r="G19" s="148">
        <f>226+23+155+165</f>
        <v>569</v>
      </c>
      <c r="H19" s="148"/>
      <c r="I19" s="38"/>
      <c r="J19" s="148">
        <v>369</v>
      </c>
      <c r="K19" s="148">
        <v>436</v>
      </c>
      <c r="L19" s="148">
        <v>406</v>
      </c>
      <c r="M19" s="207">
        <v>406</v>
      </c>
      <c r="N19" s="148">
        <v>226</v>
      </c>
      <c r="O19" s="207" t="s">
        <v>652</v>
      </c>
      <c r="P19" s="207">
        <v>155</v>
      </c>
      <c r="Q19" s="207">
        <v>165</v>
      </c>
      <c r="R19" s="207" t="s">
        <v>653</v>
      </c>
      <c r="S19" s="207" t="s">
        <v>654</v>
      </c>
      <c r="T19" s="207">
        <v>269</v>
      </c>
      <c r="U19" s="207">
        <v>375</v>
      </c>
    </row>
    <row r="20" spans="1:21">
      <c r="A20" s="1566" t="s">
        <v>655</v>
      </c>
      <c r="B20" s="1567"/>
      <c r="C20" s="1567"/>
      <c r="D20" s="1567"/>
      <c r="E20" s="1567"/>
      <c r="F20" s="1567"/>
      <c r="G20" s="1567"/>
      <c r="H20" s="1567"/>
      <c r="I20" s="1568"/>
      <c r="J20" s="1567"/>
      <c r="K20" s="1567"/>
      <c r="L20" s="1567"/>
      <c r="M20" s="1567"/>
      <c r="N20" s="1567"/>
      <c r="O20" s="1567"/>
      <c r="P20" s="1567"/>
      <c r="Q20" s="1567"/>
      <c r="R20" s="1567"/>
      <c r="S20" s="1567"/>
      <c r="T20" s="1567"/>
      <c r="U20" s="1567"/>
    </row>
    <row r="22" spans="1:21" ht="15">
      <c r="A22" s="1542" t="s">
        <v>656</v>
      </c>
      <c r="B22" s="1542"/>
      <c r="C22" s="1542"/>
      <c r="D22" s="1542"/>
      <c r="E22" s="1542"/>
      <c r="F22" s="1542"/>
      <c r="G22" s="1542"/>
      <c r="H22" s="1542"/>
      <c r="I22" s="1542"/>
      <c r="J22" s="1542"/>
      <c r="K22" s="1542"/>
      <c r="L22" s="1542"/>
      <c r="M22" s="1542"/>
      <c r="N22" s="1542"/>
      <c r="O22" s="1542"/>
      <c r="P22" s="1542"/>
      <c r="Q22" s="1542"/>
      <c r="R22" s="1542"/>
      <c r="S22" s="1542"/>
      <c r="T22" s="1542"/>
      <c r="U22" s="1542"/>
    </row>
    <row r="23" spans="1:21">
      <c r="A23" s="111" t="s">
        <v>505</v>
      </c>
      <c r="B23" s="57">
        <v>2017</v>
      </c>
      <c r="C23" s="57">
        <v>2018</v>
      </c>
      <c r="D23" s="57">
        <v>2019</v>
      </c>
      <c r="E23" s="57">
        <v>2020</v>
      </c>
      <c r="F23" s="57">
        <v>2021</v>
      </c>
      <c r="G23" s="57">
        <v>2022</v>
      </c>
      <c r="H23" s="57">
        <v>2023</v>
      </c>
      <c r="I23" s="168"/>
      <c r="J23" s="57" t="s">
        <v>9</v>
      </c>
      <c r="K23" s="57" t="s">
        <v>10</v>
      </c>
      <c r="L23" s="57" t="s">
        <v>11</v>
      </c>
      <c r="M23" s="57" t="s">
        <v>12</v>
      </c>
      <c r="N23" s="57" t="s">
        <v>13</v>
      </c>
      <c r="O23" s="117" t="s">
        <v>631</v>
      </c>
      <c r="P23" s="57" t="s">
        <v>15</v>
      </c>
      <c r="Q23" s="57" t="s">
        <v>16</v>
      </c>
      <c r="R23" s="117" t="s">
        <v>506</v>
      </c>
      <c r="S23" s="117" t="s">
        <v>507</v>
      </c>
      <c r="T23" s="57" t="s">
        <v>19</v>
      </c>
      <c r="U23" s="57" t="s">
        <v>20</v>
      </c>
    </row>
    <row r="24" spans="1:21">
      <c r="A24" s="121" t="s">
        <v>657</v>
      </c>
      <c r="B24" s="27"/>
      <c r="C24" s="27"/>
      <c r="D24" s="27"/>
      <c r="E24" s="27"/>
      <c r="F24" s="209" t="s">
        <v>180</v>
      </c>
      <c r="G24" s="209" t="s">
        <v>180</v>
      </c>
      <c r="H24" s="209" t="s">
        <v>180</v>
      </c>
      <c r="I24" s="38"/>
      <c r="J24" s="27"/>
      <c r="K24" s="27"/>
      <c r="L24" s="27"/>
      <c r="M24" s="211" t="s">
        <v>180</v>
      </c>
      <c r="N24" s="27"/>
      <c r="O24" s="128"/>
      <c r="P24" s="209" t="s">
        <v>180</v>
      </c>
      <c r="Q24" s="211" t="s">
        <v>180</v>
      </c>
      <c r="R24" s="128"/>
      <c r="S24" s="128"/>
      <c r="T24" s="27"/>
      <c r="U24" s="27"/>
    </row>
    <row r="25" spans="1:21" s="324" customFormat="1">
      <c r="A25" s="292" t="s">
        <v>658</v>
      </c>
      <c r="B25" s="428">
        <v>281</v>
      </c>
      <c r="C25" s="428">
        <v>274</v>
      </c>
      <c r="D25" s="304">
        <v>244</v>
      </c>
      <c r="E25" s="304">
        <v>247</v>
      </c>
      <c r="F25" s="304">
        <v>216</v>
      </c>
      <c r="G25" s="304">
        <v>166</v>
      </c>
      <c r="H25" s="304">
        <v>234</v>
      </c>
      <c r="I25" s="428"/>
      <c r="J25" s="428">
        <v>45</v>
      </c>
      <c r="K25" s="428">
        <v>56</v>
      </c>
      <c r="L25" s="428">
        <v>62</v>
      </c>
      <c r="M25" s="428">
        <v>53</v>
      </c>
      <c r="N25" s="428">
        <v>34</v>
      </c>
      <c r="O25" s="304">
        <v>35</v>
      </c>
      <c r="P25" s="304">
        <v>53</v>
      </c>
      <c r="Q25" s="429">
        <v>45</v>
      </c>
      <c r="R25" s="429">
        <v>43</v>
      </c>
      <c r="S25" s="429">
        <v>53</v>
      </c>
      <c r="T25" s="56">
        <v>62</v>
      </c>
      <c r="U25" s="56">
        <v>76</v>
      </c>
    </row>
    <row r="26" spans="1:21">
      <c r="A26" s="119" t="s">
        <v>563</v>
      </c>
      <c r="B26" s="30">
        <v>397</v>
      </c>
      <c r="C26" s="30">
        <v>427</v>
      </c>
      <c r="D26" s="30">
        <v>396</v>
      </c>
      <c r="E26" s="30">
        <v>378</v>
      </c>
      <c r="F26" s="181">
        <v>313</v>
      </c>
      <c r="G26" s="181">
        <v>237</v>
      </c>
      <c r="H26" s="181">
        <v>346</v>
      </c>
      <c r="I26" s="48"/>
      <c r="J26" s="397">
        <v>66</v>
      </c>
      <c r="K26" s="30">
        <v>84</v>
      </c>
      <c r="L26" s="30">
        <v>91</v>
      </c>
      <c r="M26" s="208">
        <v>71</v>
      </c>
      <c r="N26" s="30">
        <v>54</v>
      </c>
      <c r="O26" s="30">
        <v>52</v>
      </c>
      <c r="P26" s="181">
        <v>69</v>
      </c>
      <c r="Q26" s="208">
        <v>62</v>
      </c>
      <c r="R26" s="68">
        <v>61</v>
      </c>
      <c r="S26" s="68">
        <v>77</v>
      </c>
      <c r="T26" s="68">
        <v>95</v>
      </c>
      <c r="U26" s="68">
        <v>114</v>
      </c>
    </row>
    <row r="27" spans="1:21" ht="13.5" thickBot="1">
      <c r="A27" s="118" t="s">
        <v>565</v>
      </c>
      <c r="B27" s="48">
        <v>840</v>
      </c>
      <c r="C27" s="48">
        <v>860</v>
      </c>
      <c r="D27" s="48">
        <v>818</v>
      </c>
      <c r="E27" s="48">
        <v>760</v>
      </c>
      <c r="F27" s="210">
        <v>643</v>
      </c>
      <c r="G27" s="210">
        <v>692</v>
      </c>
      <c r="H27" s="210">
        <v>939</v>
      </c>
      <c r="I27" s="48"/>
      <c r="J27" s="396">
        <v>152</v>
      </c>
      <c r="K27" s="48">
        <v>188</v>
      </c>
      <c r="L27" s="48">
        <v>176</v>
      </c>
      <c r="M27" s="212">
        <v>128</v>
      </c>
      <c r="N27" s="48">
        <v>126</v>
      </c>
      <c r="O27" s="48">
        <v>193</v>
      </c>
      <c r="P27" s="129">
        <v>194</v>
      </c>
      <c r="Q27" s="212">
        <v>178</v>
      </c>
      <c r="R27" s="129">
        <v>170</v>
      </c>
      <c r="S27" s="129">
        <v>242</v>
      </c>
      <c r="T27" s="129">
        <v>242</v>
      </c>
      <c r="U27" s="129">
        <v>286</v>
      </c>
    </row>
    <row r="28" spans="1:21">
      <c r="A28" s="121" t="s">
        <v>659</v>
      </c>
      <c r="B28" s="27"/>
      <c r="C28" s="27"/>
      <c r="D28" s="27"/>
      <c r="E28" s="27"/>
      <c r="F28" s="209" t="s">
        <v>180</v>
      </c>
      <c r="G28" s="209" t="s">
        <v>180</v>
      </c>
      <c r="H28" s="209"/>
      <c r="I28" s="38"/>
      <c r="J28" s="318"/>
      <c r="K28" s="27"/>
      <c r="L28" s="27"/>
      <c r="M28" s="211" t="s">
        <v>180</v>
      </c>
      <c r="N28" s="27"/>
      <c r="O28" s="130"/>
      <c r="P28" s="209" t="s">
        <v>180</v>
      </c>
      <c r="Q28" s="211" t="s">
        <v>180</v>
      </c>
      <c r="R28" s="130"/>
      <c r="S28" s="130"/>
      <c r="T28" s="27"/>
      <c r="U28" s="27"/>
    </row>
    <row r="29" spans="1:21">
      <c r="A29" s="112" t="s">
        <v>660</v>
      </c>
      <c r="B29" s="303">
        <v>6166</v>
      </c>
      <c r="C29" s="303">
        <v>6523</v>
      </c>
      <c r="D29" s="303">
        <v>6000</v>
      </c>
      <c r="E29" s="303">
        <v>6180</v>
      </c>
      <c r="F29" s="303">
        <v>9317</v>
      </c>
      <c r="G29" s="303">
        <v>8797</v>
      </c>
      <c r="H29" s="303">
        <v>8478</v>
      </c>
      <c r="I29" s="44"/>
      <c r="J29" s="298">
        <v>8504</v>
      </c>
      <c r="K29" s="298">
        <v>9700</v>
      </c>
      <c r="L29" s="243">
        <v>9372</v>
      </c>
      <c r="M29" s="243">
        <v>9699</v>
      </c>
      <c r="N29" s="243">
        <v>9997</v>
      </c>
      <c r="O29" s="67">
        <v>9513</v>
      </c>
      <c r="P29" s="67">
        <v>7745</v>
      </c>
      <c r="Q29" s="67">
        <v>8001</v>
      </c>
      <c r="R29" s="67">
        <v>8927</v>
      </c>
      <c r="S29" s="67">
        <v>8464</v>
      </c>
      <c r="T29" s="67">
        <v>8356</v>
      </c>
      <c r="U29" s="67">
        <v>8159</v>
      </c>
    </row>
    <row r="30" spans="1:21">
      <c r="A30" s="113" t="s">
        <v>661</v>
      </c>
      <c r="B30" s="297">
        <v>5970</v>
      </c>
      <c r="C30" s="297">
        <v>5638</v>
      </c>
      <c r="D30" s="297">
        <v>5445</v>
      </c>
      <c r="E30" s="297">
        <v>5864</v>
      </c>
      <c r="F30" s="297">
        <v>9337</v>
      </c>
      <c r="G30" s="297">
        <v>8052</v>
      </c>
      <c r="H30" s="297">
        <v>7960</v>
      </c>
      <c r="I30" s="44"/>
      <c r="J30" s="297">
        <v>9493</v>
      </c>
      <c r="K30" s="297">
        <v>9653</v>
      </c>
      <c r="L30" s="241">
        <v>8187</v>
      </c>
      <c r="M30" s="241">
        <v>10229</v>
      </c>
      <c r="N30" s="241">
        <v>10848</v>
      </c>
      <c r="O30" s="69">
        <v>6493</v>
      </c>
      <c r="P30" s="69">
        <v>6663</v>
      </c>
      <c r="Q30" s="69">
        <v>8774</v>
      </c>
      <c r="R30" s="69">
        <v>9465</v>
      </c>
      <c r="S30" s="69">
        <v>7025</v>
      </c>
      <c r="T30" s="69">
        <v>7731</v>
      </c>
      <c r="U30" s="69">
        <v>7941</v>
      </c>
    </row>
    <row r="31" spans="1:21">
      <c r="A31" s="112" t="s">
        <v>662</v>
      </c>
      <c r="B31" s="300">
        <v>1247</v>
      </c>
      <c r="C31" s="300">
        <v>1254</v>
      </c>
      <c r="D31" s="300">
        <v>1419</v>
      </c>
      <c r="E31" s="300">
        <v>1857</v>
      </c>
      <c r="F31" s="300">
        <v>1773</v>
      </c>
      <c r="G31" s="300">
        <v>1797</v>
      </c>
      <c r="H31" s="300">
        <v>2002</v>
      </c>
      <c r="I31" s="44"/>
      <c r="J31" s="298">
        <v>1781</v>
      </c>
      <c r="K31" s="298">
        <v>1720</v>
      </c>
      <c r="L31" s="298">
        <v>1770</v>
      </c>
      <c r="M31" s="243">
        <v>1795</v>
      </c>
      <c r="N31" s="243">
        <v>1879</v>
      </c>
      <c r="O31" s="70">
        <v>1904</v>
      </c>
      <c r="P31" s="70">
        <v>1773</v>
      </c>
      <c r="Q31" s="70">
        <v>1663</v>
      </c>
      <c r="R31" s="70">
        <v>1832</v>
      </c>
      <c r="S31" s="70">
        <v>2103</v>
      </c>
      <c r="T31" s="70">
        <v>1874</v>
      </c>
      <c r="U31" s="70">
        <v>2131</v>
      </c>
    </row>
    <row r="32" spans="1:21">
      <c r="A32" s="116" t="s">
        <v>580</v>
      </c>
      <c r="B32" s="491">
        <v>15.3</v>
      </c>
      <c r="C32" s="491">
        <v>14.43</v>
      </c>
      <c r="D32" s="491">
        <v>15.4</v>
      </c>
      <c r="E32" s="492">
        <v>21.1</v>
      </c>
      <c r="F32" s="493">
        <v>25</v>
      </c>
      <c r="G32" s="493">
        <v>21</v>
      </c>
      <c r="H32" s="493">
        <v>24</v>
      </c>
      <c r="I32" s="44"/>
      <c r="J32" s="317">
        <v>24.58</v>
      </c>
      <c r="K32" s="34">
        <v>26</v>
      </c>
      <c r="L32" s="34">
        <v>26</v>
      </c>
      <c r="M32" s="34">
        <v>21.32</v>
      </c>
      <c r="N32" s="34">
        <v>24</v>
      </c>
      <c r="O32" s="34" t="s">
        <v>663</v>
      </c>
      <c r="P32" s="181">
        <v>19</v>
      </c>
      <c r="Q32" s="208">
        <v>18</v>
      </c>
      <c r="R32" s="34" t="s">
        <v>663</v>
      </c>
      <c r="S32" s="34" t="s">
        <v>664</v>
      </c>
      <c r="T32" s="34">
        <v>23</v>
      </c>
      <c r="U32" s="34">
        <v>24</v>
      </c>
    </row>
    <row r="33" spans="1:21">
      <c r="A33" s="121" t="s">
        <v>665</v>
      </c>
      <c r="B33" s="27"/>
      <c r="C33" s="27"/>
      <c r="D33" s="27"/>
      <c r="E33" s="27"/>
      <c r="F33" s="209" t="s">
        <v>180</v>
      </c>
      <c r="G33" s="209" t="s">
        <v>180</v>
      </c>
      <c r="H33" s="209"/>
      <c r="I33" s="38"/>
      <c r="J33" s="318"/>
      <c r="K33" s="27"/>
      <c r="L33" s="27"/>
      <c r="M33" s="211" t="s">
        <v>180</v>
      </c>
      <c r="N33" s="27"/>
      <c r="O33" s="128"/>
      <c r="P33" s="209" t="s">
        <v>180</v>
      </c>
      <c r="Q33" s="211" t="s">
        <v>180</v>
      </c>
      <c r="R33" s="128"/>
      <c r="S33" s="128"/>
      <c r="T33" s="27"/>
      <c r="U33" s="27"/>
    </row>
    <row r="34" spans="1:21">
      <c r="A34" s="112" t="s">
        <v>576</v>
      </c>
      <c r="B34" s="298">
        <v>1692</v>
      </c>
      <c r="C34" s="298">
        <v>1542</v>
      </c>
      <c r="D34" s="298">
        <v>1327</v>
      </c>
      <c r="E34" s="298">
        <v>1450</v>
      </c>
      <c r="F34" s="298">
        <v>2018</v>
      </c>
      <c r="G34" s="298">
        <v>1339</v>
      </c>
      <c r="H34" s="298">
        <v>1862</v>
      </c>
      <c r="I34" s="44"/>
      <c r="J34" s="56">
        <v>431</v>
      </c>
      <c r="K34" s="56">
        <v>538</v>
      </c>
      <c r="L34" s="56">
        <v>510</v>
      </c>
      <c r="M34" s="56">
        <v>539</v>
      </c>
      <c r="N34" s="56">
        <v>370</v>
      </c>
      <c r="O34" s="56">
        <v>225</v>
      </c>
      <c r="P34" s="173">
        <v>353</v>
      </c>
      <c r="Q34" s="213">
        <v>392</v>
      </c>
      <c r="R34" s="4">
        <v>409</v>
      </c>
      <c r="S34" s="4">
        <v>371</v>
      </c>
      <c r="T34" s="4">
        <v>478</v>
      </c>
      <c r="U34" s="4">
        <v>605</v>
      </c>
    </row>
    <row r="35" spans="1:21">
      <c r="A35" s="113" t="s">
        <v>583</v>
      </c>
      <c r="B35" s="297">
        <v>498</v>
      </c>
      <c r="C35" s="297">
        <v>538</v>
      </c>
      <c r="D35" s="297">
        <v>564</v>
      </c>
      <c r="E35" s="68">
        <v>709</v>
      </c>
      <c r="F35" s="174">
        <v>555</v>
      </c>
      <c r="G35" s="174">
        <v>426</v>
      </c>
      <c r="H35" s="174">
        <v>693</v>
      </c>
      <c r="I35" s="44"/>
      <c r="J35" s="297">
        <v>119</v>
      </c>
      <c r="K35" s="68">
        <v>145</v>
      </c>
      <c r="L35" s="68">
        <v>164</v>
      </c>
      <c r="M35" s="214">
        <v>127</v>
      </c>
      <c r="N35" s="68">
        <v>101</v>
      </c>
      <c r="O35" s="68">
        <v>99</v>
      </c>
      <c r="P35" s="174">
        <v>123</v>
      </c>
      <c r="Q35" s="214">
        <v>103</v>
      </c>
      <c r="R35" s="72">
        <v>111</v>
      </c>
      <c r="S35" s="72">
        <v>161</v>
      </c>
      <c r="T35" s="72">
        <v>177</v>
      </c>
      <c r="U35" s="72">
        <v>243</v>
      </c>
    </row>
    <row r="36" spans="1:21">
      <c r="A36" s="112" t="s">
        <v>584</v>
      </c>
      <c r="B36" s="298">
        <v>14</v>
      </c>
      <c r="C36" s="298">
        <v>13</v>
      </c>
      <c r="D36" s="298">
        <v>13</v>
      </c>
      <c r="E36" s="56">
        <v>16</v>
      </c>
      <c r="F36" s="173">
        <v>16</v>
      </c>
      <c r="G36" s="173">
        <v>14</v>
      </c>
      <c r="H36" s="173">
        <v>22</v>
      </c>
      <c r="I36" s="44"/>
      <c r="J36" s="298">
        <v>4</v>
      </c>
      <c r="K36" s="56">
        <v>5</v>
      </c>
      <c r="L36" s="56">
        <v>4</v>
      </c>
      <c r="M36" s="213">
        <v>3</v>
      </c>
      <c r="N36" s="56">
        <v>3</v>
      </c>
      <c r="O36" s="56">
        <v>4</v>
      </c>
      <c r="P36" s="173">
        <v>4</v>
      </c>
      <c r="Q36" s="213">
        <v>3</v>
      </c>
      <c r="R36" s="4">
        <v>4</v>
      </c>
      <c r="S36" s="4">
        <v>6</v>
      </c>
      <c r="T36" s="4">
        <v>5</v>
      </c>
      <c r="U36" s="4">
        <v>7</v>
      </c>
    </row>
    <row r="37" spans="1:21" ht="13.5" thickBot="1">
      <c r="A37" s="123" t="s">
        <v>527</v>
      </c>
      <c r="B37" s="302">
        <v>2204</v>
      </c>
      <c r="C37" s="302">
        <v>2093</v>
      </c>
      <c r="D37" s="302">
        <v>1904</v>
      </c>
      <c r="E37" s="302">
        <v>2175</v>
      </c>
      <c r="F37" s="302">
        <v>2589</v>
      </c>
      <c r="G37" s="302">
        <v>1779</v>
      </c>
      <c r="H37" s="302">
        <v>2577</v>
      </c>
      <c r="I37" s="38"/>
      <c r="J37" s="302">
        <v>554</v>
      </c>
      <c r="K37" s="120">
        <v>688</v>
      </c>
      <c r="L37" s="120">
        <v>678</v>
      </c>
      <c r="M37" s="211">
        <v>669</v>
      </c>
      <c r="N37" s="120">
        <v>474</v>
      </c>
      <c r="O37" s="120">
        <v>328</v>
      </c>
      <c r="P37" s="211">
        <v>479</v>
      </c>
      <c r="Q37" s="211">
        <v>498</v>
      </c>
      <c r="R37" s="448">
        <v>524</v>
      </c>
      <c r="S37" s="448">
        <v>538</v>
      </c>
      <c r="T37" s="448">
        <v>660</v>
      </c>
      <c r="U37" s="448">
        <v>855</v>
      </c>
    </row>
    <row r="38" spans="1:21">
      <c r="A38" s="1573" t="s">
        <v>666</v>
      </c>
      <c r="B38" s="1567"/>
      <c r="C38" s="1567"/>
      <c r="D38" s="1567"/>
      <c r="E38" s="1567"/>
      <c r="F38" s="1567"/>
      <c r="G38" s="1567"/>
      <c r="H38" s="1567"/>
      <c r="I38" s="1568"/>
      <c r="J38" s="1567"/>
      <c r="K38" s="1567"/>
      <c r="L38" s="1567"/>
      <c r="M38" s="1567"/>
      <c r="N38" s="1567"/>
      <c r="O38" s="1567"/>
      <c r="P38" s="1567"/>
      <c r="Q38" s="1567"/>
      <c r="R38" s="1567"/>
      <c r="S38" s="1567"/>
      <c r="T38" s="1567"/>
      <c r="U38" s="1567"/>
    </row>
    <row r="39" spans="1:21">
      <c r="A39" s="1302" t="s">
        <v>667</v>
      </c>
      <c r="B39" s="1302"/>
      <c r="C39" s="1302"/>
      <c r="D39" s="1302"/>
      <c r="E39" s="1302"/>
      <c r="F39" s="1302"/>
      <c r="G39" s="1302"/>
      <c r="H39" s="1302"/>
      <c r="I39" s="1302"/>
      <c r="J39" s="1302"/>
      <c r="K39" s="1302"/>
      <c r="L39" s="1302"/>
      <c r="M39" s="1302"/>
      <c r="N39" s="1302"/>
      <c r="O39" s="1302"/>
      <c r="P39" s="1302"/>
      <c r="Q39" s="1302"/>
      <c r="R39" s="1302"/>
      <c r="S39" s="1302"/>
      <c r="T39" s="1302"/>
      <c r="U39" s="1302"/>
    </row>
    <row r="40" spans="1:21">
      <c r="A40" s="102"/>
      <c r="B40" s="102"/>
      <c r="C40" s="102"/>
      <c r="D40" s="102"/>
      <c r="E40" s="102"/>
      <c r="F40" s="102"/>
      <c r="G40" s="102"/>
      <c r="H40" s="102"/>
      <c r="I40" s="102"/>
      <c r="J40" s="102"/>
      <c r="K40" s="102"/>
      <c r="L40" s="102"/>
      <c r="M40" s="102"/>
      <c r="N40" s="102"/>
      <c r="O40" s="102"/>
      <c r="P40" s="102"/>
      <c r="Q40" s="102"/>
      <c r="R40" s="102"/>
      <c r="S40" s="102"/>
      <c r="T40" s="102"/>
      <c r="U40" s="102"/>
    </row>
    <row r="41" spans="1:21" ht="14.1" customHeight="1">
      <c r="A41" s="1543" t="s">
        <v>668</v>
      </c>
      <c r="B41" s="1543"/>
      <c r="C41" s="1543"/>
      <c r="D41" s="1543"/>
      <c r="E41" s="1543"/>
      <c r="F41" s="1543"/>
      <c r="G41" s="1543"/>
      <c r="H41" s="1543"/>
      <c r="I41" s="1543"/>
      <c r="J41" s="1543"/>
      <c r="K41" s="1543"/>
      <c r="L41" s="1543"/>
      <c r="M41" s="1543"/>
      <c r="N41" s="1543"/>
      <c r="O41" s="1543"/>
      <c r="P41" s="1543"/>
      <c r="Q41" s="1543"/>
      <c r="R41" s="1543"/>
      <c r="S41" s="1543"/>
      <c r="T41" s="1543"/>
      <c r="U41" s="1543"/>
    </row>
    <row r="42" spans="1:21" ht="14.1" customHeight="1">
      <c r="A42" s="149" t="s">
        <v>669</v>
      </c>
      <c r="B42" s="57">
        <v>2017</v>
      </c>
      <c r="C42" s="57">
        <v>2018</v>
      </c>
      <c r="D42" s="57">
        <v>2019</v>
      </c>
      <c r="E42" s="57">
        <v>2020</v>
      </c>
      <c r="F42" s="57">
        <v>2021</v>
      </c>
      <c r="G42" s="57">
        <v>2022</v>
      </c>
      <c r="H42" s="57">
        <v>2023</v>
      </c>
      <c r="I42" s="168"/>
      <c r="J42" s="57" t="s">
        <v>9</v>
      </c>
      <c r="K42" s="57" t="s">
        <v>10</v>
      </c>
      <c r="L42" s="57" t="s">
        <v>11</v>
      </c>
      <c r="M42" s="57" t="s">
        <v>12</v>
      </c>
      <c r="N42" s="57" t="s">
        <v>13</v>
      </c>
      <c r="O42" s="117" t="s">
        <v>631</v>
      </c>
      <c r="P42" s="57" t="s">
        <v>15</v>
      </c>
      <c r="Q42" s="57" t="s">
        <v>16</v>
      </c>
      <c r="R42" s="117" t="s">
        <v>506</v>
      </c>
      <c r="S42" s="117" t="s">
        <v>507</v>
      </c>
      <c r="T42" s="57" t="s">
        <v>19</v>
      </c>
      <c r="U42" s="57" t="s">
        <v>20</v>
      </c>
    </row>
    <row r="43" spans="1:21" ht="14.1" customHeight="1">
      <c r="A43" s="150" t="s">
        <v>670</v>
      </c>
      <c r="B43" s="303">
        <v>6166</v>
      </c>
      <c r="C43" s="303">
        <v>6523</v>
      </c>
      <c r="D43" s="303">
        <v>6000</v>
      </c>
      <c r="E43" s="303">
        <v>6180</v>
      </c>
      <c r="F43" s="303">
        <v>9317</v>
      </c>
      <c r="G43" s="243">
        <v>8797</v>
      </c>
      <c r="H43" s="243">
        <v>8478</v>
      </c>
      <c r="I43" s="44"/>
      <c r="J43" s="243">
        <v>8504</v>
      </c>
      <c r="K43" s="243">
        <v>9700</v>
      </c>
      <c r="L43" s="243">
        <v>9372</v>
      </c>
      <c r="M43" s="243">
        <v>9699</v>
      </c>
      <c r="N43" s="205">
        <v>9997</v>
      </c>
      <c r="O43" s="56">
        <v>9513</v>
      </c>
      <c r="P43" s="205">
        <v>7745</v>
      </c>
      <c r="Q43" s="205">
        <v>8001</v>
      </c>
      <c r="R43" s="56" t="s">
        <v>671</v>
      </c>
      <c r="S43" s="56" t="s">
        <v>672</v>
      </c>
      <c r="T43" s="67">
        <v>8356</v>
      </c>
      <c r="U43" s="67">
        <v>8159</v>
      </c>
    </row>
    <row r="44" spans="1:21" ht="14.1" customHeight="1">
      <c r="A44" s="151" t="s">
        <v>673</v>
      </c>
      <c r="B44" s="68"/>
      <c r="C44" s="68"/>
      <c r="D44" s="68"/>
      <c r="E44" s="68"/>
      <c r="F44" s="697">
        <v>-74</v>
      </c>
      <c r="G44" s="697">
        <v>-259</v>
      </c>
      <c r="H44" s="68">
        <v>56</v>
      </c>
      <c r="I44" s="44"/>
      <c r="J44" s="697">
        <v>274</v>
      </c>
      <c r="K44" s="697">
        <v>-189</v>
      </c>
      <c r="L44" s="697">
        <v>-389</v>
      </c>
      <c r="M44" s="697">
        <v>144</v>
      </c>
      <c r="N44" s="697">
        <v>-95</v>
      </c>
      <c r="O44" s="697">
        <v>-1119</v>
      </c>
      <c r="P44" s="697">
        <v>-390</v>
      </c>
      <c r="Q44" s="697">
        <v>514</v>
      </c>
      <c r="R44" s="697" t="s">
        <v>674</v>
      </c>
      <c r="S44" s="697">
        <v>-257</v>
      </c>
      <c r="T44" s="697">
        <v>-189</v>
      </c>
      <c r="U44" s="68">
        <v>546</v>
      </c>
    </row>
    <row r="45" spans="1:21" ht="14.1" customHeight="1" thickBot="1">
      <c r="A45" s="152" t="s">
        <v>675</v>
      </c>
      <c r="B45" s="131"/>
      <c r="C45" s="131"/>
      <c r="D45" s="131"/>
      <c r="E45" s="131"/>
      <c r="F45" s="494">
        <v>9244</v>
      </c>
      <c r="G45" s="494">
        <v>8538</v>
      </c>
      <c r="H45" s="494">
        <v>8533</v>
      </c>
      <c r="I45" s="44"/>
      <c r="J45" s="294">
        <v>8778</v>
      </c>
      <c r="K45" s="294">
        <v>9511</v>
      </c>
      <c r="L45" s="294">
        <v>8983</v>
      </c>
      <c r="M45" s="508">
        <v>9843</v>
      </c>
      <c r="N45" s="508">
        <v>9902</v>
      </c>
      <c r="O45" s="131">
        <v>8394</v>
      </c>
      <c r="P45" s="215">
        <v>7355</v>
      </c>
      <c r="Q45" s="215">
        <v>8514</v>
      </c>
      <c r="R45" s="131" t="s">
        <v>676</v>
      </c>
      <c r="S45" s="131" t="s">
        <v>677</v>
      </c>
      <c r="T45" s="450">
        <v>8167</v>
      </c>
      <c r="U45" s="450">
        <v>8705</v>
      </c>
    </row>
    <row r="46" spans="1:21" ht="14.1" customHeight="1">
      <c r="A46" s="153" t="s">
        <v>678</v>
      </c>
      <c r="B46" s="132"/>
      <c r="C46" s="132"/>
      <c r="D46" s="132"/>
      <c r="E46" s="132"/>
      <c r="F46" s="490">
        <v>539</v>
      </c>
      <c r="G46" s="697">
        <v>-25</v>
      </c>
      <c r="H46" s="697">
        <v>-24</v>
      </c>
      <c r="I46" s="44"/>
      <c r="J46" s="697">
        <v>1191</v>
      </c>
      <c r="K46" s="697">
        <v>580</v>
      </c>
      <c r="L46" s="697">
        <v>-358</v>
      </c>
      <c r="M46" s="697">
        <v>824</v>
      </c>
      <c r="N46" s="697">
        <v>1402</v>
      </c>
      <c r="O46" s="697">
        <v>-1436</v>
      </c>
      <c r="P46" s="697">
        <v>-246</v>
      </c>
      <c r="Q46" s="697">
        <v>736</v>
      </c>
      <c r="R46" s="697" t="s">
        <v>679</v>
      </c>
      <c r="S46" s="697">
        <v>-638</v>
      </c>
      <c r="T46" s="697">
        <v>125</v>
      </c>
      <c r="U46" s="697">
        <v>-201</v>
      </c>
    </row>
    <row r="47" spans="1:21" ht="14.1" customHeight="1" thickBot="1">
      <c r="A47" s="154" t="s">
        <v>680</v>
      </c>
      <c r="B47" s="133"/>
      <c r="C47" s="133"/>
      <c r="D47" s="133"/>
      <c r="E47" s="133"/>
      <c r="F47" s="495">
        <v>9783</v>
      </c>
      <c r="G47" s="495">
        <v>8513</v>
      </c>
      <c r="H47" s="495">
        <v>8510</v>
      </c>
      <c r="I47" s="38"/>
      <c r="J47" s="295">
        <v>9969</v>
      </c>
      <c r="K47" s="295">
        <v>10090</v>
      </c>
      <c r="L47" s="295">
        <v>8625</v>
      </c>
      <c r="M47" s="133">
        <v>10667</v>
      </c>
      <c r="N47" s="133">
        <v>11304</v>
      </c>
      <c r="O47" s="133">
        <v>6958</v>
      </c>
      <c r="P47" s="133">
        <v>7110</v>
      </c>
      <c r="Q47" s="133">
        <v>9250</v>
      </c>
      <c r="R47" s="133" t="s">
        <v>681</v>
      </c>
      <c r="S47" s="133" t="s">
        <v>682</v>
      </c>
      <c r="T47" s="451">
        <v>8292</v>
      </c>
      <c r="U47" s="451">
        <v>8504</v>
      </c>
    </row>
    <row r="48" spans="1:21" ht="14.1" customHeight="1">
      <c r="A48" s="153" t="s">
        <v>683</v>
      </c>
      <c r="B48" s="132"/>
      <c r="C48" s="132"/>
      <c r="D48" s="132"/>
      <c r="E48" s="132"/>
      <c r="F48" s="697">
        <v>-446</v>
      </c>
      <c r="G48" s="697">
        <v>-461</v>
      </c>
      <c r="H48" s="697">
        <v>-550</v>
      </c>
      <c r="I48" s="44"/>
      <c r="J48" s="697">
        <v>-476</v>
      </c>
      <c r="K48" s="697">
        <v>-438</v>
      </c>
      <c r="L48" s="697">
        <v>-438</v>
      </c>
      <c r="M48" s="697">
        <v>-438</v>
      </c>
      <c r="N48" s="697">
        <v>-456</v>
      </c>
      <c r="O48" s="697">
        <v>-465</v>
      </c>
      <c r="P48" s="697">
        <v>-452</v>
      </c>
      <c r="Q48" s="697">
        <v>-476</v>
      </c>
      <c r="R48" s="697">
        <v>-518</v>
      </c>
      <c r="S48" s="697">
        <v>-544</v>
      </c>
      <c r="T48" s="697">
        <v>-560</v>
      </c>
      <c r="U48" s="697">
        <v>-563</v>
      </c>
    </row>
    <row r="49" spans="1:22" ht="14.1" customHeight="1" thickBot="1">
      <c r="A49" s="155" t="s">
        <v>684</v>
      </c>
      <c r="B49" s="305">
        <v>5970</v>
      </c>
      <c r="C49" s="305">
        <v>5638</v>
      </c>
      <c r="D49" s="305">
        <v>5445</v>
      </c>
      <c r="E49" s="305">
        <v>5864</v>
      </c>
      <c r="F49" s="305">
        <v>9337</v>
      </c>
      <c r="G49" s="305">
        <v>8052</v>
      </c>
      <c r="H49" s="305">
        <v>7960</v>
      </c>
      <c r="I49" s="38"/>
      <c r="J49" s="305">
        <v>9493</v>
      </c>
      <c r="K49" s="305">
        <v>9653</v>
      </c>
      <c r="L49" s="296">
        <v>8187</v>
      </c>
      <c r="M49" s="452">
        <v>10229</v>
      </c>
      <c r="N49" s="452">
        <v>10848</v>
      </c>
      <c r="O49" s="452">
        <v>6493</v>
      </c>
      <c r="P49" s="452">
        <v>6663</v>
      </c>
      <c r="Q49" s="452">
        <v>8774</v>
      </c>
      <c r="R49" s="134" t="s">
        <v>685</v>
      </c>
      <c r="S49" s="134" t="s">
        <v>686</v>
      </c>
      <c r="T49" s="452">
        <v>7731</v>
      </c>
      <c r="U49" s="452">
        <v>7941</v>
      </c>
    </row>
    <row r="50" spans="1:22">
      <c r="A50" s="1571" t="s">
        <v>687</v>
      </c>
      <c r="B50" s="1572"/>
      <c r="C50" s="1572"/>
      <c r="D50" s="1572"/>
      <c r="E50" s="1572"/>
      <c r="F50" s="1572"/>
      <c r="G50" s="1572"/>
      <c r="H50" s="1572"/>
      <c r="I50" s="1525"/>
      <c r="J50" s="1572"/>
      <c r="K50" s="1572"/>
      <c r="L50" s="1572"/>
      <c r="M50" s="1572"/>
      <c r="N50" s="1572"/>
      <c r="O50" s="1572"/>
      <c r="P50" s="1572"/>
      <c r="Q50" s="1572"/>
      <c r="R50" s="1572"/>
      <c r="S50" s="1572"/>
      <c r="T50" s="1572"/>
      <c r="U50" s="1572"/>
    </row>
    <row r="51" spans="1:22">
      <c r="A51" s="1574" t="s">
        <v>688</v>
      </c>
      <c r="B51" s="1525"/>
      <c r="C51" s="1525"/>
      <c r="D51" s="1525"/>
      <c r="E51" s="1525"/>
      <c r="F51" s="1525"/>
      <c r="G51" s="1525"/>
      <c r="H51" s="1525"/>
      <c r="I51" s="1525"/>
      <c r="J51" s="1525"/>
      <c r="K51" s="1525"/>
      <c r="L51" s="1525"/>
      <c r="M51" s="1525"/>
      <c r="N51" s="1525"/>
      <c r="O51" s="1525"/>
      <c r="P51" s="1525"/>
      <c r="Q51" s="1525"/>
      <c r="R51" s="1525"/>
      <c r="S51" s="1525"/>
      <c r="T51" s="1525"/>
      <c r="U51" s="1525"/>
    </row>
    <row r="52" spans="1:22">
      <c r="A52" s="1574" t="s">
        <v>689</v>
      </c>
      <c r="B52" s="1525"/>
      <c r="C52" s="1525"/>
      <c r="D52" s="1525"/>
      <c r="E52" s="1525"/>
      <c r="F52" s="1525"/>
      <c r="G52" s="1525"/>
      <c r="H52" s="1525"/>
      <c r="I52" s="1525"/>
      <c r="J52" s="1525"/>
      <c r="K52" s="1525"/>
      <c r="L52" s="1525"/>
      <c r="M52" s="1525"/>
      <c r="N52" s="1525"/>
      <c r="O52" s="1525"/>
      <c r="P52" s="1525"/>
      <c r="Q52" s="1525"/>
      <c r="R52" s="1525"/>
      <c r="S52" s="1525"/>
      <c r="T52" s="1525"/>
      <c r="U52" s="1525"/>
    </row>
    <row r="53" spans="1:22">
      <c r="A53" s="1525" t="s">
        <v>690</v>
      </c>
      <c r="B53" s="1525"/>
      <c r="C53" s="1525"/>
      <c r="D53" s="1525"/>
      <c r="E53" s="1525"/>
      <c r="F53" s="1525"/>
      <c r="G53" s="1525"/>
      <c r="H53" s="1525"/>
      <c r="I53" s="1525"/>
      <c r="J53" s="1525"/>
      <c r="K53" s="1525"/>
      <c r="L53" s="1525"/>
      <c r="M53" s="1525"/>
      <c r="N53" s="1525"/>
      <c r="O53" s="1525"/>
      <c r="P53" s="1525"/>
      <c r="Q53" s="1525"/>
      <c r="R53" s="1525"/>
      <c r="S53" s="1525"/>
      <c r="T53" s="1525"/>
      <c r="U53" s="1525"/>
    </row>
    <row r="54" spans="1:22" ht="14.1" customHeight="1">
      <c r="A54" s="135"/>
      <c r="B54" s="135"/>
      <c r="C54" s="135"/>
      <c r="D54" s="135"/>
      <c r="E54" s="135"/>
      <c r="F54" s="135"/>
      <c r="G54" s="135"/>
      <c r="H54" s="135"/>
      <c r="I54" s="135"/>
      <c r="J54" s="135"/>
      <c r="K54" s="135"/>
      <c r="L54" s="135"/>
      <c r="M54" s="135"/>
      <c r="N54" s="135"/>
      <c r="O54" s="135"/>
      <c r="P54" s="135"/>
      <c r="Q54" s="135"/>
      <c r="R54" s="135"/>
      <c r="S54" s="135"/>
      <c r="T54" s="135"/>
      <c r="U54" s="135"/>
    </row>
    <row r="55" spans="1:22" ht="15" customHeight="1">
      <c r="A55" s="1563" t="s">
        <v>691</v>
      </c>
      <c r="B55" s="1563"/>
      <c r="C55" s="1563"/>
      <c r="D55" s="1563"/>
      <c r="E55" s="1563"/>
      <c r="F55" s="1563"/>
      <c r="G55" s="1563"/>
      <c r="H55" s="1563"/>
      <c r="I55" s="1563"/>
      <c r="J55" s="1563"/>
      <c r="K55" s="1563"/>
      <c r="L55" s="1563"/>
      <c r="M55" s="1563"/>
      <c r="N55" s="1563"/>
      <c r="O55" s="1563"/>
      <c r="P55" s="1563"/>
      <c r="Q55" s="1563"/>
      <c r="R55" s="1563"/>
      <c r="S55" s="1563"/>
      <c r="T55" s="1563"/>
      <c r="U55" s="1563"/>
    </row>
    <row r="56" spans="1:22">
      <c r="A56" s="111" t="s">
        <v>594</v>
      </c>
      <c r="B56" s="57">
        <v>2017</v>
      </c>
      <c r="C56" s="57">
        <v>2018</v>
      </c>
      <c r="D56" s="57">
        <v>2019</v>
      </c>
      <c r="E56" s="57">
        <v>2020</v>
      </c>
      <c r="F56" s="57">
        <v>2021</v>
      </c>
      <c r="G56" s="57">
        <v>2022</v>
      </c>
      <c r="H56" s="57">
        <v>2023</v>
      </c>
      <c r="I56" s="168"/>
      <c r="J56" s="57" t="s">
        <v>9</v>
      </c>
      <c r="K56" s="57" t="s">
        <v>10</v>
      </c>
      <c r="L56" s="57" t="s">
        <v>11</v>
      </c>
      <c r="M56" s="57" t="s">
        <v>12</v>
      </c>
      <c r="N56" s="57" t="s">
        <v>13</v>
      </c>
      <c r="O56" s="117" t="s">
        <v>631</v>
      </c>
      <c r="P56" s="57" t="s">
        <v>15</v>
      </c>
      <c r="Q56" s="57" t="s">
        <v>16</v>
      </c>
      <c r="R56" s="117" t="s">
        <v>506</v>
      </c>
      <c r="S56" s="117" t="s">
        <v>507</v>
      </c>
      <c r="T56" s="57" t="s">
        <v>19</v>
      </c>
      <c r="U56" s="57" t="s">
        <v>20</v>
      </c>
    </row>
    <row r="57" spans="1:22">
      <c r="A57" s="112" t="s">
        <v>645</v>
      </c>
      <c r="B57" s="56">
        <v>1009</v>
      </c>
      <c r="C57" s="56">
        <v>747</v>
      </c>
      <c r="D57" s="56">
        <v>525</v>
      </c>
      <c r="E57" s="858">
        <v>-586</v>
      </c>
      <c r="F57" s="56">
        <v>773</v>
      </c>
      <c r="G57" s="56"/>
      <c r="H57" s="56"/>
      <c r="I57" s="44"/>
      <c r="J57" s="298">
        <v>106</v>
      </c>
      <c r="K57" s="298">
        <v>422</v>
      </c>
      <c r="L57" s="298">
        <v>700</v>
      </c>
      <c r="M57" s="298">
        <v>1992</v>
      </c>
      <c r="N57" s="298">
        <v>1624</v>
      </c>
      <c r="O57" s="298" t="s">
        <v>692</v>
      </c>
      <c r="P57" s="395">
        <v>2343</v>
      </c>
      <c r="Q57" s="395">
        <v>3644</v>
      </c>
      <c r="R57" s="298" t="s">
        <v>693</v>
      </c>
      <c r="S57" s="298" t="s">
        <v>694</v>
      </c>
      <c r="T57" s="298">
        <v>2130</v>
      </c>
      <c r="U57" s="298">
        <v>1783</v>
      </c>
    </row>
    <row r="58" spans="1:22" ht="16.5" customHeight="1">
      <c r="A58" s="136" t="s">
        <v>648</v>
      </c>
      <c r="B58" s="306">
        <v>2935</v>
      </c>
      <c r="C58" s="306">
        <v>3049</v>
      </c>
      <c r="D58" s="306">
        <v>3765</v>
      </c>
      <c r="E58" s="306">
        <v>1998</v>
      </c>
      <c r="F58" s="306">
        <v>2535</v>
      </c>
      <c r="G58" s="306"/>
      <c r="H58" s="306"/>
      <c r="I58" s="44"/>
      <c r="J58" s="398">
        <v>2711</v>
      </c>
      <c r="K58" s="398">
        <v>3623</v>
      </c>
      <c r="L58" s="398">
        <v>1911</v>
      </c>
      <c r="M58" s="398">
        <v>2255</v>
      </c>
      <c r="N58" s="398">
        <v>13917</v>
      </c>
      <c r="O58" s="398" t="s">
        <v>695</v>
      </c>
      <c r="P58" s="398">
        <v>3491</v>
      </c>
      <c r="Q58" s="398">
        <v>4409</v>
      </c>
      <c r="R58" s="398" t="s">
        <v>696</v>
      </c>
      <c r="S58" s="398" t="s">
        <v>697</v>
      </c>
      <c r="T58" s="398">
        <v>3751</v>
      </c>
      <c r="U58" s="398">
        <v>3822</v>
      </c>
    </row>
    <row r="59" spans="1:22" ht="16.5" customHeight="1"/>
    <row r="60" spans="1:22" ht="14.1" customHeight="1">
      <c r="A60" s="1563" t="s">
        <v>698</v>
      </c>
      <c r="B60" s="1563"/>
      <c r="C60" s="1563"/>
      <c r="D60" s="1563"/>
      <c r="E60" s="1563"/>
      <c r="F60" s="1563"/>
      <c r="G60" s="1563"/>
      <c r="H60" s="1563"/>
      <c r="I60" s="1563"/>
      <c r="J60" s="1563"/>
      <c r="K60" s="1563"/>
      <c r="L60" s="1563"/>
      <c r="M60" s="1563"/>
      <c r="N60" s="1563"/>
      <c r="O60" s="1563"/>
      <c r="P60" s="1563"/>
      <c r="Q60" s="1563"/>
      <c r="R60" s="1563"/>
      <c r="S60" s="1563"/>
      <c r="T60" s="1563"/>
      <c r="U60" s="1563"/>
    </row>
    <row r="61" spans="1:22">
      <c r="A61" s="111" t="s">
        <v>594</v>
      </c>
      <c r="B61" s="57">
        <v>2017</v>
      </c>
      <c r="C61" s="57">
        <v>2018</v>
      </c>
      <c r="D61" s="57">
        <v>2019</v>
      </c>
      <c r="E61" s="57">
        <v>2020</v>
      </c>
      <c r="F61" s="57">
        <v>2021</v>
      </c>
      <c r="G61" s="57">
        <v>2022</v>
      </c>
      <c r="H61" s="57">
        <v>2023</v>
      </c>
      <c r="I61" s="168"/>
      <c r="J61" s="57" t="s">
        <v>9</v>
      </c>
      <c r="K61" s="57" t="s">
        <v>10</v>
      </c>
      <c r="L61" s="57" t="s">
        <v>11</v>
      </c>
      <c r="M61" s="57" t="s">
        <v>12</v>
      </c>
      <c r="N61" s="57" t="s">
        <v>13</v>
      </c>
      <c r="O61" s="117" t="s">
        <v>631</v>
      </c>
      <c r="P61" s="57" t="s">
        <v>15</v>
      </c>
      <c r="Q61" s="57" t="s">
        <v>16</v>
      </c>
      <c r="R61" s="117" t="s">
        <v>506</v>
      </c>
      <c r="S61" s="117" t="s">
        <v>507</v>
      </c>
      <c r="T61" s="57" t="s">
        <v>19</v>
      </c>
      <c r="U61" s="57" t="s">
        <v>20</v>
      </c>
      <c r="V61" s="90"/>
    </row>
    <row r="62" spans="1:22">
      <c r="A62" s="112" t="s">
        <v>699</v>
      </c>
      <c r="B62" s="243">
        <v>3463</v>
      </c>
      <c r="C62" s="243">
        <v>3242</v>
      </c>
      <c r="D62" s="243">
        <v>3648</v>
      </c>
      <c r="E62" s="243">
        <v>3186</v>
      </c>
      <c r="F62" s="243">
        <v>4059</v>
      </c>
      <c r="G62" s="243">
        <v>6304</v>
      </c>
      <c r="H62" s="243">
        <v>5803</v>
      </c>
      <c r="I62" s="44"/>
      <c r="J62" s="298">
        <v>3652</v>
      </c>
      <c r="K62" s="298">
        <v>4113</v>
      </c>
      <c r="L62" s="320">
        <v>3884</v>
      </c>
      <c r="M62" s="298">
        <v>4559</v>
      </c>
      <c r="N62" s="298">
        <v>6661</v>
      </c>
      <c r="O62" s="67" t="s">
        <v>700</v>
      </c>
      <c r="P62" s="67">
        <v>5170</v>
      </c>
      <c r="Q62" s="67">
        <v>6264</v>
      </c>
      <c r="R62" s="67" t="s">
        <v>701</v>
      </c>
      <c r="S62" s="67" t="s">
        <v>702</v>
      </c>
      <c r="T62" s="67">
        <v>5512</v>
      </c>
      <c r="U62" s="67">
        <v>5613</v>
      </c>
      <c r="V62" s="70"/>
    </row>
    <row r="63" spans="1:22">
      <c r="A63" s="113" t="s">
        <v>703</v>
      </c>
      <c r="B63" s="297">
        <v>-1997</v>
      </c>
      <c r="C63" s="297">
        <v>-1866</v>
      </c>
      <c r="D63" s="297">
        <v>-2930</v>
      </c>
      <c r="E63" s="297">
        <v>-3095</v>
      </c>
      <c r="F63" s="297">
        <v>-2638</v>
      </c>
      <c r="G63" s="297">
        <v>-2644</v>
      </c>
      <c r="H63" s="297">
        <v>-3055</v>
      </c>
      <c r="I63" s="44"/>
      <c r="J63" s="297">
        <v>2706</v>
      </c>
      <c r="K63" s="297">
        <v>-2682</v>
      </c>
      <c r="L63" s="321">
        <v>2704</v>
      </c>
      <c r="M63" s="297">
        <v>-2454</v>
      </c>
      <c r="N63" s="297">
        <v>-3055</v>
      </c>
      <c r="O63" s="297">
        <v>-2977</v>
      </c>
      <c r="P63" s="297">
        <v>-2390</v>
      </c>
      <c r="Q63" s="297">
        <v>-2372</v>
      </c>
      <c r="R63" s="297">
        <v>-2664</v>
      </c>
      <c r="S63" s="297">
        <v>-3177</v>
      </c>
      <c r="T63" s="297">
        <v>-2960</v>
      </c>
      <c r="U63" s="297">
        <v>-3269</v>
      </c>
      <c r="V63" s="70"/>
    </row>
    <row r="64" spans="1:22">
      <c r="A64" s="122" t="s">
        <v>704</v>
      </c>
      <c r="B64" s="254">
        <v>1467</v>
      </c>
      <c r="C64" s="254">
        <v>1376</v>
      </c>
      <c r="D64" s="254">
        <v>718</v>
      </c>
      <c r="E64" s="254">
        <v>91</v>
      </c>
      <c r="F64" s="364">
        <v>1421</v>
      </c>
      <c r="G64" s="364">
        <v>3660</v>
      </c>
      <c r="H64" s="364">
        <v>2747</v>
      </c>
      <c r="I64" s="38"/>
      <c r="J64" s="364">
        <v>946</v>
      </c>
      <c r="K64" s="364">
        <v>1431</v>
      </c>
      <c r="L64" s="399">
        <v>1180</v>
      </c>
      <c r="M64" s="364">
        <v>2105</v>
      </c>
      <c r="N64" s="364">
        <v>3606</v>
      </c>
      <c r="O64" s="364" t="s">
        <v>705</v>
      </c>
      <c r="P64" s="364">
        <v>2780</v>
      </c>
      <c r="Q64" s="364">
        <v>3892</v>
      </c>
      <c r="R64" s="364" t="s">
        <v>706</v>
      </c>
      <c r="S64" s="364" t="s">
        <v>707</v>
      </c>
      <c r="T64" s="252">
        <v>2552</v>
      </c>
      <c r="U64" s="252">
        <v>2344</v>
      </c>
      <c r="V64" s="91"/>
    </row>
    <row r="65" spans="1:22">
      <c r="A65" s="113" t="s">
        <v>708</v>
      </c>
      <c r="B65" s="241">
        <f>34+58+114</f>
        <v>206</v>
      </c>
      <c r="C65" s="241">
        <f>6+82+10</f>
        <v>98</v>
      </c>
      <c r="D65" s="241">
        <f>337+9-7</f>
        <v>339</v>
      </c>
      <c r="E65" s="241">
        <v>358</v>
      </c>
      <c r="F65" s="68">
        <v>436</v>
      </c>
      <c r="G65" s="68">
        <v>970</v>
      </c>
      <c r="H65" s="68">
        <v>514</v>
      </c>
      <c r="I65" s="44"/>
      <c r="J65" s="297">
        <f>-14+403+17+12</f>
        <v>418</v>
      </c>
      <c r="K65" s="297">
        <v>402</v>
      </c>
      <c r="L65" s="321">
        <v>497</v>
      </c>
      <c r="M65" s="297">
        <v>415</v>
      </c>
      <c r="N65" s="297">
        <f>743+59-191</f>
        <v>611</v>
      </c>
      <c r="O65" s="297">
        <v>1051</v>
      </c>
      <c r="P65" s="68">
        <v>952</v>
      </c>
      <c r="Q65" s="297">
        <v>1201</v>
      </c>
      <c r="R65" s="68" t="s">
        <v>709</v>
      </c>
      <c r="S65" s="297">
        <v>-325</v>
      </c>
      <c r="T65" s="68">
        <v>812</v>
      </c>
      <c r="U65" s="68">
        <v>693</v>
      </c>
      <c r="V65" s="44"/>
    </row>
    <row r="66" spans="1:22">
      <c r="A66" s="122" t="s">
        <v>710</v>
      </c>
      <c r="B66" s="254">
        <v>1673</v>
      </c>
      <c r="C66" s="254">
        <v>1474</v>
      </c>
      <c r="D66" s="254">
        <v>1057</v>
      </c>
      <c r="E66" s="254">
        <v>449</v>
      </c>
      <c r="F66" s="364">
        <v>1857</v>
      </c>
      <c r="G66" s="364">
        <v>4630</v>
      </c>
      <c r="H66" s="364">
        <v>3261</v>
      </c>
      <c r="I66" s="38"/>
      <c r="J66" s="364">
        <f>+J65+J64</f>
        <v>1364</v>
      </c>
      <c r="K66" s="364">
        <v>1833</v>
      </c>
      <c r="L66" s="399">
        <v>1676</v>
      </c>
      <c r="M66" s="364">
        <v>2520</v>
      </c>
      <c r="N66" s="364">
        <v>4217</v>
      </c>
      <c r="O66" s="252" t="s">
        <v>711</v>
      </c>
      <c r="P66" s="252">
        <v>3732</v>
      </c>
      <c r="Q66" s="252">
        <v>5093</v>
      </c>
      <c r="R66" s="252" t="s">
        <v>712</v>
      </c>
      <c r="S66" s="252" t="s">
        <v>713</v>
      </c>
      <c r="T66" s="252">
        <v>3364</v>
      </c>
      <c r="U66" s="252">
        <v>3037</v>
      </c>
      <c r="V66" s="91"/>
    </row>
    <row r="67" spans="1:22">
      <c r="A67" s="113" t="s">
        <v>714</v>
      </c>
      <c r="B67" s="241">
        <v>660</v>
      </c>
      <c r="C67" s="241">
        <v>610</v>
      </c>
      <c r="D67" s="241">
        <v>675</v>
      </c>
      <c r="E67" s="241">
        <v>581</v>
      </c>
      <c r="F67" s="68">
        <v>446</v>
      </c>
      <c r="G67" s="68">
        <v>461</v>
      </c>
      <c r="H67" s="68">
        <v>550</v>
      </c>
      <c r="I67" s="44"/>
      <c r="J67" s="297">
        <v>476</v>
      </c>
      <c r="K67" s="297">
        <v>438</v>
      </c>
      <c r="L67" s="321">
        <v>438</v>
      </c>
      <c r="M67" s="297">
        <v>438</v>
      </c>
      <c r="N67" s="297">
        <v>456</v>
      </c>
      <c r="O67" s="68" t="s">
        <v>715</v>
      </c>
      <c r="P67" s="68">
        <v>457</v>
      </c>
      <c r="Q67" s="68">
        <v>476</v>
      </c>
      <c r="R67" s="68" t="s">
        <v>716</v>
      </c>
      <c r="S67" s="68" t="s">
        <v>717</v>
      </c>
      <c r="T67" s="68">
        <v>560</v>
      </c>
      <c r="U67" s="68">
        <v>563</v>
      </c>
      <c r="V67" s="44"/>
    </row>
    <row r="68" spans="1:22">
      <c r="A68" s="122" t="s">
        <v>718</v>
      </c>
      <c r="B68" s="254">
        <v>2333</v>
      </c>
      <c r="C68" s="254">
        <v>2084</v>
      </c>
      <c r="D68" s="254">
        <v>1732</v>
      </c>
      <c r="E68" s="254">
        <v>1030</v>
      </c>
      <c r="F68" s="254">
        <v>2303</v>
      </c>
      <c r="G68" s="254">
        <v>5091</v>
      </c>
      <c r="H68" s="254">
        <v>3811</v>
      </c>
      <c r="I68" s="38"/>
      <c r="J68" s="364">
        <v>1840</v>
      </c>
      <c r="K68" s="364">
        <v>2271</v>
      </c>
      <c r="L68" s="399">
        <v>2114</v>
      </c>
      <c r="M68" s="364">
        <v>2957</v>
      </c>
      <c r="N68" s="364">
        <v>4673</v>
      </c>
      <c r="O68" s="364" t="s">
        <v>719</v>
      </c>
      <c r="P68" s="364">
        <v>4189</v>
      </c>
      <c r="Q68" s="364">
        <v>5569</v>
      </c>
      <c r="R68" s="364" t="s">
        <v>720</v>
      </c>
      <c r="S68" s="364" t="s">
        <v>721</v>
      </c>
      <c r="T68" s="364">
        <v>3924</v>
      </c>
      <c r="U68" s="364">
        <v>3600</v>
      </c>
    </row>
    <row r="69" spans="1:22" ht="12.6" customHeight="1" thickBot="1">
      <c r="A69" s="138" t="s">
        <v>722</v>
      </c>
      <c r="B69" s="507"/>
      <c r="C69" s="507"/>
      <c r="D69" s="137"/>
      <c r="E69" s="137"/>
      <c r="F69" s="400">
        <v>2035</v>
      </c>
      <c r="G69" s="400">
        <v>4502</v>
      </c>
      <c r="H69" s="400">
        <v>3437</v>
      </c>
      <c r="I69" s="38"/>
      <c r="J69" s="400"/>
      <c r="K69" s="400"/>
      <c r="L69" s="400"/>
      <c r="M69" s="400">
        <v>2773</v>
      </c>
      <c r="N69" s="400">
        <v>4105</v>
      </c>
      <c r="O69" s="400" t="s">
        <v>723</v>
      </c>
      <c r="P69" s="400">
        <v>3643</v>
      </c>
      <c r="Q69" s="400">
        <v>4938</v>
      </c>
      <c r="R69" s="400" t="s">
        <v>724</v>
      </c>
      <c r="S69" s="400" t="s">
        <v>725</v>
      </c>
      <c r="T69" s="453">
        <v>3264</v>
      </c>
      <c r="U69" s="453">
        <v>3212</v>
      </c>
    </row>
    <row r="70" spans="1:22" ht="12.75" customHeight="1" thickBot="1">
      <c r="A70" s="1571" t="s">
        <v>726</v>
      </c>
      <c r="B70" s="1572"/>
      <c r="C70" s="1572"/>
      <c r="D70" s="1572"/>
      <c r="E70" s="1572"/>
      <c r="F70" s="1572"/>
      <c r="G70" s="1572"/>
      <c r="H70" s="1572"/>
      <c r="I70" s="1525"/>
      <c r="J70" s="1572"/>
      <c r="K70" s="1572"/>
      <c r="L70" s="1572"/>
      <c r="M70" s="1572"/>
      <c r="N70" s="1572"/>
      <c r="O70" s="1572"/>
      <c r="P70" s="1572"/>
      <c r="Q70" s="1572"/>
      <c r="R70" s="1572"/>
      <c r="S70" s="1572"/>
      <c r="T70" s="1572"/>
      <c r="U70" s="1572"/>
    </row>
    <row r="71" spans="1:22">
      <c r="A71" s="1571" t="s">
        <v>727</v>
      </c>
      <c r="B71" s="1572"/>
      <c r="C71" s="1572"/>
      <c r="D71" s="1572"/>
      <c r="E71" s="1572"/>
      <c r="F71" s="1572"/>
      <c r="G71" s="1572"/>
      <c r="H71" s="1572"/>
      <c r="I71" s="1525"/>
      <c r="J71" s="1572"/>
      <c r="K71" s="1572"/>
      <c r="L71" s="1572"/>
      <c r="M71" s="1572"/>
      <c r="N71" s="1572"/>
      <c r="O71" s="1572"/>
      <c r="P71" s="1572"/>
      <c r="Q71" s="1572"/>
      <c r="R71" s="1572"/>
      <c r="S71" s="1572"/>
      <c r="T71" s="1572"/>
      <c r="U71" s="1572"/>
    </row>
    <row r="72" spans="1:22">
      <c r="A72" s="92"/>
      <c r="B72" s="92"/>
      <c r="C72" s="92"/>
      <c r="D72" s="92"/>
      <c r="E72" s="92"/>
      <c r="F72" s="92"/>
      <c r="G72" s="92"/>
      <c r="H72" s="92"/>
      <c r="I72" s="92"/>
      <c r="J72" s="92"/>
      <c r="K72" s="92"/>
      <c r="L72" s="92"/>
      <c r="M72" s="92"/>
      <c r="N72" s="92"/>
      <c r="O72" s="92"/>
      <c r="P72" s="92"/>
      <c r="Q72" s="92"/>
      <c r="R72" s="92"/>
      <c r="S72" s="92"/>
      <c r="T72" s="92"/>
      <c r="U72" s="92"/>
    </row>
    <row r="73" spans="1:22" ht="15" customHeight="1">
      <c r="A73" s="1569" t="s">
        <v>728</v>
      </c>
      <c r="B73" s="1570"/>
      <c r="C73" s="1570"/>
      <c r="D73" s="1570"/>
      <c r="E73" s="1570"/>
      <c r="F73" s="1570"/>
      <c r="G73" s="1570"/>
      <c r="H73" s="1570"/>
      <c r="I73" s="1570"/>
      <c r="J73" s="1570"/>
      <c r="K73" s="1570"/>
      <c r="L73" s="1570"/>
      <c r="M73" s="1570"/>
      <c r="N73" s="1570"/>
      <c r="O73" s="1570"/>
      <c r="P73" s="1570"/>
      <c r="Q73" s="1570"/>
      <c r="R73" s="1570"/>
      <c r="S73" s="1570"/>
      <c r="T73" s="1570"/>
      <c r="U73" s="1570"/>
      <c r="V73" s="1570"/>
    </row>
    <row r="74" spans="1:22" ht="25.5" customHeight="1">
      <c r="A74" s="1458" t="s">
        <v>180</v>
      </c>
      <c r="B74" s="1444" t="s">
        <v>315</v>
      </c>
      <c r="C74" s="1544" t="s">
        <v>451</v>
      </c>
      <c r="D74" s="1544"/>
      <c r="E74" s="1544"/>
      <c r="F74" s="1544"/>
      <c r="G74" s="1444" t="s">
        <v>315</v>
      </c>
      <c r="H74" s="1479" t="s">
        <v>315</v>
      </c>
      <c r="J74" s="167"/>
      <c r="K74" s="167"/>
      <c r="L74" s="167"/>
      <c r="M74" s="167"/>
      <c r="N74" s="167"/>
      <c r="O74" s="167"/>
      <c r="P74" s="167"/>
      <c r="Q74" s="167"/>
      <c r="R74" s="167"/>
      <c r="S74" s="167"/>
      <c r="T74" s="167"/>
      <c r="U74" s="167"/>
    </row>
    <row r="75" spans="1:22">
      <c r="A75" s="1425" t="s">
        <v>112</v>
      </c>
      <c r="B75" s="1426" t="s">
        <v>16</v>
      </c>
      <c r="C75" s="1460" t="s">
        <v>346</v>
      </c>
      <c r="D75" s="1460" t="s">
        <v>347</v>
      </c>
      <c r="E75" s="1460" t="s">
        <v>729</v>
      </c>
      <c r="F75" s="1460" t="s">
        <v>152</v>
      </c>
      <c r="G75" s="1426" t="s">
        <v>348</v>
      </c>
      <c r="H75" s="1461" t="s">
        <v>20</v>
      </c>
      <c r="J75" s="162"/>
      <c r="K75" s="162"/>
      <c r="L75" s="162"/>
      <c r="M75" s="162"/>
      <c r="N75" s="162"/>
      <c r="O75" s="162"/>
      <c r="P75" s="162"/>
      <c r="Q75" s="162"/>
      <c r="R75" s="162"/>
      <c r="S75" s="162"/>
      <c r="T75" s="162"/>
      <c r="U75" s="162"/>
    </row>
    <row r="76" spans="1:22">
      <c r="A76" s="1480" t="s">
        <v>151</v>
      </c>
      <c r="B76" s="1481">
        <v>165</v>
      </c>
      <c r="C76" s="1481">
        <v>55</v>
      </c>
      <c r="D76" s="858">
        <v>-43</v>
      </c>
      <c r="E76" s="1481">
        <v>143</v>
      </c>
      <c r="F76" s="1481">
        <v>55</v>
      </c>
      <c r="G76" s="1481">
        <v>210</v>
      </c>
      <c r="H76" s="1464">
        <v>375</v>
      </c>
      <c r="J76" s="14"/>
      <c r="K76" s="14"/>
      <c r="L76" s="14"/>
      <c r="M76" s="14"/>
      <c r="N76" s="14"/>
      <c r="O76" s="14"/>
      <c r="P76" s="14"/>
      <c r="Q76" s="14"/>
      <c r="R76" s="14"/>
      <c r="S76" s="14"/>
      <c r="T76" s="14"/>
      <c r="U76" s="14"/>
    </row>
    <row r="77" spans="1:22">
      <c r="D77" s="1589"/>
    </row>
  </sheetData>
  <mergeCells count="16">
    <mergeCell ref="C74:F74"/>
    <mergeCell ref="A60:U60"/>
    <mergeCell ref="A1:U1"/>
    <mergeCell ref="A20:U20"/>
    <mergeCell ref="A14:U14"/>
    <mergeCell ref="A22:U22"/>
    <mergeCell ref="A41:U41"/>
    <mergeCell ref="A55:U55"/>
    <mergeCell ref="A73:V73"/>
    <mergeCell ref="A70:U70"/>
    <mergeCell ref="A71:U71"/>
    <mergeCell ref="A38:U38"/>
    <mergeCell ref="A50:U50"/>
    <mergeCell ref="A51:U51"/>
    <mergeCell ref="A52:U52"/>
    <mergeCell ref="A53:U53"/>
  </mergeCells>
  <pageMargins left="0.78740157499999996" right="0.78740157499999996" top="0.984251969" bottom="0.984251969" header="0.49212598499999999" footer="0.49212598499999999"/>
  <pageSetup paperSize="9" orientation="portrait" r:id="rId1"/>
  <headerFooter alignWithMargins="0"/>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100AC-D8C7-45A0-B596-E4C7E655115F}">
  <sheetPr>
    <pageSetUpPr autoPageBreaks="0"/>
  </sheetPr>
  <dimension ref="A1:Y111"/>
  <sheetViews>
    <sheetView showGridLines="0" showOutlineSymbols="0" zoomScaleNormal="100" workbookViewId="0">
      <pane xSplit="1" ySplit="2" topLeftCell="B3" activePane="bottomRight" state="frozen"/>
      <selection sqref="A1:AM1"/>
      <selection pane="topRight" sqref="A1:AM1"/>
      <selection pane="bottomLeft" sqref="A1:AM1"/>
      <selection pane="bottomRight" sqref="A1:U1"/>
    </sheetView>
  </sheetViews>
  <sheetFormatPr defaultRowHeight="12.75"/>
  <cols>
    <col min="1" max="1" width="45.28515625" style="510" customWidth="1"/>
    <col min="2" max="8" width="9.5703125" style="510" customWidth="1"/>
    <col min="9" max="9" width="5.140625" style="510" customWidth="1"/>
    <col min="10" max="18" width="9.5703125" style="510" customWidth="1"/>
    <col min="19" max="20" width="11.5703125" style="510" customWidth="1"/>
    <col min="21" max="21" width="9" style="510" customWidth="1"/>
    <col min="22" max="16384" width="9.140625" style="510"/>
  </cols>
  <sheetData>
    <row r="1" spans="1:25" ht="15">
      <c r="A1" s="1510" t="s">
        <v>7</v>
      </c>
      <c r="B1" s="1510"/>
      <c r="C1" s="1510"/>
      <c r="D1" s="1510"/>
      <c r="E1" s="1510"/>
      <c r="F1" s="1510"/>
      <c r="G1" s="1510"/>
      <c r="H1" s="1510"/>
      <c r="I1" s="1510"/>
      <c r="J1" s="1510"/>
      <c r="K1" s="1510"/>
      <c r="L1" s="1510"/>
      <c r="M1" s="1510"/>
      <c r="N1" s="1510"/>
      <c r="O1" s="1510"/>
      <c r="P1" s="1510"/>
      <c r="Q1" s="1510"/>
      <c r="R1" s="1510"/>
      <c r="S1" s="1510"/>
      <c r="T1" s="1510"/>
      <c r="U1" s="1510"/>
    </row>
    <row r="2" spans="1:25" ht="15">
      <c r="A2" s="511" t="s">
        <v>8</v>
      </c>
      <c r="B2" s="512">
        <v>2017</v>
      </c>
      <c r="C2" s="512">
        <v>2018</v>
      </c>
      <c r="D2" s="512">
        <v>2019</v>
      </c>
      <c r="E2" s="512">
        <v>2020</v>
      </c>
      <c r="F2" s="512">
        <v>2021</v>
      </c>
      <c r="G2" s="512">
        <v>2022</v>
      </c>
      <c r="H2" s="512">
        <v>2023</v>
      </c>
      <c r="I2" s="513"/>
      <c r="J2" s="512" t="s">
        <v>9</v>
      </c>
      <c r="K2" s="512" t="s">
        <v>10</v>
      </c>
      <c r="L2" s="512" t="s">
        <v>11</v>
      </c>
      <c r="M2" s="512" t="s">
        <v>12</v>
      </c>
      <c r="N2" s="512" t="s">
        <v>13</v>
      </c>
      <c r="O2" s="512" t="s">
        <v>14</v>
      </c>
      <c r="P2" s="512" t="s">
        <v>15</v>
      </c>
      <c r="Q2" s="512" t="s">
        <v>16</v>
      </c>
      <c r="R2" s="512" t="s">
        <v>17</v>
      </c>
      <c r="S2" s="514" t="s">
        <v>18</v>
      </c>
      <c r="T2" s="512" t="s">
        <v>19</v>
      </c>
      <c r="U2" s="512" t="s">
        <v>20</v>
      </c>
      <c r="V2" s="515"/>
      <c r="W2" s="515"/>
      <c r="X2" s="515"/>
      <c r="Y2" s="515"/>
    </row>
    <row r="3" spans="1:25" ht="15">
      <c r="A3" s="516" t="s">
        <v>21</v>
      </c>
      <c r="B3" s="517">
        <v>169152</v>
      </c>
      <c r="C3" s="517">
        <v>193641</v>
      </c>
      <c r="D3" s="517">
        <v>188721</v>
      </c>
      <c r="E3" s="517">
        <v>192266</v>
      </c>
      <c r="F3" s="517">
        <v>188835</v>
      </c>
      <c r="G3" s="517">
        <v>171555</v>
      </c>
      <c r="H3" s="517">
        <v>172968</v>
      </c>
      <c r="I3" s="518"/>
      <c r="J3" s="517">
        <v>42293</v>
      </c>
      <c r="K3" s="517">
        <v>43501</v>
      </c>
      <c r="L3" s="517">
        <v>53020</v>
      </c>
      <c r="M3" s="517">
        <v>50021</v>
      </c>
      <c r="N3" s="517">
        <v>37732</v>
      </c>
      <c r="O3" s="517">
        <v>39073</v>
      </c>
      <c r="P3" s="517">
        <v>49652</v>
      </c>
      <c r="Q3" s="517">
        <v>45097</v>
      </c>
      <c r="R3" s="517">
        <v>35771</v>
      </c>
      <c r="S3" s="517">
        <v>40157</v>
      </c>
      <c r="T3" s="517">
        <v>48188</v>
      </c>
      <c r="U3" s="517">
        <v>48852</v>
      </c>
      <c r="V3" s="515"/>
      <c r="W3" s="515"/>
      <c r="X3" s="515"/>
      <c r="Y3" s="515"/>
    </row>
    <row r="4" spans="1:25" ht="15">
      <c r="A4" s="519" t="s">
        <v>22</v>
      </c>
      <c r="B4" s="520">
        <v>146968</v>
      </c>
      <c r="C4" s="520">
        <v>135615</v>
      </c>
      <c r="D4" s="520">
        <v>115352</v>
      </c>
      <c r="E4" s="520">
        <v>109416</v>
      </c>
      <c r="F4" s="520">
        <v>115135</v>
      </c>
      <c r="G4" s="520">
        <v>102298</v>
      </c>
      <c r="H4" s="520">
        <v>97986</v>
      </c>
      <c r="I4" s="519"/>
      <c r="J4" s="520">
        <v>25300</v>
      </c>
      <c r="K4" s="520">
        <v>26916</v>
      </c>
      <c r="L4" s="520">
        <v>31961</v>
      </c>
      <c r="M4" s="520">
        <v>30958</v>
      </c>
      <c r="N4" s="520">
        <v>22586</v>
      </c>
      <c r="O4" s="520">
        <v>22548</v>
      </c>
      <c r="P4" s="520">
        <v>30678</v>
      </c>
      <c r="Q4" s="520">
        <v>26486</v>
      </c>
      <c r="R4" s="520">
        <v>19450</v>
      </c>
      <c r="S4" s="520">
        <v>21000</v>
      </c>
      <c r="T4" s="520">
        <v>28833</v>
      </c>
      <c r="U4" s="520">
        <v>28702</v>
      </c>
      <c r="V4" s="515"/>
      <c r="W4" s="515"/>
      <c r="X4" s="515"/>
      <c r="Y4" s="515"/>
    </row>
    <row r="5" spans="1:25" ht="15">
      <c r="A5" s="521" t="s">
        <v>23</v>
      </c>
      <c r="B5" s="522">
        <v>22184</v>
      </c>
      <c r="C5" s="522">
        <v>58026</v>
      </c>
      <c r="D5" s="522">
        <v>73369</v>
      </c>
      <c r="E5" s="522">
        <v>82850</v>
      </c>
      <c r="F5" s="522">
        <v>73699</v>
      </c>
      <c r="G5" s="522">
        <v>69257</v>
      </c>
      <c r="H5" s="522">
        <v>74982</v>
      </c>
      <c r="I5" s="519"/>
      <c r="J5" s="522">
        <v>16993</v>
      </c>
      <c r="K5" s="522">
        <v>16585</v>
      </c>
      <c r="L5" s="522">
        <v>21059</v>
      </c>
      <c r="M5" s="522">
        <v>19062</v>
      </c>
      <c r="N5" s="522">
        <v>15147</v>
      </c>
      <c r="O5" s="522">
        <v>16525</v>
      </c>
      <c r="P5" s="522">
        <v>18974</v>
      </c>
      <c r="Q5" s="522">
        <v>18611</v>
      </c>
      <c r="R5" s="522">
        <v>16321</v>
      </c>
      <c r="S5" s="522">
        <v>19156</v>
      </c>
      <c r="T5" s="522">
        <v>19355</v>
      </c>
      <c r="U5" s="522">
        <v>20150</v>
      </c>
      <c r="V5" s="515"/>
      <c r="W5" s="515"/>
      <c r="X5" s="515"/>
      <c r="Y5" s="515"/>
    </row>
    <row r="6" spans="1:25" ht="15">
      <c r="A6" s="516" t="s">
        <v>24</v>
      </c>
      <c r="B6" s="517">
        <v>108552</v>
      </c>
      <c r="C6" s="517">
        <v>104390</v>
      </c>
      <c r="D6" s="517">
        <v>73148</v>
      </c>
      <c r="E6" s="517">
        <v>57285</v>
      </c>
      <c r="F6" s="517">
        <v>69780</v>
      </c>
      <c r="G6" s="517">
        <v>72644</v>
      </c>
      <c r="H6" s="517">
        <v>82344</v>
      </c>
      <c r="I6" s="518"/>
      <c r="J6" s="517">
        <v>13529</v>
      </c>
      <c r="K6" s="517">
        <v>18059</v>
      </c>
      <c r="L6" s="517">
        <v>19532</v>
      </c>
      <c r="M6" s="517">
        <v>18659</v>
      </c>
      <c r="N6" s="517">
        <v>14955</v>
      </c>
      <c r="O6" s="517">
        <v>19557</v>
      </c>
      <c r="P6" s="517">
        <v>19725</v>
      </c>
      <c r="Q6" s="517">
        <v>18405</v>
      </c>
      <c r="R6" s="517">
        <v>18604</v>
      </c>
      <c r="S6" s="517">
        <v>21795</v>
      </c>
      <c r="T6" s="517">
        <v>20350</v>
      </c>
      <c r="U6" s="517">
        <v>21595</v>
      </c>
      <c r="V6" s="515"/>
      <c r="W6" s="515"/>
      <c r="X6" s="515"/>
      <c r="Y6" s="515"/>
    </row>
    <row r="7" spans="1:25" ht="15">
      <c r="A7" s="519" t="s">
        <v>25</v>
      </c>
      <c r="B7" s="520">
        <v>37837</v>
      </c>
      <c r="C7" s="520">
        <v>41719</v>
      </c>
      <c r="D7" s="520">
        <v>35969</v>
      </c>
      <c r="E7" s="520">
        <v>23913</v>
      </c>
      <c r="F7" s="520">
        <v>28696</v>
      </c>
      <c r="G7" s="520">
        <v>27283</v>
      </c>
      <c r="H7" s="520">
        <v>31399</v>
      </c>
      <c r="I7" s="519"/>
      <c r="J7" s="520">
        <v>5681</v>
      </c>
      <c r="K7" s="520">
        <v>7233</v>
      </c>
      <c r="L7" s="520">
        <v>7795</v>
      </c>
      <c r="M7" s="520">
        <v>7987</v>
      </c>
      <c r="N7" s="520">
        <v>6198</v>
      </c>
      <c r="O7" s="520">
        <v>7061</v>
      </c>
      <c r="P7" s="520">
        <v>7017</v>
      </c>
      <c r="Q7" s="520">
        <v>7007</v>
      </c>
      <c r="R7" s="520">
        <v>7439</v>
      </c>
      <c r="S7" s="520">
        <v>8362</v>
      </c>
      <c r="T7" s="520">
        <v>7619</v>
      </c>
      <c r="U7" s="520">
        <v>7979</v>
      </c>
      <c r="V7" s="515"/>
      <c r="W7" s="515"/>
      <c r="X7" s="515"/>
      <c r="Y7" s="515"/>
    </row>
    <row r="8" spans="1:25" ht="15">
      <c r="A8" s="521" t="s">
        <v>26</v>
      </c>
      <c r="B8" s="522">
        <v>37651</v>
      </c>
      <c r="C8" s="522">
        <v>36016</v>
      </c>
      <c r="D8" s="522">
        <v>25883</v>
      </c>
      <c r="E8" s="522">
        <v>15655</v>
      </c>
      <c r="F8" s="522">
        <v>19306</v>
      </c>
      <c r="G8" s="522">
        <v>20759</v>
      </c>
      <c r="H8" s="522">
        <v>24546</v>
      </c>
      <c r="I8" s="519"/>
      <c r="J8" s="522">
        <v>3456</v>
      </c>
      <c r="K8" s="522">
        <v>5490</v>
      </c>
      <c r="L8" s="522">
        <v>5696</v>
      </c>
      <c r="M8" s="522">
        <v>4664</v>
      </c>
      <c r="N8" s="522">
        <v>3569</v>
      </c>
      <c r="O8" s="522">
        <v>5950</v>
      </c>
      <c r="P8" s="522">
        <v>5845</v>
      </c>
      <c r="Q8" s="522">
        <v>5395</v>
      </c>
      <c r="R8" s="522">
        <v>5411</v>
      </c>
      <c r="S8" s="522">
        <v>6537</v>
      </c>
      <c r="T8" s="522">
        <v>5939</v>
      </c>
      <c r="U8" s="522">
        <v>6658</v>
      </c>
      <c r="V8" s="515"/>
      <c r="W8" s="515"/>
      <c r="X8" s="515"/>
      <c r="Y8" s="515"/>
    </row>
    <row r="9" spans="1:25" ht="15">
      <c r="A9" s="519" t="s">
        <v>27</v>
      </c>
      <c r="B9" s="520">
        <v>33064</v>
      </c>
      <c r="C9" s="520">
        <v>26655</v>
      </c>
      <c r="D9" s="520">
        <v>11296</v>
      </c>
      <c r="E9" s="520">
        <v>17717</v>
      </c>
      <c r="F9" s="520">
        <v>21778</v>
      </c>
      <c r="G9" s="520">
        <v>24602</v>
      </c>
      <c r="H9" s="520">
        <v>26398</v>
      </c>
      <c r="I9" s="519"/>
      <c r="J9" s="520">
        <v>4392</v>
      </c>
      <c r="K9" s="520">
        <v>5337</v>
      </c>
      <c r="L9" s="520">
        <v>6041</v>
      </c>
      <c r="M9" s="520">
        <v>6008</v>
      </c>
      <c r="N9" s="520">
        <v>5188</v>
      </c>
      <c r="O9" s="520">
        <v>6547</v>
      </c>
      <c r="P9" s="520">
        <v>6864</v>
      </c>
      <c r="Q9" s="520">
        <v>6003</v>
      </c>
      <c r="R9" s="520">
        <v>5753</v>
      </c>
      <c r="S9" s="520">
        <v>6895</v>
      </c>
      <c r="T9" s="520">
        <v>6791</v>
      </c>
      <c r="U9" s="520">
        <v>6959</v>
      </c>
      <c r="V9" s="515"/>
      <c r="W9" s="515"/>
      <c r="X9" s="515"/>
      <c r="Y9" s="515"/>
    </row>
    <row r="10" spans="1:25" ht="15">
      <c r="A10" s="516" t="s">
        <v>28</v>
      </c>
      <c r="B10" s="517">
        <v>86423</v>
      </c>
      <c r="C10" s="517">
        <v>84138</v>
      </c>
      <c r="D10" s="517">
        <v>37733</v>
      </c>
      <c r="E10" s="517">
        <v>48368</v>
      </c>
      <c r="F10" s="517">
        <v>54285</v>
      </c>
      <c r="G10" s="517">
        <v>63594</v>
      </c>
      <c r="H10" s="517">
        <v>65841</v>
      </c>
      <c r="I10" s="518"/>
      <c r="J10" s="517">
        <v>11722</v>
      </c>
      <c r="K10" s="517">
        <v>13441</v>
      </c>
      <c r="L10" s="517">
        <v>16138</v>
      </c>
      <c r="M10" s="517">
        <v>12999</v>
      </c>
      <c r="N10" s="517">
        <v>10441</v>
      </c>
      <c r="O10" s="517">
        <v>15477</v>
      </c>
      <c r="P10" s="517">
        <v>20324</v>
      </c>
      <c r="Q10" s="517">
        <v>17350</v>
      </c>
      <c r="R10" s="517">
        <v>12399</v>
      </c>
      <c r="S10" s="517">
        <v>16792</v>
      </c>
      <c r="T10" s="517">
        <v>17701</v>
      </c>
      <c r="U10" s="517">
        <v>18949</v>
      </c>
      <c r="V10" s="515"/>
      <c r="W10" s="515"/>
      <c r="X10" s="515"/>
      <c r="Y10" s="515"/>
    </row>
    <row r="11" spans="1:25" ht="15">
      <c r="A11" s="519" t="s">
        <v>29</v>
      </c>
      <c r="B11" s="520">
        <v>26287</v>
      </c>
      <c r="C11" s="520">
        <v>27295</v>
      </c>
      <c r="D11" s="520">
        <v>24637</v>
      </c>
      <c r="E11" s="520">
        <v>23302</v>
      </c>
      <c r="F11" s="520">
        <v>22975</v>
      </c>
      <c r="G11" s="520">
        <v>30106</v>
      </c>
      <c r="H11" s="520">
        <v>28870</v>
      </c>
      <c r="I11" s="519"/>
      <c r="J11" s="520">
        <v>5331</v>
      </c>
      <c r="K11" s="520">
        <v>5899</v>
      </c>
      <c r="L11" s="520">
        <v>6867</v>
      </c>
      <c r="M11" s="520">
        <v>4892</v>
      </c>
      <c r="N11" s="520">
        <v>4010</v>
      </c>
      <c r="O11" s="520">
        <v>6968</v>
      </c>
      <c r="P11" s="520">
        <v>10725</v>
      </c>
      <c r="Q11" s="520">
        <v>8403</v>
      </c>
      <c r="R11" s="520">
        <v>4326</v>
      </c>
      <c r="S11" s="520">
        <v>7483</v>
      </c>
      <c r="T11" s="520">
        <v>8214</v>
      </c>
      <c r="U11" s="520">
        <v>8758</v>
      </c>
      <c r="V11" s="515"/>
      <c r="W11" s="515"/>
      <c r="X11" s="515"/>
      <c r="Y11" s="515"/>
    </row>
    <row r="12" spans="1:25" ht="15">
      <c r="A12" s="521" t="s">
        <v>30</v>
      </c>
      <c r="B12" s="522">
        <v>23264</v>
      </c>
      <c r="C12" s="522">
        <v>21368</v>
      </c>
      <c r="D12" s="522">
        <v>13096</v>
      </c>
      <c r="E12" s="522">
        <v>25066</v>
      </c>
      <c r="F12" s="522">
        <v>31310</v>
      </c>
      <c r="G12" s="522">
        <v>33488</v>
      </c>
      <c r="H12" s="522">
        <v>37061</v>
      </c>
      <c r="I12" s="519"/>
      <c r="J12" s="522">
        <v>6391</v>
      </c>
      <c r="K12" s="522">
        <v>7542</v>
      </c>
      <c r="L12" s="522">
        <v>9271</v>
      </c>
      <c r="M12" s="522">
        <v>8106</v>
      </c>
      <c r="N12" s="522">
        <v>6432</v>
      </c>
      <c r="O12" s="522">
        <v>8510</v>
      </c>
      <c r="P12" s="522">
        <v>9599</v>
      </c>
      <c r="Q12" s="522">
        <v>8947</v>
      </c>
      <c r="R12" s="522">
        <v>8074</v>
      </c>
      <c r="S12" s="522">
        <v>9308</v>
      </c>
      <c r="T12" s="522">
        <v>9488</v>
      </c>
      <c r="U12" s="522">
        <v>10191</v>
      </c>
      <c r="V12" s="515"/>
      <c r="W12" s="515"/>
      <c r="X12" s="515"/>
      <c r="Y12" s="515"/>
    </row>
    <row r="13" spans="1:25" ht="15">
      <c r="A13" s="519" t="s">
        <v>31</v>
      </c>
      <c r="B13" s="520">
        <v>36871</v>
      </c>
      <c r="C13" s="520">
        <v>35475</v>
      </c>
      <c r="D13" s="520"/>
      <c r="E13" s="520"/>
      <c r="F13" s="520"/>
      <c r="G13" s="520"/>
      <c r="H13" s="520"/>
      <c r="I13" s="519"/>
      <c r="J13" s="520"/>
      <c r="K13" s="520"/>
      <c r="L13" s="520"/>
      <c r="M13" s="520"/>
      <c r="N13" s="520"/>
      <c r="O13" s="520"/>
      <c r="P13" s="520"/>
      <c r="Q13" s="520"/>
      <c r="R13" s="520"/>
      <c r="S13" s="520"/>
      <c r="T13" s="520"/>
      <c r="U13" s="520"/>
      <c r="V13" s="515"/>
      <c r="W13" s="515"/>
      <c r="X13" s="515"/>
      <c r="Y13" s="515"/>
    </row>
    <row r="14" spans="1:25" ht="15">
      <c r="A14" s="516" t="s">
        <v>32</v>
      </c>
      <c r="B14" s="517">
        <v>2417</v>
      </c>
      <c r="C14" s="517">
        <v>2470</v>
      </c>
      <c r="D14" s="517">
        <v>2370</v>
      </c>
      <c r="E14" s="517">
        <v>2466</v>
      </c>
      <c r="F14" s="517">
        <v>2710</v>
      </c>
      <c r="G14" s="517"/>
      <c r="H14" s="517"/>
      <c r="I14" s="518"/>
      <c r="J14" s="517">
        <v>500</v>
      </c>
      <c r="K14" s="517">
        <v>684</v>
      </c>
      <c r="L14" s="517">
        <v>731</v>
      </c>
      <c r="M14" s="517">
        <v>795</v>
      </c>
      <c r="N14" s="517">
        <v>800</v>
      </c>
      <c r="O14" s="517"/>
      <c r="P14" s="517"/>
      <c r="Q14" s="517"/>
      <c r="R14" s="517"/>
      <c r="S14" s="517"/>
      <c r="T14" s="517"/>
      <c r="U14" s="517"/>
      <c r="V14" s="515"/>
      <c r="W14" s="515"/>
      <c r="X14" s="515"/>
      <c r="Y14" s="515"/>
    </row>
    <row r="15" spans="1:25" ht="15">
      <c r="A15" s="523" t="s">
        <v>33</v>
      </c>
      <c r="B15" s="524">
        <v>366511</v>
      </c>
      <c r="C15" s="524">
        <v>384639</v>
      </c>
      <c r="D15" s="524">
        <v>301972</v>
      </c>
      <c r="E15" s="524">
        <v>300385</v>
      </c>
      <c r="F15" s="524">
        <v>315610</v>
      </c>
      <c r="G15" s="524" t="s">
        <v>34</v>
      </c>
      <c r="H15" s="524"/>
      <c r="I15" s="518"/>
      <c r="J15" s="524">
        <v>68031</v>
      </c>
      <c r="K15" s="524">
        <v>75685</v>
      </c>
      <c r="L15" s="524">
        <v>89421</v>
      </c>
      <c r="M15" s="524">
        <v>82473</v>
      </c>
      <c r="N15" s="524">
        <v>63928</v>
      </c>
      <c r="O15" s="524" t="s">
        <v>34</v>
      </c>
      <c r="P15" s="524" t="s">
        <v>34</v>
      </c>
      <c r="Q15" s="524" t="s">
        <v>34</v>
      </c>
      <c r="R15" s="524" t="s">
        <v>34</v>
      </c>
      <c r="S15" s="524" t="s">
        <v>34</v>
      </c>
      <c r="T15" s="524" t="s">
        <v>34</v>
      </c>
      <c r="U15" s="524" t="s">
        <v>34</v>
      </c>
      <c r="V15" s="515"/>
      <c r="W15" s="515"/>
      <c r="X15" s="515"/>
      <c r="Y15" s="515"/>
    </row>
    <row r="16" spans="1:25" ht="15">
      <c r="A16" s="523" t="s">
        <v>35</v>
      </c>
      <c r="B16" s="524"/>
      <c r="C16" s="524"/>
      <c r="D16" s="524"/>
      <c r="E16" s="524"/>
      <c r="F16" s="524">
        <v>312901</v>
      </c>
      <c r="G16" s="524">
        <v>307793</v>
      </c>
      <c r="H16" s="524">
        <v>321154</v>
      </c>
      <c r="I16" s="518"/>
      <c r="J16" s="524">
        <v>67531</v>
      </c>
      <c r="K16" s="524">
        <v>75001</v>
      </c>
      <c r="L16" s="524">
        <v>88689</v>
      </c>
      <c r="M16" s="524">
        <v>81678</v>
      </c>
      <c r="N16" s="524">
        <v>63128</v>
      </c>
      <c r="O16" s="524">
        <v>74108</v>
      </c>
      <c r="P16" s="524">
        <v>89701</v>
      </c>
      <c r="Q16" s="524">
        <v>80852</v>
      </c>
      <c r="R16" s="524">
        <v>66774</v>
      </c>
      <c r="S16" s="524">
        <v>78743</v>
      </c>
      <c r="T16" s="524">
        <v>86238</v>
      </c>
      <c r="U16" s="524">
        <v>89397</v>
      </c>
      <c r="V16" s="525"/>
      <c r="W16" s="515"/>
      <c r="X16" s="515"/>
      <c r="Y16" s="515"/>
    </row>
    <row r="17" spans="1:25" ht="15">
      <c r="A17" s="516" t="s">
        <v>36</v>
      </c>
      <c r="B17" s="517"/>
      <c r="C17" s="517"/>
      <c r="D17" s="517"/>
      <c r="E17" s="517"/>
      <c r="F17" s="517"/>
      <c r="G17" s="517">
        <v>289330</v>
      </c>
      <c r="H17" s="517">
        <v>297170</v>
      </c>
      <c r="I17" s="518"/>
      <c r="J17" s="517"/>
      <c r="K17" s="517"/>
      <c r="L17" s="517"/>
      <c r="M17" s="517"/>
      <c r="N17" s="517">
        <v>60718</v>
      </c>
      <c r="O17" s="517">
        <v>69473</v>
      </c>
      <c r="P17" s="517">
        <v>83266</v>
      </c>
      <c r="Q17" s="517">
        <v>75872</v>
      </c>
      <c r="R17" s="517">
        <v>63490</v>
      </c>
      <c r="S17" s="517">
        <v>73020</v>
      </c>
      <c r="T17" s="517">
        <v>79073</v>
      </c>
      <c r="U17" s="517">
        <v>81585</v>
      </c>
      <c r="V17" s="515"/>
      <c r="W17" s="515"/>
      <c r="X17" s="515"/>
      <c r="Y17" s="515"/>
    </row>
    <row r="18" spans="1:25" ht="15">
      <c r="A18" s="516" t="s">
        <v>37</v>
      </c>
      <c r="B18" s="517"/>
      <c r="C18" s="517"/>
      <c r="D18" s="517"/>
      <c r="E18" s="517"/>
      <c r="F18" s="517"/>
      <c r="G18" s="517">
        <v>18463</v>
      </c>
      <c r="H18" s="517">
        <v>23984</v>
      </c>
      <c r="I18" s="518"/>
      <c r="J18" s="517"/>
      <c r="K18" s="517"/>
      <c r="L18" s="517"/>
      <c r="M18" s="517"/>
      <c r="N18" s="517">
        <v>2411</v>
      </c>
      <c r="O18" s="517">
        <v>4637</v>
      </c>
      <c r="P18" s="517">
        <v>6435</v>
      </c>
      <c r="Q18" s="517">
        <v>4980</v>
      </c>
      <c r="R18" s="517">
        <v>3284</v>
      </c>
      <c r="S18" s="517">
        <v>5723</v>
      </c>
      <c r="T18" s="517">
        <v>7165</v>
      </c>
      <c r="U18" s="517">
        <v>7812</v>
      </c>
      <c r="V18" s="515"/>
      <c r="W18" s="515"/>
      <c r="X18" s="515"/>
      <c r="Y18" s="515"/>
    </row>
    <row r="19" spans="1:25" ht="15">
      <c r="A19" s="523" t="s">
        <v>38</v>
      </c>
      <c r="B19" s="524"/>
      <c r="C19" s="524"/>
      <c r="D19" s="524"/>
      <c r="E19" s="524"/>
      <c r="F19" s="524">
        <v>305293</v>
      </c>
      <c r="G19" s="524">
        <v>302042</v>
      </c>
      <c r="H19" s="524">
        <v>300919</v>
      </c>
      <c r="I19" s="518"/>
      <c r="J19" s="524">
        <v>64328</v>
      </c>
      <c r="K19" s="524">
        <v>73496</v>
      </c>
      <c r="L19" s="524">
        <v>74762</v>
      </c>
      <c r="M19" s="524">
        <v>92706</v>
      </c>
      <c r="N19" s="524">
        <v>59358</v>
      </c>
      <c r="O19" s="524">
        <v>73161</v>
      </c>
      <c r="P19" s="524">
        <v>77569</v>
      </c>
      <c r="Q19" s="524">
        <v>91954</v>
      </c>
      <c r="R19" s="524"/>
      <c r="S19" s="524"/>
      <c r="T19" s="524">
        <v>80559</v>
      </c>
      <c r="U19" s="524">
        <v>90328</v>
      </c>
      <c r="V19" s="515"/>
      <c r="W19" s="515"/>
      <c r="X19" s="515"/>
      <c r="Y19" s="515"/>
    </row>
    <row r="20" spans="1:25" ht="15">
      <c r="A20" s="523" t="s">
        <v>39</v>
      </c>
      <c r="B20" s="524"/>
      <c r="C20" s="524"/>
      <c r="D20" s="524"/>
      <c r="E20" s="524"/>
      <c r="F20" s="524">
        <v>303241</v>
      </c>
      <c r="G20" s="524"/>
      <c r="H20" s="524"/>
      <c r="I20" s="518"/>
      <c r="J20" s="524"/>
      <c r="K20" s="524"/>
      <c r="L20" s="524"/>
      <c r="M20" s="524">
        <v>92099</v>
      </c>
      <c r="N20" s="524">
        <v>58323</v>
      </c>
      <c r="O20" s="524">
        <v>71612</v>
      </c>
      <c r="P20" s="524">
        <v>73902</v>
      </c>
      <c r="Q20" s="524"/>
      <c r="R20" s="524">
        <v>53994</v>
      </c>
      <c r="S20" s="524">
        <v>72138</v>
      </c>
      <c r="T20" s="524"/>
      <c r="U20" s="524"/>
      <c r="V20" s="515"/>
      <c r="W20" s="515"/>
      <c r="X20" s="515"/>
      <c r="Y20" s="515"/>
    </row>
    <row r="21" spans="1:25" ht="15">
      <c r="A21" s="516" t="s">
        <v>40</v>
      </c>
      <c r="B21" s="526"/>
      <c r="C21" s="526"/>
      <c r="D21" s="517"/>
      <c r="E21" s="517"/>
      <c r="F21" s="517">
        <v>270935</v>
      </c>
      <c r="G21" s="517">
        <v>260663</v>
      </c>
      <c r="H21" s="517">
        <v>256789</v>
      </c>
      <c r="I21" s="518"/>
      <c r="J21" s="517">
        <f>58057-J23</f>
        <v>57631</v>
      </c>
      <c r="K21" s="517">
        <f>65849-K23</f>
        <v>65370</v>
      </c>
      <c r="L21" s="517">
        <f>66725-L23</f>
        <v>66185</v>
      </c>
      <c r="M21" s="517">
        <v>81749</v>
      </c>
      <c r="N21" s="517">
        <v>51311</v>
      </c>
      <c r="O21" s="517">
        <v>62769</v>
      </c>
      <c r="P21" s="517">
        <v>65381</v>
      </c>
      <c r="Q21" s="517">
        <v>81202</v>
      </c>
      <c r="R21" s="517">
        <v>45861</v>
      </c>
      <c r="S21" s="517">
        <v>63329</v>
      </c>
      <c r="T21" s="517">
        <v>69714</v>
      </c>
      <c r="U21" s="517">
        <v>77885</v>
      </c>
      <c r="V21" s="515"/>
      <c r="W21" s="515"/>
      <c r="X21" s="515"/>
      <c r="Y21" s="515"/>
    </row>
    <row r="22" spans="1:25" ht="15">
      <c r="A22" s="516" t="s">
        <v>41</v>
      </c>
      <c r="B22" s="517">
        <v>51775</v>
      </c>
      <c r="C22" s="517">
        <v>56592</v>
      </c>
      <c r="D22" s="517">
        <v>43199</v>
      </c>
      <c r="E22" s="517">
        <v>31211</v>
      </c>
      <c r="F22" s="517">
        <v>32306</v>
      </c>
      <c r="G22" s="517">
        <v>33164</v>
      </c>
      <c r="H22" s="517">
        <v>35840</v>
      </c>
      <c r="I22" s="518"/>
      <c r="J22" s="517">
        <v>6271</v>
      </c>
      <c r="K22" s="517">
        <v>7647</v>
      </c>
      <c r="L22" s="517">
        <v>8037</v>
      </c>
      <c r="M22" s="517">
        <v>10351</v>
      </c>
      <c r="N22" s="517">
        <v>7011</v>
      </c>
      <c r="O22" s="517">
        <v>8843</v>
      </c>
      <c r="P22" s="517">
        <v>8521</v>
      </c>
      <c r="Q22" s="517">
        <v>8789</v>
      </c>
      <c r="R22" s="517">
        <v>8133</v>
      </c>
      <c r="S22" s="517">
        <v>8809</v>
      </c>
      <c r="T22" s="517">
        <v>8613</v>
      </c>
      <c r="U22" s="517">
        <v>10285</v>
      </c>
      <c r="V22" s="515"/>
      <c r="W22" s="515"/>
      <c r="X22" s="515"/>
      <c r="Y22" s="515"/>
    </row>
    <row r="23" spans="1:25" ht="15">
      <c r="A23" s="527" t="s">
        <v>42</v>
      </c>
      <c r="B23" s="528">
        <v>2637</v>
      </c>
      <c r="C23" s="528">
        <v>1548</v>
      </c>
      <c r="D23" s="528">
        <v>1314</v>
      </c>
      <c r="E23" s="528">
        <v>853</v>
      </c>
      <c r="F23" s="528">
        <v>2052</v>
      </c>
      <c r="G23" s="528">
        <v>8216</v>
      </c>
      <c r="H23" s="528">
        <v>8290</v>
      </c>
      <c r="I23" s="518"/>
      <c r="J23" s="528">
        <v>426</v>
      </c>
      <c r="K23" s="528">
        <v>479</v>
      </c>
      <c r="L23" s="528">
        <v>540</v>
      </c>
      <c r="M23" s="528">
        <v>607</v>
      </c>
      <c r="N23" s="528">
        <v>1035</v>
      </c>
      <c r="O23" s="528">
        <v>1550</v>
      </c>
      <c r="P23" s="528">
        <v>3668</v>
      </c>
      <c r="Q23" s="528">
        <v>1963</v>
      </c>
      <c r="R23" s="528">
        <v>1665</v>
      </c>
      <c r="S23" s="528">
        <v>2236</v>
      </c>
      <c r="T23" s="528">
        <v>2232</v>
      </c>
      <c r="U23" s="528">
        <v>2158</v>
      </c>
      <c r="V23" s="515"/>
      <c r="W23" s="515"/>
      <c r="X23" s="515"/>
      <c r="Y23" s="515"/>
    </row>
    <row r="24" spans="1:25" ht="22.5">
      <c r="A24" s="516" t="s">
        <v>43</v>
      </c>
      <c r="B24" s="517">
        <v>291329</v>
      </c>
      <c r="C24" s="517">
        <v>308981</v>
      </c>
      <c r="D24" s="517">
        <v>269306</v>
      </c>
      <c r="E24" s="517">
        <v>254865</v>
      </c>
      <c r="F24" s="517"/>
      <c r="G24" s="517"/>
      <c r="H24" s="517"/>
      <c r="I24" s="518"/>
      <c r="J24" s="517"/>
      <c r="K24" s="517"/>
      <c r="L24" s="517"/>
      <c r="M24" s="517"/>
      <c r="N24" s="517"/>
      <c r="O24" s="517"/>
      <c r="P24" s="517"/>
      <c r="Q24" s="517"/>
      <c r="R24" s="517"/>
      <c r="S24" s="517"/>
      <c r="T24" s="517"/>
      <c r="U24" s="517"/>
      <c r="V24" s="515"/>
      <c r="W24" s="515"/>
      <c r="X24" s="515"/>
      <c r="Y24" s="515"/>
    </row>
    <row r="25" spans="1:25" ht="22.5">
      <c r="A25" s="516" t="s">
        <v>44</v>
      </c>
      <c r="B25" s="517">
        <v>343104</v>
      </c>
      <c r="C25" s="517">
        <v>365573</v>
      </c>
      <c r="D25" s="517">
        <v>312505</v>
      </c>
      <c r="E25" s="517">
        <v>286076</v>
      </c>
      <c r="F25" s="517"/>
      <c r="G25" s="517"/>
      <c r="H25" s="517"/>
      <c r="I25" s="518"/>
      <c r="J25" s="517"/>
      <c r="K25" s="517"/>
      <c r="L25" s="517"/>
      <c r="M25" s="517"/>
      <c r="N25" s="517"/>
      <c r="O25" s="517"/>
      <c r="P25" s="517"/>
      <c r="Q25" s="517"/>
      <c r="R25" s="517"/>
      <c r="S25" s="517"/>
      <c r="T25" s="517"/>
      <c r="U25" s="517"/>
      <c r="V25" s="515"/>
      <c r="W25" s="515"/>
      <c r="X25" s="515"/>
      <c r="Y25" s="515"/>
    </row>
    <row r="26" spans="1:25" ht="15.75" thickBot="1">
      <c r="A26" s="529" t="s">
        <v>45</v>
      </c>
      <c r="B26" s="530"/>
      <c r="C26" s="530"/>
      <c r="D26" s="530"/>
      <c r="E26" s="530"/>
      <c r="F26" s="529"/>
      <c r="G26" s="530">
        <v>18497</v>
      </c>
      <c r="H26" s="530">
        <v>23580</v>
      </c>
      <c r="I26" s="518"/>
      <c r="J26" s="530"/>
      <c r="K26" s="530"/>
      <c r="L26" s="530"/>
      <c r="M26" s="530"/>
      <c r="N26" s="530">
        <v>2699</v>
      </c>
      <c r="O26" s="530">
        <v>4536</v>
      </c>
      <c r="P26" s="530">
        <v>6211</v>
      </c>
      <c r="Q26" s="530">
        <v>5051</v>
      </c>
      <c r="R26" s="530">
        <v>3545</v>
      </c>
      <c r="S26" s="530">
        <v>5572</v>
      </c>
      <c r="T26" s="530">
        <v>6646</v>
      </c>
      <c r="U26" s="530">
        <v>7807</v>
      </c>
      <c r="V26" s="515"/>
      <c r="W26" s="515"/>
      <c r="X26" s="515"/>
      <c r="Y26" s="515"/>
    </row>
    <row r="27" spans="1:25" ht="19.5" customHeight="1">
      <c r="A27" s="1511" t="s">
        <v>46</v>
      </c>
      <c r="B27" s="1511"/>
      <c r="C27" s="1511"/>
      <c r="D27" s="1511"/>
      <c r="E27" s="1511"/>
      <c r="F27" s="1511"/>
      <c r="G27" s="1511"/>
      <c r="H27" s="1511"/>
      <c r="I27" s="1512"/>
      <c r="J27" s="1511"/>
      <c r="K27" s="1511"/>
      <c r="L27" s="1511"/>
      <c r="M27" s="1511"/>
      <c r="N27" s="1511"/>
      <c r="O27" s="1511"/>
      <c r="P27" s="1511"/>
      <c r="Q27" s="1511"/>
      <c r="R27" s="1511"/>
      <c r="S27" s="1511"/>
      <c r="T27" s="1511"/>
      <c r="U27" s="1511"/>
      <c r="V27" s="515"/>
    </row>
    <row r="28" spans="1:25">
      <c r="F28" s="532"/>
      <c r="G28" s="532"/>
    </row>
    <row r="29" spans="1:25" ht="15">
      <c r="A29" s="1510" t="s">
        <v>47</v>
      </c>
      <c r="B29" s="1510"/>
      <c r="C29" s="1510"/>
      <c r="D29" s="1510"/>
      <c r="E29" s="1510"/>
      <c r="F29" s="1510"/>
      <c r="G29" s="1510"/>
      <c r="H29" s="1510"/>
      <c r="I29" s="1510"/>
      <c r="J29" s="1510"/>
      <c r="K29" s="1510"/>
      <c r="L29" s="1510"/>
      <c r="M29" s="1510"/>
      <c r="N29" s="1510"/>
      <c r="O29" s="1510"/>
      <c r="P29" s="1510"/>
      <c r="Q29" s="1510"/>
      <c r="R29" s="1510"/>
      <c r="S29" s="1510"/>
      <c r="T29" s="1510"/>
      <c r="U29" s="1510"/>
    </row>
    <row r="30" spans="1:25">
      <c r="A30" s="511" t="s">
        <v>8</v>
      </c>
      <c r="B30" s="512">
        <v>2017</v>
      </c>
      <c r="C30" s="512">
        <v>2018</v>
      </c>
      <c r="D30" s="512">
        <v>2019</v>
      </c>
      <c r="E30" s="512">
        <v>2020</v>
      </c>
      <c r="F30" s="512">
        <v>2021</v>
      </c>
      <c r="G30" s="512">
        <v>2022</v>
      </c>
      <c r="H30" s="512">
        <v>2023</v>
      </c>
      <c r="I30" s="513"/>
      <c r="J30" s="512" t="s">
        <v>9</v>
      </c>
      <c r="K30" s="512" t="s">
        <v>10</v>
      </c>
      <c r="L30" s="512" t="s">
        <v>11</v>
      </c>
      <c r="M30" s="512" t="s">
        <v>12</v>
      </c>
      <c r="N30" s="512" t="s">
        <v>13</v>
      </c>
      <c r="O30" s="512" t="s">
        <v>14</v>
      </c>
      <c r="P30" s="512" t="s">
        <v>15</v>
      </c>
      <c r="Q30" s="512" t="s">
        <v>16</v>
      </c>
      <c r="R30" s="512" t="s">
        <v>17</v>
      </c>
      <c r="S30" s="514" t="s">
        <v>18</v>
      </c>
      <c r="T30" s="512" t="s">
        <v>19</v>
      </c>
      <c r="U30" s="512" t="s">
        <v>20</v>
      </c>
    </row>
    <row r="31" spans="1:25">
      <c r="A31" s="516" t="s">
        <v>21</v>
      </c>
      <c r="B31" s="533"/>
      <c r="C31" s="517">
        <v>950</v>
      </c>
      <c r="D31" s="517">
        <v>3997</v>
      </c>
      <c r="E31" s="517">
        <v>4173</v>
      </c>
      <c r="F31" s="517">
        <v>3624</v>
      </c>
      <c r="G31" s="517">
        <v>3212</v>
      </c>
      <c r="H31" s="517">
        <v>3221</v>
      </c>
      <c r="I31" s="518"/>
      <c r="J31" s="517">
        <v>961</v>
      </c>
      <c r="K31" s="517">
        <v>748</v>
      </c>
      <c r="L31" s="517">
        <v>1020</v>
      </c>
      <c r="M31" s="517">
        <v>895</v>
      </c>
      <c r="N31" s="517">
        <v>739</v>
      </c>
      <c r="O31" s="517">
        <v>836</v>
      </c>
      <c r="P31" s="517">
        <v>899</v>
      </c>
      <c r="Q31" s="517">
        <v>739</v>
      </c>
      <c r="R31" s="517">
        <v>784</v>
      </c>
      <c r="S31" s="517">
        <v>665</v>
      </c>
      <c r="T31" s="517">
        <v>1037</v>
      </c>
      <c r="U31" s="517">
        <v>735</v>
      </c>
    </row>
    <row r="32" spans="1:25">
      <c r="A32" s="519" t="s">
        <v>48</v>
      </c>
      <c r="B32" s="520"/>
      <c r="C32" s="520">
        <v>950</v>
      </c>
      <c r="D32" s="520">
        <v>3997</v>
      </c>
      <c r="E32" s="520">
        <v>4173</v>
      </c>
      <c r="F32" s="520">
        <v>3624</v>
      </c>
      <c r="G32" s="520">
        <v>3212</v>
      </c>
      <c r="H32" s="520">
        <v>3221</v>
      </c>
      <c r="I32" s="519"/>
      <c r="J32" s="520">
        <v>961</v>
      </c>
      <c r="K32" s="520">
        <v>748</v>
      </c>
      <c r="L32" s="520">
        <v>1020</v>
      </c>
      <c r="M32" s="520">
        <v>895</v>
      </c>
      <c r="N32" s="520">
        <v>739</v>
      </c>
      <c r="O32" s="520">
        <v>836</v>
      </c>
      <c r="P32" s="520">
        <v>899</v>
      </c>
      <c r="Q32" s="520">
        <v>739</v>
      </c>
      <c r="R32" s="520">
        <v>784</v>
      </c>
      <c r="S32" s="520">
        <v>665</v>
      </c>
      <c r="T32" s="520">
        <v>1037</v>
      </c>
      <c r="U32" s="520">
        <v>735</v>
      </c>
    </row>
    <row r="33" spans="1:22">
      <c r="A33" s="516" t="s">
        <v>24</v>
      </c>
      <c r="B33" s="517">
        <v>30830</v>
      </c>
      <c r="C33" s="517">
        <v>33570</v>
      </c>
      <c r="D33" s="517">
        <v>27329</v>
      </c>
      <c r="E33" s="517">
        <v>17749</v>
      </c>
      <c r="F33" s="517">
        <v>16736</v>
      </c>
      <c r="G33" s="517">
        <v>14677</v>
      </c>
      <c r="H33" s="517">
        <v>19323</v>
      </c>
      <c r="I33" s="518"/>
      <c r="J33" s="517">
        <v>3609</v>
      </c>
      <c r="K33" s="517">
        <v>3963</v>
      </c>
      <c r="L33" s="517">
        <v>4356</v>
      </c>
      <c r="M33" s="517">
        <v>4807</v>
      </c>
      <c r="N33" s="517">
        <v>3616</v>
      </c>
      <c r="O33" s="517">
        <v>4088</v>
      </c>
      <c r="P33" s="517">
        <v>3284</v>
      </c>
      <c r="Q33" s="517">
        <v>3616</v>
      </c>
      <c r="R33" s="517">
        <v>4668</v>
      </c>
      <c r="S33" s="517">
        <v>4633</v>
      </c>
      <c r="T33" s="517">
        <v>4403</v>
      </c>
      <c r="U33" s="517">
        <v>5618</v>
      </c>
    </row>
    <row r="34" spans="1:22">
      <c r="A34" s="521" t="s">
        <v>49</v>
      </c>
      <c r="B34" s="522"/>
      <c r="C34" s="522">
        <v>3750</v>
      </c>
      <c r="D34" s="522">
        <v>2727</v>
      </c>
      <c r="E34" s="522"/>
      <c r="F34" s="522"/>
      <c r="G34" s="522"/>
      <c r="H34" s="522"/>
      <c r="I34" s="519"/>
      <c r="J34" s="522"/>
      <c r="K34" s="522"/>
      <c r="L34" s="522"/>
      <c r="M34" s="522"/>
      <c r="N34" s="522"/>
      <c r="O34" s="522"/>
      <c r="P34" s="522"/>
      <c r="Q34" s="522"/>
      <c r="R34" s="522"/>
      <c r="S34" s="522"/>
      <c r="T34" s="522"/>
      <c r="U34" s="522"/>
    </row>
    <row r="35" spans="1:22">
      <c r="A35" s="519" t="s">
        <v>50</v>
      </c>
      <c r="B35" s="520">
        <v>4552</v>
      </c>
      <c r="C35" s="520">
        <v>4336</v>
      </c>
      <c r="D35" s="520">
        <v>3172</v>
      </c>
      <c r="E35" s="520">
        <v>2968</v>
      </c>
      <c r="F35" s="520">
        <v>3389</v>
      </c>
      <c r="G35" s="520">
        <v>2725</v>
      </c>
      <c r="H35" s="520">
        <v>3495</v>
      </c>
      <c r="I35" s="519"/>
      <c r="J35" s="520">
        <v>583</v>
      </c>
      <c r="K35" s="520">
        <v>742</v>
      </c>
      <c r="L35" s="520">
        <v>972</v>
      </c>
      <c r="M35" s="520">
        <v>1089</v>
      </c>
      <c r="N35" s="520">
        <v>310</v>
      </c>
      <c r="O35" s="520">
        <v>930</v>
      </c>
      <c r="P35" s="520">
        <v>525</v>
      </c>
      <c r="Q35" s="520">
        <v>960</v>
      </c>
      <c r="R35" s="520">
        <v>951</v>
      </c>
      <c r="S35" s="520">
        <v>1004</v>
      </c>
      <c r="T35" s="520">
        <v>801</v>
      </c>
      <c r="U35" s="520">
        <v>739</v>
      </c>
    </row>
    <row r="36" spans="1:22">
      <c r="A36" s="521" t="s">
        <v>51</v>
      </c>
      <c r="B36" s="522">
        <v>4606</v>
      </c>
      <c r="C36" s="522">
        <v>4103</v>
      </c>
      <c r="D36" s="522">
        <v>3607</v>
      </c>
      <c r="E36" s="522">
        <v>2593</v>
      </c>
      <c r="F36" s="522">
        <v>169</v>
      </c>
      <c r="G36" s="522"/>
      <c r="H36" s="522">
        <v>1669</v>
      </c>
      <c r="I36" s="519"/>
      <c r="J36" s="522">
        <v>169</v>
      </c>
      <c r="K36" s="522"/>
      <c r="L36" s="522"/>
      <c r="M36" s="522"/>
      <c r="N36" s="522"/>
      <c r="O36" s="522"/>
      <c r="P36" s="522"/>
      <c r="Q36" s="522"/>
      <c r="R36" s="522"/>
      <c r="S36" s="522">
        <v>57</v>
      </c>
      <c r="T36" s="522">
        <v>720</v>
      </c>
      <c r="U36" s="522">
        <v>892</v>
      </c>
    </row>
    <row r="37" spans="1:22">
      <c r="A37" s="519" t="s">
        <v>52</v>
      </c>
      <c r="B37" s="520">
        <v>9615</v>
      </c>
      <c r="C37" s="520">
        <v>9270</v>
      </c>
      <c r="D37" s="520">
        <v>7343</v>
      </c>
      <c r="E37" s="520">
        <v>3433</v>
      </c>
      <c r="F37" s="520">
        <v>3794</v>
      </c>
      <c r="G37" s="520">
        <v>3465</v>
      </c>
      <c r="H37" s="520">
        <v>4760</v>
      </c>
      <c r="I37" s="519"/>
      <c r="J37" s="520">
        <v>699</v>
      </c>
      <c r="K37" s="520">
        <v>974</v>
      </c>
      <c r="L37" s="520">
        <v>1069</v>
      </c>
      <c r="M37" s="520">
        <v>1052</v>
      </c>
      <c r="N37" s="520">
        <v>1064</v>
      </c>
      <c r="O37" s="520">
        <v>921</v>
      </c>
      <c r="P37" s="520">
        <v>349</v>
      </c>
      <c r="Q37" s="520">
        <v>1131</v>
      </c>
      <c r="R37" s="520">
        <v>1208</v>
      </c>
      <c r="S37" s="520">
        <v>1130</v>
      </c>
      <c r="T37" s="520">
        <v>837</v>
      </c>
      <c r="U37" s="520">
        <v>1585</v>
      </c>
    </row>
    <row r="38" spans="1:22">
      <c r="A38" s="521" t="s">
        <v>53</v>
      </c>
      <c r="B38" s="522">
        <v>4817</v>
      </c>
      <c r="C38" s="522">
        <v>4774</v>
      </c>
      <c r="D38" s="522">
        <v>3819</v>
      </c>
      <c r="E38" s="522">
        <v>2831</v>
      </c>
      <c r="F38" s="522">
        <v>3225</v>
      </c>
      <c r="G38" s="522">
        <v>3034</v>
      </c>
      <c r="H38" s="522">
        <v>3204</v>
      </c>
      <c r="I38" s="519"/>
      <c r="J38" s="522">
        <v>607</v>
      </c>
      <c r="K38" s="522">
        <v>803</v>
      </c>
      <c r="L38" s="522">
        <v>826</v>
      </c>
      <c r="M38" s="522">
        <v>989</v>
      </c>
      <c r="N38" s="522">
        <v>969</v>
      </c>
      <c r="O38" s="522">
        <v>963</v>
      </c>
      <c r="P38" s="522">
        <v>924</v>
      </c>
      <c r="Q38" s="522">
        <v>178</v>
      </c>
      <c r="R38" s="522">
        <v>948</v>
      </c>
      <c r="S38" s="522">
        <v>800</v>
      </c>
      <c r="T38" s="522">
        <v>557</v>
      </c>
      <c r="U38" s="522">
        <v>899</v>
      </c>
    </row>
    <row r="39" spans="1:22">
      <c r="A39" s="519" t="s">
        <v>54</v>
      </c>
      <c r="B39" s="520">
        <v>7239</v>
      </c>
      <c r="C39" s="520">
        <v>7337</v>
      </c>
      <c r="D39" s="520">
        <v>6661</v>
      </c>
      <c r="E39" s="520">
        <v>5925</v>
      </c>
      <c r="F39" s="520">
        <v>6162</v>
      </c>
      <c r="G39" s="520">
        <v>5451</v>
      </c>
      <c r="H39" s="520">
        <v>6195</v>
      </c>
      <c r="I39" s="519"/>
      <c r="J39" s="520">
        <v>1551</v>
      </c>
      <c r="K39" s="520">
        <v>1445</v>
      </c>
      <c r="L39" s="520">
        <v>1490</v>
      </c>
      <c r="M39" s="520">
        <v>1677</v>
      </c>
      <c r="N39" s="520">
        <v>1346</v>
      </c>
      <c r="O39" s="520">
        <v>1273</v>
      </c>
      <c r="P39" s="520">
        <v>1485</v>
      </c>
      <c r="Q39" s="520">
        <v>1347</v>
      </c>
      <c r="R39" s="520">
        <v>1562</v>
      </c>
      <c r="S39" s="520">
        <v>1642</v>
      </c>
      <c r="T39" s="520">
        <v>1488</v>
      </c>
      <c r="U39" s="1300">
        <v>1503</v>
      </c>
    </row>
    <row r="40" spans="1:22">
      <c r="A40" s="516" t="s">
        <v>28</v>
      </c>
      <c r="B40" s="517">
        <v>10268</v>
      </c>
      <c r="C40" s="517">
        <v>10617</v>
      </c>
      <c r="D40" s="517">
        <v>1069</v>
      </c>
      <c r="E40" s="517">
        <v>129</v>
      </c>
      <c r="F40" s="517">
        <v>3179</v>
      </c>
      <c r="G40" s="517">
        <v>4305</v>
      </c>
      <c r="H40" s="517">
        <v>4629</v>
      </c>
      <c r="I40" s="518"/>
      <c r="J40" s="517">
        <v>656</v>
      </c>
      <c r="K40" s="517">
        <v>975</v>
      </c>
      <c r="L40" s="517">
        <v>803</v>
      </c>
      <c r="M40" s="517">
        <v>745</v>
      </c>
      <c r="N40" s="517">
        <v>679</v>
      </c>
      <c r="O40" s="517">
        <v>1136</v>
      </c>
      <c r="P40" s="517">
        <v>1268</v>
      </c>
      <c r="Q40" s="517">
        <v>1222</v>
      </c>
      <c r="R40" s="517">
        <v>1147</v>
      </c>
      <c r="S40" s="517">
        <v>1200</v>
      </c>
      <c r="T40" s="517">
        <v>1107</v>
      </c>
      <c r="U40" s="517">
        <v>1175</v>
      </c>
    </row>
    <row r="41" spans="1:22">
      <c r="A41" s="519" t="s">
        <v>55</v>
      </c>
      <c r="B41" s="520">
        <v>3825</v>
      </c>
      <c r="C41" s="520">
        <v>4062</v>
      </c>
      <c r="D41" s="520">
        <v>515</v>
      </c>
      <c r="E41" s="520"/>
      <c r="F41" s="520"/>
      <c r="G41" s="520"/>
      <c r="H41" s="520"/>
      <c r="I41" s="519"/>
      <c r="J41" s="520"/>
      <c r="K41" s="520"/>
      <c r="L41" s="520"/>
      <c r="M41" s="520"/>
      <c r="N41" s="520"/>
      <c r="O41" s="520"/>
      <c r="P41" s="520"/>
      <c r="Q41" s="520"/>
      <c r="R41" s="520"/>
      <c r="S41" s="520"/>
      <c r="T41" s="520"/>
      <c r="U41" s="520"/>
    </row>
    <row r="42" spans="1:22">
      <c r="A42" s="521" t="s">
        <v>56</v>
      </c>
      <c r="B42" s="522">
        <v>6443</v>
      </c>
      <c r="C42" s="522">
        <v>6555</v>
      </c>
      <c r="D42" s="522">
        <v>554</v>
      </c>
      <c r="E42" s="522">
        <v>129</v>
      </c>
      <c r="F42" s="522">
        <v>3179</v>
      </c>
      <c r="G42" s="522">
        <v>4305</v>
      </c>
      <c r="H42" s="522">
        <v>4629</v>
      </c>
      <c r="I42" s="519"/>
      <c r="J42" s="522">
        <v>656</v>
      </c>
      <c r="K42" s="522">
        <v>975</v>
      </c>
      <c r="L42" s="522">
        <v>803</v>
      </c>
      <c r="M42" s="522">
        <v>745</v>
      </c>
      <c r="N42" s="522">
        <v>679</v>
      </c>
      <c r="O42" s="522">
        <v>1136</v>
      </c>
      <c r="P42" s="522">
        <v>1268</v>
      </c>
      <c r="Q42" s="522">
        <v>1222</v>
      </c>
      <c r="R42" s="522">
        <v>1147</v>
      </c>
      <c r="S42" s="522">
        <v>1200</v>
      </c>
      <c r="T42" s="522">
        <v>1107</v>
      </c>
      <c r="U42" s="522">
        <v>1175</v>
      </c>
    </row>
    <row r="43" spans="1:22">
      <c r="A43" s="516" t="s">
        <v>57</v>
      </c>
      <c r="B43" s="517">
        <v>9203</v>
      </c>
      <c r="C43" s="517">
        <v>9537</v>
      </c>
      <c r="D43" s="517">
        <v>9245</v>
      </c>
      <c r="E43" s="517">
        <v>7625</v>
      </c>
      <c r="F43" s="517">
        <v>8169</v>
      </c>
      <c r="G43" s="517">
        <v>9919</v>
      </c>
      <c r="H43" s="517">
        <v>9283</v>
      </c>
      <c r="I43" s="518"/>
      <c r="J43" s="517">
        <v>1061</v>
      </c>
      <c r="K43" s="517">
        <v>2322</v>
      </c>
      <c r="L43" s="517">
        <v>2161</v>
      </c>
      <c r="M43" s="517">
        <v>2625</v>
      </c>
      <c r="N43" s="517">
        <v>1818</v>
      </c>
      <c r="O43" s="517">
        <v>2612</v>
      </c>
      <c r="P43" s="517">
        <v>2805</v>
      </c>
      <c r="Q43" s="517">
        <v>2684</v>
      </c>
      <c r="R43" s="517">
        <v>1719</v>
      </c>
      <c r="S43" s="517">
        <v>2613</v>
      </c>
      <c r="T43" s="517">
        <v>2628</v>
      </c>
      <c r="U43" s="517">
        <v>2323</v>
      </c>
    </row>
    <row r="44" spans="1:22">
      <c r="A44" s="516" t="s">
        <v>58</v>
      </c>
      <c r="B44" s="517"/>
      <c r="C44" s="517">
        <v>630</v>
      </c>
      <c r="D44" s="517">
        <v>154</v>
      </c>
      <c r="E44" s="517"/>
      <c r="F44" s="517"/>
      <c r="G44" s="517"/>
      <c r="H44" s="517"/>
      <c r="I44" s="518"/>
      <c r="J44" s="517"/>
      <c r="K44" s="517"/>
      <c r="L44" s="517"/>
      <c r="M44" s="517"/>
      <c r="N44" s="517"/>
      <c r="O44" s="517"/>
      <c r="P44" s="517"/>
      <c r="Q44" s="517"/>
      <c r="R44" s="517"/>
      <c r="S44" s="517"/>
      <c r="T44" s="517"/>
      <c r="U44" s="517"/>
    </row>
    <row r="45" spans="1:22">
      <c r="A45" s="523" t="s">
        <v>59</v>
      </c>
      <c r="B45" s="524">
        <v>50300</v>
      </c>
      <c r="C45" s="524">
        <v>55304</v>
      </c>
      <c r="D45" s="524">
        <v>41794</v>
      </c>
      <c r="E45" s="524">
        <v>29676</v>
      </c>
      <c r="F45" s="524">
        <v>31708</v>
      </c>
      <c r="G45" s="524">
        <v>32111</v>
      </c>
      <c r="H45" s="524">
        <v>36455</v>
      </c>
      <c r="I45" s="518"/>
      <c r="J45" s="524">
        <v>6287</v>
      </c>
      <c r="K45" s="524">
        <v>8008</v>
      </c>
      <c r="L45" s="524">
        <v>8340</v>
      </c>
      <c r="M45" s="524">
        <v>9073</v>
      </c>
      <c r="N45" s="524">
        <v>6924</v>
      </c>
      <c r="O45" s="524">
        <v>8672</v>
      </c>
      <c r="P45" s="524">
        <v>8256</v>
      </c>
      <c r="Q45" s="524">
        <v>8261</v>
      </c>
      <c r="R45" s="524">
        <v>8318</v>
      </c>
      <c r="S45" s="524">
        <v>9111</v>
      </c>
      <c r="T45" s="524">
        <v>9175</v>
      </c>
      <c r="U45" s="524">
        <v>9851</v>
      </c>
      <c r="V45" s="532"/>
    </row>
    <row r="46" spans="1:22" ht="13.5" thickBot="1">
      <c r="A46" s="529" t="s">
        <v>60</v>
      </c>
      <c r="B46" s="530">
        <v>51775</v>
      </c>
      <c r="C46" s="530">
        <v>56592</v>
      </c>
      <c r="D46" s="530">
        <v>43199</v>
      </c>
      <c r="E46" s="530">
        <v>31211</v>
      </c>
      <c r="F46" s="530">
        <v>32306</v>
      </c>
      <c r="G46" s="530">
        <v>33164</v>
      </c>
      <c r="H46" s="530">
        <v>35840</v>
      </c>
      <c r="I46" s="518"/>
      <c r="J46" s="530">
        <v>6271</v>
      </c>
      <c r="K46" s="530">
        <v>7647</v>
      </c>
      <c r="L46" s="530">
        <v>8037</v>
      </c>
      <c r="M46" s="530">
        <v>10351</v>
      </c>
      <c r="N46" s="530">
        <v>7011</v>
      </c>
      <c r="O46" s="530">
        <v>8843</v>
      </c>
      <c r="P46" s="530">
        <v>8521</v>
      </c>
      <c r="Q46" s="530">
        <v>8789</v>
      </c>
      <c r="R46" s="530">
        <v>8133</v>
      </c>
      <c r="S46" s="530">
        <v>8809</v>
      </c>
      <c r="T46" s="530">
        <v>8613</v>
      </c>
      <c r="U46" s="530">
        <v>10285</v>
      </c>
    </row>
    <row r="47" spans="1:22">
      <c r="A47" s="1511" t="s">
        <v>61</v>
      </c>
      <c r="B47" s="1511"/>
      <c r="C47" s="1511"/>
      <c r="D47" s="1511"/>
      <c r="E47" s="1511"/>
      <c r="F47" s="1511"/>
      <c r="G47" s="1511"/>
      <c r="H47" s="1511"/>
      <c r="I47" s="1512"/>
      <c r="J47" s="1511"/>
      <c r="K47" s="1511"/>
      <c r="L47" s="1511"/>
      <c r="M47" s="1511"/>
      <c r="N47" s="1511"/>
      <c r="O47" s="1511"/>
      <c r="P47" s="1511"/>
      <c r="Q47" s="1511"/>
      <c r="R47" s="1511"/>
      <c r="S47" s="1511"/>
      <c r="T47" s="1511"/>
      <c r="U47" s="1511"/>
    </row>
    <row r="49" spans="1:22" ht="15">
      <c r="A49" s="1510" t="s">
        <v>62</v>
      </c>
      <c r="B49" s="1510"/>
      <c r="C49" s="1510"/>
      <c r="D49" s="1510"/>
      <c r="E49" s="1510"/>
      <c r="F49" s="1510"/>
      <c r="G49" s="1510"/>
      <c r="H49" s="1510"/>
      <c r="I49" s="1510"/>
      <c r="J49" s="1510"/>
      <c r="K49" s="1510"/>
      <c r="L49" s="1510"/>
      <c r="M49" s="1510"/>
      <c r="N49" s="1510"/>
      <c r="O49" s="1510"/>
      <c r="P49" s="1510"/>
      <c r="Q49" s="1510"/>
      <c r="R49" s="1510"/>
      <c r="S49" s="1510"/>
      <c r="T49" s="1510"/>
      <c r="U49" s="1510"/>
    </row>
    <row r="50" spans="1:22">
      <c r="A50" s="511" t="s">
        <v>8</v>
      </c>
      <c r="B50" s="512">
        <v>2017</v>
      </c>
      <c r="C50" s="512">
        <v>2018</v>
      </c>
      <c r="D50" s="512">
        <v>2019</v>
      </c>
      <c r="E50" s="512">
        <v>2020</v>
      </c>
      <c r="F50" s="512">
        <v>2021</v>
      </c>
      <c r="G50" s="512">
        <v>2022</v>
      </c>
      <c r="H50" s="512">
        <v>2023</v>
      </c>
      <c r="I50" s="513"/>
      <c r="J50" s="512" t="s">
        <v>9</v>
      </c>
      <c r="K50" s="512" t="s">
        <v>10</v>
      </c>
      <c r="L50" s="512" t="s">
        <v>11</v>
      </c>
      <c r="M50" s="512" t="s">
        <v>12</v>
      </c>
      <c r="N50" s="512" t="s">
        <v>13</v>
      </c>
      <c r="O50" s="512" t="s">
        <v>14</v>
      </c>
      <c r="P50" s="512" t="s">
        <v>15</v>
      </c>
      <c r="Q50" s="512" t="s">
        <v>16</v>
      </c>
      <c r="R50" s="512" t="s">
        <v>17</v>
      </c>
      <c r="S50" s="514" t="s">
        <v>18</v>
      </c>
      <c r="T50" s="512" t="s">
        <v>19</v>
      </c>
      <c r="U50" s="512" t="s">
        <v>20</v>
      </c>
    </row>
    <row r="51" spans="1:22">
      <c r="A51" s="516" t="s">
        <v>63</v>
      </c>
      <c r="B51" s="533">
        <v>293.10000000000002</v>
      </c>
      <c r="C51" s="533">
        <v>284.8</v>
      </c>
      <c r="D51" s="533">
        <v>254.9</v>
      </c>
      <c r="E51" s="533">
        <v>260.5</v>
      </c>
      <c r="F51" s="533">
        <v>226.4</v>
      </c>
      <c r="G51" s="534">
        <v>171</v>
      </c>
      <c r="H51" s="534">
        <v>247.2</v>
      </c>
      <c r="I51" s="518"/>
      <c r="J51" s="533">
        <v>50</v>
      </c>
      <c r="K51" s="533">
        <v>55.2</v>
      </c>
      <c r="L51" s="533">
        <v>63.4</v>
      </c>
      <c r="M51" s="533">
        <v>57.7</v>
      </c>
      <c r="N51" s="533">
        <v>37.700000000000003</v>
      </c>
      <c r="O51" s="535">
        <v>35</v>
      </c>
      <c r="P51" s="533">
        <v>53.4</v>
      </c>
      <c r="Q51" s="533">
        <v>44.9</v>
      </c>
      <c r="R51" s="533">
        <v>46.1</v>
      </c>
      <c r="S51" s="533">
        <v>57.7</v>
      </c>
      <c r="T51" s="534">
        <v>66.7</v>
      </c>
      <c r="U51" s="534">
        <v>76.7</v>
      </c>
    </row>
    <row r="52" spans="1:22">
      <c r="A52" s="519" t="s">
        <v>64</v>
      </c>
      <c r="B52" s="536">
        <v>193.4</v>
      </c>
      <c r="C52" s="536">
        <v>192.6</v>
      </c>
      <c r="D52" s="536">
        <v>189.4</v>
      </c>
      <c r="E52" s="536">
        <v>172.7</v>
      </c>
      <c r="F52" s="536">
        <v>144.6</v>
      </c>
      <c r="G52" s="536">
        <v>127.8</v>
      </c>
      <c r="H52" s="536">
        <v>180.4</v>
      </c>
      <c r="I52" s="519"/>
      <c r="J52" s="536">
        <v>34.1</v>
      </c>
      <c r="K52" s="536">
        <v>38.700000000000003</v>
      </c>
      <c r="L52" s="536">
        <v>38</v>
      </c>
      <c r="M52" s="536">
        <v>33.799999999999997</v>
      </c>
      <c r="N52" s="536">
        <v>33.9</v>
      </c>
      <c r="O52" s="536">
        <v>29.6</v>
      </c>
      <c r="P52" s="536">
        <v>34.700000000000003</v>
      </c>
      <c r="Q52" s="536">
        <v>29.6</v>
      </c>
      <c r="R52" s="536">
        <v>32.799999999999997</v>
      </c>
      <c r="S52" s="536">
        <v>42.7</v>
      </c>
      <c r="T52" s="537">
        <v>49.6</v>
      </c>
      <c r="U52" s="537">
        <v>55.2</v>
      </c>
    </row>
    <row r="53" spans="1:22">
      <c r="A53" s="521" t="s">
        <v>65</v>
      </c>
      <c r="B53" s="538">
        <v>99.7</v>
      </c>
      <c r="C53" s="538">
        <v>92.2</v>
      </c>
      <c r="D53" s="538">
        <v>65.5</v>
      </c>
      <c r="E53" s="538">
        <v>87.7</v>
      </c>
      <c r="F53" s="538">
        <v>81.8</v>
      </c>
      <c r="G53" s="538">
        <v>43.2</v>
      </c>
      <c r="H53" s="538">
        <v>66.8</v>
      </c>
      <c r="I53" s="519"/>
      <c r="J53" s="538">
        <v>15.9</v>
      </c>
      <c r="K53" s="538">
        <v>16.600000000000001</v>
      </c>
      <c r="L53" s="538">
        <v>25.4</v>
      </c>
      <c r="M53" s="538">
        <v>24</v>
      </c>
      <c r="N53" s="538">
        <v>3.8</v>
      </c>
      <c r="O53" s="538">
        <v>5.4</v>
      </c>
      <c r="P53" s="538">
        <v>18.7</v>
      </c>
      <c r="Q53" s="538">
        <v>15.3</v>
      </c>
      <c r="R53" s="538">
        <v>13.3</v>
      </c>
      <c r="S53" s="539">
        <v>15</v>
      </c>
      <c r="T53" s="540">
        <v>17.100000000000001</v>
      </c>
      <c r="U53" s="540">
        <v>21.4</v>
      </c>
    </row>
    <row r="54" spans="1:22">
      <c r="A54" s="516" t="s">
        <v>66</v>
      </c>
      <c r="B54" s="533">
        <v>145.4</v>
      </c>
      <c r="C54" s="533">
        <v>110.6</v>
      </c>
      <c r="D54" s="533">
        <v>126.2</v>
      </c>
      <c r="E54" s="533">
        <v>99.6</v>
      </c>
      <c r="F54" s="533">
        <v>70.400000000000006</v>
      </c>
      <c r="G54" s="533">
        <v>82.1</v>
      </c>
      <c r="H54" s="533">
        <v>79.400000000000006</v>
      </c>
      <c r="I54" s="518"/>
      <c r="J54" s="533">
        <v>26.6</v>
      </c>
      <c r="K54" s="533">
        <v>18.2</v>
      </c>
      <c r="L54" s="533">
        <v>5.8</v>
      </c>
      <c r="M54" s="533">
        <v>19.7</v>
      </c>
      <c r="N54" s="533">
        <v>18.899999999999999</v>
      </c>
      <c r="O54" s="533">
        <v>20.9</v>
      </c>
      <c r="P54" s="533">
        <v>20.9</v>
      </c>
      <c r="Q54" s="533">
        <v>21.4</v>
      </c>
      <c r="R54" s="533">
        <v>20.9</v>
      </c>
      <c r="S54" s="533">
        <v>21.1</v>
      </c>
      <c r="T54" s="534">
        <v>14.9</v>
      </c>
      <c r="U54" s="534">
        <v>22.4</v>
      </c>
    </row>
    <row r="55" spans="1:22">
      <c r="A55" s="519" t="s">
        <v>67</v>
      </c>
      <c r="B55" s="536">
        <v>98.3</v>
      </c>
      <c r="C55" s="536">
        <v>72.3</v>
      </c>
      <c r="D55" s="536">
        <v>92.8</v>
      </c>
      <c r="E55" s="536">
        <v>76.5</v>
      </c>
      <c r="F55" s="536">
        <v>46.2</v>
      </c>
      <c r="G55" s="536">
        <v>59.2</v>
      </c>
      <c r="H55" s="536">
        <v>57.9</v>
      </c>
      <c r="I55" s="519"/>
      <c r="J55" s="536">
        <v>19.399999999999999</v>
      </c>
      <c r="K55" s="536">
        <v>13</v>
      </c>
      <c r="L55" s="536">
        <v>1</v>
      </c>
      <c r="M55" s="536">
        <v>12.9</v>
      </c>
      <c r="N55" s="536">
        <v>13.9</v>
      </c>
      <c r="O55" s="536">
        <v>16.899999999999999</v>
      </c>
      <c r="P55" s="536">
        <v>12.3</v>
      </c>
      <c r="Q55" s="536">
        <v>16.100000000000001</v>
      </c>
      <c r="R55" s="536">
        <v>16.3</v>
      </c>
      <c r="S55" s="536">
        <v>16.7</v>
      </c>
      <c r="T55" s="537">
        <v>9.4</v>
      </c>
      <c r="U55" s="537">
        <v>15.4</v>
      </c>
    </row>
    <row r="56" spans="1:22">
      <c r="A56" s="521" t="s">
        <v>68</v>
      </c>
      <c r="B56" s="538">
        <v>1.7</v>
      </c>
      <c r="C56" s="538">
        <v>1.3</v>
      </c>
      <c r="D56" s="538">
        <v>0.9</v>
      </c>
      <c r="E56" s="538">
        <v>0.8</v>
      </c>
      <c r="F56" s="538">
        <v>0.4</v>
      </c>
      <c r="G56" s="538">
        <v>5.3</v>
      </c>
      <c r="H56" s="538">
        <v>4.7</v>
      </c>
      <c r="I56" s="519"/>
      <c r="J56" s="538">
        <v>0.2</v>
      </c>
      <c r="K56" s="538">
        <v>0.1</v>
      </c>
      <c r="L56" s="540" t="s">
        <v>34</v>
      </c>
      <c r="M56" s="538">
        <v>0.2</v>
      </c>
      <c r="N56" s="538">
        <v>0.3</v>
      </c>
      <c r="O56" s="538">
        <v>0.2</v>
      </c>
      <c r="P56" s="538">
        <v>3.6</v>
      </c>
      <c r="Q56" s="538">
        <v>1.2</v>
      </c>
      <c r="R56" s="538">
        <v>0.1</v>
      </c>
      <c r="S56" s="538">
        <v>0.05</v>
      </c>
      <c r="T56" s="540">
        <v>1.6</v>
      </c>
      <c r="U56" s="540">
        <v>2.9</v>
      </c>
    </row>
    <row r="57" spans="1:22">
      <c r="A57" s="519" t="s">
        <v>69</v>
      </c>
      <c r="B57" s="536">
        <v>33.5</v>
      </c>
      <c r="C57" s="536">
        <v>25.7</v>
      </c>
      <c r="D57" s="536">
        <v>25</v>
      </c>
      <c r="E57" s="536">
        <v>17.8</v>
      </c>
      <c r="F57" s="536">
        <v>20.2</v>
      </c>
      <c r="G57" s="536">
        <v>10.8</v>
      </c>
      <c r="H57" s="536">
        <v>9.6</v>
      </c>
      <c r="I57" s="519"/>
      <c r="J57" s="536">
        <v>6.1</v>
      </c>
      <c r="K57" s="536">
        <v>4.5</v>
      </c>
      <c r="L57" s="536">
        <v>4.5999999999999996</v>
      </c>
      <c r="M57" s="536">
        <v>5.0999999999999996</v>
      </c>
      <c r="N57" s="536">
        <v>3.1</v>
      </c>
      <c r="O57" s="536">
        <v>2.5</v>
      </c>
      <c r="P57" s="536">
        <v>3.3</v>
      </c>
      <c r="Q57" s="536">
        <v>1.9</v>
      </c>
      <c r="R57" s="541">
        <v>2</v>
      </c>
      <c r="S57" s="536">
        <v>2.2000000000000002</v>
      </c>
      <c r="T57" s="537">
        <v>2.7</v>
      </c>
      <c r="U57" s="537">
        <v>2.7</v>
      </c>
    </row>
    <row r="58" spans="1:22">
      <c r="A58" s="521" t="s">
        <v>70</v>
      </c>
      <c r="B58" s="538">
        <v>11.9</v>
      </c>
      <c r="C58" s="538">
        <v>11.3</v>
      </c>
      <c r="D58" s="538">
        <v>7.5</v>
      </c>
      <c r="E58" s="538">
        <v>4.5</v>
      </c>
      <c r="F58" s="538">
        <v>3.6</v>
      </c>
      <c r="G58" s="538">
        <v>6.8</v>
      </c>
      <c r="H58" s="538">
        <v>7.2</v>
      </c>
      <c r="I58" s="519"/>
      <c r="J58" s="538">
        <v>1.1000000000000001</v>
      </c>
      <c r="K58" s="538">
        <v>0.6</v>
      </c>
      <c r="L58" s="538">
        <v>0.3</v>
      </c>
      <c r="M58" s="538">
        <v>1.6</v>
      </c>
      <c r="N58" s="538">
        <v>1.6</v>
      </c>
      <c r="O58" s="538">
        <v>1.3</v>
      </c>
      <c r="P58" s="538">
        <v>1.7</v>
      </c>
      <c r="Q58" s="538">
        <v>2.2000000000000002</v>
      </c>
      <c r="R58" s="538">
        <v>2.5</v>
      </c>
      <c r="S58" s="538">
        <v>2.1</v>
      </c>
      <c r="T58" s="540">
        <v>1.2</v>
      </c>
      <c r="U58" s="540">
        <v>1.4</v>
      </c>
    </row>
    <row r="59" spans="1:22">
      <c r="A59" s="521" t="s">
        <v>71</v>
      </c>
      <c r="B59" s="538">
        <v>7.1</v>
      </c>
      <c r="C59" s="540"/>
      <c r="D59" s="540"/>
      <c r="E59" s="540"/>
      <c r="F59" s="540"/>
      <c r="G59" s="540"/>
      <c r="H59" s="540"/>
      <c r="I59" s="519"/>
      <c r="J59" s="540"/>
      <c r="K59" s="540"/>
      <c r="L59" s="540"/>
      <c r="M59" s="540"/>
      <c r="N59" s="540"/>
      <c r="O59" s="540"/>
      <c r="P59" s="540"/>
      <c r="Q59" s="540"/>
      <c r="R59" s="540"/>
      <c r="S59" s="540"/>
      <c r="T59" s="540"/>
      <c r="U59" s="540"/>
    </row>
    <row r="60" spans="1:22">
      <c r="A60" s="523" t="s">
        <v>72</v>
      </c>
      <c r="B60" s="542">
        <v>438.5</v>
      </c>
      <c r="C60" s="542">
        <v>395.5</v>
      </c>
      <c r="D60" s="542">
        <v>381.1</v>
      </c>
      <c r="E60" s="542">
        <v>360.1</v>
      </c>
      <c r="F60" s="542">
        <v>296.8</v>
      </c>
      <c r="G60" s="542">
        <v>253.1</v>
      </c>
      <c r="H60" s="542">
        <v>326.60000000000002</v>
      </c>
      <c r="I60" s="518"/>
      <c r="J60" s="543">
        <v>76.5</v>
      </c>
      <c r="K60" s="542">
        <v>73.5</v>
      </c>
      <c r="L60" s="542">
        <v>69.2</v>
      </c>
      <c r="M60" s="542">
        <v>77.5</v>
      </c>
      <c r="N60" s="542">
        <v>56.6</v>
      </c>
      <c r="O60" s="542">
        <v>55.9</v>
      </c>
      <c r="P60" s="542">
        <v>74.3</v>
      </c>
      <c r="Q60" s="542">
        <v>66.3</v>
      </c>
      <c r="R60" s="544">
        <v>67</v>
      </c>
      <c r="S60" s="542">
        <v>78.8</v>
      </c>
      <c r="T60" s="543">
        <v>81.599999999999994</v>
      </c>
      <c r="U60" s="543">
        <v>99.1</v>
      </c>
      <c r="V60" s="545"/>
    </row>
    <row r="61" spans="1:22">
      <c r="A61" s="523" t="s">
        <v>73</v>
      </c>
      <c r="B61" s="542">
        <v>423.8</v>
      </c>
      <c r="C61" s="542">
        <v>378.9</v>
      </c>
      <c r="D61" s="542">
        <v>365.2</v>
      </c>
      <c r="E61" s="542">
        <v>346.3</v>
      </c>
      <c r="F61" s="542">
        <v>284.5</v>
      </c>
      <c r="G61" s="542">
        <v>243.9</v>
      </c>
      <c r="H61" s="542">
        <v>307.8</v>
      </c>
      <c r="I61" s="518"/>
      <c r="J61" s="542">
        <v>71.2</v>
      </c>
      <c r="K61" s="542">
        <v>74.2</v>
      </c>
      <c r="L61" s="542">
        <v>65.400000000000006</v>
      </c>
      <c r="M61" s="542">
        <v>73.7</v>
      </c>
      <c r="N61" s="542">
        <v>50.3</v>
      </c>
      <c r="O61" s="542">
        <v>51.5</v>
      </c>
      <c r="P61" s="542">
        <v>70.5</v>
      </c>
      <c r="Q61" s="542">
        <v>71.599999999999994</v>
      </c>
      <c r="R61" s="542">
        <v>62.7</v>
      </c>
      <c r="S61" s="542">
        <v>73.8</v>
      </c>
      <c r="T61" s="543">
        <v>73.8</v>
      </c>
      <c r="U61" s="543">
        <v>97.5</v>
      </c>
    </row>
    <row r="62" spans="1:22">
      <c r="A62" s="519" t="s">
        <v>74</v>
      </c>
      <c r="B62" s="537"/>
      <c r="C62" s="536">
        <v>273.60000000000002</v>
      </c>
      <c r="D62" s="536">
        <v>243.7</v>
      </c>
      <c r="E62" s="536">
        <v>247.2</v>
      </c>
      <c r="F62" s="536">
        <v>216.2</v>
      </c>
      <c r="G62" s="536">
        <v>166.3</v>
      </c>
      <c r="H62" s="536">
        <v>234</v>
      </c>
      <c r="I62" s="519"/>
      <c r="J62" s="536">
        <v>45.4</v>
      </c>
      <c r="K62" s="536">
        <v>55.8</v>
      </c>
      <c r="L62" s="536">
        <v>62.3</v>
      </c>
      <c r="M62" s="536">
        <v>52.7</v>
      </c>
      <c r="N62" s="536">
        <v>34.1</v>
      </c>
      <c r="O62" s="536">
        <v>34.6</v>
      </c>
      <c r="P62" s="536">
        <v>52.9</v>
      </c>
      <c r="Q62" s="536">
        <v>44.7</v>
      </c>
      <c r="R62" s="536">
        <v>43.2</v>
      </c>
      <c r="S62" s="536">
        <v>52.7</v>
      </c>
      <c r="T62" s="537">
        <v>61.8</v>
      </c>
      <c r="U62" s="537">
        <v>76.3</v>
      </c>
    </row>
    <row r="63" spans="1:22" ht="13.5" thickBot="1">
      <c r="A63" s="546" t="s">
        <v>75</v>
      </c>
      <c r="B63" s="547"/>
      <c r="C63" s="548">
        <v>105.4</v>
      </c>
      <c r="D63" s="548">
        <v>121.6</v>
      </c>
      <c r="E63" s="548">
        <v>99.1</v>
      </c>
      <c r="F63" s="548">
        <v>68.3</v>
      </c>
      <c r="G63" s="548">
        <v>77.5</v>
      </c>
      <c r="H63" s="548">
        <v>73.8</v>
      </c>
      <c r="I63" s="519"/>
      <c r="J63" s="548">
        <v>25.8</v>
      </c>
      <c r="K63" s="548">
        <v>18.399999999999999</v>
      </c>
      <c r="L63" s="548">
        <v>3.1</v>
      </c>
      <c r="M63" s="548">
        <v>21</v>
      </c>
      <c r="N63" s="548">
        <v>16.2</v>
      </c>
      <c r="O63" s="548">
        <v>16.899999999999999</v>
      </c>
      <c r="P63" s="548">
        <v>17.600000000000001</v>
      </c>
      <c r="Q63" s="548">
        <v>26.9</v>
      </c>
      <c r="R63" s="548">
        <v>19.5</v>
      </c>
      <c r="S63" s="549">
        <v>21</v>
      </c>
      <c r="T63" s="547">
        <v>12</v>
      </c>
      <c r="U63" s="547">
        <v>21.2</v>
      </c>
    </row>
    <row r="64" spans="1:22" ht="13.5" thickBot="1">
      <c r="A64" s="1511" t="s">
        <v>76</v>
      </c>
      <c r="B64" s="1511"/>
      <c r="C64" s="1511"/>
      <c r="D64" s="1511"/>
      <c r="E64" s="1511"/>
      <c r="F64" s="1511"/>
      <c r="G64" s="1511"/>
      <c r="H64" s="1511"/>
      <c r="I64" s="1512"/>
      <c r="J64" s="1511"/>
      <c r="K64" s="1511"/>
      <c r="L64" s="1511"/>
      <c r="M64" s="1511"/>
      <c r="N64" s="1511"/>
      <c r="O64" s="1511"/>
      <c r="P64" s="1511"/>
      <c r="Q64" s="1511"/>
      <c r="R64" s="1511"/>
      <c r="S64" s="1511"/>
      <c r="T64" s="1511"/>
      <c r="U64" s="1511"/>
    </row>
    <row r="65" spans="1:22">
      <c r="A65" s="1511" t="s">
        <v>77</v>
      </c>
      <c r="B65" s="1511"/>
      <c r="C65" s="1511"/>
      <c r="D65" s="1511"/>
      <c r="E65" s="1511"/>
      <c r="F65" s="1511"/>
      <c r="G65" s="1511"/>
      <c r="H65" s="1511"/>
      <c r="I65" s="1512"/>
      <c r="J65" s="1511"/>
      <c r="K65" s="1511"/>
      <c r="L65" s="1511"/>
      <c r="M65" s="1511"/>
      <c r="N65" s="1511"/>
      <c r="O65" s="1511"/>
      <c r="P65" s="1511"/>
      <c r="Q65" s="1511"/>
      <c r="R65" s="1511"/>
      <c r="S65" s="1511"/>
      <c r="T65" s="1511"/>
      <c r="U65" s="1511"/>
    </row>
    <row r="67" spans="1:22" ht="15">
      <c r="A67" s="1510" t="s">
        <v>78</v>
      </c>
      <c r="B67" s="1510"/>
      <c r="C67" s="1510"/>
      <c r="D67" s="1510"/>
      <c r="E67" s="1510"/>
      <c r="F67" s="1510"/>
      <c r="G67" s="1510"/>
      <c r="H67" s="1510"/>
      <c r="I67" s="1510"/>
      <c r="J67" s="1510"/>
      <c r="K67" s="1510"/>
      <c r="L67" s="1510"/>
      <c r="M67" s="1510"/>
      <c r="N67" s="1510"/>
      <c r="O67" s="1510"/>
      <c r="P67" s="1510"/>
      <c r="Q67" s="1510"/>
      <c r="R67" s="1510"/>
      <c r="S67" s="1510"/>
      <c r="T67" s="1510"/>
      <c r="U67" s="1510"/>
    </row>
    <row r="68" spans="1:22">
      <c r="A68" s="511" t="s">
        <v>8</v>
      </c>
      <c r="B68" s="514">
        <v>2017</v>
      </c>
      <c r="C68" s="514">
        <v>2018</v>
      </c>
      <c r="D68" s="514">
        <v>2019</v>
      </c>
      <c r="E68" s="514">
        <v>2020</v>
      </c>
      <c r="F68" s="514">
        <v>2021</v>
      </c>
      <c r="G68" s="514">
        <v>2022</v>
      </c>
      <c r="H68" s="514">
        <v>2023</v>
      </c>
      <c r="I68" s="513"/>
      <c r="J68" s="514" t="s">
        <v>9</v>
      </c>
      <c r="K68" s="514" t="s">
        <v>10</v>
      </c>
      <c r="L68" s="514" t="s">
        <v>11</v>
      </c>
      <c r="M68" s="514" t="s">
        <v>12</v>
      </c>
      <c r="N68" s="514" t="s">
        <v>13</v>
      </c>
      <c r="O68" s="512" t="s">
        <v>14</v>
      </c>
      <c r="P68" s="514" t="s">
        <v>15</v>
      </c>
      <c r="Q68" s="514" t="s">
        <v>16</v>
      </c>
      <c r="R68" s="512" t="s">
        <v>17</v>
      </c>
      <c r="S68" s="514" t="s">
        <v>18</v>
      </c>
      <c r="T68" s="514" t="s">
        <v>19</v>
      </c>
      <c r="U68" s="514" t="s">
        <v>20</v>
      </c>
    </row>
    <row r="69" spans="1:22">
      <c r="A69" s="516" t="s">
        <v>66</v>
      </c>
      <c r="B69" s="533">
        <v>136.9</v>
      </c>
      <c r="C69" s="533">
        <v>103.9</v>
      </c>
      <c r="D69" s="533">
        <v>97.4</v>
      </c>
      <c r="E69" s="533">
        <v>89.6</v>
      </c>
      <c r="F69" s="533">
        <v>76.400000000000006</v>
      </c>
      <c r="G69" s="533">
        <v>73.3</v>
      </c>
      <c r="H69" s="533">
        <v>59.5</v>
      </c>
      <c r="I69" s="518"/>
      <c r="J69" s="533">
        <v>25.2</v>
      </c>
      <c r="K69" s="533">
        <v>20.399999999999999</v>
      </c>
      <c r="L69" s="534">
        <v>12.4</v>
      </c>
      <c r="M69" s="533">
        <v>18.3</v>
      </c>
      <c r="N69" s="533">
        <v>18.899999999999999</v>
      </c>
      <c r="O69" s="534">
        <v>16.100000000000001</v>
      </c>
      <c r="P69" s="535">
        <v>20</v>
      </c>
      <c r="Q69" s="533">
        <v>18.2</v>
      </c>
      <c r="R69" s="534">
        <v>16.3</v>
      </c>
      <c r="S69" s="534">
        <v>13.2</v>
      </c>
      <c r="T69" s="534">
        <v>13.3</v>
      </c>
      <c r="U69" s="534">
        <v>16.7</v>
      </c>
    </row>
    <row r="70" spans="1:22">
      <c r="A70" s="519" t="s">
        <v>67</v>
      </c>
      <c r="B70" s="536">
        <v>61.9</v>
      </c>
      <c r="C70" s="536">
        <v>50.6</v>
      </c>
      <c r="D70" s="536">
        <v>50.8</v>
      </c>
      <c r="E70" s="536">
        <v>43.2</v>
      </c>
      <c r="F70" s="536">
        <v>32.200000000000003</v>
      </c>
      <c r="G70" s="541">
        <v>39</v>
      </c>
      <c r="H70" s="541">
        <v>38.200000000000003</v>
      </c>
      <c r="I70" s="519"/>
      <c r="J70" s="541">
        <v>12</v>
      </c>
      <c r="K70" s="541">
        <v>9</v>
      </c>
      <c r="L70" s="537">
        <v>2.4</v>
      </c>
      <c r="M70" s="536">
        <v>8.8000000000000007</v>
      </c>
      <c r="N70" s="536">
        <v>8.6</v>
      </c>
      <c r="O70" s="537">
        <v>7.1</v>
      </c>
      <c r="P70" s="536">
        <v>12.2</v>
      </c>
      <c r="Q70" s="536">
        <v>11.1</v>
      </c>
      <c r="R70" s="537">
        <v>9.5</v>
      </c>
      <c r="S70" s="537">
        <v>10.6</v>
      </c>
      <c r="T70" s="537">
        <v>8.1</v>
      </c>
      <c r="U70" s="537">
        <v>10</v>
      </c>
    </row>
    <row r="71" spans="1:22">
      <c r="A71" s="521" t="s">
        <v>68</v>
      </c>
      <c r="B71" s="539">
        <v>23</v>
      </c>
      <c r="C71" s="538">
        <v>14.8</v>
      </c>
      <c r="D71" s="538">
        <v>11.3</v>
      </c>
      <c r="E71" s="538">
        <v>10.6</v>
      </c>
      <c r="F71" s="539">
        <v>6</v>
      </c>
      <c r="G71" s="538">
        <v>9.9</v>
      </c>
      <c r="H71" s="538">
        <v>7.9</v>
      </c>
      <c r="I71" s="519"/>
      <c r="J71" s="538">
        <v>2.8</v>
      </c>
      <c r="K71" s="538">
        <v>1.4</v>
      </c>
      <c r="L71" s="540">
        <v>0.6</v>
      </c>
      <c r="M71" s="538">
        <v>1.2</v>
      </c>
      <c r="N71" s="538">
        <v>2.9</v>
      </c>
      <c r="O71" s="540">
        <v>2</v>
      </c>
      <c r="P71" s="538">
        <v>2.7</v>
      </c>
      <c r="Q71" s="538">
        <v>2.4</v>
      </c>
      <c r="R71" s="540">
        <v>2.5</v>
      </c>
      <c r="S71" s="540">
        <v>0.9</v>
      </c>
      <c r="T71" s="540">
        <v>1.3</v>
      </c>
      <c r="U71" s="540">
        <v>3.2</v>
      </c>
    </row>
    <row r="72" spans="1:22">
      <c r="A72" s="519" t="s">
        <v>69</v>
      </c>
      <c r="B72" s="536">
        <v>51.8</v>
      </c>
      <c r="C72" s="536">
        <v>38.6</v>
      </c>
      <c r="D72" s="536">
        <v>35.4</v>
      </c>
      <c r="E72" s="536">
        <v>35.700000000000003</v>
      </c>
      <c r="F72" s="536">
        <v>38.200000000000003</v>
      </c>
      <c r="G72" s="536">
        <v>24.4</v>
      </c>
      <c r="H72" s="536">
        <v>13.5</v>
      </c>
      <c r="I72" s="519"/>
      <c r="J72" s="536">
        <v>10.4</v>
      </c>
      <c r="K72" s="541">
        <v>10</v>
      </c>
      <c r="L72" s="537">
        <v>9.4</v>
      </c>
      <c r="M72" s="536">
        <v>8.4</v>
      </c>
      <c r="N72" s="536">
        <v>7.5</v>
      </c>
      <c r="O72" s="537">
        <v>6.9</v>
      </c>
      <c r="P72" s="536">
        <v>5.0999999999999996</v>
      </c>
      <c r="Q72" s="536">
        <v>4.5999999999999996</v>
      </c>
      <c r="R72" s="537">
        <v>4.3</v>
      </c>
      <c r="S72" s="537">
        <v>1.7</v>
      </c>
      <c r="T72" s="537">
        <v>3.9</v>
      </c>
      <c r="U72" s="537">
        <v>3.5</v>
      </c>
    </row>
    <row r="73" spans="1:22">
      <c r="A73" s="516" t="s">
        <v>79</v>
      </c>
      <c r="B73" s="533">
        <v>73.099999999999994</v>
      </c>
      <c r="C73" s="533">
        <v>72.099999999999994</v>
      </c>
      <c r="D73" s="533">
        <v>68.099999999999994</v>
      </c>
      <c r="E73" s="533">
        <v>71.599999999999994</v>
      </c>
      <c r="F73" s="533">
        <v>66.7</v>
      </c>
      <c r="G73" s="533">
        <v>63.9</v>
      </c>
      <c r="H73" s="533">
        <v>64.099999999999994</v>
      </c>
      <c r="I73" s="518"/>
      <c r="J73" s="533">
        <v>15.4</v>
      </c>
      <c r="K73" s="533">
        <v>14.5</v>
      </c>
      <c r="L73" s="534">
        <v>15.1</v>
      </c>
      <c r="M73" s="533">
        <v>21.7</v>
      </c>
      <c r="N73" s="533">
        <v>17.600000000000001</v>
      </c>
      <c r="O73" s="534">
        <v>9.1</v>
      </c>
      <c r="P73" s="533">
        <v>19.2</v>
      </c>
      <c r="Q73" s="535">
        <v>18</v>
      </c>
      <c r="R73" s="534">
        <v>14</v>
      </c>
      <c r="S73" s="534">
        <v>13.2</v>
      </c>
      <c r="T73" s="534">
        <v>17.100000000000001</v>
      </c>
      <c r="U73" s="534">
        <v>19.8</v>
      </c>
    </row>
    <row r="74" spans="1:22">
      <c r="A74" s="516" t="s">
        <v>80</v>
      </c>
      <c r="B74" s="533">
        <v>40.299999999999997</v>
      </c>
      <c r="C74" s="533">
        <v>32.5</v>
      </c>
      <c r="D74" s="533">
        <v>23.4</v>
      </c>
      <c r="E74" s="535">
        <v>31</v>
      </c>
      <c r="F74" s="534"/>
      <c r="G74" s="534"/>
      <c r="H74" s="534"/>
      <c r="I74" s="518"/>
      <c r="J74" s="534"/>
      <c r="K74" s="534" t="s">
        <v>34</v>
      </c>
      <c r="L74" s="534" t="s">
        <v>34</v>
      </c>
      <c r="M74" s="534" t="s">
        <v>34</v>
      </c>
      <c r="N74" s="534" t="s">
        <v>34</v>
      </c>
      <c r="O74" s="534" t="s">
        <v>34</v>
      </c>
      <c r="P74" s="534" t="s">
        <v>34</v>
      </c>
      <c r="Q74" s="534" t="s">
        <v>34</v>
      </c>
      <c r="R74" s="534" t="s">
        <v>34</v>
      </c>
      <c r="S74" s="534" t="s">
        <v>34</v>
      </c>
      <c r="T74" s="534" t="s">
        <v>34</v>
      </c>
      <c r="U74" s="534" t="s">
        <v>34</v>
      </c>
    </row>
    <row r="75" spans="1:22">
      <c r="A75" s="516" t="s">
        <v>63</v>
      </c>
      <c r="B75" s="533">
        <v>24.7</v>
      </c>
      <c r="C75" s="533">
        <v>22.9</v>
      </c>
      <c r="D75" s="533">
        <v>11.6</v>
      </c>
      <c r="E75" s="550">
        <v>16</v>
      </c>
      <c r="F75" s="533">
        <v>19.100000000000001</v>
      </c>
      <c r="G75" s="533">
        <v>23.6</v>
      </c>
      <c r="H75" s="535">
        <v>17</v>
      </c>
      <c r="I75" s="518"/>
      <c r="J75" s="533">
        <v>6.3</v>
      </c>
      <c r="K75" s="533">
        <v>5.2</v>
      </c>
      <c r="L75" s="534">
        <v>2.2000000000000002</v>
      </c>
      <c r="M75" s="533">
        <v>5.4</v>
      </c>
      <c r="N75" s="533">
        <v>5.4</v>
      </c>
      <c r="O75" s="534">
        <v>6.3</v>
      </c>
      <c r="P75" s="533">
        <v>6.8</v>
      </c>
      <c r="Q75" s="533">
        <v>5.0999999999999996</v>
      </c>
      <c r="R75" s="534">
        <v>4.9000000000000004</v>
      </c>
      <c r="S75" s="534">
        <v>5.7</v>
      </c>
      <c r="T75" s="534">
        <v>5.8</v>
      </c>
      <c r="U75" s="534">
        <v>0.6</v>
      </c>
    </row>
    <row r="76" spans="1:22">
      <c r="A76" s="516" t="s">
        <v>81</v>
      </c>
      <c r="B76" s="533">
        <v>13.1</v>
      </c>
      <c r="C76" s="533">
        <v>13.1</v>
      </c>
      <c r="D76" s="533">
        <v>7.3</v>
      </c>
      <c r="E76" s="533">
        <v>6.6</v>
      </c>
      <c r="F76" s="533">
        <v>6.1</v>
      </c>
      <c r="G76" s="533">
        <v>18.3</v>
      </c>
      <c r="H76" s="533">
        <v>24.2</v>
      </c>
      <c r="I76" s="518"/>
      <c r="J76" s="533">
        <v>1.6</v>
      </c>
      <c r="K76" s="533">
        <v>1.3</v>
      </c>
      <c r="L76" s="534">
        <v>0.6</v>
      </c>
      <c r="M76" s="533">
        <v>2.6</v>
      </c>
      <c r="N76" s="533">
        <v>3.7</v>
      </c>
      <c r="O76" s="534">
        <v>2.7</v>
      </c>
      <c r="P76" s="533">
        <v>5.8</v>
      </c>
      <c r="Q76" s="533">
        <v>6.1</v>
      </c>
      <c r="R76" s="534">
        <v>5.9</v>
      </c>
      <c r="S76" s="534">
        <v>4.8</v>
      </c>
      <c r="T76" s="534">
        <v>5.9</v>
      </c>
      <c r="U76" s="534">
        <v>7.7</v>
      </c>
    </row>
    <row r="77" spans="1:22">
      <c r="A77" s="523" t="s">
        <v>82</v>
      </c>
      <c r="B77" s="542">
        <v>288.2</v>
      </c>
      <c r="C77" s="542">
        <v>244.6</v>
      </c>
      <c r="D77" s="542">
        <v>208</v>
      </c>
      <c r="E77" s="542">
        <v>214.7</v>
      </c>
      <c r="F77" s="542">
        <v>168.3</v>
      </c>
      <c r="G77" s="543"/>
      <c r="H77" s="543"/>
      <c r="I77" s="518"/>
      <c r="J77" s="543">
        <v>48.5</v>
      </c>
      <c r="K77" s="543"/>
      <c r="L77" s="543"/>
      <c r="M77" s="543"/>
      <c r="N77" s="543"/>
      <c r="O77" s="543"/>
      <c r="P77" s="543"/>
      <c r="Q77" s="543"/>
      <c r="R77" s="543"/>
      <c r="S77" s="543"/>
      <c r="T77" s="543"/>
      <c r="U77" s="543"/>
    </row>
    <row r="78" spans="1:22">
      <c r="A78" s="523" t="s">
        <v>83</v>
      </c>
      <c r="B78" s="542">
        <v>247.9</v>
      </c>
      <c r="C78" s="542">
        <v>212.1</v>
      </c>
      <c r="D78" s="542">
        <v>184.6</v>
      </c>
      <c r="E78" s="542">
        <v>183.7</v>
      </c>
      <c r="F78" s="542">
        <v>168.3</v>
      </c>
      <c r="G78" s="542">
        <v>179.1</v>
      </c>
      <c r="H78" s="542">
        <v>164.9</v>
      </c>
      <c r="I78" s="518"/>
      <c r="J78" s="542">
        <v>48.4</v>
      </c>
      <c r="K78" s="542">
        <v>41.5</v>
      </c>
      <c r="L78" s="543">
        <v>30.2</v>
      </c>
      <c r="M78" s="544">
        <v>48</v>
      </c>
      <c r="N78" s="542">
        <v>45.8</v>
      </c>
      <c r="O78" s="543">
        <v>34.200000000000003</v>
      </c>
      <c r="P78" s="542">
        <v>51.8</v>
      </c>
      <c r="Q78" s="542">
        <v>47.4</v>
      </c>
      <c r="R78" s="543">
        <v>41</v>
      </c>
      <c r="S78" s="543">
        <v>36.9</v>
      </c>
      <c r="T78" s="543">
        <v>42.1</v>
      </c>
      <c r="U78" s="543">
        <v>44.9</v>
      </c>
      <c r="V78" s="545"/>
    </row>
    <row r="79" spans="1:22" ht="13.5" thickBot="1">
      <c r="A79" s="529" t="s">
        <v>84</v>
      </c>
      <c r="B79" s="551">
        <v>294.60000000000002</v>
      </c>
      <c r="C79" s="551">
        <v>236.4</v>
      </c>
      <c r="D79" s="551">
        <v>205.7</v>
      </c>
      <c r="E79" s="551">
        <v>210.9</v>
      </c>
      <c r="F79" s="551">
        <v>181.7</v>
      </c>
      <c r="G79" s="551">
        <v>180.8</v>
      </c>
      <c r="H79" s="551">
        <v>167.9</v>
      </c>
      <c r="I79" s="518"/>
      <c r="J79" s="552">
        <v>48</v>
      </c>
      <c r="K79" s="551">
        <v>47.4</v>
      </c>
      <c r="L79" s="553">
        <v>41.8</v>
      </c>
      <c r="M79" s="551">
        <v>44.7</v>
      </c>
      <c r="N79" s="554">
        <v>39</v>
      </c>
      <c r="O79" s="553">
        <v>39.299999999999997</v>
      </c>
      <c r="P79" s="551">
        <v>44.3</v>
      </c>
      <c r="Q79" s="551">
        <v>58.2</v>
      </c>
      <c r="R79" s="553">
        <v>40.1</v>
      </c>
      <c r="S79" s="553">
        <v>40.299999999999997</v>
      </c>
      <c r="T79" s="553">
        <v>39.200000000000003</v>
      </c>
      <c r="U79" s="553">
        <v>47.9</v>
      </c>
    </row>
    <row r="80" spans="1:22">
      <c r="A80" s="1511" t="s">
        <v>85</v>
      </c>
      <c r="B80" s="1511"/>
      <c r="C80" s="1511"/>
      <c r="D80" s="1511"/>
      <c r="E80" s="1511"/>
      <c r="F80" s="1511"/>
      <c r="G80" s="1511"/>
      <c r="H80" s="1511"/>
      <c r="I80" s="1512"/>
      <c r="J80" s="1511"/>
      <c r="K80" s="1511"/>
      <c r="L80" s="1511"/>
      <c r="M80" s="1511"/>
      <c r="N80" s="1511"/>
      <c r="O80" s="1511"/>
      <c r="P80" s="1511"/>
      <c r="Q80" s="1511"/>
      <c r="R80" s="1511"/>
      <c r="S80" s="1511"/>
      <c r="T80" s="1511"/>
      <c r="U80" s="1511"/>
    </row>
    <row r="81" spans="1:21">
      <c r="F81" s="545"/>
      <c r="G81" s="545"/>
    </row>
    <row r="82" spans="1:21" ht="15">
      <c r="A82" s="1510" t="s">
        <v>86</v>
      </c>
      <c r="B82" s="1510"/>
      <c r="C82" s="1510"/>
      <c r="D82" s="1510"/>
      <c r="E82" s="1510"/>
      <c r="F82" s="1510"/>
      <c r="G82" s="1510"/>
      <c r="H82" s="1510"/>
      <c r="I82" s="1510"/>
      <c r="J82" s="1510"/>
      <c r="K82" s="1510"/>
      <c r="L82" s="1510"/>
      <c r="M82" s="1510"/>
      <c r="N82" s="1510"/>
      <c r="O82" s="1510"/>
      <c r="P82" s="1510"/>
      <c r="Q82" s="1510"/>
      <c r="R82" s="1510"/>
      <c r="S82" s="1510"/>
      <c r="T82" s="1510"/>
      <c r="U82" s="1510"/>
    </row>
    <row r="83" spans="1:21">
      <c r="A83" s="511"/>
      <c r="B83" s="514">
        <v>2017</v>
      </c>
      <c r="C83" s="514">
        <v>2018</v>
      </c>
      <c r="D83" s="514">
        <v>2019</v>
      </c>
      <c r="E83" s="514">
        <v>2020</v>
      </c>
      <c r="F83" s="514">
        <v>2021</v>
      </c>
      <c r="G83" s="514">
        <v>2022</v>
      </c>
      <c r="H83" s="514">
        <v>2023</v>
      </c>
      <c r="I83" s="513"/>
      <c r="J83" s="514" t="s">
        <v>9</v>
      </c>
      <c r="K83" s="514" t="s">
        <v>10</v>
      </c>
      <c r="L83" s="514" t="s">
        <v>11</v>
      </c>
      <c r="M83" s="514" t="s">
        <v>12</v>
      </c>
      <c r="N83" s="514" t="s">
        <v>13</v>
      </c>
      <c r="O83" s="512" t="s">
        <v>14</v>
      </c>
      <c r="P83" s="514" t="s">
        <v>15</v>
      </c>
      <c r="Q83" s="514" t="s">
        <v>16</v>
      </c>
      <c r="R83" s="512" t="s">
        <v>17</v>
      </c>
      <c r="S83" s="514" t="s">
        <v>18</v>
      </c>
      <c r="T83" s="514" t="s">
        <v>19</v>
      </c>
      <c r="U83" s="514" t="s">
        <v>20</v>
      </c>
    </row>
    <row r="84" spans="1:21">
      <c r="A84" s="519" t="s">
        <v>87</v>
      </c>
      <c r="B84" s="520">
        <v>5811</v>
      </c>
      <c r="C84" s="520">
        <v>5093</v>
      </c>
      <c r="D84" s="520">
        <v>4376</v>
      </c>
      <c r="E84" s="520">
        <v>4672</v>
      </c>
      <c r="F84" s="520">
        <v>2523</v>
      </c>
      <c r="G84" s="520"/>
      <c r="H84" s="520"/>
      <c r="I84" s="519"/>
      <c r="J84" s="520">
        <v>714</v>
      </c>
      <c r="K84" s="520"/>
      <c r="L84" s="520"/>
      <c r="M84" s="520"/>
      <c r="N84" s="520"/>
      <c r="O84" s="520"/>
      <c r="P84" s="520"/>
      <c r="Q84" s="520"/>
      <c r="R84" s="520"/>
      <c r="S84" s="520"/>
      <c r="T84" s="520"/>
      <c r="U84" s="520"/>
    </row>
    <row r="85" spans="1:21">
      <c r="A85" s="519" t="s">
        <v>88</v>
      </c>
      <c r="B85" s="520">
        <v>3031</v>
      </c>
      <c r="C85" s="520">
        <v>2989</v>
      </c>
      <c r="D85" s="520">
        <v>2768</v>
      </c>
      <c r="E85" s="520">
        <v>2475</v>
      </c>
      <c r="F85" s="520">
        <v>2519</v>
      </c>
      <c r="G85" s="520">
        <v>2434</v>
      </c>
      <c r="H85" s="520"/>
      <c r="I85" s="519"/>
      <c r="J85" s="520">
        <v>710</v>
      </c>
      <c r="K85" s="520">
        <v>754</v>
      </c>
      <c r="L85" s="520">
        <v>452</v>
      </c>
      <c r="M85" s="520">
        <v>603</v>
      </c>
      <c r="N85" s="520">
        <v>755</v>
      </c>
      <c r="O85" s="520">
        <v>541</v>
      </c>
      <c r="P85" s="520">
        <v>609</v>
      </c>
      <c r="Q85" s="520">
        <v>529</v>
      </c>
      <c r="R85" s="520">
        <v>597</v>
      </c>
      <c r="S85" s="520">
        <v>361</v>
      </c>
      <c r="T85" s="520">
        <v>452</v>
      </c>
      <c r="U85" s="520">
        <v>549</v>
      </c>
    </row>
    <row r="86" spans="1:21">
      <c r="A86" s="521" t="s">
        <v>89</v>
      </c>
      <c r="B86" s="522">
        <v>144</v>
      </c>
      <c r="C86" s="522">
        <v>135</v>
      </c>
      <c r="D86" s="522">
        <v>148</v>
      </c>
      <c r="E86" s="522">
        <v>140</v>
      </c>
      <c r="F86" s="522">
        <v>79</v>
      </c>
      <c r="G86" s="522">
        <v>102</v>
      </c>
      <c r="H86" s="522"/>
      <c r="I86" s="519"/>
      <c r="J86" s="522">
        <v>30</v>
      </c>
      <c r="K86" s="522">
        <v>30</v>
      </c>
      <c r="L86" s="522">
        <v>2</v>
      </c>
      <c r="M86" s="522">
        <v>17</v>
      </c>
      <c r="N86" s="522">
        <v>23</v>
      </c>
      <c r="O86" s="522">
        <v>21</v>
      </c>
      <c r="P86" s="522">
        <v>32</v>
      </c>
      <c r="Q86" s="522">
        <v>25</v>
      </c>
      <c r="R86" s="522">
        <v>34</v>
      </c>
      <c r="S86" s="522">
        <v>36</v>
      </c>
      <c r="T86" s="522">
        <v>24</v>
      </c>
      <c r="U86" s="522">
        <v>31</v>
      </c>
    </row>
    <row r="87" spans="1:21">
      <c r="A87" s="519" t="s">
        <v>90</v>
      </c>
      <c r="B87" s="520">
        <v>214</v>
      </c>
      <c r="C87" s="520">
        <v>218</v>
      </c>
      <c r="D87" s="520">
        <v>182</v>
      </c>
      <c r="E87" s="520">
        <v>186</v>
      </c>
      <c r="F87" s="520">
        <v>98</v>
      </c>
      <c r="G87" s="520">
        <v>127</v>
      </c>
      <c r="H87" s="520"/>
      <c r="I87" s="519"/>
      <c r="J87" s="520">
        <v>39</v>
      </c>
      <c r="K87" s="520">
        <v>36</v>
      </c>
      <c r="L87" s="520">
        <v>4</v>
      </c>
      <c r="M87" s="520">
        <v>19</v>
      </c>
      <c r="N87" s="520">
        <v>29</v>
      </c>
      <c r="O87" s="520">
        <v>28</v>
      </c>
      <c r="P87" s="520">
        <v>37</v>
      </c>
      <c r="Q87" s="520">
        <v>33</v>
      </c>
      <c r="R87" s="520">
        <v>40</v>
      </c>
      <c r="S87" s="520">
        <v>46</v>
      </c>
      <c r="T87" s="520">
        <v>24</v>
      </c>
      <c r="U87" s="520">
        <v>39</v>
      </c>
    </row>
    <row r="88" spans="1:21">
      <c r="A88" s="521" t="s">
        <v>91</v>
      </c>
      <c r="B88" s="522">
        <v>485</v>
      </c>
      <c r="C88" s="522">
        <v>477</v>
      </c>
      <c r="D88" s="522">
        <v>480</v>
      </c>
      <c r="E88" s="522">
        <v>469</v>
      </c>
      <c r="F88" s="522">
        <v>364</v>
      </c>
      <c r="G88" s="522">
        <v>289</v>
      </c>
      <c r="H88" s="522"/>
      <c r="I88" s="519"/>
      <c r="J88" s="522">
        <v>86</v>
      </c>
      <c r="K88" s="522">
        <v>96</v>
      </c>
      <c r="L88" s="522">
        <v>93</v>
      </c>
      <c r="M88" s="522">
        <v>89</v>
      </c>
      <c r="N88" s="522">
        <v>71</v>
      </c>
      <c r="O88" s="522">
        <v>60</v>
      </c>
      <c r="P88" s="522">
        <v>84</v>
      </c>
      <c r="Q88" s="522">
        <v>74</v>
      </c>
      <c r="R88" s="522">
        <v>79</v>
      </c>
      <c r="S88" s="522">
        <v>91</v>
      </c>
      <c r="T88" s="522">
        <v>117</v>
      </c>
      <c r="U88" s="522">
        <v>123</v>
      </c>
    </row>
    <row r="89" spans="1:21" ht="23.25" thickBot="1">
      <c r="A89" s="529" t="s">
        <v>92</v>
      </c>
      <c r="B89" s="530"/>
      <c r="C89" s="530"/>
      <c r="D89" s="530"/>
      <c r="E89" s="530">
        <v>258</v>
      </c>
      <c r="F89" s="530">
        <v>137</v>
      </c>
      <c r="G89" s="530">
        <v>134</v>
      </c>
      <c r="H89" s="530"/>
      <c r="I89" s="518"/>
      <c r="J89" s="530">
        <v>43</v>
      </c>
      <c r="K89" s="530">
        <v>42</v>
      </c>
      <c r="L89" s="530">
        <v>23</v>
      </c>
      <c r="M89" s="530">
        <v>29</v>
      </c>
      <c r="N89" s="530">
        <v>32</v>
      </c>
      <c r="O89" s="530">
        <v>28</v>
      </c>
      <c r="P89" s="530">
        <v>41</v>
      </c>
      <c r="Q89" s="530">
        <v>34</v>
      </c>
      <c r="R89" s="530">
        <v>34</v>
      </c>
      <c r="S89" s="530">
        <v>39</v>
      </c>
      <c r="T89" s="530">
        <v>38</v>
      </c>
      <c r="U89" s="530">
        <v>45</v>
      </c>
    </row>
    <row r="90" spans="1:21" ht="29.25" customHeight="1">
      <c r="A90" s="1511" t="s">
        <v>93</v>
      </c>
      <c r="B90" s="1511"/>
      <c r="C90" s="1511"/>
      <c r="D90" s="1511"/>
      <c r="E90" s="1511"/>
      <c r="F90" s="1511"/>
      <c r="G90" s="1511"/>
      <c r="H90" s="1511"/>
      <c r="I90" s="1512"/>
      <c r="J90" s="1511"/>
      <c r="K90" s="1511"/>
      <c r="L90" s="1511"/>
      <c r="M90" s="1511"/>
      <c r="N90" s="1511"/>
      <c r="O90" s="1511"/>
      <c r="P90" s="1511"/>
      <c r="Q90" s="1511"/>
      <c r="R90" s="1511"/>
      <c r="S90" s="1511"/>
      <c r="T90" s="1511"/>
      <c r="U90" s="1511"/>
    </row>
    <row r="92" spans="1:21" ht="15">
      <c r="A92" s="1510" t="s">
        <v>94</v>
      </c>
      <c r="B92" s="1510"/>
      <c r="C92" s="1510"/>
      <c r="D92" s="1510"/>
      <c r="E92" s="1510"/>
      <c r="F92" s="1510"/>
      <c r="G92" s="1510"/>
      <c r="H92" s="1510"/>
      <c r="I92" s="1510"/>
      <c r="J92" s="1510"/>
      <c r="K92" s="1510"/>
      <c r="L92" s="1510"/>
      <c r="M92" s="1510"/>
      <c r="N92" s="1510"/>
      <c r="O92" s="1510"/>
      <c r="P92" s="1510"/>
      <c r="Q92" s="1510"/>
      <c r="R92" s="1510"/>
      <c r="S92" s="1510"/>
      <c r="T92" s="1510"/>
      <c r="U92" s="1510"/>
    </row>
    <row r="93" spans="1:21">
      <c r="A93" s="511" t="s">
        <v>8</v>
      </c>
      <c r="B93" s="512">
        <v>2017</v>
      </c>
      <c r="C93" s="512">
        <v>2018</v>
      </c>
      <c r="D93" s="512">
        <v>2019</v>
      </c>
      <c r="E93" s="512">
        <v>2020</v>
      </c>
      <c r="F93" s="512">
        <v>2021</v>
      </c>
      <c r="G93" s="512">
        <v>2022</v>
      </c>
      <c r="H93" s="512">
        <v>2023</v>
      </c>
      <c r="I93" s="513"/>
      <c r="J93" s="512" t="s">
        <v>9</v>
      </c>
      <c r="K93" s="512" t="s">
        <v>10</v>
      </c>
      <c r="L93" s="512" t="s">
        <v>11</v>
      </c>
      <c r="M93" s="512" t="s">
        <v>12</v>
      </c>
      <c r="N93" s="555"/>
      <c r="O93" s="555"/>
      <c r="P93" s="555"/>
      <c r="Q93" s="555"/>
      <c r="R93" s="555"/>
      <c r="S93" s="556"/>
      <c r="T93" s="556"/>
      <c r="U93" s="555"/>
    </row>
    <row r="94" spans="1:21">
      <c r="A94" s="516" t="s">
        <v>95</v>
      </c>
      <c r="B94" s="517">
        <v>2173</v>
      </c>
      <c r="C94" s="517">
        <v>1831</v>
      </c>
      <c r="D94" s="517">
        <v>1576</v>
      </c>
      <c r="E94" s="517">
        <v>740</v>
      </c>
      <c r="F94" s="517">
        <v>350</v>
      </c>
      <c r="G94" s="534"/>
      <c r="H94" s="534"/>
      <c r="I94" s="518"/>
      <c r="J94" s="517">
        <v>91</v>
      </c>
      <c r="K94" s="517">
        <v>113</v>
      </c>
      <c r="L94" s="517">
        <v>108</v>
      </c>
      <c r="M94" s="517">
        <v>38</v>
      </c>
      <c r="N94" s="557"/>
      <c r="O94" s="557"/>
      <c r="P94" s="557"/>
      <c r="Q94" s="557"/>
      <c r="R94" s="557"/>
      <c r="S94" s="557"/>
      <c r="T94" s="557"/>
      <c r="U94" s="557"/>
    </row>
    <row r="95" spans="1:21">
      <c r="A95" s="519" t="s">
        <v>96</v>
      </c>
      <c r="B95" s="520">
        <v>1419</v>
      </c>
      <c r="C95" s="520">
        <v>1028</v>
      </c>
      <c r="D95" s="520">
        <v>1003</v>
      </c>
      <c r="E95" s="520">
        <v>230</v>
      </c>
      <c r="F95" s="520"/>
      <c r="G95" s="537"/>
      <c r="H95" s="537"/>
      <c r="I95" s="519"/>
      <c r="J95" s="520"/>
      <c r="K95" s="520"/>
      <c r="L95" s="520"/>
      <c r="M95" s="520"/>
      <c r="N95" s="537"/>
      <c r="O95" s="537"/>
      <c r="P95" s="537"/>
      <c r="Q95" s="537"/>
      <c r="R95" s="537"/>
      <c r="S95" s="537"/>
      <c r="T95" s="537"/>
      <c r="U95" s="537"/>
    </row>
    <row r="96" spans="1:21">
      <c r="A96" s="521" t="s">
        <v>97</v>
      </c>
      <c r="B96" s="522">
        <v>673</v>
      </c>
      <c r="C96" s="522">
        <v>670</v>
      </c>
      <c r="D96" s="522">
        <v>411</v>
      </c>
      <c r="E96" s="522">
        <v>423</v>
      </c>
      <c r="F96" s="522"/>
      <c r="G96" s="540"/>
      <c r="H96" s="540"/>
      <c r="I96" s="519"/>
      <c r="J96" s="522">
        <v>63</v>
      </c>
      <c r="K96" s="522">
        <v>78</v>
      </c>
      <c r="L96" s="522"/>
      <c r="M96" s="522"/>
      <c r="N96" s="537"/>
      <c r="O96" s="537"/>
      <c r="P96" s="537"/>
      <c r="Q96" s="537"/>
      <c r="R96" s="537"/>
      <c r="S96" s="537"/>
      <c r="T96" s="537"/>
      <c r="U96" s="537"/>
    </row>
    <row r="97" spans="1:21">
      <c r="A97" s="519" t="s">
        <v>98</v>
      </c>
      <c r="B97" s="520">
        <v>81</v>
      </c>
      <c r="C97" s="520">
        <v>133</v>
      </c>
      <c r="D97" s="520">
        <v>162</v>
      </c>
      <c r="E97" s="520">
        <v>87</v>
      </c>
      <c r="F97" s="520"/>
      <c r="G97" s="537"/>
      <c r="H97" s="537"/>
      <c r="I97" s="519"/>
      <c r="J97" s="520">
        <v>28</v>
      </c>
      <c r="K97" s="520">
        <v>35</v>
      </c>
      <c r="L97" s="520"/>
      <c r="M97" s="520"/>
      <c r="N97" s="537"/>
      <c r="O97" s="537"/>
      <c r="P97" s="537"/>
      <c r="Q97" s="537"/>
      <c r="R97" s="537"/>
      <c r="S97" s="537"/>
      <c r="T97" s="537"/>
      <c r="U97" s="537"/>
    </row>
    <row r="98" spans="1:21">
      <c r="A98" s="523" t="s">
        <v>99</v>
      </c>
      <c r="B98" s="524">
        <v>1826</v>
      </c>
      <c r="C98" s="524">
        <v>1572</v>
      </c>
      <c r="D98" s="524">
        <v>1063</v>
      </c>
      <c r="E98" s="524">
        <v>1378</v>
      </c>
      <c r="F98" s="524">
        <v>573</v>
      </c>
      <c r="G98" s="543"/>
      <c r="H98" s="543"/>
      <c r="I98" s="518"/>
      <c r="J98" s="524">
        <v>258</v>
      </c>
      <c r="K98" s="524">
        <v>169</v>
      </c>
      <c r="L98" s="524">
        <v>111</v>
      </c>
      <c r="M98" s="524">
        <v>35</v>
      </c>
      <c r="N98" s="557"/>
      <c r="O98" s="557"/>
      <c r="P98" s="557"/>
      <c r="Q98" s="557"/>
      <c r="R98" s="557"/>
      <c r="S98" s="557"/>
      <c r="T98" s="557"/>
      <c r="U98" s="557"/>
    </row>
    <row r="99" spans="1:21">
      <c r="A99" s="523" t="s">
        <v>100</v>
      </c>
      <c r="B99" s="524">
        <v>146</v>
      </c>
      <c r="C99" s="524">
        <v>168</v>
      </c>
      <c r="D99" s="524">
        <v>151</v>
      </c>
      <c r="E99" s="524">
        <v>73</v>
      </c>
      <c r="F99" s="524"/>
      <c r="G99" s="543"/>
      <c r="H99" s="543"/>
      <c r="I99" s="518"/>
      <c r="J99" s="524">
        <v>16</v>
      </c>
      <c r="K99" s="524">
        <v>19</v>
      </c>
      <c r="L99" s="524"/>
      <c r="M99" s="524"/>
      <c r="N99" s="557"/>
      <c r="O99" s="557"/>
      <c r="P99" s="557"/>
      <c r="Q99" s="557"/>
      <c r="R99" s="557"/>
      <c r="S99" s="557"/>
      <c r="T99" s="557"/>
      <c r="U99" s="557"/>
    </row>
    <row r="100" spans="1:21">
      <c r="A100" s="523" t="s">
        <v>101</v>
      </c>
      <c r="B100" s="524">
        <v>133</v>
      </c>
      <c r="C100" s="524">
        <v>141</v>
      </c>
      <c r="D100" s="524">
        <v>127</v>
      </c>
      <c r="E100" s="524">
        <v>67</v>
      </c>
      <c r="F100" s="524"/>
      <c r="G100" s="543"/>
      <c r="H100" s="543"/>
      <c r="I100" s="518"/>
      <c r="J100" s="524">
        <v>14</v>
      </c>
      <c r="K100" s="524">
        <v>15</v>
      </c>
      <c r="L100" s="524"/>
      <c r="M100" s="524"/>
      <c r="N100" s="557"/>
      <c r="O100" s="557"/>
      <c r="P100" s="557"/>
      <c r="Q100" s="557"/>
      <c r="R100" s="557"/>
      <c r="S100" s="557"/>
      <c r="T100" s="557"/>
      <c r="U100" s="557"/>
    </row>
    <row r="101" spans="1:21" ht="21" customHeight="1">
      <c r="A101" s="1509" t="s">
        <v>102</v>
      </c>
      <c r="B101" s="1509"/>
      <c r="C101" s="1509"/>
      <c r="D101" s="1509"/>
      <c r="E101" s="1509"/>
      <c r="F101" s="1509"/>
      <c r="G101" s="1509"/>
      <c r="H101" s="1509"/>
      <c r="I101" s="518"/>
      <c r="J101" s="557"/>
      <c r="K101" s="557"/>
      <c r="L101" s="557"/>
      <c r="M101" s="557"/>
      <c r="N101" s="557"/>
      <c r="O101" s="557"/>
      <c r="P101" s="557"/>
      <c r="Q101" s="557"/>
      <c r="R101" s="557"/>
      <c r="S101" s="557"/>
      <c r="T101" s="557"/>
      <c r="U101" s="557"/>
    </row>
    <row r="103" spans="1:21" ht="15">
      <c r="A103" s="1510" t="s">
        <v>103</v>
      </c>
      <c r="B103" s="1510"/>
      <c r="C103" s="1510"/>
      <c r="D103" s="1510"/>
      <c r="E103" s="1510"/>
      <c r="F103" s="1510"/>
      <c r="G103" s="1510"/>
      <c r="H103" s="1510"/>
      <c r="I103" s="1510"/>
      <c r="J103" s="1510"/>
      <c r="K103" s="1510"/>
      <c r="L103" s="1510"/>
      <c r="M103" s="1510"/>
      <c r="N103" s="1510"/>
      <c r="O103" s="1510"/>
      <c r="P103" s="1510"/>
      <c r="Q103" s="1510"/>
      <c r="R103" s="1510"/>
      <c r="S103" s="1510"/>
      <c r="T103" s="1510"/>
      <c r="U103" s="1510"/>
    </row>
    <row r="104" spans="1:21">
      <c r="A104" s="511" t="s">
        <v>8</v>
      </c>
      <c r="B104" s="512">
        <v>2017</v>
      </c>
      <c r="C104" s="512">
        <v>2018</v>
      </c>
      <c r="D104" s="512">
        <v>2019</v>
      </c>
      <c r="E104" s="512">
        <v>2020</v>
      </c>
      <c r="F104" s="512">
        <v>2021</v>
      </c>
      <c r="G104" s="512">
        <v>2022</v>
      </c>
      <c r="H104" s="555">
        <v>2023</v>
      </c>
      <c r="I104" s="513"/>
      <c r="J104" s="512" t="s">
        <v>9</v>
      </c>
      <c r="K104" s="512" t="s">
        <v>10</v>
      </c>
      <c r="L104" s="512" t="s">
        <v>11</v>
      </c>
      <c r="M104" s="512" t="s">
        <v>12</v>
      </c>
      <c r="N104" s="512" t="s">
        <v>13</v>
      </c>
      <c r="O104" s="512" t="s">
        <v>14</v>
      </c>
      <c r="P104" s="512" t="s">
        <v>15</v>
      </c>
      <c r="Q104" s="512" t="s">
        <v>16</v>
      </c>
      <c r="R104" s="555"/>
      <c r="S104" s="556"/>
      <c r="T104" s="556"/>
      <c r="U104" s="555"/>
    </row>
    <row r="105" spans="1:21">
      <c r="A105" s="519" t="s">
        <v>104</v>
      </c>
      <c r="B105" s="520">
        <v>6953</v>
      </c>
      <c r="C105" s="520">
        <v>6161</v>
      </c>
      <c r="D105" s="520">
        <v>4032</v>
      </c>
      <c r="E105" s="520">
        <v>3095</v>
      </c>
      <c r="F105" s="520">
        <v>3802</v>
      </c>
      <c r="G105" s="520"/>
      <c r="H105" s="520"/>
      <c r="I105" s="519"/>
      <c r="J105" s="520">
        <v>558</v>
      </c>
      <c r="K105" s="520">
        <v>980</v>
      </c>
      <c r="L105" s="520">
        <v>1069</v>
      </c>
      <c r="M105" s="520">
        <v>1195</v>
      </c>
      <c r="N105" s="520">
        <v>887</v>
      </c>
      <c r="O105" s="520"/>
      <c r="P105" s="520"/>
      <c r="Q105" s="520"/>
      <c r="R105" s="520"/>
      <c r="S105" s="520"/>
      <c r="T105" s="520"/>
      <c r="U105" s="520"/>
    </row>
    <row r="106" spans="1:21">
      <c r="A106" s="521" t="s">
        <v>105</v>
      </c>
      <c r="B106" s="522">
        <v>4307</v>
      </c>
      <c r="C106" s="522">
        <v>5444</v>
      </c>
      <c r="D106" s="522">
        <v>4738</v>
      </c>
      <c r="E106" s="522">
        <v>2783</v>
      </c>
      <c r="F106" s="522">
        <v>4695</v>
      </c>
      <c r="G106" s="522"/>
      <c r="H106" s="520"/>
      <c r="I106" s="519"/>
      <c r="J106" s="522">
        <v>532</v>
      </c>
      <c r="K106" s="522">
        <v>1111</v>
      </c>
      <c r="L106" s="522">
        <v>1428</v>
      </c>
      <c r="M106" s="522">
        <v>1625</v>
      </c>
      <c r="N106" s="522">
        <v>1158</v>
      </c>
      <c r="O106" s="522"/>
      <c r="P106" s="522"/>
      <c r="Q106" s="522"/>
      <c r="R106" s="520"/>
      <c r="S106" s="520"/>
      <c r="T106" s="520"/>
      <c r="U106" s="520"/>
    </row>
    <row r="107" spans="1:21">
      <c r="A107" s="523" t="s">
        <v>106</v>
      </c>
      <c r="B107" s="524">
        <v>11260</v>
      </c>
      <c r="C107" s="524">
        <v>11605</v>
      </c>
      <c r="D107" s="524">
        <v>8770</v>
      </c>
      <c r="E107" s="524">
        <v>5878</v>
      </c>
      <c r="F107" s="524">
        <v>8497</v>
      </c>
      <c r="G107" s="524"/>
      <c r="H107" s="558"/>
      <c r="I107" s="518"/>
      <c r="J107" s="524">
        <v>1090</v>
      </c>
      <c r="K107" s="524">
        <v>2091</v>
      </c>
      <c r="L107" s="524">
        <v>2497</v>
      </c>
      <c r="M107" s="524">
        <v>2819</v>
      </c>
      <c r="N107" s="524">
        <v>2044</v>
      </c>
      <c r="O107" s="524"/>
      <c r="P107" s="524"/>
      <c r="Q107" s="524"/>
      <c r="R107" s="558"/>
      <c r="S107" s="558"/>
      <c r="T107" s="558"/>
      <c r="U107" s="558"/>
    </row>
    <row r="108" spans="1:21">
      <c r="A108" s="523" t="s">
        <v>107</v>
      </c>
      <c r="B108" s="524">
        <v>11780</v>
      </c>
      <c r="C108" s="524">
        <v>11633</v>
      </c>
      <c r="D108" s="524">
        <v>8784</v>
      </c>
      <c r="E108" s="524">
        <v>5867</v>
      </c>
      <c r="F108" s="524">
        <v>7849</v>
      </c>
      <c r="G108" s="524"/>
      <c r="H108" s="558"/>
      <c r="I108" s="518"/>
      <c r="J108" s="524">
        <v>1015</v>
      </c>
      <c r="K108" s="524">
        <v>1544</v>
      </c>
      <c r="L108" s="524">
        <v>2640</v>
      </c>
      <c r="M108" s="524">
        <v>2650</v>
      </c>
      <c r="N108" s="524">
        <v>1805</v>
      </c>
      <c r="O108" s="524"/>
      <c r="P108" s="524"/>
      <c r="Q108" s="524"/>
      <c r="R108" s="558"/>
      <c r="S108" s="558"/>
      <c r="T108" s="558"/>
      <c r="U108" s="558"/>
    </row>
    <row r="109" spans="1:21">
      <c r="A109" s="516" t="s">
        <v>108</v>
      </c>
      <c r="B109" s="517">
        <v>7178</v>
      </c>
      <c r="C109" s="517">
        <v>6240</v>
      </c>
      <c r="D109" s="517">
        <v>4427</v>
      </c>
      <c r="E109" s="517">
        <v>2914</v>
      </c>
      <c r="F109" s="517">
        <v>3295</v>
      </c>
      <c r="G109" s="517"/>
      <c r="H109" s="558"/>
      <c r="I109" s="518"/>
      <c r="J109" s="517">
        <v>474</v>
      </c>
      <c r="K109" s="517">
        <v>713</v>
      </c>
      <c r="L109" s="517">
        <v>1150</v>
      </c>
      <c r="M109" s="517">
        <v>959</v>
      </c>
      <c r="N109" s="517">
        <v>793</v>
      </c>
      <c r="O109" s="517"/>
      <c r="P109" s="517"/>
      <c r="Q109" s="517"/>
      <c r="R109" s="558"/>
      <c r="S109" s="558"/>
      <c r="T109" s="558"/>
      <c r="U109" s="558"/>
    </row>
    <row r="110" spans="1:21">
      <c r="A110" s="516" t="s">
        <v>109</v>
      </c>
      <c r="B110" s="517">
        <v>4602</v>
      </c>
      <c r="C110" s="517">
        <v>5393</v>
      </c>
      <c r="D110" s="517">
        <v>4356</v>
      </c>
      <c r="E110" s="517">
        <v>2953</v>
      </c>
      <c r="F110" s="517">
        <v>4553</v>
      </c>
      <c r="G110" s="517"/>
      <c r="H110" s="558"/>
      <c r="I110" s="518"/>
      <c r="J110" s="517">
        <v>541</v>
      </c>
      <c r="K110" s="517">
        <v>831</v>
      </c>
      <c r="L110" s="517">
        <v>1490</v>
      </c>
      <c r="M110" s="517">
        <v>1691</v>
      </c>
      <c r="N110" s="517">
        <v>1012</v>
      </c>
      <c r="O110" s="517"/>
      <c r="P110" s="517"/>
      <c r="Q110" s="517"/>
      <c r="R110" s="558"/>
      <c r="S110" s="558"/>
      <c r="T110" s="558"/>
      <c r="U110" s="558"/>
    </row>
    <row r="111" spans="1:21">
      <c r="A111" s="1509" t="s">
        <v>110</v>
      </c>
      <c r="B111" s="1509"/>
      <c r="C111" s="1509"/>
      <c r="D111" s="1509"/>
      <c r="E111" s="1509"/>
      <c r="F111" s="1509"/>
      <c r="G111" s="1509"/>
      <c r="H111" s="1509"/>
    </row>
  </sheetData>
  <mergeCells count="15">
    <mergeCell ref="A64:U64"/>
    <mergeCell ref="A1:U1"/>
    <mergeCell ref="A27:U27"/>
    <mergeCell ref="A29:U29"/>
    <mergeCell ref="A47:U47"/>
    <mergeCell ref="A49:U49"/>
    <mergeCell ref="A101:H101"/>
    <mergeCell ref="A103:U103"/>
    <mergeCell ref="A111:H111"/>
    <mergeCell ref="A65:U65"/>
    <mergeCell ref="A67:U67"/>
    <mergeCell ref="A80:U80"/>
    <mergeCell ref="A82:U82"/>
    <mergeCell ref="A90:U90"/>
    <mergeCell ref="A92:U92"/>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0">
    <pageSetUpPr autoPageBreaks="0"/>
  </sheetPr>
  <dimension ref="A1:V33"/>
  <sheetViews>
    <sheetView showGridLines="0" showOutlineSymbols="0" zoomScaleNormal="100" workbookViewId="0"/>
  </sheetViews>
  <sheetFormatPr defaultRowHeight="12.75"/>
  <cols>
    <col min="1" max="1" width="47.140625" customWidth="1"/>
    <col min="2" max="8" width="9.5703125" customWidth="1"/>
    <col min="9" max="9" width="4.42578125" customWidth="1"/>
    <col min="10" max="22" width="9.5703125" customWidth="1"/>
  </cols>
  <sheetData>
    <row r="1" spans="1:22" ht="14.45" customHeight="1">
      <c r="A1" s="1176" t="s">
        <v>730</v>
      </c>
      <c r="B1" s="1176"/>
      <c r="C1" s="1176"/>
      <c r="D1" s="1176"/>
      <c r="E1" s="1176"/>
      <c r="F1" s="1176"/>
      <c r="G1" s="1176"/>
      <c r="H1" s="1176"/>
      <c r="I1" s="1176"/>
      <c r="J1" s="1176"/>
      <c r="K1" s="1176"/>
      <c r="L1" s="1176"/>
      <c r="M1" s="1176"/>
      <c r="N1" s="1176"/>
      <c r="O1" s="1176"/>
      <c r="P1" s="1176"/>
      <c r="Q1" s="1176"/>
      <c r="R1" s="1176"/>
      <c r="S1" s="1176"/>
      <c r="T1" s="1176"/>
      <c r="U1" s="1176"/>
      <c r="V1" s="1176"/>
    </row>
    <row r="2" spans="1:22" ht="14.45" customHeight="1">
      <c r="A2" s="111" t="s">
        <v>505</v>
      </c>
      <c r="B2" s="57">
        <v>2017</v>
      </c>
      <c r="C2" s="57">
        <v>2018</v>
      </c>
      <c r="D2" s="57">
        <v>2019</v>
      </c>
      <c r="E2" s="57">
        <v>2020</v>
      </c>
      <c r="F2" s="57">
        <v>2021</v>
      </c>
      <c r="G2" s="57">
        <v>2022</v>
      </c>
      <c r="H2" s="57">
        <v>2023</v>
      </c>
      <c r="I2" s="164"/>
      <c r="J2" s="57" t="s">
        <v>9</v>
      </c>
      <c r="K2" s="57" t="s">
        <v>10</v>
      </c>
      <c r="L2" s="57" t="s">
        <v>11</v>
      </c>
      <c r="M2" s="57" t="s">
        <v>12</v>
      </c>
      <c r="N2" s="57" t="s">
        <v>13</v>
      </c>
      <c r="O2" s="117" t="s">
        <v>631</v>
      </c>
      <c r="P2" s="57" t="s">
        <v>15</v>
      </c>
      <c r="Q2" s="57" t="s">
        <v>16</v>
      </c>
      <c r="R2" s="117" t="s">
        <v>506</v>
      </c>
      <c r="S2" s="117" t="s">
        <v>507</v>
      </c>
      <c r="T2" s="59" t="s">
        <v>19</v>
      </c>
      <c r="U2" s="59" t="s">
        <v>20</v>
      </c>
      <c r="V2" s="1176"/>
    </row>
    <row r="3" spans="1:22" ht="14.45" customHeight="1">
      <c r="A3" s="140" t="s">
        <v>731</v>
      </c>
      <c r="B3" s="308">
        <v>33967</v>
      </c>
      <c r="C3" s="312">
        <v>36575</v>
      </c>
      <c r="D3" s="312">
        <v>37570</v>
      </c>
      <c r="E3" s="312">
        <v>39545</v>
      </c>
      <c r="F3" s="312">
        <v>54502</v>
      </c>
      <c r="G3" s="312">
        <v>43839</v>
      </c>
      <c r="H3" s="312">
        <v>41784</v>
      </c>
      <c r="I3" s="165"/>
      <c r="J3" s="402">
        <v>12553</v>
      </c>
      <c r="K3" s="1186">
        <v>16514</v>
      </c>
      <c r="L3" s="244">
        <v>12330</v>
      </c>
      <c r="M3" s="244">
        <v>13105</v>
      </c>
      <c r="N3" s="244">
        <v>10812</v>
      </c>
      <c r="O3" s="1177">
        <v>11157</v>
      </c>
      <c r="P3" s="244">
        <v>9929</v>
      </c>
      <c r="Q3" s="244">
        <v>11941</v>
      </c>
      <c r="R3" s="244">
        <v>8434</v>
      </c>
      <c r="S3" s="244">
        <v>9673</v>
      </c>
      <c r="T3" s="244">
        <v>10623</v>
      </c>
      <c r="U3" s="244">
        <v>13054</v>
      </c>
      <c r="V3" s="1176"/>
    </row>
    <row r="4" spans="1:22" ht="14.45" customHeight="1">
      <c r="A4" s="141" t="s">
        <v>732</v>
      </c>
      <c r="B4" s="403">
        <v>-21039</v>
      </c>
      <c r="C4" s="403">
        <v>-22109</v>
      </c>
      <c r="D4" s="403">
        <v>-21187</v>
      </c>
      <c r="E4" s="403">
        <v>-17564</v>
      </c>
      <c r="F4" s="403">
        <v>-21729</v>
      </c>
      <c r="G4" s="403">
        <v>-24028</v>
      </c>
      <c r="H4" s="403">
        <v>-24089</v>
      </c>
      <c r="I4" s="139"/>
      <c r="J4" s="403">
        <v>-4298</v>
      </c>
      <c r="K4" s="403">
        <v>-5465</v>
      </c>
      <c r="L4" s="403">
        <v>-5472</v>
      </c>
      <c r="M4" s="403">
        <v>-6494</v>
      </c>
      <c r="N4" s="403">
        <v>-4622</v>
      </c>
      <c r="O4" s="403">
        <v>-5950</v>
      </c>
      <c r="P4" s="403">
        <v>-6301</v>
      </c>
      <c r="Q4" s="403">
        <v>-7155</v>
      </c>
      <c r="R4" s="403">
        <v>-4949</v>
      </c>
      <c r="S4" s="403">
        <v>-5940</v>
      </c>
      <c r="T4" s="403">
        <v>-6309</v>
      </c>
      <c r="U4" s="403">
        <v>-6891</v>
      </c>
      <c r="V4" s="1176"/>
    </row>
    <row r="5" spans="1:22" ht="14.45" customHeight="1">
      <c r="A5" s="142" t="s">
        <v>733</v>
      </c>
      <c r="B5" s="309">
        <v>12928</v>
      </c>
      <c r="C5" s="313">
        <v>14466</v>
      </c>
      <c r="D5" s="309">
        <v>16383</v>
      </c>
      <c r="E5" s="309">
        <v>21981</v>
      </c>
      <c r="F5" s="309">
        <v>32773</v>
      </c>
      <c r="G5" s="309">
        <v>19811</v>
      </c>
      <c r="H5" s="309">
        <v>17695</v>
      </c>
      <c r="I5" s="165"/>
      <c r="J5" s="404">
        <v>8255</v>
      </c>
      <c r="K5" s="245">
        <v>11049</v>
      </c>
      <c r="L5" s="245">
        <v>6858</v>
      </c>
      <c r="M5" s="245">
        <v>6611</v>
      </c>
      <c r="N5" s="245">
        <v>6190</v>
      </c>
      <c r="O5" s="245">
        <v>5207</v>
      </c>
      <c r="P5" s="245">
        <v>3628</v>
      </c>
      <c r="Q5" s="245">
        <v>4786</v>
      </c>
      <c r="R5" s="245">
        <v>3485</v>
      </c>
      <c r="S5" s="245">
        <v>3733</v>
      </c>
      <c r="T5" s="245">
        <v>4314</v>
      </c>
      <c r="U5" s="245">
        <v>6163</v>
      </c>
      <c r="V5" s="1176"/>
    </row>
    <row r="6" spans="1:22" ht="14.45" customHeight="1">
      <c r="A6" s="143" t="s">
        <v>734</v>
      </c>
      <c r="B6" s="217">
        <v>38.1</v>
      </c>
      <c r="C6" s="316">
        <v>39.6</v>
      </c>
      <c r="D6" s="20">
        <v>43.6</v>
      </c>
      <c r="E6" s="217">
        <v>55.6</v>
      </c>
      <c r="F6" s="217">
        <v>60.1</v>
      </c>
      <c r="G6" s="217">
        <v>45.2</v>
      </c>
      <c r="H6" s="217">
        <v>42.3</v>
      </c>
      <c r="I6" s="139"/>
      <c r="J6" s="401">
        <v>65.8</v>
      </c>
      <c r="K6" s="497">
        <v>66.900000000000006</v>
      </c>
      <c r="L6" s="496">
        <v>55.6</v>
      </c>
      <c r="M6" s="217">
        <v>50.4</v>
      </c>
      <c r="N6" s="217">
        <v>57.3</v>
      </c>
      <c r="O6" s="20" t="s">
        <v>735</v>
      </c>
      <c r="P6" s="217">
        <v>36.5</v>
      </c>
      <c r="Q6" s="217">
        <v>40.1</v>
      </c>
      <c r="R6" s="268">
        <v>41.3</v>
      </c>
      <c r="S6" s="268">
        <v>38.6</v>
      </c>
      <c r="T6" s="268">
        <v>40.6</v>
      </c>
      <c r="U6" s="268">
        <v>47.2</v>
      </c>
      <c r="V6" s="1176"/>
    </row>
    <row r="7" spans="1:22" ht="14.45" customHeight="1">
      <c r="A7" s="141" t="s">
        <v>736</v>
      </c>
      <c r="B7" s="403">
        <v>-531</v>
      </c>
      <c r="C7" s="403">
        <v>-523</v>
      </c>
      <c r="D7" s="403">
        <v>-487</v>
      </c>
      <c r="E7" s="403">
        <v>-491</v>
      </c>
      <c r="F7" s="403">
        <v>-481</v>
      </c>
      <c r="G7" s="403">
        <v>-515</v>
      </c>
      <c r="H7" s="403">
        <v>-553</v>
      </c>
      <c r="I7" s="139"/>
      <c r="J7" s="403">
        <v>-104</v>
      </c>
      <c r="K7" s="403">
        <v>-132</v>
      </c>
      <c r="L7" s="403">
        <v>-114</v>
      </c>
      <c r="M7" s="403">
        <v>-131</v>
      </c>
      <c r="N7" s="403">
        <v>-121</v>
      </c>
      <c r="O7" s="403">
        <v>-127</v>
      </c>
      <c r="P7" s="403">
        <v>-119</v>
      </c>
      <c r="Q7" s="403">
        <v>-148</v>
      </c>
      <c r="R7" s="403">
        <v>-118</v>
      </c>
      <c r="S7" s="403">
        <v>-139</v>
      </c>
      <c r="T7" s="403">
        <v>-150</v>
      </c>
      <c r="U7" s="403">
        <v>-146</v>
      </c>
      <c r="V7" s="1176"/>
    </row>
    <row r="8" spans="1:22" ht="14.45" customHeight="1">
      <c r="A8" s="143" t="s">
        <v>737</v>
      </c>
      <c r="B8" s="405">
        <v>-340</v>
      </c>
      <c r="C8" s="405">
        <v>-373</v>
      </c>
      <c r="D8" s="405">
        <v>-443</v>
      </c>
      <c r="E8" s="405">
        <v>-415</v>
      </c>
      <c r="F8" s="405">
        <v>-549</v>
      </c>
      <c r="G8" s="405">
        <v>-660</v>
      </c>
      <c r="H8" s="405">
        <v>-723</v>
      </c>
      <c r="I8" s="139"/>
      <c r="J8" s="405">
        <v>-98</v>
      </c>
      <c r="K8" s="405">
        <v>-139</v>
      </c>
      <c r="L8" s="405">
        <v>-135</v>
      </c>
      <c r="M8" s="405">
        <v>-177</v>
      </c>
      <c r="N8" s="405">
        <v>-121</v>
      </c>
      <c r="O8" s="405">
        <v>-151</v>
      </c>
      <c r="P8" s="405">
        <v>-170</v>
      </c>
      <c r="Q8" s="405">
        <v>-218</v>
      </c>
      <c r="R8" s="405">
        <v>-139</v>
      </c>
      <c r="S8" s="405">
        <v>-165</v>
      </c>
      <c r="T8" s="405">
        <v>-188</v>
      </c>
      <c r="U8" s="405">
        <v>-231</v>
      </c>
      <c r="V8" s="1176"/>
    </row>
    <row r="9" spans="1:22" ht="14.45" customHeight="1">
      <c r="A9" s="141" t="s">
        <v>738</v>
      </c>
      <c r="B9" s="403">
        <v>-413</v>
      </c>
      <c r="C9" s="403">
        <v>-271</v>
      </c>
      <c r="D9" s="403">
        <v>-1153</v>
      </c>
      <c r="E9" s="403">
        <v>-887</v>
      </c>
      <c r="F9" s="403">
        <v>-648</v>
      </c>
      <c r="G9" s="403">
        <v>-479</v>
      </c>
      <c r="H9" s="403">
        <v>-450</v>
      </c>
      <c r="I9" s="139"/>
      <c r="J9" s="403">
        <v>-145</v>
      </c>
      <c r="K9" s="403">
        <v>-191</v>
      </c>
      <c r="L9" s="403">
        <v>-165</v>
      </c>
      <c r="M9" s="403">
        <v>-147</v>
      </c>
      <c r="N9" s="403">
        <v>-154</v>
      </c>
      <c r="O9" s="403">
        <v>-111</v>
      </c>
      <c r="P9" s="403">
        <v>-89</v>
      </c>
      <c r="Q9" s="403">
        <v>-125</v>
      </c>
      <c r="R9" s="403">
        <v>-124</v>
      </c>
      <c r="S9" s="403">
        <v>-103</v>
      </c>
      <c r="T9" s="403">
        <v>-115</v>
      </c>
      <c r="U9" s="403">
        <v>-108</v>
      </c>
      <c r="V9" s="1176"/>
    </row>
    <row r="10" spans="1:22" ht="14.45" customHeight="1">
      <c r="A10" s="143" t="s">
        <v>739</v>
      </c>
      <c r="B10" s="498" t="s">
        <v>34</v>
      </c>
      <c r="C10" s="405" t="s">
        <v>34</v>
      </c>
      <c r="D10" s="405">
        <v>-7402</v>
      </c>
      <c r="E10" s="405">
        <v>-5257</v>
      </c>
      <c r="F10" s="1185">
        <v>-2576</v>
      </c>
      <c r="G10" s="405"/>
      <c r="H10" s="405"/>
      <c r="I10" s="139"/>
      <c r="J10" s="405">
        <v>-115</v>
      </c>
      <c r="K10" s="405">
        <v>-185</v>
      </c>
      <c r="L10" s="405">
        <v>-161</v>
      </c>
      <c r="M10" s="405">
        <v>-2115</v>
      </c>
      <c r="N10" s="405"/>
      <c r="O10" s="405"/>
      <c r="P10" s="405"/>
      <c r="Q10" s="499"/>
      <c r="R10" s="307"/>
      <c r="S10" s="499"/>
      <c r="T10" s="246"/>
      <c r="U10" s="246"/>
      <c r="V10" s="1176"/>
    </row>
    <row r="11" spans="1:22" ht="14.45" customHeight="1">
      <c r="A11" s="141" t="s">
        <v>740</v>
      </c>
      <c r="B11" s="403">
        <v>-420</v>
      </c>
      <c r="C11" s="403">
        <v>-445</v>
      </c>
      <c r="D11" s="403">
        <v>-505</v>
      </c>
      <c r="E11" s="403">
        <v>-800</v>
      </c>
      <c r="F11" s="407">
        <v>-400</v>
      </c>
      <c r="G11" s="403">
        <v>-1722</v>
      </c>
      <c r="H11" s="403">
        <v>-1498</v>
      </c>
      <c r="I11" s="139"/>
      <c r="J11" s="403">
        <v>-15</v>
      </c>
      <c r="K11" s="403">
        <v>-75</v>
      </c>
      <c r="L11" s="403">
        <v>-31</v>
      </c>
      <c r="M11" s="403">
        <v>-279</v>
      </c>
      <c r="N11" s="403">
        <v>-266</v>
      </c>
      <c r="O11" s="403">
        <v>-445</v>
      </c>
      <c r="P11" s="403">
        <v>-387</v>
      </c>
      <c r="Q11" s="403">
        <v>-624</v>
      </c>
      <c r="R11" s="403">
        <v>-219</v>
      </c>
      <c r="S11" s="403">
        <v>-388</v>
      </c>
      <c r="T11" s="403">
        <v>-511</v>
      </c>
      <c r="U11" s="403">
        <v>-380</v>
      </c>
      <c r="V11" s="1176"/>
    </row>
    <row r="12" spans="1:22" ht="14.45" customHeight="1">
      <c r="A12" s="143" t="s">
        <v>741</v>
      </c>
      <c r="B12" s="405">
        <v>-294</v>
      </c>
      <c r="C12" s="405">
        <v>-899</v>
      </c>
      <c r="D12" s="405">
        <v>-5074</v>
      </c>
      <c r="E12" s="405">
        <v>-1308</v>
      </c>
      <c r="F12" s="405">
        <v>-426</v>
      </c>
      <c r="G12" s="405">
        <v>773</v>
      </c>
      <c r="H12" s="405">
        <v>-266</v>
      </c>
      <c r="I12" s="139"/>
      <c r="J12" s="405">
        <v>-117</v>
      </c>
      <c r="K12" s="405">
        <v>-41</v>
      </c>
      <c r="L12" s="405">
        <v>-63</v>
      </c>
      <c r="M12" s="405">
        <v>-205</v>
      </c>
      <c r="N12" s="405">
        <v>1072</v>
      </c>
      <c r="O12" s="405">
        <v>-82</v>
      </c>
      <c r="P12" s="405">
        <v>-40</v>
      </c>
      <c r="Q12" s="405">
        <v>-177</v>
      </c>
      <c r="R12" s="405">
        <v>-4</v>
      </c>
      <c r="S12" s="405">
        <v>-66</v>
      </c>
      <c r="T12" s="405">
        <v>-75</v>
      </c>
      <c r="U12" s="405">
        <v>-121</v>
      </c>
      <c r="V12" s="1176"/>
    </row>
    <row r="13" spans="1:22" ht="14.45" customHeight="1">
      <c r="A13" s="142" t="s">
        <v>742</v>
      </c>
      <c r="B13" s="309">
        <v>10930</v>
      </c>
      <c r="C13" s="313">
        <v>11955</v>
      </c>
      <c r="D13" s="313">
        <v>1319</v>
      </c>
      <c r="E13" s="313">
        <v>12823</v>
      </c>
      <c r="F13" s="313">
        <v>27693</v>
      </c>
      <c r="G13" s="313">
        <v>17208</v>
      </c>
      <c r="H13" s="313">
        <v>14205</v>
      </c>
      <c r="I13" s="165"/>
      <c r="J13" s="404">
        <v>7661</v>
      </c>
      <c r="K13" s="404">
        <v>10286</v>
      </c>
      <c r="L13" s="404">
        <v>6189</v>
      </c>
      <c r="M13" s="404">
        <v>3557</v>
      </c>
      <c r="N13" s="404">
        <v>6600</v>
      </c>
      <c r="O13" s="404">
        <v>4291</v>
      </c>
      <c r="P13" s="404">
        <v>2823</v>
      </c>
      <c r="Q13" s="404">
        <v>3494</v>
      </c>
      <c r="R13" s="404">
        <v>2881</v>
      </c>
      <c r="S13" s="404">
        <v>2872</v>
      </c>
      <c r="T13" s="404">
        <v>3275</v>
      </c>
      <c r="U13" s="404">
        <v>5177</v>
      </c>
      <c r="V13" s="1176"/>
    </row>
    <row r="14" spans="1:22" ht="14.45" customHeight="1">
      <c r="A14" s="143" t="s">
        <v>743</v>
      </c>
      <c r="B14" s="314">
        <v>478</v>
      </c>
      <c r="C14" s="314">
        <v>423</v>
      </c>
      <c r="D14" s="20">
        <v>527</v>
      </c>
      <c r="E14" s="20">
        <v>307</v>
      </c>
      <c r="F14" s="217">
        <v>337</v>
      </c>
      <c r="G14" s="217">
        <v>520</v>
      </c>
      <c r="H14" s="217">
        <v>432</v>
      </c>
      <c r="I14" s="139"/>
      <c r="J14" s="405">
        <v>58</v>
      </c>
      <c r="K14" s="1184">
        <v>76</v>
      </c>
      <c r="L14" s="1184">
        <v>90</v>
      </c>
      <c r="M14" s="217">
        <v>113</v>
      </c>
      <c r="N14" s="217">
        <v>150</v>
      </c>
      <c r="O14" s="217">
        <v>137</v>
      </c>
      <c r="P14" s="217">
        <v>141</v>
      </c>
      <c r="Q14" s="217">
        <v>92</v>
      </c>
      <c r="R14" s="268">
        <v>121</v>
      </c>
      <c r="S14" s="268">
        <v>106</v>
      </c>
      <c r="T14" s="268">
        <v>100</v>
      </c>
      <c r="U14" s="268">
        <v>105</v>
      </c>
      <c r="V14" s="1176"/>
    </row>
    <row r="15" spans="1:22" ht="14.45" customHeight="1">
      <c r="A15" s="141" t="s">
        <v>744</v>
      </c>
      <c r="B15" s="403">
        <v>-3273</v>
      </c>
      <c r="C15" s="403">
        <v>-2345</v>
      </c>
      <c r="D15" s="403">
        <v>-3746</v>
      </c>
      <c r="E15" s="407">
        <v>-3191</v>
      </c>
      <c r="F15" s="407">
        <f>SUM(J15:M15)</f>
        <v>-2269</v>
      </c>
      <c r="G15" s="407">
        <v>-1179</v>
      </c>
      <c r="H15" s="407">
        <v>-1459</v>
      </c>
      <c r="I15" s="139"/>
      <c r="J15" s="403">
        <v>-1364</v>
      </c>
      <c r="K15" s="403">
        <v>-267</v>
      </c>
      <c r="L15" s="403">
        <v>-240</v>
      </c>
      <c r="M15" s="403">
        <v>-398</v>
      </c>
      <c r="N15" s="403">
        <v>-319</v>
      </c>
      <c r="O15" s="403">
        <v>-372</v>
      </c>
      <c r="P15" s="403">
        <v>-221</v>
      </c>
      <c r="Q15" s="403">
        <v>-291</v>
      </c>
      <c r="R15" s="403">
        <v>-320</v>
      </c>
      <c r="S15" s="403">
        <v>-397</v>
      </c>
      <c r="T15" s="403">
        <v>-362</v>
      </c>
      <c r="U15" s="403">
        <v>-380</v>
      </c>
      <c r="V15" s="1176"/>
    </row>
    <row r="16" spans="1:22" ht="14.45" customHeight="1">
      <c r="A16" s="143" t="s">
        <v>745</v>
      </c>
      <c r="B16" s="405">
        <f>454-678-180</f>
        <v>-404</v>
      </c>
      <c r="C16" s="405">
        <v>-3035</v>
      </c>
      <c r="D16" s="405">
        <v>-194</v>
      </c>
      <c r="E16" s="1185">
        <v>-1929</v>
      </c>
      <c r="F16" s="1185">
        <f>SUM(J16:M16)</f>
        <v>5051</v>
      </c>
      <c r="G16" s="1185">
        <v>2927</v>
      </c>
      <c r="H16" s="405">
        <v>-919</v>
      </c>
      <c r="I16" s="139"/>
      <c r="J16" s="405">
        <v>1228</v>
      </c>
      <c r="K16" s="405">
        <v>580</v>
      </c>
      <c r="L16" s="405">
        <v>-200</v>
      </c>
      <c r="M16" s="405">
        <v>3443</v>
      </c>
      <c r="N16" s="405">
        <v>-73</v>
      </c>
      <c r="O16" s="405">
        <v>1056</v>
      </c>
      <c r="P16" s="405">
        <v>2427</v>
      </c>
      <c r="Q16" s="405">
        <v>-459</v>
      </c>
      <c r="R16" s="405">
        <v>-331</v>
      </c>
      <c r="S16" s="405">
        <v>134</v>
      </c>
      <c r="T16" s="405">
        <v>-123</v>
      </c>
      <c r="U16" s="405">
        <v>-599</v>
      </c>
      <c r="V16" s="1176"/>
    </row>
    <row r="17" spans="1:22" ht="23.25" customHeight="1">
      <c r="A17" s="141" t="s">
        <v>746</v>
      </c>
      <c r="B17" s="403">
        <v>98</v>
      </c>
      <c r="C17" s="403">
        <v>-182</v>
      </c>
      <c r="D17" s="403">
        <v>-681</v>
      </c>
      <c r="E17" s="407">
        <v>-1020</v>
      </c>
      <c r="F17" s="403">
        <v>-1271</v>
      </c>
      <c r="G17" s="403">
        <v>305</v>
      </c>
      <c r="H17" s="403">
        <v>-1108</v>
      </c>
      <c r="I17" s="139"/>
      <c r="J17" s="403">
        <v>-1</v>
      </c>
      <c r="K17" s="403">
        <v>-443</v>
      </c>
      <c r="L17" s="403">
        <v>128</v>
      </c>
      <c r="M17" s="403">
        <v>-955</v>
      </c>
      <c r="N17" s="403">
        <v>211</v>
      </c>
      <c r="O17" s="403">
        <v>-56</v>
      </c>
      <c r="P17" s="403">
        <v>78</v>
      </c>
      <c r="Q17" s="403">
        <v>72</v>
      </c>
      <c r="R17" s="403">
        <v>-55</v>
      </c>
      <c r="S17" s="403">
        <v>5</v>
      </c>
      <c r="T17" s="403">
        <v>94</v>
      </c>
      <c r="U17" s="403">
        <v>-1152</v>
      </c>
      <c r="V17" s="1176"/>
    </row>
    <row r="18" spans="1:22" ht="14.45" customHeight="1">
      <c r="A18" s="142" t="s">
        <v>747</v>
      </c>
      <c r="B18" s="309">
        <v>7829</v>
      </c>
      <c r="C18" s="313">
        <v>6816</v>
      </c>
      <c r="D18" s="313">
        <v>-2775</v>
      </c>
      <c r="E18" s="269">
        <v>6990</v>
      </c>
      <c r="F18" s="269">
        <v>29541</v>
      </c>
      <c r="G18" s="269">
        <v>19781</v>
      </c>
      <c r="H18" s="269">
        <v>11151</v>
      </c>
      <c r="I18" s="165"/>
      <c r="J18" s="404">
        <v>7582</v>
      </c>
      <c r="K18" s="245">
        <v>10232</v>
      </c>
      <c r="L18" s="245">
        <v>5967</v>
      </c>
      <c r="M18" s="245">
        <v>5760</v>
      </c>
      <c r="N18" s="245">
        <v>6569</v>
      </c>
      <c r="O18" s="245">
        <v>5056</v>
      </c>
      <c r="P18" s="245">
        <v>5248</v>
      </c>
      <c r="Q18" s="245">
        <v>2908</v>
      </c>
      <c r="R18" s="245">
        <v>2296</v>
      </c>
      <c r="S18" s="245">
        <v>2720</v>
      </c>
      <c r="T18" s="245">
        <v>2984</v>
      </c>
      <c r="U18" s="245">
        <v>3151</v>
      </c>
      <c r="V18" s="1176"/>
    </row>
    <row r="19" spans="1:22" ht="14.45" customHeight="1">
      <c r="A19" s="143" t="s">
        <v>748</v>
      </c>
      <c r="B19" s="405">
        <v>-849</v>
      </c>
      <c r="C19" s="405">
        <v>-752</v>
      </c>
      <c r="D19" s="405">
        <v>-1522</v>
      </c>
      <c r="E19" s="405">
        <v>-3398</v>
      </c>
      <c r="F19" s="405">
        <v>-5663</v>
      </c>
      <c r="G19" s="405">
        <v>-2020</v>
      </c>
      <c r="H19" s="405">
        <v>-1375</v>
      </c>
      <c r="I19" s="139"/>
      <c r="J19" s="405">
        <v>-1515</v>
      </c>
      <c r="K19" s="405">
        <v>-1201</v>
      </c>
      <c r="L19" s="405">
        <v>-2464</v>
      </c>
      <c r="M19" s="405">
        <v>-483</v>
      </c>
      <c r="N19" s="405">
        <v>-253</v>
      </c>
      <c r="O19" s="405">
        <v>-1181</v>
      </c>
      <c r="P19" s="405">
        <v>-514</v>
      </c>
      <c r="Q19" s="405">
        <v>-72</v>
      </c>
      <c r="R19" s="405">
        <v>-218</v>
      </c>
      <c r="S19" s="405">
        <v>-404</v>
      </c>
      <c r="T19" s="405">
        <v>-278</v>
      </c>
      <c r="U19" s="405">
        <v>-475</v>
      </c>
      <c r="V19" s="1176"/>
    </row>
    <row r="20" spans="1:22" ht="14.45" customHeight="1">
      <c r="A20" s="141" t="s">
        <v>749</v>
      </c>
      <c r="B20" s="403">
        <v>-646</v>
      </c>
      <c r="C20" s="403">
        <v>924</v>
      </c>
      <c r="D20" s="403">
        <v>2117</v>
      </c>
      <c r="E20" s="407">
        <v>2663</v>
      </c>
      <c r="F20" s="403">
        <v>966</v>
      </c>
      <c r="G20" s="403">
        <v>-951</v>
      </c>
      <c r="H20" s="403">
        <v>-1671</v>
      </c>
      <c r="I20" s="139"/>
      <c r="J20" s="403">
        <v>-295</v>
      </c>
      <c r="K20" s="403">
        <v>-872</v>
      </c>
      <c r="L20" s="403">
        <v>2003</v>
      </c>
      <c r="M20" s="403">
        <v>130</v>
      </c>
      <c r="N20" s="403">
        <v>-1838</v>
      </c>
      <c r="O20" s="403">
        <v>270</v>
      </c>
      <c r="P20" s="403">
        <v>-290</v>
      </c>
      <c r="Q20" s="403">
        <v>907</v>
      </c>
      <c r="R20" s="403">
        <v>-200</v>
      </c>
      <c r="S20" s="403">
        <v>-1388</v>
      </c>
      <c r="T20" s="403">
        <v>151</v>
      </c>
      <c r="U20" s="403">
        <v>-234</v>
      </c>
      <c r="V20" s="1176"/>
    </row>
    <row r="21" spans="1:22" ht="14.45" customHeight="1">
      <c r="A21" s="142" t="s">
        <v>750</v>
      </c>
      <c r="B21" s="309">
        <v>6334</v>
      </c>
      <c r="C21" s="313">
        <v>6988</v>
      </c>
      <c r="D21" s="313">
        <v>-2180</v>
      </c>
      <c r="E21" s="269">
        <v>6255</v>
      </c>
      <c r="F21" s="269">
        <v>24844</v>
      </c>
      <c r="G21" s="269">
        <v>16810</v>
      </c>
      <c r="H21" s="269">
        <v>8105</v>
      </c>
      <c r="I21" s="165"/>
      <c r="J21" s="404">
        <v>5772</v>
      </c>
      <c r="K21" s="245">
        <v>8159</v>
      </c>
      <c r="L21" s="245">
        <v>5506</v>
      </c>
      <c r="M21" s="454">
        <v>5407</v>
      </c>
      <c r="N21" s="454">
        <v>4478</v>
      </c>
      <c r="O21" s="454">
        <v>4145</v>
      </c>
      <c r="P21" s="454">
        <v>4444</v>
      </c>
      <c r="Q21" s="454">
        <v>3743</v>
      </c>
      <c r="R21" s="454">
        <v>1878</v>
      </c>
      <c r="S21" s="454">
        <v>928</v>
      </c>
      <c r="T21" s="454">
        <v>2857</v>
      </c>
      <c r="U21" s="454">
        <v>2442</v>
      </c>
      <c r="V21" s="1176"/>
    </row>
    <row r="22" spans="1:22" ht="14.45" customHeight="1">
      <c r="A22" s="143" t="s">
        <v>751</v>
      </c>
      <c r="B22" s="405">
        <v>21</v>
      </c>
      <c r="C22" s="405">
        <v>36</v>
      </c>
      <c r="D22" s="405">
        <v>-497</v>
      </c>
      <c r="E22" s="405">
        <v>-3</v>
      </c>
      <c r="F22" s="405">
        <v>108</v>
      </c>
      <c r="G22" s="405">
        <v>82</v>
      </c>
      <c r="H22" s="405">
        <v>122</v>
      </c>
      <c r="I22" s="139"/>
      <c r="J22" s="405">
        <v>12</v>
      </c>
      <c r="K22" s="405">
        <v>12</v>
      </c>
      <c r="L22" s="405">
        <v>29</v>
      </c>
      <c r="M22" s="405">
        <v>55</v>
      </c>
      <c r="N22" s="405">
        <v>22</v>
      </c>
      <c r="O22" s="405">
        <v>52</v>
      </c>
      <c r="P22" s="405">
        <v>-11</v>
      </c>
      <c r="Q22" s="405">
        <v>19</v>
      </c>
      <c r="R22" s="405">
        <v>41</v>
      </c>
      <c r="S22" s="405">
        <v>36</v>
      </c>
      <c r="T22" s="405">
        <v>21</v>
      </c>
      <c r="U22" s="405">
        <v>24</v>
      </c>
      <c r="V22" s="1176"/>
    </row>
    <row r="23" spans="1:22" ht="21" customHeight="1">
      <c r="A23" s="142" t="s">
        <v>752</v>
      </c>
      <c r="B23" s="309">
        <f>B21-B22</f>
        <v>6313</v>
      </c>
      <c r="C23" s="313">
        <f>+C21-C22</f>
        <v>6952</v>
      </c>
      <c r="D23" s="313">
        <v>-1683</v>
      </c>
      <c r="E23" s="309">
        <v>6258</v>
      </c>
      <c r="F23" s="309">
        <v>24736</v>
      </c>
      <c r="G23" s="309">
        <v>16728</v>
      </c>
      <c r="H23" s="309">
        <v>7983</v>
      </c>
      <c r="I23" s="165"/>
      <c r="J23" s="404">
        <v>5760</v>
      </c>
      <c r="K23" s="245">
        <v>8147</v>
      </c>
      <c r="L23" s="245">
        <v>5477</v>
      </c>
      <c r="M23" s="454">
        <v>5352</v>
      </c>
      <c r="N23" s="454">
        <v>4456</v>
      </c>
      <c r="O23" s="454">
        <v>4093</v>
      </c>
      <c r="P23" s="454">
        <v>4455</v>
      </c>
      <c r="Q23" s="454">
        <v>3724</v>
      </c>
      <c r="R23" s="454">
        <v>1837</v>
      </c>
      <c r="S23" s="454">
        <v>892</v>
      </c>
      <c r="T23" s="454">
        <v>2836</v>
      </c>
      <c r="U23" s="454">
        <v>2418</v>
      </c>
      <c r="V23" s="1176"/>
    </row>
    <row r="24" spans="1:22" ht="14.45" customHeight="1">
      <c r="A24" s="145" t="s">
        <v>753</v>
      </c>
      <c r="B24" s="311"/>
      <c r="C24" s="315"/>
      <c r="D24" s="219"/>
      <c r="E24" s="219"/>
      <c r="F24" s="219"/>
      <c r="G24" s="219"/>
      <c r="H24" s="219"/>
      <c r="I24" s="165"/>
      <c r="J24" s="406"/>
      <c r="K24" s="431"/>
      <c r="L24" s="229"/>
      <c r="M24" s="219"/>
      <c r="N24" s="219"/>
      <c r="O24" s="139"/>
      <c r="P24" s="219"/>
      <c r="Q24" s="219"/>
      <c r="R24" s="139"/>
      <c r="S24" s="139"/>
      <c r="T24" s="139"/>
      <c r="U24" s="139"/>
      <c r="V24" s="1176"/>
    </row>
    <row r="25" spans="1:22" ht="14.45" customHeight="1">
      <c r="A25" s="221" t="s">
        <v>754</v>
      </c>
      <c r="B25" s="500"/>
      <c r="C25" s="500"/>
      <c r="D25" s="223"/>
      <c r="E25" s="403">
        <v>-1724</v>
      </c>
      <c r="F25" s="403">
        <v>-2376</v>
      </c>
      <c r="G25" s="403">
        <v>2060</v>
      </c>
      <c r="H25" s="223"/>
      <c r="I25" s="139"/>
      <c r="J25" s="403">
        <v>-295</v>
      </c>
      <c r="K25" s="403">
        <v>-622</v>
      </c>
      <c r="L25" s="403">
        <v>-1548</v>
      </c>
      <c r="M25" s="403">
        <v>89</v>
      </c>
      <c r="N25" s="403">
        <v>2</v>
      </c>
      <c r="O25" s="222">
        <v>2058</v>
      </c>
      <c r="P25" s="224"/>
      <c r="Q25" s="224"/>
      <c r="R25" s="223"/>
      <c r="S25" s="223"/>
      <c r="T25" s="223"/>
      <c r="U25" s="223"/>
      <c r="V25" s="1176"/>
    </row>
    <row r="26" spans="1:22" ht="22.5" customHeight="1">
      <c r="A26" s="144" t="s">
        <v>755</v>
      </c>
      <c r="B26" s="501"/>
      <c r="C26" s="501"/>
      <c r="D26" s="229"/>
      <c r="E26" s="405">
        <v>-347</v>
      </c>
      <c r="F26" s="405">
        <v>-85</v>
      </c>
      <c r="G26" s="229"/>
      <c r="H26" s="229"/>
      <c r="I26" s="165"/>
      <c r="J26" s="405">
        <v>-81</v>
      </c>
      <c r="K26" s="405">
        <v>-61</v>
      </c>
      <c r="L26" s="405">
        <v>43</v>
      </c>
      <c r="M26" s="405">
        <v>14</v>
      </c>
      <c r="N26" s="218"/>
      <c r="O26" s="229"/>
      <c r="P26" s="220"/>
      <c r="Q26" s="220"/>
      <c r="R26" s="220"/>
      <c r="S26" s="220"/>
      <c r="T26" s="229"/>
      <c r="U26" s="229"/>
      <c r="V26" s="1176"/>
    </row>
    <row r="27" spans="1:22" ht="22.5" customHeight="1">
      <c r="A27" s="225" t="s">
        <v>756</v>
      </c>
      <c r="B27" s="1504">
        <v>-806</v>
      </c>
      <c r="C27" s="1504">
        <v>-92</v>
      </c>
      <c r="D27" s="227">
        <v>0</v>
      </c>
      <c r="E27" s="1504">
        <v>-1377</v>
      </c>
      <c r="F27" s="1504">
        <v>-2291</v>
      </c>
      <c r="G27" s="502">
        <v>2060</v>
      </c>
      <c r="H27" s="502"/>
      <c r="I27" s="165"/>
      <c r="J27" s="1504">
        <v>-214</v>
      </c>
      <c r="K27" s="1504">
        <v>-561</v>
      </c>
      <c r="L27" s="1504">
        <v>-1591</v>
      </c>
      <c r="M27" s="1504">
        <v>75</v>
      </c>
      <c r="N27" s="226">
        <v>2</v>
      </c>
      <c r="O27" s="502">
        <v>2058</v>
      </c>
      <c r="P27" s="228"/>
      <c r="Q27" s="228"/>
      <c r="R27" s="227"/>
      <c r="S27" s="227"/>
      <c r="T27" s="227"/>
      <c r="U27" s="227"/>
      <c r="V27" s="1176"/>
    </row>
    <row r="28" spans="1:22" ht="14.45" customHeight="1">
      <c r="A28" s="142" t="s">
        <v>757</v>
      </c>
      <c r="B28" s="309">
        <v>5507</v>
      </c>
      <c r="C28" s="309">
        <f>C27+C23</f>
        <v>6860</v>
      </c>
      <c r="D28" s="309">
        <v>-2180</v>
      </c>
      <c r="E28" s="309">
        <v>4531</v>
      </c>
      <c r="F28" s="309">
        <v>22468</v>
      </c>
      <c r="G28" s="309">
        <v>18870</v>
      </c>
      <c r="H28" s="309">
        <v>8105</v>
      </c>
      <c r="I28" s="165"/>
      <c r="J28" s="404">
        <v>5477</v>
      </c>
      <c r="K28" s="269">
        <v>7537</v>
      </c>
      <c r="L28" s="269">
        <v>3958</v>
      </c>
      <c r="M28" s="269">
        <v>5496</v>
      </c>
      <c r="N28" s="454">
        <v>4480</v>
      </c>
      <c r="O28" s="454">
        <v>6203</v>
      </c>
      <c r="P28" s="454">
        <v>4444</v>
      </c>
      <c r="Q28" s="454">
        <v>3743</v>
      </c>
      <c r="R28" s="454">
        <v>1878</v>
      </c>
      <c r="S28" s="454">
        <v>928</v>
      </c>
      <c r="T28" s="454">
        <v>2857</v>
      </c>
      <c r="U28" s="454">
        <v>2442</v>
      </c>
      <c r="V28" s="1176"/>
    </row>
    <row r="29" spans="1:22" ht="14.45" customHeight="1">
      <c r="A29" s="143" t="s">
        <v>751</v>
      </c>
      <c r="B29" s="310"/>
      <c r="C29" s="217"/>
      <c r="D29" s="405">
        <v>-497</v>
      </c>
      <c r="E29" s="405">
        <v>-350</v>
      </c>
      <c r="F29" s="217">
        <v>23</v>
      </c>
      <c r="G29" s="217">
        <v>82</v>
      </c>
      <c r="H29" s="217">
        <v>122</v>
      </c>
      <c r="I29" s="139"/>
      <c r="J29" s="405">
        <v>-69</v>
      </c>
      <c r="K29" s="405">
        <v>-49</v>
      </c>
      <c r="L29" s="405">
        <v>72</v>
      </c>
      <c r="M29" s="405">
        <v>69</v>
      </c>
      <c r="N29" s="405">
        <v>22</v>
      </c>
      <c r="O29" s="405">
        <v>52</v>
      </c>
      <c r="P29" s="405">
        <v>-11</v>
      </c>
      <c r="Q29" s="405">
        <v>19</v>
      </c>
      <c r="R29" s="405">
        <v>41</v>
      </c>
      <c r="S29" s="405">
        <v>36</v>
      </c>
      <c r="T29" s="405">
        <v>21</v>
      </c>
      <c r="U29" s="268">
        <v>24</v>
      </c>
      <c r="V29" s="1176"/>
    </row>
    <row r="30" spans="1:22" ht="14.45" customHeight="1">
      <c r="A30" s="142" t="s">
        <v>758</v>
      </c>
      <c r="B30" s="309">
        <v>5507</v>
      </c>
      <c r="C30" s="309">
        <v>6860</v>
      </c>
      <c r="D30" s="313">
        <v>-1683</v>
      </c>
      <c r="E30" s="309">
        <v>4881</v>
      </c>
      <c r="F30" s="309">
        <v>22445</v>
      </c>
      <c r="G30" s="309">
        <v>18788</v>
      </c>
      <c r="H30" s="309">
        <v>7983</v>
      </c>
      <c r="I30" s="165"/>
      <c r="J30" s="404">
        <v>5546</v>
      </c>
      <c r="K30" s="269">
        <v>7586</v>
      </c>
      <c r="L30" s="269">
        <v>3886</v>
      </c>
      <c r="M30" s="269">
        <v>5427</v>
      </c>
      <c r="N30" s="269">
        <v>4458</v>
      </c>
      <c r="O30" s="269">
        <v>6151</v>
      </c>
      <c r="P30" s="454">
        <v>4455</v>
      </c>
      <c r="Q30" s="454">
        <v>3724</v>
      </c>
      <c r="R30" s="454">
        <v>1837</v>
      </c>
      <c r="S30" s="454">
        <v>892</v>
      </c>
      <c r="T30" s="454">
        <v>2836</v>
      </c>
      <c r="U30" s="454">
        <v>2418</v>
      </c>
      <c r="V30" s="1176"/>
    </row>
    <row r="31" spans="1:22" ht="21" customHeight="1">
      <c r="A31" s="146" t="s">
        <v>759</v>
      </c>
      <c r="B31" s="1505">
        <v>1.06</v>
      </c>
      <c r="C31" s="1505">
        <v>1.32</v>
      </c>
      <c r="D31" s="1505">
        <v>-0.33</v>
      </c>
      <c r="E31" s="1506">
        <v>0.95</v>
      </c>
      <c r="F31" s="1506">
        <v>4.47</v>
      </c>
      <c r="G31" s="1506">
        <v>4.05</v>
      </c>
      <c r="H31" s="1506">
        <v>1.83</v>
      </c>
      <c r="I31" s="139"/>
      <c r="J31" s="408">
        <v>1.08</v>
      </c>
      <c r="K31" s="408">
        <v>1.49</v>
      </c>
      <c r="L31" s="147">
        <v>0.76</v>
      </c>
      <c r="M31" s="147">
        <v>1.07</v>
      </c>
      <c r="N31" s="147">
        <v>0.93</v>
      </c>
      <c r="O31" s="147">
        <v>1.32</v>
      </c>
      <c r="P31" s="147">
        <v>0.98</v>
      </c>
      <c r="Q31" s="147">
        <v>0.82</v>
      </c>
      <c r="R31" s="147" t="s">
        <v>760</v>
      </c>
      <c r="S31" s="147" t="s">
        <v>761</v>
      </c>
      <c r="T31" s="147">
        <v>0.66</v>
      </c>
      <c r="U31" s="147" t="s">
        <v>762</v>
      </c>
      <c r="V31" s="1176"/>
    </row>
    <row r="32" spans="1:22" ht="15">
      <c r="A32" s="21"/>
      <c r="B32" s="21"/>
      <c r="C32" s="21"/>
      <c r="D32" s="503"/>
      <c r="E32" s="21"/>
      <c r="F32" s="21"/>
      <c r="G32" s="21"/>
      <c r="H32" s="21"/>
      <c r="I32" s="21"/>
      <c r="J32" s="21"/>
      <c r="K32" s="21"/>
      <c r="L32" s="21"/>
      <c r="M32" s="21"/>
      <c r="N32" s="21"/>
      <c r="O32" s="21"/>
      <c r="P32" s="21"/>
      <c r="Q32" s="21"/>
      <c r="R32" s="21"/>
      <c r="S32" s="21"/>
      <c r="T32" s="21"/>
      <c r="U32" s="21"/>
      <c r="V32" s="1176"/>
    </row>
    <row r="33" spans="1:22">
      <c r="A33" s="21"/>
      <c r="B33" s="21"/>
      <c r="C33" s="21"/>
      <c r="D33" s="21"/>
      <c r="E33" s="21"/>
      <c r="F33" s="21"/>
      <c r="G33" s="21"/>
      <c r="H33" s="21"/>
      <c r="I33" s="21"/>
      <c r="J33" s="21"/>
      <c r="L33" s="21"/>
      <c r="M33" s="21"/>
      <c r="N33" s="21"/>
      <c r="O33" s="21"/>
      <c r="P33" s="21"/>
      <c r="Q33" s="21"/>
      <c r="R33" s="21"/>
      <c r="S33" s="21"/>
      <c r="T33" s="21"/>
      <c r="U33" s="21"/>
      <c r="V33" s="21"/>
    </row>
  </sheetData>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U31" numberStoredAsText="1"/>
  </ignoredErrors>
  <drawing r:id="rId3"/>
  <legacyDrawing r:id="rId4"/>
  <mc:AlternateContent xmlns:mc="http://schemas.openxmlformats.org/markup-compatibility/2006">
    <mc:Choice Requires="x14">
      <controls>
        <mc:AlternateContent xmlns:mc="http://schemas.openxmlformats.org/markup-compatibility/2006">
          <mc:Choice Requires="x14">
            <control shapeId="2" r:id="rId5" name="Button 2">
              <controlPr defaultSize="0" print="0" autoFill="0" autoPict="0" macro="[0]!Volta_menu">
                <anchor moveWithCells="1" sizeWithCells="1">
                  <from>
                    <xdr:col>21</xdr:col>
                    <xdr:colOff>0</xdr:colOff>
                    <xdr:row>0</xdr:row>
                    <xdr:rowOff>114300</xdr:rowOff>
                  </from>
                  <to>
                    <xdr:col>21</xdr:col>
                    <xdr:colOff>0</xdr:colOff>
                    <xdr:row>1</xdr:row>
                    <xdr:rowOff>133350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7">
    <pageSetUpPr autoPageBreaks="0"/>
  </sheetPr>
  <dimension ref="A1:AN11"/>
  <sheetViews>
    <sheetView showGridLines="0" showOutlineSymbols="0" zoomScaleNormal="100" workbookViewId="0">
      <pane xSplit="1" topLeftCell="B1" activePane="topRight" state="frozen"/>
      <selection sqref="A1:AM1"/>
      <selection pane="topRight" sqref="A1:AM1"/>
    </sheetView>
  </sheetViews>
  <sheetFormatPr defaultRowHeight="12.75"/>
  <cols>
    <col min="1" max="1" width="62.28515625" customWidth="1"/>
    <col min="2" max="15" width="7.42578125" customWidth="1"/>
    <col min="16" max="16" width="6.140625" customWidth="1"/>
    <col min="17" max="40" width="7.42578125" customWidth="1"/>
  </cols>
  <sheetData>
    <row r="1" spans="1:40" ht="15" customHeight="1">
      <c r="A1" s="1543" t="s">
        <v>763</v>
      </c>
      <c r="B1" s="1543"/>
      <c r="C1" s="1543"/>
      <c r="D1" s="1543"/>
      <c r="E1" s="1543"/>
      <c r="F1" s="1543"/>
      <c r="G1" s="1543"/>
      <c r="H1" s="1543"/>
      <c r="I1" s="1543"/>
      <c r="J1" s="1543"/>
      <c r="K1" s="1543"/>
      <c r="L1" s="1543"/>
      <c r="M1" s="1543"/>
      <c r="N1" s="1543"/>
      <c r="O1" s="1543"/>
      <c r="P1" s="1543"/>
      <c r="Q1" s="1543"/>
      <c r="R1" s="1543"/>
      <c r="S1" s="1543"/>
      <c r="T1" s="1543"/>
      <c r="U1" s="1543"/>
      <c r="V1" s="1543"/>
      <c r="W1" s="1543"/>
      <c r="X1" s="1543"/>
      <c r="Y1" s="1543"/>
      <c r="Z1" s="1543"/>
      <c r="AA1" s="1543"/>
      <c r="AB1" s="1543"/>
      <c r="AC1" s="1543"/>
      <c r="AD1" s="1543"/>
      <c r="AE1" s="1543"/>
      <c r="AF1" s="1543"/>
      <c r="AG1" s="1543"/>
      <c r="AH1" s="1543"/>
      <c r="AI1" s="1543"/>
      <c r="AJ1" s="1543"/>
      <c r="AK1" s="1543"/>
      <c r="AL1" s="1543"/>
      <c r="AM1" s="1543"/>
    </row>
    <row r="2" spans="1:40">
      <c r="A2" s="111" t="s">
        <v>505</v>
      </c>
      <c r="B2" s="57">
        <v>2017</v>
      </c>
      <c r="C2" s="57" t="s">
        <v>276</v>
      </c>
      <c r="D2" s="57">
        <v>2018</v>
      </c>
      <c r="E2" s="57" t="s">
        <v>276</v>
      </c>
      <c r="F2" s="57">
        <v>2019</v>
      </c>
      <c r="G2" s="57" t="s">
        <v>276</v>
      </c>
      <c r="H2" s="57">
        <v>2020</v>
      </c>
      <c r="I2" s="57" t="s">
        <v>276</v>
      </c>
      <c r="J2" s="57">
        <v>2021</v>
      </c>
      <c r="K2" s="57" t="s">
        <v>276</v>
      </c>
      <c r="L2" s="57">
        <v>2022</v>
      </c>
      <c r="M2" s="57" t="s">
        <v>276</v>
      </c>
      <c r="N2" s="57">
        <v>2023</v>
      </c>
      <c r="O2" s="57" t="s">
        <v>276</v>
      </c>
      <c r="P2" s="90"/>
      <c r="Q2" s="57" t="s">
        <v>9</v>
      </c>
      <c r="R2" s="57" t="s">
        <v>276</v>
      </c>
      <c r="S2" s="57" t="s">
        <v>10</v>
      </c>
      <c r="T2" s="57" t="s">
        <v>276</v>
      </c>
      <c r="U2" s="57" t="s">
        <v>11</v>
      </c>
      <c r="V2" s="57" t="s">
        <v>276</v>
      </c>
      <c r="W2" s="57" t="s">
        <v>12</v>
      </c>
      <c r="X2" s="57" t="s">
        <v>276</v>
      </c>
      <c r="Y2" s="57" t="s">
        <v>13</v>
      </c>
      <c r="Z2" s="57" t="s">
        <v>276</v>
      </c>
      <c r="AA2" s="57" t="s">
        <v>14</v>
      </c>
      <c r="AB2" s="57" t="s">
        <v>276</v>
      </c>
      <c r="AC2" s="57" t="s">
        <v>15</v>
      </c>
      <c r="AD2" s="57" t="s">
        <v>276</v>
      </c>
      <c r="AE2" s="57" t="s">
        <v>16</v>
      </c>
      <c r="AF2" s="117" t="s">
        <v>764</v>
      </c>
      <c r="AG2" s="117" t="s">
        <v>17</v>
      </c>
      <c r="AH2" s="57" t="s">
        <v>276</v>
      </c>
      <c r="AI2" s="57" t="s">
        <v>18</v>
      </c>
      <c r="AJ2" s="57" t="s">
        <v>276</v>
      </c>
      <c r="AK2" s="57" t="s">
        <v>19</v>
      </c>
      <c r="AL2" s="57" t="s">
        <v>276</v>
      </c>
      <c r="AM2" s="57" t="s">
        <v>20</v>
      </c>
      <c r="AN2" s="57" t="s">
        <v>276</v>
      </c>
    </row>
    <row r="3" spans="1:40">
      <c r="A3" s="112" t="s">
        <v>765</v>
      </c>
      <c r="B3" s="56">
        <v>329</v>
      </c>
      <c r="C3" s="1209">
        <v>333.7</v>
      </c>
      <c r="D3" s="56">
        <v>417</v>
      </c>
      <c r="E3" s="56">
        <v>137</v>
      </c>
      <c r="F3" s="56">
        <v>254</v>
      </c>
      <c r="G3" s="56">
        <v>111</v>
      </c>
      <c r="H3" s="205">
        <v>50</v>
      </c>
      <c r="I3" s="298">
        <v>-66</v>
      </c>
      <c r="J3" s="205">
        <v>166</v>
      </c>
      <c r="K3" s="205">
        <v>34</v>
      </c>
      <c r="L3" s="205">
        <v>213</v>
      </c>
      <c r="M3" s="205">
        <v>87</v>
      </c>
      <c r="N3" s="205">
        <v>101</v>
      </c>
      <c r="O3" s="205">
        <v>70</v>
      </c>
      <c r="P3" s="44"/>
      <c r="Q3" s="298">
        <v>15</v>
      </c>
      <c r="R3" s="298">
        <v>-115</v>
      </c>
      <c r="S3" s="298">
        <v>55</v>
      </c>
      <c r="T3" s="298">
        <v>47</v>
      </c>
      <c r="U3" s="298">
        <v>58</v>
      </c>
      <c r="V3" s="298">
        <v>29</v>
      </c>
      <c r="W3" s="298">
        <v>36</v>
      </c>
      <c r="X3" s="298">
        <v>19</v>
      </c>
      <c r="Y3" s="298">
        <v>16</v>
      </c>
      <c r="Z3" s="298">
        <v>62</v>
      </c>
      <c r="AA3" s="298">
        <v>52</v>
      </c>
      <c r="AB3" s="298">
        <v>85</v>
      </c>
      <c r="AC3" s="298">
        <v>80</v>
      </c>
      <c r="AD3" s="298">
        <v>92</v>
      </c>
      <c r="AE3" s="298">
        <v>65</v>
      </c>
      <c r="AF3" s="298">
        <v>90</v>
      </c>
      <c r="AG3" s="298">
        <v>-96</v>
      </c>
      <c r="AH3" s="298">
        <v>109</v>
      </c>
      <c r="AI3" s="298">
        <v>89</v>
      </c>
      <c r="AJ3" s="56">
        <v>91</v>
      </c>
      <c r="AK3" s="298">
        <v>87</v>
      </c>
      <c r="AL3" s="298">
        <v>93</v>
      </c>
      <c r="AM3" s="298">
        <v>21</v>
      </c>
      <c r="AN3" s="298">
        <v>53</v>
      </c>
    </row>
    <row r="4" spans="1:40">
      <c r="A4" s="116" t="s">
        <v>766</v>
      </c>
      <c r="B4" s="34">
        <v>1</v>
      </c>
      <c r="C4" s="178">
        <v>1</v>
      </c>
      <c r="D4" s="317">
        <v>1</v>
      </c>
      <c r="E4" s="317">
        <v>0</v>
      </c>
      <c r="F4" s="34">
        <v>0</v>
      </c>
      <c r="G4" s="34">
        <v>0</v>
      </c>
      <c r="H4" s="208"/>
      <c r="I4" s="208"/>
      <c r="J4" s="208">
        <v>1</v>
      </c>
      <c r="K4" s="208">
        <v>0</v>
      </c>
      <c r="L4" s="208">
        <v>3</v>
      </c>
      <c r="M4" s="208">
        <v>1</v>
      </c>
      <c r="N4" s="208"/>
      <c r="O4" s="208"/>
      <c r="P4" s="44"/>
      <c r="Q4" s="317"/>
      <c r="R4" s="34"/>
      <c r="S4" s="34"/>
      <c r="T4" s="34"/>
      <c r="U4" s="317"/>
      <c r="V4" s="34"/>
      <c r="W4" s="317">
        <v>1</v>
      </c>
      <c r="X4" s="208">
        <v>1</v>
      </c>
      <c r="Y4" s="34">
        <v>2</v>
      </c>
      <c r="Z4" s="34">
        <v>8</v>
      </c>
      <c r="AA4" s="34">
        <v>1</v>
      </c>
      <c r="AB4" s="34">
        <v>2</v>
      </c>
      <c r="AC4" s="230"/>
      <c r="AD4" s="230"/>
      <c r="AE4" s="230"/>
      <c r="AF4" s="230"/>
      <c r="AG4" s="34"/>
      <c r="AH4" s="34"/>
      <c r="AI4" s="34"/>
      <c r="AJ4" s="34"/>
      <c r="AK4" s="68"/>
      <c r="AL4" s="68"/>
      <c r="AM4" s="68"/>
      <c r="AN4" s="68"/>
    </row>
    <row r="5" spans="1:40">
      <c r="A5" s="116" t="s">
        <v>154</v>
      </c>
      <c r="B5" s="34">
        <v>20</v>
      </c>
      <c r="C5" s="1210">
        <v>20.399999999999999</v>
      </c>
      <c r="D5" s="317">
        <v>16</v>
      </c>
      <c r="E5" s="317">
        <v>5</v>
      </c>
      <c r="F5" s="317">
        <v>-2</v>
      </c>
      <c r="G5" s="317">
        <v>-1</v>
      </c>
      <c r="H5" s="208"/>
      <c r="I5" s="208"/>
      <c r="J5" s="208"/>
      <c r="K5" s="208"/>
      <c r="L5" s="208"/>
      <c r="M5" s="208"/>
      <c r="N5" s="208"/>
      <c r="O5" s="208"/>
      <c r="P5" s="44"/>
      <c r="Q5" s="317"/>
      <c r="R5" s="34"/>
      <c r="S5" s="34"/>
      <c r="T5" s="34"/>
      <c r="U5" s="34"/>
      <c r="V5" s="34"/>
      <c r="W5" s="34"/>
      <c r="X5" s="34"/>
      <c r="Y5" s="34"/>
      <c r="Z5" s="34"/>
      <c r="AA5" s="34"/>
      <c r="AB5" s="34"/>
      <c r="AC5" s="34"/>
      <c r="AD5" s="34"/>
      <c r="AE5" s="34"/>
      <c r="AF5" s="34"/>
      <c r="AG5" s="34"/>
      <c r="AH5" s="34"/>
      <c r="AI5" s="34"/>
      <c r="AJ5" s="34"/>
      <c r="AK5" s="34"/>
      <c r="AL5" s="34"/>
      <c r="AM5" s="34"/>
      <c r="AN5" s="34"/>
    </row>
    <row r="6" spans="1:40">
      <c r="A6" s="116" t="s">
        <v>767</v>
      </c>
      <c r="B6" s="317">
        <v>-222</v>
      </c>
      <c r="C6" s="317">
        <v>-227</v>
      </c>
      <c r="D6" s="317">
        <v>-166</v>
      </c>
      <c r="E6" s="317">
        <v>-54</v>
      </c>
      <c r="F6" s="208"/>
      <c r="G6" s="208"/>
      <c r="H6" s="208"/>
      <c r="I6" s="208"/>
      <c r="J6" s="208"/>
      <c r="K6" s="208"/>
      <c r="L6" s="208"/>
      <c r="M6" s="208"/>
      <c r="N6" s="208"/>
      <c r="O6" s="208"/>
      <c r="P6" s="44"/>
      <c r="Q6" s="317"/>
      <c r="R6" s="34"/>
      <c r="S6" s="34"/>
      <c r="T6" s="34"/>
      <c r="U6" s="34"/>
      <c r="V6" s="34"/>
      <c r="W6" s="34"/>
      <c r="X6" s="34"/>
      <c r="Y6" s="34"/>
      <c r="Z6" s="34"/>
      <c r="AA6" s="34"/>
      <c r="AB6" s="34"/>
      <c r="AC6" s="34"/>
      <c r="AD6" s="34"/>
      <c r="AE6" s="34"/>
      <c r="AF6" s="34"/>
      <c r="AG6" s="34"/>
      <c r="AH6" s="34"/>
      <c r="AI6" s="34"/>
      <c r="AJ6" s="34"/>
      <c r="AK6" s="34"/>
      <c r="AL6" s="34"/>
      <c r="AM6" s="34"/>
      <c r="AN6" s="34"/>
    </row>
    <row r="7" spans="1:40">
      <c r="A7" s="112" t="s">
        <v>587</v>
      </c>
      <c r="B7" s="298">
        <v>-30</v>
      </c>
      <c r="C7" s="298">
        <v>-29</v>
      </c>
      <c r="D7" s="298">
        <v>37</v>
      </c>
      <c r="E7" s="298">
        <v>12</v>
      </c>
      <c r="F7" s="298">
        <v>-24</v>
      </c>
      <c r="G7" s="298">
        <v>-11</v>
      </c>
      <c r="H7" s="298">
        <v>-126</v>
      </c>
      <c r="I7" s="205">
        <v>166</v>
      </c>
      <c r="J7" s="205">
        <v>327</v>
      </c>
      <c r="K7" s="205">
        <v>66</v>
      </c>
      <c r="L7" s="205">
        <v>30</v>
      </c>
      <c r="M7" s="205">
        <v>12</v>
      </c>
      <c r="N7" s="205">
        <v>43</v>
      </c>
      <c r="O7" s="205">
        <v>30</v>
      </c>
      <c r="P7" s="44"/>
      <c r="Q7" s="298">
        <v>-28</v>
      </c>
      <c r="R7" s="298">
        <v>215</v>
      </c>
      <c r="S7" s="298">
        <v>61</v>
      </c>
      <c r="T7" s="56">
        <v>53</v>
      </c>
      <c r="U7" s="298">
        <v>140</v>
      </c>
      <c r="V7" s="56">
        <v>71</v>
      </c>
      <c r="W7" s="298">
        <v>154</v>
      </c>
      <c r="X7" s="205">
        <v>80</v>
      </c>
      <c r="Y7" s="56">
        <v>8</v>
      </c>
      <c r="Z7" s="56">
        <v>30</v>
      </c>
      <c r="AA7" s="56">
        <v>8</v>
      </c>
      <c r="AB7" s="56">
        <v>13</v>
      </c>
      <c r="AC7" s="205">
        <v>7</v>
      </c>
      <c r="AD7" s="205">
        <v>8</v>
      </c>
      <c r="AE7" s="205">
        <v>7</v>
      </c>
      <c r="AF7" s="205">
        <v>10</v>
      </c>
      <c r="AG7" s="56">
        <v>8</v>
      </c>
      <c r="AH7" s="298">
        <v>-9</v>
      </c>
      <c r="AI7" s="56">
        <v>9</v>
      </c>
      <c r="AJ7" s="56">
        <v>9</v>
      </c>
      <c r="AK7" s="56">
        <v>7</v>
      </c>
      <c r="AL7" s="56">
        <v>7</v>
      </c>
      <c r="AM7" s="56">
        <v>19</v>
      </c>
      <c r="AN7" s="56">
        <v>47</v>
      </c>
    </row>
    <row r="8" spans="1:40">
      <c r="A8" s="115" t="s">
        <v>527</v>
      </c>
      <c r="B8" s="148">
        <v>98</v>
      </c>
      <c r="C8" s="148">
        <v>100</v>
      </c>
      <c r="D8" s="289">
        <v>305</v>
      </c>
      <c r="E8" s="289">
        <v>100</v>
      </c>
      <c r="F8" s="148">
        <v>228</v>
      </c>
      <c r="G8" s="148">
        <v>100</v>
      </c>
      <c r="H8" s="289">
        <v>-76</v>
      </c>
      <c r="I8" s="148">
        <v>100</v>
      </c>
      <c r="J8" s="148">
        <v>494</v>
      </c>
      <c r="K8" s="148">
        <v>100</v>
      </c>
      <c r="L8" s="148">
        <v>246</v>
      </c>
      <c r="M8" s="148">
        <v>100</v>
      </c>
      <c r="N8" s="148">
        <v>144</v>
      </c>
      <c r="O8" s="148">
        <v>100</v>
      </c>
      <c r="P8" s="38"/>
      <c r="Q8" s="289">
        <v>-13</v>
      </c>
      <c r="R8" s="148">
        <v>100</v>
      </c>
      <c r="S8" s="289">
        <f>SUM(S3:S7)</f>
        <v>116</v>
      </c>
      <c r="T8" s="148">
        <v>100</v>
      </c>
      <c r="U8" s="289">
        <v>198</v>
      </c>
      <c r="V8" s="148">
        <v>100</v>
      </c>
      <c r="W8" s="289">
        <v>191</v>
      </c>
      <c r="X8" s="148">
        <v>100</v>
      </c>
      <c r="Y8" s="148">
        <v>26</v>
      </c>
      <c r="Z8" s="148">
        <v>100</v>
      </c>
      <c r="AA8" s="148">
        <v>61</v>
      </c>
      <c r="AB8" s="148">
        <v>100</v>
      </c>
      <c r="AC8" s="148">
        <v>87</v>
      </c>
      <c r="AD8" s="148">
        <v>100</v>
      </c>
      <c r="AE8" s="148">
        <v>72</v>
      </c>
      <c r="AF8" s="148">
        <v>100</v>
      </c>
      <c r="AG8" s="289">
        <v>-88</v>
      </c>
      <c r="AH8" s="148">
        <v>100</v>
      </c>
      <c r="AI8" s="148">
        <v>98</v>
      </c>
      <c r="AJ8" s="148">
        <v>100</v>
      </c>
      <c r="AK8" s="148">
        <v>94</v>
      </c>
      <c r="AL8" s="148">
        <v>100</v>
      </c>
      <c r="AM8" s="148">
        <v>40</v>
      </c>
      <c r="AN8" s="148">
        <v>100</v>
      </c>
    </row>
    <row r="9" spans="1:40">
      <c r="A9" s="1575"/>
      <c r="B9" s="1575"/>
      <c r="C9" s="1575"/>
      <c r="D9" s="1575"/>
      <c r="E9" s="1575"/>
      <c r="F9" s="1575"/>
      <c r="G9" s="1575"/>
      <c r="H9" s="1575"/>
      <c r="I9" s="1575"/>
      <c r="J9" s="1575"/>
      <c r="K9" s="1575"/>
      <c r="L9" s="1575"/>
      <c r="M9" s="1575"/>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row>
    <row r="10" spans="1:40">
      <c r="C10" s="1180"/>
      <c r="G10" s="1180"/>
    </row>
    <row r="11" spans="1:40">
      <c r="C11" s="1180"/>
    </row>
  </sheetData>
  <mergeCells count="2">
    <mergeCell ref="A9:AM9"/>
    <mergeCell ref="A1:AM1"/>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11">
    <pageSetUpPr autoPageBreaks="0"/>
  </sheetPr>
  <dimension ref="A1:Q60"/>
  <sheetViews>
    <sheetView showGridLines="0" showOutlineSymbols="0" zoomScaleNormal="100" workbookViewId="0">
      <pane ySplit="2" topLeftCell="A3" activePane="bottomLeft" state="frozen"/>
      <selection sqref="A1:AM1"/>
      <selection pane="bottomLeft"/>
    </sheetView>
  </sheetViews>
  <sheetFormatPr defaultRowHeight="12.75"/>
  <cols>
    <col min="1" max="1" width="33.7109375" customWidth="1"/>
    <col min="2" max="5" width="10.140625" customWidth="1"/>
    <col min="6" max="6" width="10.140625" style="389" customWidth="1"/>
    <col min="7" max="17" width="10.140625" customWidth="1"/>
  </cols>
  <sheetData>
    <row r="1" spans="1:17" ht="14.45" customHeight="1">
      <c r="A1" s="15" t="s">
        <v>768</v>
      </c>
      <c r="B1" s="42"/>
      <c r="C1" s="42"/>
      <c r="D1" s="42"/>
      <c r="E1" s="42"/>
      <c r="F1" s="410"/>
      <c r="G1" s="42"/>
      <c r="H1" s="42"/>
      <c r="I1" s="42"/>
      <c r="J1" s="42"/>
      <c r="K1" s="42"/>
      <c r="L1" s="42"/>
      <c r="M1" s="42"/>
      <c r="N1" s="42"/>
      <c r="O1" s="42"/>
      <c r="P1" s="42"/>
      <c r="Q1" s="42"/>
    </row>
    <row r="2" spans="1:17" ht="14.45" customHeight="1">
      <c r="A2" s="111" t="s">
        <v>505</v>
      </c>
      <c r="B2" s="157">
        <v>43100</v>
      </c>
      <c r="C2" s="157">
        <v>43465</v>
      </c>
      <c r="D2" s="157">
        <v>43830</v>
      </c>
      <c r="E2" s="157">
        <v>44196</v>
      </c>
      <c r="F2" s="157">
        <v>44286</v>
      </c>
      <c r="G2" s="156">
        <v>44377</v>
      </c>
      <c r="H2" s="156">
        <v>44469</v>
      </c>
      <c r="I2" s="157">
        <v>44561</v>
      </c>
      <c r="J2" s="157">
        <v>44651</v>
      </c>
      <c r="K2" s="117" t="s">
        <v>769</v>
      </c>
      <c r="L2" s="156">
        <v>44834</v>
      </c>
      <c r="M2" s="157">
        <v>44926</v>
      </c>
      <c r="N2" s="117" t="s">
        <v>770</v>
      </c>
      <c r="O2" s="117" t="s">
        <v>771</v>
      </c>
      <c r="P2" s="156">
        <v>45199</v>
      </c>
      <c r="Q2" s="156">
        <v>45291</v>
      </c>
    </row>
    <row r="3" spans="1:17" ht="14.45" customHeight="1">
      <c r="A3" s="121" t="s">
        <v>772</v>
      </c>
      <c r="B3" s="318"/>
      <c r="C3" s="318"/>
      <c r="D3" s="7"/>
      <c r="E3" s="7"/>
      <c r="F3" s="27"/>
      <c r="G3" s="7"/>
      <c r="H3" s="7"/>
      <c r="I3" s="207" t="s">
        <v>180</v>
      </c>
      <c r="J3" s="7"/>
      <c r="K3" s="7"/>
      <c r="L3" s="207" t="s">
        <v>180</v>
      </c>
      <c r="M3" s="207" t="s">
        <v>180</v>
      </c>
      <c r="N3" s="207"/>
      <c r="O3" s="207"/>
      <c r="P3" s="207"/>
      <c r="Q3" s="207"/>
    </row>
    <row r="4" spans="1:17" ht="14.45" customHeight="1">
      <c r="A4" s="121" t="s">
        <v>773</v>
      </c>
      <c r="B4" s="319">
        <v>18954</v>
      </c>
      <c r="C4" s="318">
        <v>15292</v>
      </c>
      <c r="D4" s="318">
        <v>17042</v>
      </c>
      <c r="E4" s="247">
        <v>24403</v>
      </c>
      <c r="F4" s="251">
        <v>23173</v>
      </c>
      <c r="G4" s="247">
        <v>25403</v>
      </c>
      <c r="H4" s="247">
        <v>19991</v>
      </c>
      <c r="I4" s="247">
        <v>22360</v>
      </c>
      <c r="J4" s="247">
        <v>19465</v>
      </c>
      <c r="K4" s="247">
        <v>16022</v>
      </c>
      <c r="L4" s="66">
        <v>13922</v>
      </c>
      <c r="M4" s="66">
        <v>15526</v>
      </c>
      <c r="N4" s="66">
        <v>14508</v>
      </c>
      <c r="O4" s="66">
        <v>15547</v>
      </c>
      <c r="P4" s="66">
        <v>14673</v>
      </c>
      <c r="Q4" s="66">
        <v>18700</v>
      </c>
    </row>
    <row r="5" spans="1:17" ht="14.45" customHeight="1">
      <c r="A5" s="112" t="s">
        <v>774</v>
      </c>
      <c r="B5" s="320">
        <v>4328</v>
      </c>
      <c r="C5" s="298">
        <v>5784</v>
      </c>
      <c r="D5" s="298">
        <v>7350</v>
      </c>
      <c r="E5" s="248">
        <v>13487</v>
      </c>
      <c r="F5" s="243">
        <v>12883</v>
      </c>
      <c r="G5" s="248">
        <v>13649</v>
      </c>
      <c r="H5" s="248">
        <v>10857</v>
      </c>
      <c r="I5" s="248">
        <v>11721</v>
      </c>
      <c r="J5" s="248">
        <v>9061</v>
      </c>
      <c r="K5" s="248">
        <v>7185</v>
      </c>
      <c r="L5" s="248">
        <v>5182</v>
      </c>
      <c r="M5" s="248">
        <v>4736</v>
      </c>
      <c r="N5" s="248">
        <v>4705</v>
      </c>
      <c r="O5" s="248">
        <v>4983</v>
      </c>
      <c r="P5" s="248">
        <v>3967</v>
      </c>
      <c r="Q5" s="248">
        <v>3609</v>
      </c>
    </row>
    <row r="6" spans="1:17" ht="14.45" customHeight="1">
      <c r="A6" s="113" t="s">
        <v>775</v>
      </c>
      <c r="B6" s="321"/>
      <c r="C6" s="297">
        <v>32</v>
      </c>
      <c r="D6" s="297">
        <v>826</v>
      </c>
      <c r="E6" s="249">
        <v>771</v>
      </c>
      <c r="F6" s="241">
        <v>1429</v>
      </c>
      <c r="G6" s="249">
        <v>951</v>
      </c>
      <c r="H6" s="249">
        <v>521</v>
      </c>
      <c r="I6" s="206">
        <v>184</v>
      </c>
      <c r="J6" s="249">
        <v>43</v>
      </c>
      <c r="K6" s="249">
        <v>48</v>
      </c>
      <c r="L6" s="206">
        <v>42</v>
      </c>
      <c r="M6" s="206">
        <v>61</v>
      </c>
      <c r="N6" s="206">
        <v>53</v>
      </c>
      <c r="O6" s="206">
        <v>46</v>
      </c>
      <c r="P6" s="68">
        <v>60</v>
      </c>
      <c r="Q6" s="68">
        <v>51</v>
      </c>
    </row>
    <row r="7" spans="1:17" ht="14.45" customHeight="1">
      <c r="A7" s="112" t="s">
        <v>776</v>
      </c>
      <c r="B7" s="320">
        <v>2600</v>
      </c>
      <c r="C7" s="298">
        <v>2648</v>
      </c>
      <c r="D7" s="298">
        <v>2529</v>
      </c>
      <c r="E7" s="248">
        <v>4993</v>
      </c>
      <c r="F7" s="243">
        <v>3515</v>
      </c>
      <c r="G7" s="248">
        <v>4954</v>
      </c>
      <c r="H7" s="248">
        <v>873</v>
      </c>
      <c r="I7" s="205">
        <v>3914</v>
      </c>
      <c r="J7" s="248">
        <v>3123</v>
      </c>
      <c r="K7" s="67">
        <v>2148</v>
      </c>
      <c r="L7" s="67">
        <v>2150</v>
      </c>
      <c r="M7" s="67">
        <v>4319</v>
      </c>
      <c r="N7" s="67">
        <v>2687</v>
      </c>
      <c r="O7" s="67">
        <v>2967</v>
      </c>
      <c r="P7" s="67">
        <v>3348</v>
      </c>
      <c r="Q7" s="67">
        <v>4197</v>
      </c>
    </row>
    <row r="8" spans="1:17" ht="14.45" customHeight="1">
      <c r="A8" s="113" t="s">
        <v>777</v>
      </c>
      <c r="B8" s="321">
        <v>2022</v>
      </c>
      <c r="C8" s="297">
        <v>403</v>
      </c>
      <c r="D8" s="297">
        <v>607</v>
      </c>
      <c r="E8" s="249">
        <v>329</v>
      </c>
      <c r="F8" s="241">
        <v>289</v>
      </c>
      <c r="G8" s="249">
        <v>214</v>
      </c>
      <c r="H8" s="249">
        <v>1366</v>
      </c>
      <c r="I8" s="206">
        <v>111</v>
      </c>
      <c r="J8" s="249">
        <v>268</v>
      </c>
      <c r="K8" s="249">
        <v>229</v>
      </c>
      <c r="L8" s="206">
        <v>152</v>
      </c>
      <c r="M8" s="206">
        <v>342</v>
      </c>
      <c r="N8" s="206">
        <v>381</v>
      </c>
      <c r="O8" s="206">
        <v>522</v>
      </c>
      <c r="P8" s="68">
        <v>426</v>
      </c>
      <c r="Q8" s="68">
        <v>271</v>
      </c>
    </row>
    <row r="9" spans="1:17" ht="14.45" customHeight="1">
      <c r="A9" s="112" t="s">
        <v>778</v>
      </c>
      <c r="B9" s="320">
        <v>3926</v>
      </c>
      <c r="C9" s="298">
        <v>4443</v>
      </c>
      <c r="D9" s="298">
        <v>4274</v>
      </c>
      <c r="E9" s="248">
        <v>4061</v>
      </c>
      <c r="F9" s="243">
        <v>4274</v>
      </c>
      <c r="G9" s="248">
        <v>4701</v>
      </c>
      <c r="H9" s="248">
        <v>5085</v>
      </c>
      <c r="I9" s="248">
        <v>4377</v>
      </c>
      <c r="J9" s="248">
        <v>5038</v>
      </c>
      <c r="K9" s="248">
        <v>5154</v>
      </c>
      <c r="L9" s="248">
        <v>5268</v>
      </c>
      <c r="M9" s="248">
        <v>4482</v>
      </c>
      <c r="N9" s="248">
        <v>4992</v>
      </c>
      <c r="O9" s="248">
        <v>5193</v>
      </c>
      <c r="P9" s="67">
        <v>5114</v>
      </c>
      <c r="Q9" s="67">
        <v>4684</v>
      </c>
    </row>
    <row r="10" spans="1:17">
      <c r="A10" s="113" t="s">
        <v>779</v>
      </c>
      <c r="B10" s="297">
        <f>1172+781</f>
        <v>1953</v>
      </c>
      <c r="C10" s="297">
        <v>883</v>
      </c>
      <c r="D10" s="297">
        <v>370</v>
      </c>
      <c r="E10" s="297">
        <v>509</v>
      </c>
      <c r="F10" s="241">
        <v>466</v>
      </c>
      <c r="G10" s="249">
        <v>668</v>
      </c>
      <c r="H10" s="249">
        <v>824</v>
      </c>
      <c r="I10" s="206">
        <v>862</v>
      </c>
      <c r="J10" s="249">
        <v>832</v>
      </c>
      <c r="K10" s="249">
        <v>744</v>
      </c>
      <c r="L10" s="206">
        <v>858</v>
      </c>
      <c r="M10" s="69">
        <v>1272</v>
      </c>
      <c r="N10" s="69">
        <v>1345</v>
      </c>
      <c r="O10" s="69">
        <v>1502</v>
      </c>
      <c r="P10" s="69">
        <v>1355</v>
      </c>
      <c r="Q10" s="69">
        <v>900</v>
      </c>
    </row>
    <row r="11" spans="1:17" ht="14.45" customHeight="1">
      <c r="A11" s="114" t="s">
        <v>587</v>
      </c>
      <c r="B11" s="1312">
        <v>538</v>
      </c>
      <c r="C11" s="300">
        <v>556</v>
      </c>
      <c r="D11" s="300">
        <v>552</v>
      </c>
      <c r="E11" s="250">
        <v>253</v>
      </c>
      <c r="F11" s="255">
        <v>317</v>
      </c>
      <c r="G11" s="250">
        <v>266</v>
      </c>
      <c r="H11" s="250">
        <v>405</v>
      </c>
      <c r="I11" s="44">
        <v>215</v>
      </c>
      <c r="J11" s="250">
        <v>291</v>
      </c>
      <c r="K11" s="250">
        <v>240</v>
      </c>
      <c r="L11" s="44">
        <v>270</v>
      </c>
      <c r="M11" s="44">
        <v>314</v>
      </c>
      <c r="N11" s="44">
        <v>345</v>
      </c>
      <c r="O11" s="44">
        <v>334</v>
      </c>
      <c r="P11" s="44">
        <v>403</v>
      </c>
      <c r="Q11" s="44">
        <v>444</v>
      </c>
    </row>
    <row r="12" spans="1:17" ht="14.45" customHeight="1">
      <c r="A12" s="114" t="s">
        <v>780</v>
      </c>
      <c r="B12" s="1312"/>
      <c r="C12" s="300"/>
      <c r="D12" s="300"/>
      <c r="E12" s="250"/>
      <c r="F12" s="255"/>
      <c r="G12" s="250"/>
      <c r="H12" s="250"/>
      <c r="I12" s="44"/>
      <c r="J12" s="250"/>
      <c r="K12" s="250"/>
      <c r="L12" s="44"/>
      <c r="M12" s="44"/>
      <c r="N12" s="44"/>
      <c r="O12" s="44"/>
      <c r="P12" s="44"/>
      <c r="Q12" s="44">
        <v>611</v>
      </c>
    </row>
    <row r="13" spans="1:17" ht="14.45" customHeight="1">
      <c r="A13" s="113" t="s">
        <v>781</v>
      </c>
      <c r="B13" s="321">
        <v>3587</v>
      </c>
      <c r="C13" s="297"/>
      <c r="D13" s="297">
        <v>534</v>
      </c>
      <c r="E13" s="249">
        <v>15129</v>
      </c>
      <c r="F13" s="241"/>
      <c r="G13" s="241"/>
      <c r="H13" s="249">
        <v>60</v>
      </c>
      <c r="I13" s="206">
        <v>976</v>
      </c>
      <c r="J13" s="249">
        <v>809</v>
      </c>
      <c r="K13" s="249">
        <v>274</v>
      </c>
      <c r="L13" s="233"/>
      <c r="M13" s="233"/>
      <c r="N13" s="233"/>
      <c r="O13" s="233"/>
      <c r="P13" s="68"/>
      <c r="Q13" s="69">
        <v>3933</v>
      </c>
    </row>
    <row r="14" spans="1:17" ht="14.45" customHeight="1">
      <c r="A14" s="121" t="s">
        <v>782</v>
      </c>
      <c r="B14" s="319">
        <v>13291</v>
      </c>
      <c r="C14" s="318">
        <v>13326</v>
      </c>
      <c r="D14" s="318">
        <v>16798</v>
      </c>
      <c r="E14" s="247">
        <v>15129</v>
      </c>
      <c r="F14" s="251">
        <v>14217</v>
      </c>
      <c r="G14" s="247">
        <v>14235</v>
      </c>
      <c r="H14" s="247">
        <v>14790</v>
      </c>
      <c r="I14" s="247">
        <v>14389</v>
      </c>
      <c r="J14" s="247">
        <v>15181</v>
      </c>
      <c r="K14" s="247">
        <v>13931</v>
      </c>
      <c r="L14" s="66">
        <v>13354</v>
      </c>
      <c r="M14" s="66">
        <v>14394</v>
      </c>
      <c r="N14" s="66">
        <v>14785</v>
      </c>
      <c r="O14" s="66">
        <v>14402</v>
      </c>
      <c r="P14" s="66">
        <v>14060</v>
      </c>
      <c r="Q14" s="66">
        <v>13587</v>
      </c>
    </row>
    <row r="15" spans="1:17" ht="14.45" customHeight="1">
      <c r="A15" s="112" t="s">
        <v>783</v>
      </c>
      <c r="B15" s="320">
        <v>1986</v>
      </c>
      <c r="C15" s="298">
        <v>1716</v>
      </c>
      <c r="D15" s="298">
        <v>3133</v>
      </c>
      <c r="E15" s="248">
        <v>1268</v>
      </c>
      <c r="F15" s="243">
        <v>1146</v>
      </c>
      <c r="G15" s="248">
        <v>1326</v>
      </c>
      <c r="H15" s="248">
        <v>1221</v>
      </c>
      <c r="I15" s="248">
        <v>1220</v>
      </c>
      <c r="J15" s="248">
        <v>1455</v>
      </c>
      <c r="K15" s="248">
        <v>1328</v>
      </c>
      <c r="L15" s="67">
        <v>1289</v>
      </c>
      <c r="M15" s="67">
        <v>1215</v>
      </c>
      <c r="N15" s="67">
        <v>1255</v>
      </c>
      <c r="O15" s="67">
        <v>1326</v>
      </c>
      <c r="P15" s="67">
        <v>1296</v>
      </c>
      <c r="Q15" s="67">
        <v>798</v>
      </c>
    </row>
    <row r="16" spans="1:17" ht="14.45" customHeight="1">
      <c r="A16" s="113" t="s">
        <v>777</v>
      </c>
      <c r="B16" s="321">
        <v>3232</v>
      </c>
      <c r="C16" s="297">
        <v>3144</v>
      </c>
      <c r="D16" s="297">
        <v>2661</v>
      </c>
      <c r="E16" s="1313">
        <v>1784</v>
      </c>
      <c r="F16" s="241">
        <v>2111</v>
      </c>
      <c r="G16" s="249">
        <v>1430</v>
      </c>
      <c r="H16" s="249">
        <v>162</v>
      </c>
      <c r="I16" s="206">
        <v>143</v>
      </c>
      <c r="J16" s="249">
        <v>390</v>
      </c>
      <c r="K16" s="249">
        <v>210</v>
      </c>
      <c r="L16" s="206">
        <v>236</v>
      </c>
      <c r="M16" s="206">
        <v>280</v>
      </c>
      <c r="N16" s="206">
        <v>393</v>
      </c>
      <c r="O16" s="206">
        <v>698</v>
      </c>
      <c r="P16" s="68">
        <v>586</v>
      </c>
      <c r="Q16" s="68">
        <v>593</v>
      </c>
    </row>
    <row r="17" spans="1:17">
      <c r="A17" s="114" t="s">
        <v>784</v>
      </c>
      <c r="B17" s="467">
        <f>638+530</f>
        <v>1168</v>
      </c>
      <c r="C17" s="467">
        <f>751+544</f>
        <v>1295</v>
      </c>
      <c r="D17" s="467">
        <f>607+597</f>
        <v>1204</v>
      </c>
      <c r="E17" s="1314">
        <f>454+637</f>
        <v>1091</v>
      </c>
      <c r="F17" s="467">
        <v>1107</v>
      </c>
      <c r="G17" s="466">
        <v>1440</v>
      </c>
      <c r="H17" s="466">
        <v>1322</v>
      </c>
      <c r="I17" s="44">
        <v>935</v>
      </c>
      <c r="J17" s="466">
        <v>1157</v>
      </c>
      <c r="K17" s="466">
        <v>1147</v>
      </c>
      <c r="L17" s="70">
        <v>1114</v>
      </c>
      <c r="M17" s="70">
        <v>1110</v>
      </c>
      <c r="N17" s="70">
        <v>1143</v>
      </c>
      <c r="O17" s="70">
        <v>1229</v>
      </c>
      <c r="P17" s="70">
        <v>1264</v>
      </c>
      <c r="Q17" s="70">
        <v>1374</v>
      </c>
    </row>
    <row r="18" spans="1:17" ht="14.45" customHeight="1">
      <c r="A18" s="234" t="s">
        <v>785</v>
      </c>
      <c r="B18" s="468">
        <v>6638</v>
      </c>
      <c r="C18" s="372">
        <v>6908</v>
      </c>
      <c r="D18" s="372">
        <v>9217</v>
      </c>
      <c r="E18" s="469">
        <v>10335</v>
      </c>
      <c r="F18" s="470">
        <v>9207</v>
      </c>
      <c r="G18" s="469">
        <v>9338</v>
      </c>
      <c r="H18" s="469">
        <v>11402</v>
      </c>
      <c r="I18" s="469">
        <v>11441</v>
      </c>
      <c r="J18" s="469">
        <v>11192</v>
      </c>
      <c r="K18" s="469">
        <v>10360</v>
      </c>
      <c r="L18" s="469">
        <v>9825</v>
      </c>
      <c r="M18" s="469">
        <v>10770</v>
      </c>
      <c r="N18" s="469">
        <v>10799</v>
      </c>
      <c r="O18" s="469">
        <v>9904</v>
      </c>
      <c r="P18" s="253">
        <v>9682</v>
      </c>
      <c r="Q18" s="253">
        <v>9565</v>
      </c>
    </row>
    <row r="19" spans="1:17" ht="14.45" customHeight="1">
      <c r="A19" s="114" t="s">
        <v>587</v>
      </c>
      <c r="B19" s="465">
        <v>267</v>
      </c>
      <c r="C19" s="300">
        <v>263</v>
      </c>
      <c r="D19" s="300">
        <v>583</v>
      </c>
      <c r="E19" s="466">
        <v>651</v>
      </c>
      <c r="F19" s="467">
        <v>646</v>
      </c>
      <c r="G19" s="466">
        <v>701</v>
      </c>
      <c r="H19" s="466">
        <v>683</v>
      </c>
      <c r="I19" s="44">
        <v>650</v>
      </c>
      <c r="J19" s="466">
        <v>987</v>
      </c>
      <c r="K19" s="466">
        <v>886</v>
      </c>
      <c r="L19" s="44">
        <v>890</v>
      </c>
      <c r="M19" s="70">
        <v>1019</v>
      </c>
      <c r="N19" s="70">
        <v>1195</v>
      </c>
      <c r="O19" s="70">
        <v>1245</v>
      </c>
      <c r="P19" s="70">
        <v>1232</v>
      </c>
      <c r="Q19" s="70">
        <v>1257</v>
      </c>
    </row>
    <row r="20" spans="1:17" ht="14.45" customHeight="1">
      <c r="A20" s="121" t="s">
        <v>786</v>
      </c>
      <c r="B20" s="319">
        <v>66939</v>
      </c>
      <c r="C20" s="318">
        <v>59572</v>
      </c>
      <c r="D20" s="318">
        <v>57873</v>
      </c>
      <c r="E20" s="247">
        <v>52475</v>
      </c>
      <c r="F20" s="251">
        <v>49594</v>
      </c>
      <c r="G20" s="247">
        <v>57078</v>
      </c>
      <c r="H20" s="247">
        <v>52099</v>
      </c>
      <c r="I20" s="247">
        <v>52693</v>
      </c>
      <c r="J20" s="247">
        <v>58503</v>
      </c>
      <c r="K20" s="247">
        <v>54405</v>
      </c>
      <c r="L20" s="247">
        <v>53335</v>
      </c>
      <c r="M20" s="247">
        <v>56974</v>
      </c>
      <c r="N20" s="247">
        <v>58254</v>
      </c>
      <c r="O20" s="247">
        <v>61568</v>
      </c>
      <c r="P20" s="66">
        <v>60256</v>
      </c>
      <c r="Q20" s="66">
        <v>61899</v>
      </c>
    </row>
    <row r="21" spans="1:17" ht="14.45" customHeight="1">
      <c r="A21" s="121" t="s">
        <v>787</v>
      </c>
      <c r="B21" s="319">
        <v>99184</v>
      </c>
      <c r="C21" s="318">
        <v>88190</v>
      </c>
      <c r="D21" s="318">
        <v>91713</v>
      </c>
      <c r="E21" s="247">
        <v>92007</v>
      </c>
      <c r="F21" s="251">
        <v>86984</v>
      </c>
      <c r="G21" s="247">
        <v>96716</v>
      </c>
      <c r="H21" s="247">
        <v>86880</v>
      </c>
      <c r="I21" s="247">
        <v>89442</v>
      </c>
      <c r="J21" s="247">
        <v>93149</v>
      </c>
      <c r="K21" s="247">
        <v>84358</v>
      </c>
      <c r="L21" s="247">
        <v>80611</v>
      </c>
      <c r="M21" s="247">
        <v>86894</v>
      </c>
      <c r="N21" s="247">
        <v>87547</v>
      </c>
      <c r="O21" s="66">
        <v>91517</v>
      </c>
      <c r="P21" s="66">
        <v>88989</v>
      </c>
      <c r="Q21" s="66">
        <v>94186</v>
      </c>
    </row>
    <row r="22" spans="1:17" ht="14.45" customHeight="1">
      <c r="A22" s="114"/>
      <c r="B22" s="300"/>
      <c r="C22" s="300"/>
      <c r="D22" s="14"/>
      <c r="E22" s="14"/>
      <c r="F22" s="44"/>
      <c r="G22" s="14"/>
      <c r="H22" s="14"/>
      <c r="I22" s="38"/>
      <c r="J22" s="14"/>
      <c r="K22" s="14"/>
      <c r="L22" s="38"/>
      <c r="M22" s="38"/>
      <c r="N22" s="38"/>
      <c r="O22" s="38"/>
      <c r="P22" s="38"/>
      <c r="Q22" s="38"/>
    </row>
    <row r="23" spans="1:17" ht="14.45" customHeight="1">
      <c r="A23" s="121" t="s">
        <v>788</v>
      </c>
      <c r="B23" s="318"/>
      <c r="C23" s="318"/>
      <c r="D23" s="7"/>
      <c r="E23" s="7"/>
      <c r="F23" s="27"/>
      <c r="G23" s="7"/>
      <c r="H23" s="7"/>
      <c r="I23" s="207" t="s">
        <v>180</v>
      </c>
      <c r="J23" s="7"/>
      <c r="K23" s="7"/>
      <c r="L23" s="207" t="s">
        <v>180</v>
      </c>
      <c r="M23" s="207" t="s">
        <v>180</v>
      </c>
      <c r="N23" s="207"/>
      <c r="O23" s="207"/>
      <c r="P23" s="207"/>
      <c r="Q23" s="207"/>
    </row>
    <row r="24" spans="1:17" ht="14.45" customHeight="1">
      <c r="A24" s="121" t="s">
        <v>789</v>
      </c>
      <c r="B24" s="319">
        <v>13144</v>
      </c>
      <c r="C24" s="318">
        <v>9111</v>
      </c>
      <c r="D24" s="318">
        <v>13845</v>
      </c>
      <c r="E24" s="247">
        <v>14594</v>
      </c>
      <c r="F24" s="251">
        <v>11827</v>
      </c>
      <c r="G24" s="247">
        <v>14335</v>
      </c>
      <c r="H24" s="247">
        <v>16074</v>
      </c>
      <c r="I24" s="247">
        <v>15198</v>
      </c>
      <c r="J24" s="251">
        <v>14668</v>
      </c>
      <c r="K24" s="251">
        <v>12117</v>
      </c>
      <c r="L24" s="66">
        <v>12994</v>
      </c>
      <c r="M24" s="66">
        <v>13891</v>
      </c>
      <c r="N24" s="66">
        <v>12977</v>
      </c>
      <c r="O24" s="66">
        <v>13556</v>
      </c>
      <c r="P24" s="66">
        <v>13644</v>
      </c>
      <c r="Q24" s="66">
        <v>14655</v>
      </c>
    </row>
    <row r="25" spans="1:17" ht="14.45" customHeight="1">
      <c r="A25" s="112" t="s">
        <v>790</v>
      </c>
      <c r="B25" s="320">
        <v>4041</v>
      </c>
      <c r="C25" s="298">
        <v>3512</v>
      </c>
      <c r="D25" s="298">
        <v>4107</v>
      </c>
      <c r="E25" s="248">
        <v>3367</v>
      </c>
      <c r="F25" s="243">
        <v>3113</v>
      </c>
      <c r="G25" s="248">
        <v>3777</v>
      </c>
      <c r="H25" s="248">
        <v>4096</v>
      </c>
      <c r="I25" s="243">
        <v>3475</v>
      </c>
      <c r="J25" s="243">
        <v>3446</v>
      </c>
      <c r="K25" s="243">
        <v>3664</v>
      </c>
      <c r="L25" s="243">
        <v>4735</v>
      </c>
      <c r="M25" s="243">
        <v>4461</v>
      </c>
      <c r="N25" s="243">
        <v>4464</v>
      </c>
      <c r="O25" s="71">
        <v>5240</v>
      </c>
      <c r="P25" s="71">
        <v>5582</v>
      </c>
      <c r="Q25" s="71">
        <v>5272</v>
      </c>
    </row>
    <row r="26" spans="1:17" ht="14.45" customHeight="1">
      <c r="A26" s="113" t="s">
        <v>1042</v>
      </c>
      <c r="B26" s="321">
        <v>1703</v>
      </c>
      <c r="C26" s="297">
        <v>1003</v>
      </c>
      <c r="D26" s="297">
        <v>1439</v>
      </c>
      <c r="E26" s="249">
        <v>1136</v>
      </c>
      <c r="F26" s="241">
        <v>989</v>
      </c>
      <c r="G26" s="249">
        <v>992</v>
      </c>
      <c r="H26" s="249">
        <v>1345</v>
      </c>
      <c r="I26" s="241">
        <v>1204</v>
      </c>
      <c r="J26" s="241">
        <v>1103</v>
      </c>
      <c r="K26" s="241">
        <v>935</v>
      </c>
      <c r="L26" s="232">
        <v>447</v>
      </c>
      <c r="M26" s="232">
        <v>307</v>
      </c>
      <c r="N26" s="232">
        <v>543</v>
      </c>
      <c r="O26" s="232">
        <v>912</v>
      </c>
      <c r="P26" s="72">
        <v>779</v>
      </c>
      <c r="Q26" s="72">
        <v>824</v>
      </c>
    </row>
    <row r="27" spans="1:17" ht="14.45" customHeight="1">
      <c r="A27" s="113" t="s">
        <v>791</v>
      </c>
      <c r="B27" s="321"/>
      <c r="C27" s="297"/>
      <c r="D27" s="297"/>
      <c r="E27" s="249"/>
      <c r="F27" s="241"/>
      <c r="G27" s="249"/>
      <c r="H27" s="249"/>
      <c r="I27" s="241"/>
      <c r="J27" s="241"/>
      <c r="K27" s="241"/>
      <c r="L27" s="232"/>
      <c r="M27" s="232">
        <v>182</v>
      </c>
      <c r="N27" s="232"/>
      <c r="O27" s="232"/>
      <c r="P27" s="72">
        <v>197</v>
      </c>
      <c r="Q27" s="72">
        <v>197</v>
      </c>
    </row>
    <row r="28" spans="1:17" ht="14.45" customHeight="1">
      <c r="A28" s="112" t="s">
        <v>792</v>
      </c>
      <c r="B28" s="320">
        <v>986</v>
      </c>
      <c r="C28" s="298">
        <v>1604</v>
      </c>
      <c r="D28" s="298">
        <v>1404</v>
      </c>
      <c r="E28" s="248">
        <v>1906</v>
      </c>
      <c r="F28" s="243">
        <v>2082</v>
      </c>
      <c r="G28" s="248">
        <v>1547</v>
      </c>
      <c r="H28" s="248">
        <v>1557</v>
      </c>
      <c r="I28" s="248">
        <v>2312</v>
      </c>
      <c r="J28" s="243">
        <v>2362</v>
      </c>
      <c r="K28" s="243">
        <v>1584</v>
      </c>
      <c r="L28" s="243">
        <v>1466</v>
      </c>
      <c r="M28" s="243">
        <v>1672</v>
      </c>
      <c r="N28" s="71">
        <v>1581</v>
      </c>
      <c r="O28" s="71">
        <v>1599</v>
      </c>
      <c r="P28" s="71">
        <v>1538</v>
      </c>
      <c r="Q28" s="71">
        <v>1676</v>
      </c>
    </row>
    <row r="29" spans="1:17" ht="14.45" customHeight="1">
      <c r="A29" s="112" t="s">
        <v>793</v>
      </c>
      <c r="B29" s="298">
        <f>355+697</f>
        <v>1052</v>
      </c>
      <c r="C29" s="298">
        <v>428</v>
      </c>
      <c r="D29" s="298">
        <v>512</v>
      </c>
      <c r="E29" s="248">
        <v>952</v>
      </c>
      <c r="F29" s="243">
        <v>830</v>
      </c>
      <c r="G29" s="248">
        <v>1678</v>
      </c>
      <c r="H29" s="248">
        <v>2594</v>
      </c>
      <c r="I29" s="248">
        <v>2177</v>
      </c>
      <c r="J29" s="243">
        <v>927</v>
      </c>
      <c r="K29" s="243">
        <v>331</v>
      </c>
      <c r="L29" s="213">
        <v>303</v>
      </c>
      <c r="M29" s="213">
        <v>470</v>
      </c>
      <c r="N29" s="213">
        <v>672</v>
      </c>
      <c r="O29" s="213">
        <v>882</v>
      </c>
      <c r="P29" s="213">
        <v>630</v>
      </c>
      <c r="Q29" s="71">
        <v>1314</v>
      </c>
    </row>
    <row r="30" spans="1:17" ht="14.45" customHeight="1">
      <c r="A30" s="113" t="s">
        <v>794</v>
      </c>
      <c r="B30" s="297"/>
      <c r="C30" s="297">
        <v>432</v>
      </c>
      <c r="D30" s="297">
        <v>431</v>
      </c>
      <c r="E30" s="249">
        <v>340</v>
      </c>
      <c r="F30" s="241">
        <v>311</v>
      </c>
      <c r="G30" s="249">
        <v>356</v>
      </c>
      <c r="H30" s="249">
        <v>330</v>
      </c>
      <c r="I30" s="232">
        <v>324</v>
      </c>
      <c r="J30" s="241">
        <v>387</v>
      </c>
      <c r="K30" s="241">
        <v>356</v>
      </c>
      <c r="L30" s="232">
        <v>351</v>
      </c>
      <c r="M30" s="232">
        <v>371</v>
      </c>
      <c r="N30" s="232">
        <v>388</v>
      </c>
      <c r="O30" s="232">
        <v>416</v>
      </c>
      <c r="P30" s="232">
        <v>407</v>
      </c>
      <c r="Q30" s="232">
        <v>428</v>
      </c>
    </row>
    <row r="31" spans="1:17" ht="14.45" customHeight="1">
      <c r="A31" s="112" t="s">
        <v>795</v>
      </c>
      <c r="B31" s="320">
        <v>1394</v>
      </c>
      <c r="C31" s="298">
        <v>1363</v>
      </c>
      <c r="D31" s="298">
        <v>1230</v>
      </c>
      <c r="E31" s="298">
        <v>1664</v>
      </c>
      <c r="F31" s="248">
        <v>721</v>
      </c>
      <c r="G31" s="248">
        <v>959</v>
      </c>
      <c r="H31" s="248">
        <v>1021</v>
      </c>
      <c r="I31" s="248">
        <v>1045</v>
      </c>
      <c r="J31" s="243">
        <v>750</v>
      </c>
      <c r="K31" s="243">
        <v>835</v>
      </c>
      <c r="L31" s="213">
        <v>929</v>
      </c>
      <c r="M31" s="213">
        <v>106</v>
      </c>
      <c r="N31" s="213">
        <v>722</v>
      </c>
      <c r="O31" s="213">
        <v>849</v>
      </c>
      <c r="P31" s="213">
        <v>119</v>
      </c>
      <c r="Q31" s="213">
        <v>114</v>
      </c>
    </row>
    <row r="32" spans="1:17" ht="14.45" customHeight="1">
      <c r="A32" s="112" t="s">
        <v>804</v>
      </c>
      <c r="B32" s="320"/>
      <c r="C32" s="298"/>
      <c r="D32" s="298"/>
      <c r="E32" s="298"/>
      <c r="F32" s="248"/>
      <c r="G32" s="248"/>
      <c r="H32" s="248"/>
      <c r="I32" s="248"/>
      <c r="J32" s="243"/>
      <c r="K32" s="243"/>
      <c r="L32" s="213"/>
      <c r="M32" s="213">
        <v>930</v>
      </c>
      <c r="N32" s="213"/>
      <c r="O32" s="213"/>
      <c r="P32" s="213">
        <v>824</v>
      </c>
      <c r="Q32" s="213">
        <v>964</v>
      </c>
    </row>
    <row r="33" spans="1:17" ht="21.75" customHeight="1">
      <c r="A33" s="113" t="s">
        <v>796</v>
      </c>
      <c r="B33" s="321">
        <v>326</v>
      </c>
      <c r="C33" s="297">
        <v>289</v>
      </c>
      <c r="D33" s="297">
        <v>516</v>
      </c>
      <c r="E33" s="249">
        <v>876</v>
      </c>
      <c r="F33" s="241">
        <v>846</v>
      </c>
      <c r="G33" s="249">
        <v>1467</v>
      </c>
      <c r="H33" s="249">
        <v>1551</v>
      </c>
      <c r="I33" s="249">
        <v>1785</v>
      </c>
      <c r="J33" s="241">
        <v>2361</v>
      </c>
      <c r="K33" s="241">
        <v>1783</v>
      </c>
      <c r="L33" s="241">
        <v>2027</v>
      </c>
      <c r="M33" s="241">
        <v>1911</v>
      </c>
      <c r="N33" s="241">
        <v>2133</v>
      </c>
      <c r="O33" s="241">
        <v>1044</v>
      </c>
      <c r="P33" s="232">
        <v>899</v>
      </c>
      <c r="Q33" s="232">
        <v>837</v>
      </c>
    </row>
    <row r="34" spans="1:17" ht="14.45" customHeight="1">
      <c r="A34" s="112" t="s">
        <v>797</v>
      </c>
      <c r="B34" s="320"/>
      <c r="C34" s="298">
        <v>0</v>
      </c>
      <c r="D34" s="298">
        <v>1568</v>
      </c>
      <c r="E34" s="248">
        <v>1910</v>
      </c>
      <c r="F34" s="243">
        <v>1847</v>
      </c>
      <c r="G34" s="248">
        <v>2223</v>
      </c>
      <c r="H34" s="248">
        <v>2336</v>
      </c>
      <c r="I34" s="243">
        <v>1156</v>
      </c>
      <c r="J34" s="243">
        <v>1385</v>
      </c>
      <c r="K34" s="243">
        <v>1060</v>
      </c>
      <c r="L34" s="243">
        <v>1318</v>
      </c>
      <c r="M34" s="213">
        <v>944</v>
      </c>
      <c r="N34" s="213">
        <v>1122</v>
      </c>
      <c r="O34" s="213">
        <v>1201</v>
      </c>
      <c r="P34" s="456">
        <v>1324</v>
      </c>
      <c r="Q34" s="456">
        <v>1057</v>
      </c>
    </row>
    <row r="35" spans="1:17" ht="22.5">
      <c r="A35" s="112" t="s">
        <v>798</v>
      </c>
      <c r="B35" s="320"/>
      <c r="C35" s="298">
        <v>0</v>
      </c>
      <c r="D35" s="298">
        <v>309</v>
      </c>
      <c r="E35" s="298">
        <v>582</v>
      </c>
      <c r="F35" s="248">
        <v>549</v>
      </c>
      <c r="G35" s="248">
        <v>651</v>
      </c>
      <c r="H35" s="248">
        <v>590</v>
      </c>
      <c r="I35" s="213">
        <v>621</v>
      </c>
      <c r="J35" s="243">
        <v>646</v>
      </c>
      <c r="K35" s="243">
        <v>692</v>
      </c>
      <c r="L35" s="213">
        <v>700</v>
      </c>
      <c r="M35" s="213">
        <v>661</v>
      </c>
      <c r="N35" s="213">
        <v>785</v>
      </c>
      <c r="O35" s="213">
        <v>899</v>
      </c>
      <c r="P35" s="213">
        <v>845</v>
      </c>
      <c r="Q35" s="456">
        <v>1035</v>
      </c>
    </row>
    <row r="36" spans="1:17" ht="14.45" customHeight="1">
      <c r="A36" s="113" t="s">
        <v>799</v>
      </c>
      <c r="B36" s="321">
        <v>1441</v>
      </c>
      <c r="C36" s="297">
        <v>0</v>
      </c>
      <c r="D36" s="249">
        <v>1560</v>
      </c>
      <c r="E36" s="249">
        <v>1220</v>
      </c>
      <c r="F36" s="241">
        <v>21</v>
      </c>
      <c r="G36" s="249"/>
      <c r="H36" s="249"/>
      <c r="I36" s="232"/>
      <c r="J36" s="241"/>
      <c r="K36" s="241"/>
      <c r="L36" s="232"/>
      <c r="M36" s="249">
        <v>1383</v>
      </c>
      <c r="N36" s="232"/>
      <c r="O36" s="232"/>
      <c r="P36" s="232"/>
      <c r="Q36" s="232"/>
    </row>
    <row r="37" spans="1:17" ht="14.45" customHeight="1">
      <c r="A37" s="112" t="s">
        <v>587</v>
      </c>
      <c r="B37" s="320">
        <v>992</v>
      </c>
      <c r="C37" s="298">
        <v>480</v>
      </c>
      <c r="D37" s="243">
        <v>769</v>
      </c>
      <c r="E37" s="243">
        <v>641</v>
      </c>
      <c r="F37" s="243">
        <v>518</v>
      </c>
      <c r="G37" s="248">
        <v>685</v>
      </c>
      <c r="H37" s="248">
        <v>641</v>
      </c>
      <c r="I37" s="213">
        <v>744</v>
      </c>
      <c r="J37" s="243">
        <v>845</v>
      </c>
      <c r="K37" s="243">
        <v>750</v>
      </c>
      <c r="L37" s="213">
        <v>718</v>
      </c>
      <c r="M37" s="213">
        <v>493</v>
      </c>
      <c r="N37" s="213">
        <v>567</v>
      </c>
      <c r="O37" s="213">
        <v>514</v>
      </c>
      <c r="P37" s="213">
        <v>500</v>
      </c>
      <c r="Q37" s="213">
        <v>376</v>
      </c>
    </row>
    <row r="38" spans="1:17" ht="14.45" customHeight="1">
      <c r="A38" s="113" t="s">
        <v>800</v>
      </c>
      <c r="B38" s="321">
        <v>1179</v>
      </c>
      <c r="C38" s="297">
        <v>0</v>
      </c>
      <c r="D38" s="297"/>
      <c r="E38" s="241" t="s">
        <v>34</v>
      </c>
      <c r="F38" s="241" t="s">
        <v>34</v>
      </c>
      <c r="G38" s="249">
        <v>0</v>
      </c>
      <c r="H38" s="249">
        <v>13</v>
      </c>
      <c r="I38" s="232">
        <v>355</v>
      </c>
      <c r="J38" s="241">
        <v>456</v>
      </c>
      <c r="K38" s="241">
        <v>127</v>
      </c>
      <c r="L38" s="232"/>
      <c r="M38" s="232"/>
      <c r="N38" s="232"/>
      <c r="O38" s="232"/>
      <c r="P38" s="232"/>
      <c r="Q38" s="232">
        <v>561</v>
      </c>
    </row>
    <row r="39" spans="1:17" ht="14.45" customHeight="1">
      <c r="A39" s="121" t="s">
        <v>801</v>
      </c>
      <c r="B39" s="319">
        <v>41298</v>
      </c>
      <c r="C39" s="318">
        <v>34247</v>
      </c>
      <c r="D39" s="318">
        <v>38875</v>
      </c>
      <c r="E39" s="247">
        <v>42592</v>
      </c>
      <c r="F39" s="251">
        <v>39728</v>
      </c>
      <c r="G39" s="247">
        <v>40022</v>
      </c>
      <c r="H39" s="247">
        <v>36717</v>
      </c>
      <c r="I39" s="247">
        <v>38938</v>
      </c>
      <c r="J39" s="351">
        <v>39992</v>
      </c>
      <c r="K39" s="66">
        <v>35259</v>
      </c>
      <c r="L39" s="66">
        <v>32945</v>
      </c>
      <c r="M39" s="66">
        <v>35645</v>
      </c>
      <c r="N39" s="66">
        <v>35689</v>
      </c>
      <c r="O39" s="66">
        <v>37670</v>
      </c>
      <c r="P39" s="66">
        <v>35858</v>
      </c>
      <c r="Q39" s="66">
        <v>38550</v>
      </c>
    </row>
    <row r="40" spans="1:17" ht="14.45" customHeight="1">
      <c r="A40" s="113" t="s">
        <v>1043</v>
      </c>
      <c r="B40" s="321">
        <v>20786</v>
      </c>
      <c r="C40" s="297">
        <v>14463</v>
      </c>
      <c r="D40" s="297">
        <v>13408</v>
      </c>
      <c r="E40" s="249">
        <v>13891</v>
      </c>
      <c r="F40" s="241">
        <v>12818</v>
      </c>
      <c r="G40" s="249">
        <v>12870</v>
      </c>
      <c r="H40" s="249">
        <v>12240</v>
      </c>
      <c r="I40" s="455">
        <v>12578</v>
      </c>
      <c r="J40" s="350">
        <v>12912</v>
      </c>
      <c r="K40" s="232">
        <v>11673</v>
      </c>
      <c r="L40" s="232">
        <v>11757</v>
      </c>
      <c r="M40" s="232">
        <v>10874</v>
      </c>
      <c r="N40" s="232">
        <v>12441</v>
      </c>
      <c r="O40" s="232">
        <v>13025</v>
      </c>
      <c r="P40" s="73">
        <v>11777</v>
      </c>
      <c r="Q40" s="73">
        <v>11647</v>
      </c>
    </row>
    <row r="41" spans="1:17" ht="14.45" customHeight="1">
      <c r="A41" s="113" t="s">
        <v>791</v>
      </c>
      <c r="B41" s="321"/>
      <c r="C41" s="297"/>
      <c r="D41" s="297"/>
      <c r="E41" s="249"/>
      <c r="F41" s="241"/>
      <c r="G41" s="249"/>
      <c r="H41" s="249"/>
      <c r="I41" s="455"/>
      <c r="J41" s="350"/>
      <c r="K41" s="232"/>
      <c r="L41" s="232"/>
      <c r="M41" s="232">
        <v>1349</v>
      </c>
      <c r="N41" s="232"/>
      <c r="O41" s="232"/>
      <c r="P41" s="73">
        <v>1283</v>
      </c>
      <c r="Q41" s="73">
        <v>1255</v>
      </c>
    </row>
    <row r="42" spans="1:17" ht="14.45" customHeight="1">
      <c r="A42" s="112" t="s">
        <v>802</v>
      </c>
      <c r="B42" s="465"/>
      <c r="C42" s="298"/>
      <c r="D42" s="298">
        <v>2584</v>
      </c>
      <c r="E42" s="248">
        <v>3413</v>
      </c>
      <c r="F42" s="243">
        <v>4045</v>
      </c>
      <c r="G42" s="248">
        <v>4045</v>
      </c>
      <c r="H42" s="248">
        <v>4128</v>
      </c>
      <c r="I42" s="248">
        <v>3419</v>
      </c>
      <c r="J42" s="421">
        <v>4299</v>
      </c>
      <c r="K42" s="71">
        <v>3219</v>
      </c>
      <c r="L42" s="71">
        <v>2659</v>
      </c>
      <c r="M42" s="71">
        <v>2725</v>
      </c>
      <c r="N42" s="71">
        <v>2846</v>
      </c>
      <c r="O42" s="71">
        <v>2528</v>
      </c>
      <c r="P42" s="71">
        <v>2405</v>
      </c>
      <c r="Q42" s="71">
        <v>2874</v>
      </c>
    </row>
    <row r="43" spans="1:17" ht="14.45" customHeight="1">
      <c r="A43" s="113" t="s">
        <v>792</v>
      </c>
      <c r="B43" s="321">
        <v>2894</v>
      </c>
      <c r="C43" s="321">
        <v>2877</v>
      </c>
      <c r="D43" s="249">
        <v>1788</v>
      </c>
      <c r="E43" s="249">
        <v>4612</v>
      </c>
      <c r="F43" s="241">
        <v>4418</v>
      </c>
      <c r="G43" s="249">
        <v>3669</v>
      </c>
      <c r="H43" s="249">
        <v>2825</v>
      </c>
      <c r="I43" s="249">
        <v>2571</v>
      </c>
      <c r="J43" s="350">
        <v>2348</v>
      </c>
      <c r="K43" s="73">
        <v>1820</v>
      </c>
      <c r="L43" s="73">
        <v>1948</v>
      </c>
      <c r="M43" s="73">
        <v>2843</v>
      </c>
      <c r="N43" s="73">
        <v>2805</v>
      </c>
      <c r="O43" s="73">
        <v>2771</v>
      </c>
      <c r="P43" s="73">
        <v>2583</v>
      </c>
      <c r="Q43" s="73">
        <v>3373</v>
      </c>
    </row>
    <row r="44" spans="1:17" ht="14.45" customHeight="1">
      <c r="A44" s="112" t="s">
        <v>803</v>
      </c>
      <c r="B44" s="320">
        <v>4890</v>
      </c>
      <c r="C44" s="243">
        <v>3917</v>
      </c>
      <c r="D44" s="243"/>
      <c r="E44" s="243"/>
      <c r="F44" s="243"/>
      <c r="G44" s="243"/>
      <c r="H44" s="243"/>
      <c r="I44" s="243"/>
      <c r="J44" s="243"/>
      <c r="K44" s="243"/>
      <c r="L44" s="243"/>
      <c r="M44" s="243"/>
      <c r="N44" s="243"/>
      <c r="O44" s="243"/>
      <c r="P44" s="243"/>
      <c r="Q44" s="243"/>
    </row>
    <row r="45" spans="1:17" ht="14.45" customHeight="1">
      <c r="A45" s="113" t="s">
        <v>794</v>
      </c>
      <c r="B45" s="321"/>
      <c r="C45" s="297"/>
      <c r="D45" s="297">
        <v>3476</v>
      </c>
      <c r="E45" s="249">
        <v>2404</v>
      </c>
      <c r="F45" s="241">
        <v>2121</v>
      </c>
      <c r="G45" s="249">
        <v>2336</v>
      </c>
      <c r="H45" s="249">
        <v>2080</v>
      </c>
      <c r="I45" s="249">
        <v>1964</v>
      </c>
      <c r="J45" s="350">
        <v>2247</v>
      </c>
      <c r="K45" s="455">
        <v>1976</v>
      </c>
      <c r="L45" s="455">
        <v>1861</v>
      </c>
      <c r="M45" s="455">
        <v>1869</v>
      </c>
      <c r="N45" s="455">
        <v>1856</v>
      </c>
      <c r="O45" s="455">
        <v>1886</v>
      </c>
      <c r="P45" s="455">
        <v>1744</v>
      </c>
      <c r="Q45" s="455">
        <v>1723</v>
      </c>
    </row>
    <row r="46" spans="1:17" ht="14.45" customHeight="1">
      <c r="A46" s="112" t="s">
        <v>785</v>
      </c>
      <c r="B46" s="320">
        <v>1719</v>
      </c>
      <c r="C46" s="298">
        <v>1532</v>
      </c>
      <c r="D46" s="298">
        <v>1882</v>
      </c>
      <c r="E46" s="248">
        <v>1770</v>
      </c>
      <c r="F46" s="243">
        <v>1944</v>
      </c>
      <c r="G46" s="248">
        <v>1985</v>
      </c>
      <c r="H46" s="248">
        <v>1928</v>
      </c>
      <c r="I46" s="248">
        <v>1881</v>
      </c>
      <c r="J46" s="471">
        <v>1830</v>
      </c>
      <c r="K46" s="456">
        <v>1759</v>
      </c>
      <c r="L46" s="456">
        <v>1608</v>
      </c>
      <c r="M46" s="456">
        <v>1413</v>
      </c>
      <c r="N46" s="456">
        <v>1379</v>
      </c>
      <c r="O46" s="456">
        <v>1411</v>
      </c>
      <c r="P46" s="456">
        <v>1343</v>
      </c>
      <c r="Q46" s="456">
        <v>870</v>
      </c>
    </row>
    <row r="47" spans="1:17" ht="14.45" customHeight="1">
      <c r="A47" s="113" t="s">
        <v>795</v>
      </c>
      <c r="B47" s="321">
        <v>7027</v>
      </c>
      <c r="C47" s="297">
        <v>7095</v>
      </c>
      <c r="D47" s="297">
        <v>8493</v>
      </c>
      <c r="E47" s="297">
        <v>4113</v>
      </c>
      <c r="F47" s="249">
        <v>3589</v>
      </c>
      <c r="G47" s="249">
        <v>3815</v>
      </c>
      <c r="H47" s="249">
        <v>3505</v>
      </c>
      <c r="I47" s="249">
        <v>3419</v>
      </c>
      <c r="J47" s="350">
        <v>2782</v>
      </c>
      <c r="K47" s="455">
        <v>2477</v>
      </c>
      <c r="L47" s="455">
        <v>2349</v>
      </c>
      <c r="M47" s="455">
        <v>1186</v>
      </c>
      <c r="N47" s="455">
        <v>2548</v>
      </c>
      <c r="O47" s="455">
        <v>2700</v>
      </c>
      <c r="P47" s="455">
        <v>1341</v>
      </c>
      <c r="Q47" s="455">
        <v>885</v>
      </c>
    </row>
    <row r="48" spans="1:17" ht="14.45" customHeight="1">
      <c r="A48" s="113" t="s">
        <v>804</v>
      </c>
      <c r="B48" s="321"/>
      <c r="C48" s="297"/>
      <c r="D48" s="297"/>
      <c r="E48" s="297"/>
      <c r="F48" s="249"/>
      <c r="G48" s="249"/>
      <c r="H48" s="249"/>
      <c r="I48" s="249"/>
      <c r="J48" s="350"/>
      <c r="K48" s="455"/>
      <c r="L48" s="455"/>
      <c r="M48" s="455">
        <v>1260</v>
      </c>
      <c r="N48" s="455"/>
      <c r="O48" s="455"/>
      <c r="P48" s="455">
        <v>1231</v>
      </c>
      <c r="Q48" s="455">
        <v>1381</v>
      </c>
    </row>
    <row r="49" spans="1:17" ht="22.5" customHeight="1">
      <c r="A49" s="112" t="s">
        <v>805</v>
      </c>
      <c r="B49" s="320">
        <v>670</v>
      </c>
      <c r="C49" s="298">
        <v>832</v>
      </c>
      <c r="D49" s="298">
        <v>1184</v>
      </c>
      <c r="E49" s="248">
        <v>1198</v>
      </c>
      <c r="F49" s="243">
        <v>886</v>
      </c>
      <c r="G49" s="248">
        <v>1024</v>
      </c>
      <c r="H49" s="248">
        <v>714</v>
      </c>
      <c r="I49" s="248">
        <v>1327</v>
      </c>
      <c r="J49" s="421">
        <v>1288</v>
      </c>
      <c r="K49" s="456">
        <v>1603</v>
      </c>
      <c r="L49" s="456">
        <v>1117</v>
      </c>
      <c r="M49" s="456">
        <v>1410</v>
      </c>
      <c r="N49" s="456">
        <v>1266</v>
      </c>
      <c r="O49" s="456">
        <v>2575</v>
      </c>
      <c r="P49" s="456">
        <v>2320</v>
      </c>
      <c r="Q49" s="456">
        <v>3590</v>
      </c>
    </row>
    <row r="50" spans="1:17" ht="14.45" customHeight="1">
      <c r="A50" s="113" t="s">
        <v>806</v>
      </c>
      <c r="B50" s="321"/>
      <c r="C50" s="297"/>
      <c r="D50" s="297">
        <v>1415</v>
      </c>
      <c r="E50" s="249">
        <v>2665</v>
      </c>
      <c r="F50" s="241">
        <v>2167</v>
      </c>
      <c r="G50" s="249">
        <v>2268</v>
      </c>
      <c r="H50" s="249">
        <v>2020</v>
      </c>
      <c r="I50" s="249">
        <v>2381</v>
      </c>
      <c r="J50" s="350">
        <v>2807</v>
      </c>
      <c r="K50" s="455">
        <v>2620</v>
      </c>
      <c r="L50" s="455">
        <v>1913</v>
      </c>
      <c r="M50" s="455">
        <v>2368</v>
      </c>
      <c r="N50" s="455">
        <v>2236</v>
      </c>
      <c r="O50" s="455">
        <v>2075</v>
      </c>
      <c r="P50" s="455">
        <v>1873</v>
      </c>
      <c r="Q50" s="455">
        <v>2003</v>
      </c>
    </row>
    <row r="51" spans="1:17" ht="14.45" customHeight="1">
      <c r="A51" s="112" t="s">
        <v>798</v>
      </c>
      <c r="B51" s="320"/>
      <c r="C51" s="298"/>
      <c r="D51" s="298">
        <v>2180</v>
      </c>
      <c r="E51" s="298">
        <v>6229</v>
      </c>
      <c r="F51" s="248">
        <v>5451</v>
      </c>
      <c r="G51" s="248">
        <v>5889</v>
      </c>
      <c r="H51" s="248">
        <v>5191</v>
      </c>
      <c r="I51" s="248">
        <v>7482</v>
      </c>
      <c r="J51" s="248">
        <v>7610</v>
      </c>
      <c r="K51" s="456">
        <v>6238</v>
      </c>
      <c r="L51" s="456">
        <v>5926</v>
      </c>
      <c r="M51" s="456">
        <v>6520</v>
      </c>
      <c r="N51" s="456">
        <v>6462</v>
      </c>
      <c r="O51" s="456">
        <v>6786</v>
      </c>
      <c r="P51" s="456">
        <v>6111</v>
      </c>
      <c r="Q51" s="456">
        <v>6694</v>
      </c>
    </row>
    <row r="52" spans="1:17" ht="14.45" customHeight="1">
      <c r="A52" s="113" t="s">
        <v>807</v>
      </c>
      <c r="B52" s="321"/>
      <c r="C52" s="297">
        <v>2293</v>
      </c>
      <c r="D52" s="297">
        <v>2063</v>
      </c>
      <c r="E52" s="249">
        <v>2005</v>
      </c>
      <c r="F52" s="241">
        <v>1986</v>
      </c>
      <c r="G52" s="249">
        <v>1961</v>
      </c>
      <c r="H52" s="249">
        <v>1936</v>
      </c>
      <c r="I52" s="249">
        <v>1779</v>
      </c>
      <c r="J52" s="350">
        <v>1683</v>
      </c>
      <c r="K52" s="455">
        <v>1637</v>
      </c>
      <c r="L52" s="455">
        <v>1629</v>
      </c>
      <c r="M52" s="455">
        <v>1612</v>
      </c>
      <c r="N52" s="455">
        <v>1636</v>
      </c>
      <c r="O52" s="455">
        <v>1693</v>
      </c>
      <c r="P52" s="455">
        <v>1621</v>
      </c>
      <c r="Q52" s="455">
        <v>1962</v>
      </c>
    </row>
    <row r="53" spans="1:17" ht="14.45" customHeight="1">
      <c r="A53" s="112" t="s">
        <v>808</v>
      </c>
      <c r="B53" s="320">
        <v>1849</v>
      </c>
      <c r="C53" s="467"/>
      <c r="D53" s="243"/>
      <c r="E53" s="243"/>
      <c r="F53" s="243"/>
      <c r="G53" s="243"/>
      <c r="H53" s="243"/>
      <c r="I53" s="243"/>
      <c r="J53" s="243"/>
      <c r="K53" s="243"/>
      <c r="L53" s="243"/>
      <c r="M53" s="243"/>
      <c r="N53" s="243"/>
      <c r="O53" s="243"/>
      <c r="P53" s="243"/>
      <c r="Q53" s="243"/>
    </row>
    <row r="54" spans="1:17" ht="14.45" customHeight="1">
      <c r="A54" s="113" t="s">
        <v>587</v>
      </c>
      <c r="B54" s="321">
        <v>1463</v>
      </c>
      <c r="C54" s="321">
        <v>1238</v>
      </c>
      <c r="D54" s="297">
        <v>402</v>
      </c>
      <c r="E54" s="249">
        <v>292</v>
      </c>
      <c r="F54" s="241">
        <v>303</v>
      </c>
      <c r="G54" s="249">
        <v>160</v>
      </c>
      <c r="H54" s="249">
        <v>150</v>
      </c>
      <c r="I54" s="232">
        <v>137</v>
      </c>
      <c r="J54" s="350">
        <v>186</v>
      </c>
      <c r="K54" s="232">
        <v>237</v>
      </c>
      <c r="L54" s="232">
        <v>178</v>
      </c>
      <c r="M54" s="232">
        <v>216</v>
      </c>
      <c r="N54" s="232">
        <v>214</v>
      </c>
      <c r="O54" s="232">
        <v>220</v>
      </c>
      <c r="P54" s="232">
        <v>226</v>
      </c>
      <c r="Q54" s="232">
        <v>293</v>
      </c>
    </row>
    <row r="55" spans="1:17" ht="14.45" customHeight="1">
      <c r="A55" s="121" t="s">
        <v>809</v>
      </c>
      <c r="B55" s="319">
        <v>54412</v>
      </c>
      <c r="C55" s="318">
        <v>43358</v>
      </c>
      <c r="D55" s="318">
        <v>52720</v>
      </c>
      <c r="E55" s="247">
        <v>57186</v>
      </c>
      <c r="F55" s="251">
        <v>51555</v>
      </c>
      <c r="G55" s="247">
        <v>54357</v>
      </c>
      <c r="H55" s="247">
        <v>52791</v>
      </c>
      <c r="I55" s="351">
        <v>54136</v>
      </c>
      <c r="J55" s="351">
        <v>5466</v>
      </c>
      <c r="K55" s="351">
        <v>47376</v>
      </c>
      <c r="L55" s="351">
        <v>45939</v>
      </c>
      <c r="M55" s="351">
        <v>49536</v>
      </c>
      <c r="N55" s="351">
        <v>48666</v>
      </c>
      <c r="O55" s="351">
        <v>51226</v>
      </c>
      <c r="P55" s="447">
        <v>49502</v>
      </c>
      <c r="Q55" s="447">
        <v>53204</v>
      </c>
    </row>
    <row r="56" spans="1:17" ht="14.45" customHeight="1">
      <c r="A56" s="121" t="s">
        <v>810</v>
      </c>
      <c r="B56" s="319">
        <v>44772</v>
      </c>
      <c r="C56" s="318">
        <v>44832</v>
      </c>
      <c r="D56" s="318">
        <v>38993</v>
      </c>
      <c r="E56" s="247">
        <v>34821</v>
      </c>
      <c r="F56" s="251">
        <v>35429</v>
      </c>
      <c r="G56" s="247">
        <v>42359</v>
      </c>
      <c r="H56" s="247">
        <v>34089</v>
      </c>
      <c r="I56" s="351">
        <v>35306</v>
      </c>
      <c r="J56" s="351">
        <v>38489</v>
      </c>
      <c r="K56" s="447">
        <v>36982</v>
      </c>
      <c r="L56" s="447">
        <v>34672</v>
      </c>
      <c r="M56" s="447">
        <v>37358</v>
      </c>
      <c r="N56" s="447">
        <v>38881</v>
      </c>
      <c r="O56" s="447">
        <v>40291</v>
      </c>
      <c r="P56" s="447">
        <v>39487</v>
      </c>
      <c r="Q56" s="447">
        <v>40981</v>
      </c>
    </row>
    <row r="57" spans="1:17">
      <c r="A57" s="172" t="s">
        <v>811</v>
      </c>
      <c r="B57" s="322">
        <v>99184</v>
      </c>
      <c r="C57" s="289">
        <v>88190</v>
      </c>
      <c r="D57" s="289">
        <v>91713</v>
      </c>
      <c r="E57" s="293">
        <v>92007</v>
      </c>
      <c r="F57" s="411">
        <v>86984</v>
      </c>
      <c r="G57" s="409">
        <v>96716</v>
      </c>
      <c r="H57" s="409">
        <v>86880</v>
      </c>
      <c r="I57" s="409">
        <v>89442</v>
      </c>
      <c r="J57" s="430">
        <v>93149</v>
      </c>
      <c r="K57" s="430">
        <v>84358</v>
      </c>
      <c r="L57" s="430">
        <v>80611</v>
      </c>
      <c r="M57" s="430">
        <v>86894</v>
      </c>
      <c r="N57" s="430">
        <v>87547</v>
      </c>
      <c r="O57" s="430">
        <v>91517</v>
      </c>
      <c r="P57" s="457">
        <v>88989</v>
      </c>
      <c r="Q57" s="457">
        <v>94186</v>
      </c>
    </row>
    <row r="58" spans="1:17">
      <c r="A58" s="1303" t="s">
        <v>1044</v>
      </c>
    </row>
    <row r="59" spans="1:17">
      <c r="A59" s="1303" t="s">
        <v>812</v>
      </c>
    </row>
    <row r="60" spans="1:17">
      <c r="A60" s="1482" t="s">
        <v>813</v>
      </c>
    </row>
  </sheetData>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15005-CCF7-46EC-A302-740BFABA0A64}">
  <sheetPr>
    <pageSetUpPr autoPageBreaks="0"/>
  </sheetPr>
  <dimension ref="A1:U75"/>
  <sheetViews>
    <sheetView showGridLines="0" showOutlineSymbols="0" zoomScaleNormal="100" workbookViewId="0">
      <pane ySplit="2" topLeftCell="A3" activePane="bottomLeft" state="frozen"/>
      <selection sqref="A1:AM1"/>
      <selection pane="bottomLeft"/>
    </sheetView>
  </sheetViews>
  <sheetFormatPr defaultRowHeight="12.75"/>
  <cols>
    <col min="1" max="1" width="46.5703125" style="510" customWidth="1"/>
    <col min="2" max="8" width="9.5703125" style="510" customWidth="1"/>
    <col min="9" max="9" width="5.7109375" style="510" customWidth="1"/>
    <col min="10" max="21" width="9.5703125" style="510" customWidth="1"/>
    <col min="22" max="16384" width="9.140625" style="510"/>
  </cols>
  <sheetData>
    <row r="1" spans="1:21" ht="14.1" customHeight="1">
      <c r="A1" s="1310" t="s">
        <v>814</v>
      </c>
      <c r="B1" s="1310"/>
      <c r="C1" s="1310"/>
      <c r="D1" s="1310"/>
      <c r="E1" s="1310"/>
      <c r="F1" s="1318"/>
      <c r="G1" s="1318"/>
      <c r="H1" s="1310"/>
      <c r="I1" s="1310"/>
      <c r="J1" s="1310"/>
      <c r="K1" s="1310"/>
      <c r="L1" s="1310"/>
      <c r="M1" s="1310"/>
      <c r="N1" s="1310"/>
      <c r="O1" s="1310"/>
      <c r="P1" s="1310"/>
      <c r="Q1" s="1310"/>
      <c r="R1" s="1310"/>
      <c r="S1" s="1310"/>
      <c r="T1" s="1310"/>
      <c r="U1" s="1310"/>
    </row>
    <row r="2" spans="1:21">
      <c r="A2" s="874" t="s">
        <v>505</v>
      </c>
      <c r="B2" s="681">
        <v>2017</v>
      </c>
      <c r="C2" s="681">
        <v>2018</v>
      </c>
      <c r="D2" s="681">
        <v>2019</v>
      </c>
      <c r="E2" s="681">
        <v>2020</v>
      </c>
      <c r="F2" s="512">
        <v>2021</v>
      </c>
      <c r="G2" s="512">
        <v>2022</v>
      </c>
      <c r="H2" s="512">
        <v>2023</v>
      </c>
      <c r="I2" s="875"/>
      <c r="J2" s="681" t="s">
        <v>9</v>
      </c>
      <c r="K2" s="681" t="s">
        <v>10</v>
      </c>
      <c r="L2" s="681" t="s">
        <v>11</v>
      </c>
      <c r="M2" s="681" t="s">
        <v>12</v>
      </c>
      <c r="N2" s="681" t="s">
        <v>13</v>
      </c>
      <c r="O2" s="977" t="s">
        <v>631</v>
      </c>
      <c r="P2" s="512" t="s">
        <v>15</v>
      </c>
      <c r="Q2" s="512" t="s">
        <v>16</v>
      </c>
      <c r="R2" s="977" t="s">
        <v>506</v>
      </c>
      <c r="S2" s="977" t="s">
        <v>507</v>
      </c>
      <c r="T2" s="681" t="s">
        <v>19</v>
      </c>
      <c r="U2" s="681" t="s">
        <v>20</v>
      </c>
    </row>
    <row r="3" spans="1:21">
      <c r="A3" s="985" t="s">
        <v>815</v>
      </c>
      <c r="B3" s="626">
        <v>15562</v>
      </c>
      <c r="C3" s="626">
        <v>15330</v>
      </c>
      <c r="D3" s="626">
        <v>15623</v>
      </c>
      <c r="E3" s="626">
        <v>18894</v>
      </c>
      <c r="F3" s="1319">
        <v>33414</v>
      </c>
      <c r="G3" s="1319">
        <v>18762</v>
      </c>
      <c r="H3" s="1319">
        <v>17252</v>
      </c>
      <c r="I3" s="518"/>
      <c r="J3" s="626">
        <v>9071</v>
      </c>
      <c r="K3" s="626">
        <v>9791</v>
      </c>
      <c r="L3" s="626">
        <v>10324</v>
      </c>
      <c r="M3" s="1319">
        <v>4228</v>
      </c>
      <c r="N3" s="1320">
        <v>5531</v>
      </c>
      <c r="O3" s="1320">
        <v>5738</v>
      </c>
      <c r="P3" s="1319">
        <v>4591</v>
      </c>
      <c r="Q3" s="1319">
        <v>2902</v>
      </c>
      <c r="R3" s="517">
        <v>4274</v>
      </c>
      <c r="S3" s="517">
        <v>3259</v>
      </c>
      <c r="T3" s="517">
        <v>4128</v>
      </c>
      <c r="U3" s="1295">
        <v>5591</v>
      </c>
    </row>
    <row r="4" spans="1:21">
      <c r="A4" s="883" t="s">
        <v>816</v>
      </c>
      <c r="B4" s="317">
        <v>-1686</v>
      </c>
      <c r="C4" s="317">
        <v>-1121</v>
      </c>
      <c r="D4" s="317">
        <v>-1186</v>
      </c>
      <c r="E4" s="317">
        <v>-755</v>
      </c>
      <c r="F4" s="317">
        <v>-693</v>
      </c>
      <c r="G4" s="317">
        <v>-785</v>
      </c>
      <c r="H4" s="317">
        <v>-743</v>
      </c>
      <c r="I4" s="788"/>
      <c r="J4" s="317">
        <v>-288</v>
      </c>
      <c r="K4" s="317">
        <v>-138</v>
      </c>
      <c r="L4" s="317">
        <v>-173</v>
      </c>
      <c r="M4" s="317">
        <v>-94</v>
      </c>
      <c r="N4" s="317">
        <v>-179</v>
      </c>
      <c r="O4" s="317">
        <v>-277</v>
      </c>
      <c r="P4" s="317">
        <v>-194</v>
      </c>
      <c r="Q4" s="317">
        <v>-135</v>
      </c>
      <c r="R4" s="317">
        <v>-169</v>
      </c>
      <c r="S4" s="317">
        <v>-200</v>
      </c>
      <c r="T4" s="317">
        <v>-174</v>
      </c>
      <c r="U4" s="317">
        <v>-200</v>
      </c>
    </row>
    <row r="5" spans="1:21" ht="13.5" customHeight="1">
      <c r="A5" s="881" t="s">
        <v>817</v>
      </c>
      <c r="B5" s="298">
        <v>-240</v>
      </c>
      <c r="C5" s="298">
        <v>-67</v>
      </c>
      <c r="D5" s="298">
        <v>-324</v>
      </c>
      <c r="E5" s="298">
        <v>-34</v>
      </c>
      <c r="F5" s="298">
        <v>-197</v>
      </c>
      <c r="G5" s="298">
        <v>-83</v>
      </c>
      <c r="H5" s="298">
        <v>567</v>
      </c>
      <c r="I5" s="788"/>
      <c r="J5" s="298">
        <v>-199</v>
      </c>
      <c r="K5" s="298">
        <v>60</v>
      </c>
      <c r="L5" s="298">
        <v>22</v>
      </c>
      <c r="M5" s="298">
        <v>-80</v>
      </c>
      <c r="N5" s="298">
        <v>-76</v>
      </c>
      <c r="O5" s="298">
        <v>-42</v>
      </c>
      <c r="P5" s="298">
        <v>100</v>
      </c>
      <c r="Q5" s="298">
        <v>-65</v>
      </c>
      <c r="R5" s="298">
        <v>38</v>
      </c>
      <c r="S5" s="298">
        <v>134</v>
      </c>
      <c r="T5" s="298">
        <v>70</v>
      </c>
      <c r="U5" s="298">
        <v>325</v>
      </c>
    </row>
    <row r="6" spans="1:21">
      <c r="A6" s="883" t="s">
        <v>818</v>
      </c>
      <c r="B6" s="317" t="s">
        <v>34</v>
      </c>
      <c r="C6" s="317" t="s">
        <v>34</v>
      </c>
      <c r="D6" s="317"/>
      <c r="E6" s="317">
        <v>-516</v>
      </c>
      <c r="F6" s="317">
        <v>-1388</v>
      </c>
      <c r="G6" s="317">
        <v>-1093</v>
      </c>
      <c r="H6" s="317">
        <v>-1330</v>
      </c>
      <c r="I6" s="788"/>
      <c r="J6" s="317">
        <v>-65</v>
      </c>
      <c r="K6" s="317">
        <v>-224</v>
      </c>
      <c r="L6" s="317">
        <v>-93</v>
      </c>
      <c r="M6" s="317">
        <v>-1004</v>
      </c>
      <c r="N6" s="317">
        <v>-64</v>
      </c>
      <c r="O6" s="317">
        <v>-319</v>
      </c>
      <c r="P6" s="317">
        <v>-423</v>
      </c>
      <c r="Q6" s="317">
        <v>-287</v>
      </c>
      <c r="R6" s="317">
        <v>-124</v>
      </c>
      <c r="S6" s="317">
        <v>-497</v>
      </c>
      <c r="T6" s="317">
        <v>-292</v>
      </c>
      <c r="U6" s="317">
        <v>-417</v>
      </c>
    </row>
    <row r="7" spans="1:21">
      <c r="A7" s="881" t="s">
        <v>819</v>
      </c>
      <c r="B7" s="983" t="s">
        <v>34</v>
      </c>
      <c r="C7" s="983" t="s">
        <v>34</v>
      </c>
      <c r="D7" s="781"/>
      <c r="E7" s="298">
        <v>-293</v>
      </c>
      <c r="F7" s="298">
        <v>-338</v>
      </c>
      <c r="G7" s="298">
        <v>-349</v>
      </c>
      <c r="H7" s="298">
        <v>-458</v>
      </c>
      <c r="I7" s="788"/>
      <c r="J7" s="298">
        <v>-84</v>
      </c>
      <c r="K7" s="298">
        <v>-79</v>
      </c>
      <c r="L7" s="298">
        <v>-93</v>
      </c>
      <c r="M7" s="298">
        <v>-84</v>
      </c>
      <c r="N7" s="298">
        <v>-69</v>
      </c>
      <c r="O7" s="298">
        <v>-83</v>
      </c>
      <c r="P7" s="298">
        <v>-95</v>
      </c>
      <c r="Q7" s="298">
        <v>-102</v>
      </c>
      <c r="R7" s="298">
        <f>-78+6</f>
        <v>-72</v>
      </c>
      <c r="S7" s="298">
        <v>-95</v>
      </c>
      <c r="T7" s="298">
        <v>-146</v>
      </c>
      <c r="U7" s="298">
        <v>-145</v>
      </c>
    </row>
    <row r="8" spans="1:21">
      <c r="A8" s="883" t="s">
        <v>820</v>
      </c>
      <c r="B8" s="317">
        <v>-135</v>
      </c>
      <c r="C8" s="317">
        <v>-113</v>
      </c>
      <c r="D8" s="317">
        <v>-194</v>
      </c>
      <c r="E8" s="317">
        <v>-183</v>
      </c>
      <c r="F8" s="317">
        <v>-418</v>
      </c>
      <c r="G8" s="317">
        <v>-371</v>
      </c>
      <c r="H8" s="317">
        <v>-233</v>
      </c>
      <c r="I8" s="788"/>
      <c r="J8" s="317" t="s">
        <v>34</v>
      </c>
      <c r="K8" s="317">
        <v>-193</v>
      </c>
      <c r="L8" s="317" t="s">
        <v>34</v>
      </c>
      <c r="M8" s="317">
        <v>-225</v>
      </c>
      <c r="N8" s="317" t="s">
        <v>821</v>
      </c>
      <c r="O8" s="317">
        <v>-235</v>
      </c>
      <c r="P8" s="317" t="s">
        <v>821</v>
      </c>
      <c r="Q8" s="317">
        <v>-136</v>
      </c>
      <c r="R8" s="317" t="s">
        <v>822</v>
      </c>
      <c r="S8" s="317">
        <v>-127</v>
      </c>
      <c r="T8" s="317"/>
      <c r="U8" s="317">
        <v>-106</v>
      </c>
    </row>
    <row r="9" spans="1:21" ht="22.5">
      <c r="A9" s="881" t="s">
        <v>823</v>
      </c>
      <c r="B9" s="298">
        <f>-563-488</f>
        <v>-1051</v>
      </c>
      <c r="C9" s="298">
        <f>-676-452</f>
        <v>-1128</v>
      </c>
      <c r="D9" s="298">
        <v>-1809</v>
      </c>
      <c r="E9" s="298">
        <v>-1736</v>
      </c>
      <c r="F9" s="298">
        <v>-4385</v>
      </c>
      <c r="G9" s="298">
        <v>-4637</v>
      </c>
      <c r="H9" s="298">
        <v>-1890</v>
      </c>
      <c r="I9" s="788"/>
      <c r="J9" s="298">
        <v>-1164</v>
      </c>
      <c r="K9" s="298">
        <v>-1280</v>
      </c>
      <c r="L9" s="298">
        <v>-991</v>
      </c>
      <c r="M9" s="298">
        <v>-951</v>
      </c>
      <c r="N9" s="298">
        <v>-2577</v>
      </c>
      <c r="O9" s="298">
        <v>-1213</v>
      </c>
      <c r="P9" s="298">
        <v>-582</v>
      </c>
      <c r="Q9" s="298">
        <v>-265</v>
      </c>
      <c r="R9" s="298">
        <v>-337</v>
      </c>
      <c r="S9" s="298">
        <v>-574</v>
      </c>
      <c r="T9" s="298">
        <v>-720</v>
      </c>
      <c r="U9" s="298">
        <v>-259</v>
      </c>
    </row>
    <row r="10" spans="1:21" ht="22.5">
      <c r="A10" s="1001" t="s">
        <v>824</v>
      </c>
      <c r="B10" s="1321">
        <v>12450</v>
      </c>
      <c r="C10" s="1321">
        <v>12901</v>
      </c>
      <c r="D10" s="1321">
        <v>12110</v>
      </c>
      <c r="E10" s="1321">
        <v>15377</v>
      </c>
      <c r="F10" s="1321">
        <v>25995</v>
      </c>
      <c r="G10" s="1321">
        <v>11444</v>
      </c>
      <c r="H10" s="1321">
        <v>13165</v>
      </c>
      <c r="I10" s="518"/>
      <c r="J10" s="1322">
        <v>7271</v>
      </c>
      <c r="K10" s="1322">
        <v>7937</v>
      </c>
      <c r="L10" s="1322">
        <v>8996</v>
      </c>
      <c r="M10" s="1322">
        <v>1790</v>
      </c>
      <c r="N10" s="1322">
        <v>2566</v>
      </c>
      <c r="O10" s="1322">
        <v>3569</v>
      </c>
      <c r="P10" s="1322">
        <v>3397</v>
      </c>
      <c r="Q10" s="1322">
        <v>1912</v>
      </c>
      <c r="R10" s="1322">
        <v>3610</v>
      </c>
      <c r="S10" s="1322">
        <v>1900</v>
      </c>
      <c r="T10" s="1322">
        <v>2866</v>
      </c>
      <c r="U10" s="1294">
        <v>4789</v>
      </c>
    </row>
    <row r="11" spans="1:21" ht="22.5">
      <c r="A11" s="881" t="s">
        <v>825</v>
      </c>
      <c r="B11" s="298">
        <v>87</v>
      </c>
      <c r="C11" s="298"/>
      <c r="D11" s="298"/>
      <c r="E11" s="298">
        <v>-1055</v>
      </c>
      <c r="F11" s="298">
        <v>-316</v>
      </c>
      <c r="G11" s="298">
        <v>41</v>
      </c>
      <c r="H11" s="298"/>
      <c r="I11" s="788"/>
      <c r="J11" s="298">
        <v>-249</v>
      </c>
      <c r="K11" s="298">
        <v>-211</v>
      </c>
      <c r="L11" s="298">
        <v>55</v>
      </c>
      <c r="M11" s="298">
        <v>90</v>
      </c>
      <c r="N11" s="298">
        <v>41</v>
      </c>
      <c r="O11" s="781"/>
      <c r="P11" s="1324"/>
      <c r="Q11" s="1324"/>
      <c r="R11" s="781"/>
      <c r="S11" s="781"/>
      <c r="T11" s="781"/>
      <c r="U11" s="878"/>
    </row>
    <row r="12" spans="1:21" s="1327" customFormat="1">
      <c r="A12" s="1001" t="s">
        <v>826</v>
      </c>
      <c r="B12" s="1321">
        <v>12537</v>
      </c>
      <c r="C12" s="1321">
        <v>12901</v>
      </c>
      <c r="D12" s="1321">
        <v>12110</v>
      </c>
      <c r="E12" s="1321">
        <v>14322</v>
      </c>
      <c r="F12" s="1321">
        <v>25679</v>
      </c>
      <c r="G12" s="1321">
        <v>11485</v>
      </c>
      <c r="H12" s="1321">
        <v>13165</v>
      </c>
      <c r="I12" s="518"/>
      <c r="J12" s="1011">
        <v>7022</v>
      </c>
      <c r="K12" s="1003">
        <v>7726</v>
      </c>
      <c r="L12" s="1325">
        <v>9051</v>
      </c>
      <c r="M12" s="1326">
        <v>1880</v>
      </c>
      <c r="N12" s="1326">
        <v>2607</v>
      </c>
      <c r="O12" s="1326">
        <v>3569</v>
      </c>
      <c r="P12" s="1326">
        <v>3397</v>
      </c>
      <c r="Q12" s="1326">
        <v>1912</v>
      </c>
      <c r="R12" s="1012">
        <v>3610</v>
      </c>
      <c r="S12" s="1012">
        <v>1900</v>
      </c>
      <c r="T12" s="1012">
        <v>2866</v>
      </c>
      <c r="U12" s="1294">
        <v>4789</v>
      </c>
    </row>
    <row r="13" spans="1:21">
      <c r="A13" s="985" t="s">
        <v>827</v>
      </c>
      <c r="B13" s="1328"/>
      <c r="C13" s="1328"/>
      <c r="D13" s="533"/>
      <c r="E13" s="533"/>
      <c r="F13" s="516"/>
      <c r="G13" s="516"/>
      <c r="H13" s="516"/>
      <c r="I13" s="518"/>
      <c r="J13" s="578"/>
      <c r="K13" s="533"/>
      <c r="L13" s="516"/>
      <c r="M13" s="516"/>
      <c r="N13" s="516"/>
      <c r="O13" s="1329"/>
      <c r="P13" s="516"/>
      <c r="Q13" s="516"/>
      <c r="R13" s="1329"/>
      <c r="S13" s="1329"/>
      <c r="T13" s="516"/>
      <c r="U13" s="516"/>
    </row>
    <row r="14" spans="1:21">
      <c r="A14" s="883" t="s">
        <v>828</v>
      </c>
      <c r="B14" s="996"/>
      <c r="C14" s="792"/>
      <c r="D14" s="792"/>
      <c r="E14" s="792"/>
      <c r="F14" s="792">
        <v>582</v>
      </c>
      <c r="G14" s="792">
        <v>260</v>
      </c>
      <c r="H14" s="792">
        <v>127</v>
      </c>
      <c r="I14" s="788"/>
      <c r="J14" s="856">
        <v>-716</v>
      </c>
      <c r="K14" s="792">
        <v>543</v>
      </c>
      <c r="L14" s="910">
        <v>424</v>
      </c>
      <c r="M14" s="792">
        <v>331</v>
      </c>
      <c r="N14" s="996">
        <v>2</v>
      </c>
      <c r="O14" s="996">
        <v>101</v>
      </c>
      <c r="P14" s="996">
        <v>118</v>
      </c>
      <c r="Q14" s="792">
        <v>39</v>
      </c>
      <c r="R14" s="856">
        <v>-55</v>
      </c>
      <c r="S14" s="792">
        <v>67</v>
      </c>
      <c r="T14" s="792">
        <v>68</v>
      </c>
      <c r="U14" s="792">
        <v>47</v>
      </c>
    </row>
    <row r="15" spans="1:21" ht="15" customHeight="1">
      <c r="A15" s="881" t="s">
        <v>829</v>
      </c>
      <c r="B15" s="298">
        <v>-3831</v>
      </c>
      <c r="C15" s="298">
        <v>-3784</v>
      </c>
      <c r="D15" s="298">
        <v>-3704</v>
      </c>
      <c r="E15" s="298">
        <v>-4227</v>
      </c>
      <c r="F15" s="298">
        <v>-5033</v>
      </c>
      <c r="G15" s="298">
        <v>-5446</v>
      </c>
      <c r="H15" s="298">
        <v>-5920</v>
      </c>
      <c r="I15" s="788"/>
      <c r="J15" s="298">
        <v>-980</v>
      </c>
      <c r="K15" s="298">
        <v>-1103</v>
      </c>
      <c r="L15" s="298">
        <v>-1199</v>
      </c>
      <c r="M15" s="298">
        <v>-1751</v>
      </c>
      <c r="N15" s="298">
        <v>-1136</v>
      </c>
      <c r="O15" s="298">
        <v>-1293</v>
      </c>
      <c r="P15" s="298">
        <v>-1230</v>
      </c>
      <c r="Q15" s="298">
        <v>-1787</v>
      </c>
      <c r="R15" s="298">
        <v>-1130</v>
      </c>
      <c r="S15" s="298">
        <v>-1208</v>
      </c>
      <c r="T15" s="298">
        <v>-1464</v>
      </c>
      <c r="U15" s="298">
        <v>-2118</v>
      </c>
    </row>
    <row r="16" spans="1:21">
      <c r="A16" s="883" t="s">
        <v>830</v>
      </c>
      <c r="B16" s="317">
        <v>922</v>
      </c>
      <c r="C16" s="317">
        <v>1481</v>
      </c>
      <c r="D16" s="317"/>
      <c r="E16" s="317">
        <v>-194</v>
      </c>
      <c r="F16" s="317"/>
      <c r="G16" s="317"/>
      <c r="H16" s="317"/>
      <c r="I16" s="788"/>
      <c r="J16" s="856" t="s">
        <v>34</v>
      </c>
      <c r="K16" s="792"/>
      <c r="L16" s="910"/>
      <c r="M16" s="792"/>
      <c r="N16" s="996"/>
      <c r="O16" s="792"/>
      <c r="P16" s="792"/>
      <c r="Q16" s="792"/>
      <c r="R16" s="856"/>
      <c r="S16" s="792"/>
      <c r="T16" s="792"/>
      <c r="U16" s="792"/>
    </row>
    <row r="17" spans="1:21" ht="15" customHeight="1">
      <c r="A17" s="881" t="s">
        <v>831</v>
      </c>
      <c r="B17" s="983">
        <v>227</v>
      </c>
      <c r="C17" s="983">
        <v>245</v>
      </c>
      <c r="D17" s="775">
        <v>353</v>
      </c>
      <c r="E17" s="775">
        <v>173</v>
      </c>
      <c r="F17" s="885">
        <v>190</v>
      </c>
      <c r="G17" s="885">
        <v>219</v>
      </c>
      <c r="H17" s="885">
        <v>204</v>
      </c>
      <c r="I17" s="788"/>
      <c r="J17" s="863" t="s">
        <v>34</v>
      </c>
      <c r="K17" s="781">
        <v>43</v>
      </c>
      <c r="L17" s="775">
        <v>5</v>
      </c>
      <c r="M17" s="885">
        <v>142</v>
      </c>
      <c r="N17" s="983">
        <v>65</v>
      </c>
      <c r="O17" s="983">
        <v>71</v>
      </c>
      <c r="P17" s="885">
        <v>28</v>
      </c>
      <c r="Q17" s="885">
        <v>55</v>
      </c>
      <c r="R17" s="781" t="s">
        <v>822</v>
      </c>
      <c r="S17" s="885">
        <v>105</v>
      </c>
      <c r="T17" s="781"/>
      <c r="U17" s="781">
        <v>99</v>
      </c>
    </row>
    <row r="18" spans="1:21">
      <c r="A18" s="883" t="s">
        <v>832</v>
      </c>
      <c r="B18" s="317">
        <v>-93</v>
      </c>
      <c r="C18" s="317">
        <v>-23</v>
      </c>
      <c r="D18" s="317">
        <v>-76</v>
      </c>
      <c r="E18" s="317">
        <v>-131</v>
      </c>
      <c r="F18" s="317">
        <v>-42</v>
      </c>
      <c r="G18" s="317"/>
      <c r="H18" s="317">
        <v>-19</v>
      </c>
      <c r="I18" s="788"/>
      <c r="J18" s="856">
        <v>-42</v>
      </c>
      <c r="K18" s="792"/>
      <c r="L18" s="910"/>
      <c r="M18" s="792"/>
      <c r="N18" s="996" t="s">
        <v>34</v>
      </c>
      <c r="O18" s="792"/>
      <c r="P18" s="792"/>
      <c r="Q18" s="792"/>
      <c r="R18" s="856">
        <v>-7</v>
      </c>
      <c r="S18" s="792"/>
      <c r="T18" s="996"/>
      <c r="U18" s="996">
        <v>-11</v>
      </c>
    </row>
    <row r="19" spans="1:21">
      <c r="A19" s="883" t="s">
        <v>833</v>
      </c>
      <c r="B19" s="317"/>
      <c r="C19" s="317"/>
      <c r="D19" s="317">
        <v>142</v>
      </c>
      <c r="E19" s="317"/>
      <c r="F19" s="317">
        <v>704</v>
      </c>
      <c r="G19" s="317">
        <v>577</v>
      </c>
      <c r="H19" s="317">
        <v>-139</v>
      </c>
      <c r="I19" s="788"/>
      <c r="J19" s="856">
        <v>-555</v>
      </c>
      <c r="K19" s="792"/>
      <c r="L19" s="910"/>
      <c r="M19" s="1219">
        <v>1259</v>
      </c>
      <c r="N19" s="996">
        <v>437</v>
      </c>
      <c r="O19" s="792"/>
      <c r="P19" s="792">
        <v>140</v>
      </c>
      <c r="Q19" s="792"/>
      <c r="R19" s="856">
        <v>-67</v>
      </c>
      <c r="S19" s="792"/>
      <c r="T19" s="792"/>
      <c r="U19" s="856">
        <v>-72</v>
      </c>
    </row>
    <row r="20" spans="1:21">
      <c r="A20" s="881" t="s">
        <v>834</v>
      </c>
      <c r="B20" s="298"/>
      <c r="C20" s="298"/>
      <c r="D20" s="298">
        <v>-926</v>
      </c>
      <c r="E20" s="298"/>
      <c r="F20" s="298"/>
      <c r="G20" s="298"/>
      <c r="H20" s="298"/>
      <c r="I20" s="788"/>
      <c r="J20" s="863"/>
      <c r="K20" s="781"/>
      <c r="L20" s="775"/>
      <c r="M20" s="781"/>
      <c r="N20" s="983"/>
      <c r="O20" s="781"/>
      <c r="P20" s="781"/>
      <c r="Q20" s="781"/>
      <c r="R20" s="863"/>
      <c r="S20" s="781"/>
      <c r="T20" s="781"/>
      <c r="U20" s="781"/>
    </row>
    <row r="21" spans="1:21">
      <c r="A21" s="881" t="s">
        <v>835</v>
      </c>
      <c r="B21" s="298"/>
      <c r="C21" s="298"/>
      <c r="D21" s="298">
        <v>-1638</v>
      </c>
      <c r="E21" s="298"/>
      <c r="F21" s="298"/>
      <c r="G21" s="298">
        <v>-338</v>
      </c>
      <c r="H21" s="298"/>
      <c r="I21" s="788"/>
      <c r="J21" s="863"/>
      <c r="K21" s="781"/>
      <c r="L21" s="775"/>
      <c r="M21" s="781"/>
      <c r="N21" s="298"/>
      <c r="O21" s="298"/>
      <c r="P21" s="298">
        <v>-114</v>
      </c>
      <c r="Q21" s="298">
        <v>-224</v>
      </c>
      <c r="R21" s="863"/>
      <c r="S21" s="781"/>
      <c r="T21" s="781"/>
      <c r="U21" s="781"/>
    </row>
    <row r="22" spans="1:21">
      <c r="A22" s="1224" t="s">
        <v>836</v>
      </c>
      <c r="B22" s="317"/>
      <c r="C22" s="317"/>
      <c r="D22" s="317"/>
      <c r="E22" s="317"/>
      <c r="F22" s="317">
        <v>-413</v>
      </c>
      <c r="G22" s="317"/>
      <c r="H22" s="317">
        <v>-553</v>
      </c>
      <c r="I22" s="1218"/>
      <c r="J22" s="633">
        <v>-124</v>
      </c>
      <c r="K22" s="856">
        <v>-32</v>
      </c>
      <c r="L22" s="856"/>
      <c r="M22" s="856">
        <v>-257</v>
      </c>
      <c r="N22" s="1368"/>
      <c r="O22" s="1219"/>
      <c r="P22" s="1219"/>
      <c r="Q22" s="1219"/>
      <c r="R22" s="856">
        <v>-77</v>
      </c>
      <c r="S22" s="856">
        <v>-31</v>
      </c>
      <c r="T22" s="856">
        <v>-317</v>
      </c>
      <c r="U22" s="856">
        <v>-128</v>
      </c>
    </row>
    <row r="23" spans="1:21">
      <c r="A23" s="881" t="s">
        <v>837</v>
      </c>
      <c r="B23" s="298"/>
      <c r="C23" s="298"/>
      <c r="D23" s="298">
        <v>-828</v>
      </c>
      <c r="E23" s="298"/>
      <c r="F23" s="298"/>
      <c r="G23" s="298"/>
      <c r="H23" s="298"/>
      <c r="I23" s="788"/>
      <c r="J23" s="863"/>
      <c r="K23" s="781"/>
      <c r="L23" s="775"/>
      <c r="M23" s="781"/>
      <c r="N23" s="983"/>
      <c r="O23" s="781"/>
      <c r="P23" s="781"/>
      <c r="Q23" s="781"/>
      <c r="R23" s="863"/>
      <c r="S23" s="781"/>
      <c r="T23" s="781"/>
      <c r="U23" s="781"/>
    </row>
    <row r="24" spans="1:21">
      <c r="A24" s="881" t="s">
        <v>838</v>
      </c>
      <c r="B24" s="298">
        <v>-583</v>
      </c>
      <c r="C24" s="298">
        <f>2290-50</f>
        <v>2240</v>
      </c>
      <c r="D24" s="298">
        <v>-312</v>
      </c>
      <c r="E24" s="298">
        <v>-161</v>
      </c>
      <c r="F24" s="298">
        <v>-129</v>
      </c>
      <c r="G24" s="298">
        <v>145</v>
      </c>
      <c r="H24" s="298">
        <v>-19</v>
      </c>
      <c r="I24" s="788"/>
      <c r="J24" s="781">
        <v>31</v>
      </c>
      <c r="K24" s="298">
        <v>-158</v>
      </c>
      <c r="L24" s="298">
        <v>18</v>
      </c>
      <c r="M24" s="298">
        <v>-19</v>
      </c>
      <c r="N24" s="298" t="s">
        <v>34</v>
      </c>
      <c r="O24" s="298">
        <v>48</v>
      </c>
      <c r="P24" s="298">
        <v>44</v>
      </c>
      <c r="Q24" s="298">
        <v>53</v>
      </c>
      <c r="R24" s="298">
        <f>-67+77</f>
        <v>10</v>
      </c>
      <c r="S24" s="298"/>
      <c r="T24" s="298">
        <v>14</v>
      </c>
      <c r="U24" s="298">
        <v>-44</v>
      </c>
    </row>
    <row r="25" spans="1:21" ht="22.5">
      <c r="A25" s="1001" t="s">
        <v>839</v>
      </c>
      <c r="B25" s="1507">
        <v>-3358</v>
      </c>
      <c r="C25" s="1507">
        <v>159</v>
      </c>
      <c r="D25" s="1507">
        <v>-6989</v>
      </c>
      <c r="E25" s="1507">
        <v>-4540</v>
      </c>
      <c r="F25" s="1507">
        <v>-4141</v>
      </c>
      <c r="G25" s="1507">
        <v>-4583</v>
      </c>
      <c r="H25" s="1507">
        <v>-6319</v>
      </c>
      <c r="I25" s="518"/>
      <c r="J25" s="1011">
        <v>-2386</v>
      </c>
      <c r="K25" s="1011">
        <v>-707</v>
      </c>
      <c r="L25" s="1011">
        <v>-752</v>
      </c>
      <c r="M25" s="1011">
        <v>-295</v>
      </c>
      <c r="N25" s="1011">
        <v>-632</v>
      </c>
      <c r="O25" s="1011">
        <v>-1073</v>
      </c>
      <c r="P25" s="1011">
        <v>-1014</v>
      </c>
      <c r="Q25" s="1011">
        <v>-1864</v>
      </c>
      <c r="R25" s="1011">
        <v>-1326</v>
      </c>
      <c r="S25" s="1011">
        <v>-1067</v>
      </c>
      <c r="T25" s="1011">
        <v>-1699</v>
      </c>
      <c r="U25" s="1011">
        <v>-2227</v>
      </c>
    </row>
    <row r="26" spans="1:21" ht="22.5">
      <c r="A26" s="881" t="s">
        <v>840</v>
      </c>
      <c r="B26" s="298">
        <v>-305</v>
      </c>
      <c r="C26" s="298"/>
      <c r="D26" s="298"/>
      <c r="E26" s="298">
        <v>-129</v>
      </c>
      <c r="F26" s="298">
        <v>-2469</v>
      </c>
      <c r="G26" s="298">
        <v>-103</v>
      </c>
      <c r="H26" s="298"/>
      <c r="I26" s="788"/>
      <c r="J26" s="781">
        <v>40</v>
      </c>
      <c r="K26" s="298">
        <v>-2380</v>
      </c>
      <c r="L26" s="298">
        <v>-49</v>
      </c>
      <c r="M26" s="298">
        <v>-81</v>
      </c>
      <c r="N26" s="298">
        <v>-38</v>
      </c>
      <c r="O26" s="298">
        <v>-65</v>
      </c>
      <c r="P26" s="1324"/>
      <c r="Q26" s="885"/>
      <c r="R26" s="781"/>
      <c r="S26" s="781"/>
      <c r="T26" s="781"/>
      <c r="U26" s="781"/>
    </row>
    <row r="27" spans="1:21">
      <c r="A27" s="1001" t="s">
        <v>841</v>
      </c>
      <c r="B27" s="1507">
        <v>-3663</v>
      </c>
      <c r="C27" s="1507">
        <v>159</v>
      </c>
      <c r="D27" s="1507">
        <v>-6989</v>
      </c>
      <c r="E27" s="1507">
        <v>-4669</v>
      </c>
      <c r="F27" s="1507">
        <v>-6610</v>
      </c>
      <c r="G27" s="1507">
        <v>-4686</v>
      </c>
      <c r="H27" s="1507">
        <v>-6319</v>
      </c>
      <c r="I27" s="518"/>
      <c r="J27" s="1011">
        <v>-2346</v>
      </c>
      <c r="K27" s="1011">
        <v>-3087</v>
      </c>
      <c r="L27" s="1011">
        <v>-801</v>
      </c>
      <c r="M27" s="1011">
        <v>-376</v>
      </c>
      <c r="N27" s="1011">
        <v>-670</v>
      </c>
      <c r="O27" s="1011">
        <v>-1138</v>
      </c>
      <c r="P27" s="1011">
        <v>-1014</v>
      </c>
      <c r="Q27" s="1011">
        <v>-1864</v>
      </c>
      <c r="R27" s="1011">
        <v>-1326</v>
      </c>
      <c r="S27" s="1011">
        <v>-1067</v>
      </c>
      <c r="T27" s="1011">
        <v>-1699</v>
      </c>
      <c r="U27" s="1011">
        <v>-2227</v>
      </c>
    </row>
    <row r="28" spans="1:21" ht="22.5">
      <c r="A28" s="516" t="s">
        <v>842</v>
      </c>
      <c r="B28" s="1330"/>
      <c r="C28" s="1330"/>
      <c r="D28" s="1330"/>
      <c r="E28" s="1330"/>
      <c r="F28" s="1330"/>
      <c r="G28" s="1330"/>
      <c r="H28" s="1330"/>
      <c r="I28" s="518"/>
      <c r="J28" s="1330"/>
      <c r="K28" s="1330"/>
      <c r="L28" s="1330"/>
      <c r="M28" s="1330"/>
      <c r="N28" s="1330"/>
      <c r="O28" s="1330"/>
      <c r="P28" s="1330"/>
      <c r="Q28" s="1330"/>
      <c r="R28" s="1330"/>
      <c r="S28" s="1330"/>
      <c r="T28" s="1330"/>
      <c r="U28" s="1330"/>
    </row>
    <row r="29" spans="1:21">
      <c r="A29" s="883" t="s">
        <v>843</v>
      </c>
      <c r="B29" s="996"/>
      <c r="C29" s="996"/>
      <c r="D29" s="792"/>
      <c r="E29" s="792"/>
      <c r="F29" s="792">
        <f>SUM(J29:M29)</f>
        <v>290</v>
      </c>
      <c r="G29" s="791"/>
      <c r="H29" s="791"/>
      <c r="I29" s="788"/>
      <c r="J29" s="856">
        <v>290</v>
      </c>
      <c r="K29" s="792"/>
      <c r="L29" s="910"/>
      <c r="M29" s="792"/>
      <c r="N29" s="791"/>
      <c r="O29" s="792"/>
      <c r="P29" s="1331" t="s">
        <v>180</v>
      </c>
      <c r="Q29" s="1331" t="s">
        <v>180</v>
      </c>
      <c r="R29" s="792"/>
      <c r="S29" s="792"/>
      <c r="T29" s="792"/>
      <c r="U29" s="792"/>
    </row>
    <row r="30" spans="1:21">
      <c r="A30" s="881" t="s">
        <v>844</v>
      </c>
      <c r="B30" s="983">
        <v>1976</v>
      </c>
      <c r="C30" s="983">
        <v>1225</v>
      </c>
      <c r="D30" s="1323">
        <v>3142</v>
      </c>
      <c r="E30" s="1323">
        <v>6800</v>
      </c>
      <c r="F30" s="298">
        <f>SUM(J30:M30)</f>
        <v>-593</v>
      </c>
      <c r="G30" s="775">
        <v>1275</v>
      </c>
      <c r="H30" s="775">
        <v>1950</v>
      </c>
      <c r="I30" s="788"/>
      <c r="J30" s="863">
        <v>-1233</v>
      </c>
      <c r="K30" s="781">
        <v>10</v>
      </c>
      <c r="L30" s="775"/>
      <c r="M30" s="781">
        <v>630</v>
      </c>
      <c r="N30" s="781">
        <v>425</v>
      </c>
      <c r="O30" s="781">
        <v>200</v>
      </c>
      <c r="P30" s="781">
        <v>150</v>
      </c>
      <c r="Q30" s="781">
        <v>500</v>
      </c>
      <c r="R30" s="781">
        <v>300</v>
      </c>
      <c r="S30" s="775">
        <v>1500</v>
      </c>
      <c r="T30" s="781">
        <v>150</v>
      </c>
      <c r="U30" s="781"/>
    </row>
    <row r="31" spans="1:21">
      <c r="A31" s="883" t="s">
        <v>845</v>
      </c>
      <c r="B31" s="317">
        <v>-8998</v>
      </c>
      <c r="C31" s="317">
        <v>-7841</v>
      </c>
      <c r="D31" s="317">
        <v>-5417</v>
      </c>
      <c r="E31" s="317">
        <v>-6064</v>
      </c>
      <c r="F31" s="317">
        <f>SUM(J31:M31)</f>
        <v>-694</v>
      </c>
      <c r="G31" s="317">
        <v>-2300</v>
      </c>
      <c r="H31" s="317">
        <v>-658</v>
      </c>
      <c r="I31" s="788"/>
      <c r="J31" s="856" t="s">
        <v>34</v>
      </c>
      <c r="K31" s="856">
        <v>-179</v>
      </c>
      <c r="L31" s="856">
        <v>-111</v>
      </c>
      <c r="M31" s="856">
        <v>-404</v>
      </c>
      <c r="N31" s="856">
        <v>-395</v>
      </c>
      <c r="O31" s="856">
        <v>-1433</v>
      </c>
      <c r="P31" s="856">
        <v>-448</v>
      </c>
      <c r="Q31" s="856">
        <v>-24</v>
      </c>
      <c r="R31" s="856">
        <v>-39</v>
      </c>
      <c r="S31" s="856">
        <v>-581</v>
      </c>
      <c r="T31" s="856">
        <v>-13</v>
      </c>
      <c r="U31" s="856">
        <v>-25</v>
      </c>
    </row>
    <row r="32" spans="1:21">
      <c r="A32" s="881" t="s">
        <v>846</v>
      </c>
      <c r="B32" s="983"/>
      <c r="C32" s="983"/>
      <c r="D32" s="298">
        <v>-224</v>
      </c>
      <c r="E32" s="298">
        <v>-204</v>
      </c>
      <c r="F32" s="298">
        <v>-215</v>
      </c>
      <c r="G32" s="298">
        <v>-224</v>
      </c>
      <c r="H32" s="298">
        <v>-233</v>
      </c>
      <c r="I32" s="788"/>
      <c r="J32" s="298">
        <v>-51</v>
      </c>
      <c r="K32" s="298">
        <v>-46</v>
      </c>
      <c r="L32" s="298">
        <v>-55</v>
      </c>
      <c r="M32" s="298">
        <v>-63</v>
      </c>
      <c r="N32" s="298">
        <v>-41</v>
      </c>
      <c r="O32" s="298">
        <v>-57</v>
      </c>
      <c r="P32" s="298">
        <v>-48</v>
      </c>
      <c r="Q32" s="298">
        <v>-78</v>
      </c>
      <c r="R32" s="298">
        <v>-47</v>
      </c>
      <c r="S32" s="298">
        <v>-45</v>
      </c>
      <c r="T32" s="298">
        <v>-47</v>
      </c>
      <c r="U32" s="298">
        <v>-94</v>
      </c>
    </row>
    <row r="33" spans="1:21">
      <c r="A33" s="883" t="s">
        <v>847</v>
      </c>
      <c r="B33" s="996"/>
      <c r="C33" s="996"/>
      <c r="D33" s="792"/>
      <c r="E33" s="792"/>
      <c r="F33" s="1008"/>
      <c r="G33" s="1008"/>
      <c r="H33" s="1008"/>
      <c r="I33" s="788"/>
      <c r="J33" s="856"/>
      <c r="K33" s="792"/>
      <c r="L33" s="910"/>
      <c r="M33" s="1008"/>
      <c r="N33" s="791"/>
      <c r="O33" s="792"/>
      <c r="P33" s="1332" t="s">
        <v>180</v>
      </c>
      <c r="Q33" s="1333" t="s">
        <v>180</v>
      </c>
      <c r="R33" s="792"/>
      <c r="S33" s="792"/>
      <c r="T33" s="792"/>
      <c r="U33" s="792"/>
    </row>
    <row r="34" spans="1:21" ht="22.5">
      <c r="A34" s="881" t="s">
        <v>848</v>
      </c>
      <c r="B34" s="298">
        <v>-1456</v>
      </c>
      <c r="C34" s="298">
        <v>-3313</v>
      </c>
      <c r="D34" s="298">
        <v>0</v>
      </c>
      <c r="E34" s="298">
        <v>-3350</v>
      </c>
      <c r="F34" s="298">
        <v>-13483</v>
      </c>
      <c r="G34" s="298">
        <v>-6603</v>
      </c>
      <c r="H34" s="298">
        <v>-5513</v>
      </c>
      <c r="I34" s="788"/>
      <c r="J34" s="298">
        <v>-3884</v>
      </c>
      <c r="K34" s="298">
        <v>-2208</v>
      </c>
      <c r="L34" s="298">
        <v>-7391</v>
      </c>
      <c r="M34" s="298" t="s">
        <v>821</v>
      </c>
      <c r="N34" s="298">
        <v>-3480</v>
      </c>
      <c r="O34" s="298" t="s">
        <v>849</v>
      </c>
      <c r="P34" s="298">
        <v>-3123</v>
      </c>
      <c r="Q34" s="298" t="s">
        <v>821</v>
      </c>
      <c r="R34" s="298">
        <v>-1795</v>
      </c>
      <c r="S34" s="298" t="s">
        <v>849</v>
      </c>
      <c r="T34" s="298">
        <v>-1678</v>
      </c>
      <c r="U34" s="298">
        <v>-2040</v>
      </c>
    </row>
    <row r="35" spans="1:21" ht="22.5" customHeight="1">
      <c r="A35" s="883" t="s">
        <v>850</v>
      </c>
      <c r="B35" s="317">
        <v>-126</v>
      </c>
      <c r="C35" s="317">
        <v>-182</v>
      </c>
      <c r="D35" s="317">
        <v>-184</v>
      </c>
      <c r="E35" s="317">
        <v>-14</v>
      </c>
      <c r="F35" s="317">
        <v>-30</v>
      </c>
      <c r="G35" s="317">
        <v>-12</v>
      </c>
      <c r="H35" s="317">
        <v>-41</v>
      </c>
      <c r="I35" s="788"/>
      <c r="J35" s="856">
        <v>-3</v>
      </c>
      <c r="K35" s="856">
        <v>-3</v>
      </c>
      <c r="L35" s="856">
        <v>-3</v>
      </c>
      <c r="M35" s="856">
        <v>-21</v>
      </c>
      <c r="N35" s="856">
        <v>-3</v>
      </c>
      <c r="O35" s="856">
        <v>-4</v>
      </c>
      <c r="P35" s="856">
        <v>-3</v>
      </c>
      <c r="Q35" s="856">
        <v>-2</v>
      </c>
      <c r="R35" s="856">
        <v>-3</v>
      </c>
      <c r="S35" s="856">
        <v>-5</v>
      </c>
      <c r="T35" s="856" t="s">
        <v>34</v>
      </c>
      <c r="U35" s="856">
        <v>-33</v>
      </c>
    </row>
    <row r="36" spans="1:21" ht="22.5" customHeight="1">
      <c r="A36" s="883" t="s">
        <v>851</v>
      </c>
      <c r="B36" s="317">
        <v>-98</v>
      </c>
      <c r="C36" s="317">
        <v>-17</v>
      </c>
      <c r="D36" s="317">
        <v>-812</v>
      </c>
      <c r="E36" s="317">
        <v>171</v>
      </c>
      <c r="F36" s="317"/>
      <c r="G36" s="317"/>
      <c r="H36" s="317"/>
      <c r="I36" s="788"/>
      <c r="J36" s="856" t="s">
        <v>34</v>
      </c>
      <c r="K36" s="792"/>
      <c r="L36" s="910"/>
      <c r="M36" s="1334"/>
      <c r="N36" s="1008" t="s">
        <v>34</v>
      </c>
      <c r="O36" s="792"/>
      <c r="P36" s="1008"/>
      <c r="Q36" s="1334"/>
      <c r="R36" s="792"/>
      <c r="S36" s="792"/>
      <c r="T36" s="792"/>
      <c r="U36" s="792"/>
    </row>
    <row r="37" spans="1:21">
      <c r="A37" s="1162" t="s">
        <v>852</v>
      </c>
      <c r="B37" s="298" t="s">
        <v>34</v>
      </c>
      <c r="C37" s="298">
        <v>-1000</v>
      </c>
      <c r="D37" s="298"/>
      <c r="E37" s="298" t="s">
        <v>34</v>
      </c>
      <c r="F37" s="298">
        <v>-5546</v>
      </c>
      <c r="G37" s="298">
        <v>-6036</v>
      </c>
      <c r="H37" s="298">
        <v>-2714</v>
      </c>
      <c r="I37" s="637"/>
      <c r="J37" s="298" t="s">
        <v>34</v>
      </c>
      <c r="K37" s="298">
        <v>-2004</v>
      </c>
      <c r="L37" s="298">
        <v>-2841</v>
      </c>
      <c r="M37" s="298">
        <v>-701</v>
      </c>
      <c r="N37" s="298">
        <v>-1788</v>
      </c>
      <c r="O37" s="298">
        <v>-2596</v>
      </c>
      <c r="P37" s="298">
        <v>-686</v>
      </c>
      <c r="Q37" s="298">
        <v>-966</v>
      </c>
      <c r="R37" s="298">
        <v>-763</v>
      </c>
      <c r="S37" s="298">
        <v>-1361</v>
      </c>
      <c r="T37" s="298">
        <v>-546</v>
      </c>
      <c r="U37" s="298">
        <v>-44</v>
      </c>
    </row>
    <row r="38" spans="1:21">
      <c r="A38" s="1335" t="s">
        <v>853</v>
      </c>
      <c r="B38" s="1336"/>
      <c r="C38" s="1337"/>
      <c r="D38" s="1338"/>
      <c r="E38" s="1338" t="s">
        <v>34</v>
      </c>
      <c r="F38" s="1339"/>
      <c r="G38" s="1339"/>
      <c r="H38" s="1339">
        <v>-130</v>
      </c>
      <c r="I38" s="637"/>
      <c r="J38" s="1340" t="s">
        <v>34</v>
      </c>
      <c r="K38" s="1338"/>
      <c r="L38" s="1341"/>
      <c r="M38" s="1339"/>
      <c r="N38" s="1338" t="s">
        <v>34</v>
      </c>
      <c r="O38" s="780" t="s">
        <v>849</v>
      </c>
      <c r="P38" s="780" t="s">
        <v>849</v>
      </c>
      <c r="Q38" s="1339"/>
      <c r="R38" s="780" t="s">
        <v>849</v>
      </c>
      <c r="S38" s="856">
        <v>-130</v>
      </c>
      <c r="T38" s="780" t="s">
        <v>34</v>
      </c>
      <c r="U38" s="780"/>
    </row>
    <row r="39" spans="1:21" ht="22.5">
      <c r="A39" s="1342" t="s">
        <v>854</v>
      </c>
      <c r="B39" s="1316">
        <v>-8702</v>
      </c>
      <c r="C39" s="1316">
        <v>-11128</v>
      </c>
      <c r="D39" s="1316">
        <v>-3495</v>
      </c>
      <c r="E39" s="1316">
        <v>-2661</v>
      </c>
      <c r="F39" s="1316">
        <v>-20271</v>
      </c>
      <c r="G39" s="1316">
        <v>-13900</v>
      </c>
      <c r="H39" s="1316">
        <v>-7339</v>
      </c>
      <c r="I39" s="637"/>
      <c r="J39" s="364">
        <v>-4881</v>
      </c>
      <c r="K39" s="364">
        <v>-4430</v>
      </c>
      <c r="L39" s="364">
        <v>-10401</v>
      </c>
      <c r="M39" s="364">
        <v>-559</v>
      </c>
      <c r="N39" s="364">
        <v>-5282</v>
      </c>
      <c r="O39" s="364">
        <v>-3890</v>
      </c>
      <c r="P39" s="364">
        <v>-4158</v>
      </c>
      <c r="Q39" s="364">
        <v>-570</v>
      </c>
      <c r="R39" s="364">
        <v>-2347</v>
      </c>
      <c r="S39" s="364">
        <v>-622</v>
      </c>
      <c r="T39" s="364">
        <v>-2134</v>
      </c>
      <c r="U39" s="364">
        <v>-2236</v>
      </c>
    </row>
    <row r="40" spans="1:21" ht="22.5">
      <c r="A40" s="1224" t="s">
        <v>855</v>
      </c>
      <c r="B40" s="317">
        <v>-34</v>
      </c>
      <c r="C40" s="317">
        <v>-46</v>
      </c>
      <c r="D40" s="317"/>
      <c r="E40" s="317">
        <v>-15</v>
      </c>
      <c r="F40" s="317">
        <v>-13</v>
      </c>
      <c r="G40" s="317">
        <v>-11</v>
      </c>
      <c r="H40" s="317"/>
      <c r="I40" s="637"/>
      <c r="J40" s="856">
        <v>-4</v>
      </c>
      <c r="K40" s="856">
        <v>-3</v>
      </c>
      <c r="L40" s="856">
        <v>-3</v>
      </c>
      <c r="M40" s="856">
        <v>-3</v>
      </c>
      <c r="N40" s="856">
        <v>-11</v>
      </c>
      <c r="O40" s="1219" t="s">
        <v>822</v>
      </c>
      <c r="P40" s="1343" t="s">
        <v>821</v>
      </c>
      <c r="Q40" s="1344" t="s">
        <v>821</v>
      </c>
      <c r="R40" s="1219" t="s">
        <v>822</v>
      </c>
      <c r="S40" s="1219" t="s">
        <v>822</v>
      </c>
      <c r="T40" s="1219" t="s">
        <v>34</v>
      </c>
      <c r="U40" s="1219"/>
    </row>
    <row r="41" spans="1:21" ht="22.5">
      <c r="A41" s="1342" t="s">
        <v>856</v>
      </c>
      <c r="B41" s="364">
        <v>-8736</v>
      </c>
      <c r="C41" s="364">
        <v>-11128</v>
      </c>
      <c r="D41" s="364">
        <v>-3495</v>
      </c>
      <c r="E41" s="364">
        <v>-2676</v>
      </c>
      <c r="F41" s="364">
        <v>-20284</v>
      </c>
      <c r="G41" s="364">
        <v>-13911</v>
      </c>
      <c r="H41" s="364">
        <v>-7339</v>
      </c>
      <c r="I41" s="637"/>
      <c r="J41" s="364">
        <v>-4885</v>
      </c>
      <c r="K41" s="364">
        <v>-4433</v>
      </c>
      <c r="L41" s="364">
        <v>-10404</v>
      </c>
      <c r="M41" s="364">
        <v>-562</v>
      </c>
      <c r="N41" s="364">
        <v>-5293</v>
      </c>
      <c r="O41" s="364">
        <v>-3890</v>
      </c>
      <c r="P41" s="364">
        <v>-4158</v>
      </c>
      <c r="Q41" s="364">
        <v>-570</v>
      </c>
      <c r="R41" s="364">
        <v>-2347</v>
      </c>
      <c r="S41" s="364">
        <v>-622</v>
      </c>
      <c r="T41" s="364">
        <v>-2134</v>
      </c>
      <c r="U41" s="364">
        <v>-2236</v>
      </c>
    </row>
    <row r="42" spans="1:21">
      <c r="A42" s="985" t="s">
        <v>857</v>
      </c>
      <c r="B42" s="1320">
        <v>138</v>
      </c>
      <c r="C42" s="578">
        <v>1886</v>
      </c>
      <c r="D42" s="626">
        <v>1626</v>
      </c>
      <c r="E42" s="626">
        <v>6977</v>
      </c>
      <c r="F42" s="578">
        <v>-1215</v>
      </c>
      <c r="G42" s="578">
        <v>-7112</v>
      </c>
      <c r="H42" s="578">
        <v>-493</v>
      </c>
      <c r="I42" s="518"/>
      <c r="J42" s="578">
        <v>-209</v>
      </c>
      <c r="K42" s="578">
        <v>206</v>
      </c>
      <c r="L42" s="578">
        <v>-2154</v>
      </c>
      <c r="M42" s="578">
        <v>942</v>
      </c>
      <c r="N42" s="578">
        <v>-3356</v>
      </c>
      <c r="O42" s="578">
        <v>-1459</v>
      </c>
      <c r="P42" s="578">
        <v>-1775</v>
      </c>
      <c r="Q42" s="578">
        <v>-522</v>
      </c>
      <c r="R42" s="578">
        <v>-63</v>
      </c>
      <c r="S42" s="578">
        <v>211</v>
      </c>
      <c r="T42" s="578">
        <v>-967</v>
      </c>
      <c r="U42" s="578">
        <v>326</v>
      </c>
    </row>
    <row r="43" spans="1:21">
      <c r="A43" s="883" t="s">
        <v>858</v>
      </c>
      <c r="B43" s="1345">
        <v>4262</v>
      </c>
      <c r="C43" s="1345">
        <v>4328</v>
      </c>
      <c r="D43" s="1010">
        <v>5784</v>
      </c>
      <c r="E43" s="1010">
        <v>7350</v>
      </c>
      <c r="F43" s="1010">
        <v>13487</v>
      </c>
      <c r="G43" s="1010">
        <v>11721</v>
      </c>
      <c r="H43" s="1010">
        <v>4736</v>
      </c>
      <c r="I43" s="788"/>
      <c r="J43" s="856">
        <v>13487</v>
      </c>
      <c r="K43" s="792">
        <v>12883</v>
      </c>
      <c r="L43" s="910">
        <v>13649</v>
      </c>
      <c r="M43" s="856">
        <v>10857</v>
      </c>
      <c r="N43" s="856">
        <v>11721</v>
      </c>
      <c r="O43" s="856">
        <v>9061</v>
      </c>
      <c r="P43" s="856">
        <v>7185</v>
      </c>
      <c r="Q43" s="856">
        <v>5182</v>
      </c>
      <c r="R43" s="856">
        <v>4736</v>
      </c>
      <c r="S43" s="856">
        <v>4705</v>
      </c>
      <c r="T43" s="856">
        <v>4983</v>
      </c>
      <c r="U43" s="856">
        <v>3967</v>
      </c>
    </row>
    <row r="44" spans="1:21">
      <c r="A44" s="881" t="s">
        <v>859</v>
      </c>
      <c r="B44" s="298">
        <v>-60</v>
      </c>
      <c r="C44" s="298">
        <v>-313</v>
      </c>
      <c r="D44" s="298">
        <v>-60</v>
      </c>
      <c r="E44" s="298">
        <v>-825</v>
      </c>
      <c r="F44" s="298">
        <v>-551</v>
      </c>
      <c r="G44" s="298">
        <v>138</v>
      </c>
      <c r="H44" s="298">
        <v>69</v>
      </c>
      <c r="I44" s="788"/>
      <c r="J44" s="298">
        <v>-395</v>
      </c>
      <c r="K44" s="298">
        <v>560</v>
      </c>
      <c r="L44" s="298">
        <v>-638</v>
      </c>
      <c r="M44" s="298">
        <v>-78</v>
      </c>
      <c r="N44" s="298">
        <v>707</v>
      </c>
      <c r="O44" s="298">
        <v>-417</v>
      </c>
      <c r="P44" s="298">
        <v>-228</v>
      </c>
      <c r="Q44" s="298">
        <v>76</v>
      </c>
      <c r="R44" s="298">
        <v>32</v>
      </c>
      <c r="S44" s="298">
        <v>67</v>
      </c>
      <c r="T44" s="298">
        <v>-49</v>
      </c>
      <c r="U44" s="298">
        <v>19</v>
      </c>
    </row>
    <row r="45" spans="1:21" ht="22.5">
      <c r="A45" s="881" t="s">
        <v>860</v>
      </c>
      <c r="B45" s="298"/>
      <c r="C45" s="298"/>
      <c r="D45" s="298"/>
      <c r="E45" s="298"/>
      <c r="F45" s="298"/>
      <c r="G45" s="298"/>
      <c r="H45" s="298">
        <v>-703</v>
      </c>
      <c r="I45" s="788"/>
      <c r="J45" s="298"/>
      <c r="K45" s="298"/>
      <c r="L45" s="298"/>
      <c r="M45" s="298"/>
      <c r="N45" s="298"/>
      <c r="O45" s="298"/>
      <c r="P45" s="298"/>
      <c r="Q45" s="298"/>
      <c r="R45" s="298"/>
      <c r="S45" s="298"/>
      <c r="T45" s="298"/>
      <c r="U45" s="298">
        <v>-703</v>
      </c>
    </row>
    <row r="46" spans="1:21" ht="22.5">
      <c r="A46" s="881" t="s">
        <v>861</v>
      </c>
      <c r="B46" s="298">
        <v>-12</v>
      </c>
      <c r="C46" s="298">
        <v>-117</v>
      </c>
      <c r="D46" s="298">
        <v>0</v>
      </c>
      <c r="E46" s="298">
        <v>-15</v>
      </c>
      <c r="F46" s="298" t="s">
        <v>821</v>
      </c>
      <c r="G46" s="298">
        <v>-11</v>
      </c>
      <c r="H46" s="298"/>
      <c r="I46" s="788"/>
      <c r="J46" s="863"/>
      <c r="K46" s="781"/>
      <c r="L46" s="775"/>
      <c r="M46" s="781" t="s">
        <v>821</v>
      </c>
      <c r="N46" s="298">
        <v>-11</v>
      </c>
      <c r="O46" s="781"/>
      <c r="P46" s="781" t="s">
        <v>821</v>
      </c>
      <c r="Q46" s="781" t="s">
        <v>821</v>
      </c>
      <c r="R46" s="781"/>
      <c r="S46" s="781"/>
      <c r="T46" s="788"/>
      <c r="U46" s="788"/>
    </row>
    <row r="47" spans="1:21">
      <c r="A47" s="985" t="s">
        <v>862</v>
      </c>
      <c r="B47" s="1346">
        <v>4328</v>
      </c>
      <c r="C47" s="1346">
        <v>5784</v>
      </c>
      <c r="D47" s="626">
        <v>7350</v>
      </c>
      <c r="E47" s="626">
        <v>13487</v>
      </c>
      <c r="F47" s="626">
        <v>11721</v>
      </c>
      <c r="G47" s="626">
        <v>4736</v>
      </c>
      <c r="H47" s="626">
        <v>3609</v>
      </c>
      <c r="I47" s="518"/>
      <c r="J47" s="578">
        <v>12883</v>
      </c>
      <c r="K47" s="533">
        <v>13649</v>
      </c>
      <c r="L47" s="517">
        <v>10857</v>
      </c>
      <c r="M47" s="517">
        <v>11721</v>
      </c>
      <c r="N47" s="517">
        <v>9061</v>
      </c>
      <c r="O47" s="517" t="s">
        <v>863</v>
      </c>
      <c r="P47" s="517">
        <v>5182</v>
      </c>
      <c r="Q47" s="517">
        <v>4736</v>
      </c>
      <c r="R47" s="517" t="s">
        <v>864</v>
      </c>
      <c r="S47" s="517" t="s">
        <v>865</v>
      </c>
      <c r="T47" s="517">
        <v>3967</v>
      </c>
      <c r="U47" s="517">
        <v>3609</v>
      </c>
    </row>
    <row r="48" spans="1:21">
      <c r="A48" s="1342" t="s">
        <v>866</v>
      </c>
      <c r="B48" s="983"/>
      <c r="C48" s="1347"/>
      <c r="D48" s="1348"/>
      <c r="E48" s="1348"/>
      <c r="F48" s="781"/>
      <c r="G48" s="781"/>
      <c r="H48" s="781"/>
      <c r="I48" s="518"/>
      <c r="J48" s="1316"/>
      <c r="K48" s="1324"/>
      <c r="L48" s="558"/>
      <c r="M48" s="781"/>
      <c r="N48" s="1316"/>
      <c r="O48" s="781"/>
      <c r="P48" s="781"/>
      <c r="Q48" s="781"/>
      <c r="R48" s="781"/>
      <c r="S48" s="781"/>
      <c r="T48" s="781"/>
      <c r="U48" s="781"/>
    </row>
    <row r="49" spans="1:21">
      <c r="A49" s="1349" t="s">
        <v>867</v>
      </c>
      <c r="B49" s="1350">
        <v>370</v>
      </c>
      <c r="C49" s="1350">
        <v>194</v>
      </c>
      <c r="D49" s="1351">
        <v>140</v>
      </c>
      <c r="E49" s="1351">
        <v>70</v>
      </c>
      <c r="F49" s="1352">
        <v>59</v>
      </c>
      <c r="G49" s="1352">
        <v>47</v>
      </c>
      <c r="H49" s="1352">
        <v>19</v>
      </c>
      <c r="I49" s="788"/>
      <c r="J49" s="1353">
        <v>16</v>
      </c>
      <c r="K49" s="1354">
        <v>14</v>
      </c>
      <c r="L49" s="1355">
        <v>14</v>
      </c>
      <c r="M49" s="1356">
        <v>15</v>
      </c>
      <c r="N49" s="1353">
        <v>14</v>
      </c>
      <c r="O49" s="1353">
        <v>17</v>
      </c>
      <c r="P49" s="1352">
        <v>9</v>
      </c>
      <c r="Q49" s="1352">
        <v>7</v>
      </c>
      <c r="R49" s="1352">
        <v>5</v>
      </c>
      <c r="S49" s="1352">
        <v>5</v>
      </c>
      <c r="T49" s="1356">
        <v>5</v>
      </c>
      <c r="U49" s="1356">
        <v>4</v>
      </c>
    </row>
    <row r="50" spans="1:21">
      <c r="A50" s="1357" t="s">
        <v>868</v>
      </c>
      <c r="B50" s="1358"/>
      <c r="C50" s="1358"/>
      <c r="D50" s="1359"/>
      <c r="E50" s="1359"/>
      <c r="F50" s="1359"/>
      <c r="G50" s="1359"/>
      <c r="H50" s="1359"/>
      <c r="I50" s="1324"/>
      <c r="J50" s="1360"/>
      <c r="K50" s="1359"/>
      <c r="L50" s="1361"/>
      <c r="M50" s="1362"/>
      <c r="N50" s="1359"/>
      <c r="O50" s="1362"/>
      <c r="P50" s="781"/>
      <c r="Q50" s="781"/>
      <c r="R50" s="1362"/>
      <c r="S50" s="1362"/>
      <c r="T50" s="1359"/>
      <c r="U50" s="1359"/>
    </row>
    <row r="51" spans="1:21">
      <c r="A51" s="1001" t="s">
        <v>869</v>
      </c>
      <c r="B51" s="1322">
        <v>7829</v>
      </c>
      <c r="C51" s="1322">
        <v>6816</v>
      </c>
      <c r="D51" s="1363">
        <v>-2775</v>
      </c>
      <c r="E51" s="1003">
        <v>6990</v>
      </c>
      <c r="F51" s="1003">
        <v>29541</v>
      </c>
      <c r="G51" s="1003">
        <v>19781</v>
      </c>
      <c r="H51" s="1003">
        <v>11151</v>
      </c>
      <c r="I51" s="1324"/>
      <c r="J51" s="1011">
        <v>7582</v>
      </c>
      <c r="K51" s="1011">
        <v>10232</v>
      </c>
      <c r="L51" s="1011">
        <v>5967</v>
      </c>
      <c r="M51" s="1011">
        <v>5760</v>
      </c>
      <c r="N51" s="1011">
        <v>6569</v>
      </c>
      <c r="O51" s="1011">
        <v>5056</v>
      </c>
      <c r="P51" s="1011">
        <v>5248</v>
      </c>
      <c r="Q51" s="1011">
        <v>2908</v>
      </c>
      <c r="R51" s="1011">
        <v>2296</v>
      </c>
      <c r="S51" s="1011">
        <v>2720</v>
      </c>
      <c r="T51" s="1011">
        <v>2984</v>
      </c>
      <c r="U51" s="1011">
        <v>3151</v>
      </c>
    </row>
    <row r="52" spans="1:21">
      <c r="A52" s="1342" t="s">
        <v>870</v>
      </c>
      <c r="B52" s="983"/>
      <c r="C52" s="983"/>
      <c r="D52" s="1364"/>
      <c r="E52" s="1364"/>
      <c r="F52" s="781"/>
      <c r="G52" s="781"/>
      <c r="H52" s="781"/>
      <c r="I52" s="1324"/>
      <c r="J52" s="1316"/>
      <c r="K52" s="1324"/>
      <c r="L52" s="558"/>
      <c r="M52" s="781"/>
      <c r="N52" s="1316"/>
      <c r="O52" s="781"/>
      <c r="P52" s="781"/>
      <c r="Q52" s="781"/>
      <c r="R52" s="781"/>
      <c r="S52" s="781"/>
      <c r="T52" s="1324"/>
      <c r="U52" s="1324"/>
    </row>
    <row r="53" spans="1:21">
      <c r="A53" s="883" t="s">
        <v>871</v>
      </c>
      <c r="B53" s="996" t="s">
        <v>34</v>
      </c>
      <c r="C53" s="996" t="s">
        <v>34</v>
      </c>
      <c r="D53" s="1010">
        <v>6550</v>
      </c>
      <c r="E53" s="1010">
        <v>4130</v>
      </c>
      <c r="F53" s="792">
        <v>201</v>
      </c>
      <c r="G53" s="792">
        <v>400</v>
      </c>
      <c r="H53" s="792">
        <v>461</v>
      </c>
      <c r="I53" s="781"/>
      <c r="J53" s="856" t="s">
        <v>821</v>
      </c>
      <c r="K53" s="856" t="s">
        <v>821</v>
      </c>
      <c r="L53" s="910" t="s">
        <v>821</v>
      </c>
      <c r="M53" s="792">
        <v>201</v>
      </c>
      <c r="N53" s="856" t="s">
        <v>821</v>
      </c>
      <c r="O53" s="978">
        <v>126</v>
      </c>
      <c r="P53" s="978">
        <v>141</v>
      </c>
      <c r="Q53" s="978">
        <v>133</v>
      </c>
      <c r="R53" s="792" t="s">
        <v>822</v>
      </c>
      <c r="S53" s="792">
        <v>140</v>
      </c>
      <c r="T53" s="792">
        <v>184</v>
      </c>
      <c r="U53" s="792">
        <v>137</v>
      </c>
    </row>
    <row r="54" spans="1:21" ht="17.25" customHeight="1">
      <c r="A54" s="1365" t="s">
        <v>872</v>
      </c>
      <c r="B54" s="983" t="s">
        <v>34</v>
      </c>
      <c r="C54" s="983" t="s">
        <v>34</v>
      </c>
      <c r="D54" s="781"/>
      <c r="E54" s="781">
        <v>617</v>
      </c>
      <c r="F54" s="781">
        <v>1725</v>
      </c>
      <c r="G54" s="781">
        <v>72</v>
      </c>
      <c r="H54" s="781">
        <v>153</v>
      </c>
      <c r="I54" s="781"/>
      <c r="J54" s="863" t="s">
        <v>34</v>
      </c>
      <c r="K54" s="863" t="s">
        <v>34</v>
      </c>
      <c r="L54" s="863"/>
      <c r="M54" s="863">
        <v>1725</v>
      </c>
      <c r="N54" s="863">
        <v>37</v>
      </c>
      <c r="O54" s="863"/>
      <c r="P54" s="863">
        <v>35</v>
      </c>
      <c r="Q54" s="863" t="s">
        <v>821</v>
      </c>
      <c r="R54" s="863"/>
      <c r="S54" s="863"/>
      <c r="T54" s="863" t="s">
        <v>34</v>
      </c>
      <c r="U54" s="863">
        <v>153</v>
      </c>
    </row>
    <row r="55" spans="1:21" ht="22.5">
      <c r="A55" s="881" t="s">
        <v>873</v>
      </c>
      <c r="B55" s="775">
        <v>82</v>
      </c>
      <c r="C55" s="775">
        <v>182</v>
      </c>
      <c r="D55" s="1323">
        <v>681</v>
      </c>
      <c r="E55" s="983">
        <v>1020</v>
      </c>
      <c r="F55" s="983">
        <v>1271</v>
      </c>
      <c r="G55" s="298">
        <v>-305</v>
      </c>
      <c r="H55" s="775">
        <v>1108</v>
      </c>
      <c r="I55" s="781"/>
      <c r="J55" s="781">
        <v>1</v>
      </c>
      <c r="K55" s="863">
        <v>443</v>
      </c>
      <c r="L55" s="863">
        <v>-128</v>
      </c>
      <c r="M55" s="863">
        <v>955</v>
      </c>
      <c r="N55" s="863">
        <v>-211</v>
      </c>
      <c r="O55" s="863">
        <v>56</v>
      </c>
      <c r="P55" s="863">
        <v>-78</v>
      </c>
      <c r="Q55" s="863">
        <v>-72</v>
      </c>
      <c r="R55" s="863">
        <v>55</v>
      </c>
      <c r="S55" s="863">
        <v>-5</v>
      </c>
      <c r="T55" s="863">
        <v>-94</v>
      </c>
      <c r="U55" s="863">
        <v>1152</v>
      </c>
    </row>
    <row r="56" spans="1:21" ht="22.5">
      <c r="A56" s="883" t="s">
        <v>874</v>
      </c>
      <c r="B56" s="996">
        <v>294</v>
      </c>
      <c r="C56" s="996">
        <v>899</v>
      </c>
      <c r="D56" s="1010">
        <v>5074</v>
      </c>
      <c r="E56" s="1010">
        <v>1308</v>
      </c>
      <c r="F56" s="1008">
        <v>426</v>
      </c>
      <c r="G56" s="856">
        <v>-773</v>
      </c>
      <c r="H56" s="856">
        <v>266</v>
      </c>
      <c r="I56" s="781"/>
      <c r="J56" s="792">
        <v>117</v>
      </c>
      <c r="K56" s="792">
        <v>41</v>
      </c>
      <c r="L56" s="1228">
        <v>63</v>
      </c>
      <c r="M56" s="1219">
        <v>205</v>
      </c>
      <c r="N56" s="856">
        <v>-1072</v>
      </c>
      <c r="O56" s="1367">
        <v>82</v>
      </c>
      <c r="P56" s="1367">
        <v>40</v>
      </c>
      <c r="Q56" s="1219">
        <v>177</v>
      </c>
      <c r="R56" s="1367">
        <v>4</v>
      </c>
      <c r="S56" s="792">
        <v>66</v>
      </c>
      <c r="T56" s="792">
        <v>75</v>
      </c>
      <c r="U56" s="792">
        <v>121</v>
      </c>
    </row>
    <row r="57" spans="1:21">
      <c r="A57" s="881" t="s">
        <v>875</v>
      </c>
      <c r="B57" s="983">
        <v>3708</v>
      </c>
      <c r="C57" s="983">
        <v>3351</v>
      </c>
      <c r="D57" s="983">
        <v>3726</v>
      </c>
      <c r="E57" s="983">
        <v>3215</v>
      </c>
      <c r="F57" s="983">
        <v>3034</v>
      </c>
      <c r="G57" s="983">
        <v>3171</v>
      </c>
      <c r="H57" s="983">
        <v>3070</v>
      </c>
      <c r="I57" s="781"/>
      <c r="J57" s="863">
        <v>731</v>
      </c>
      <c r="K57" s="781">
        <v>832</v>
      </c>
      <c r="L57" s="775">
        <v>649</v>
      </c>
      <c r="M57" s="781">
        <v>822</v>
      </c>
      <c r="N57" s="863">
        <v>686</v>
      </c>
      <c r="O57" s="863">
        <v>810</v>
      </c>
      <c r="P57" s="781">
        <v>775</v>
      </c>
      <c r="Q57" s="781">
        <v>900</v>
      </c>
      <c r="R57" s="781">
        <v>656</v>
      </c>
      <c r="S57" s="781">
        <v>779</v>
      </c>
      <c r="T57" s="781">
        <v>780</v>
      </c>
      <c r="U57" s="781">
        <v>855</v>
      </c>
    </row>
    <row r="58" spans="1:21">
      <c r="A58" s="883" t="s">
        <v>876</v>
      </c>
      <c r="B58" s="996">
        <v>3019</v>
      </c>
      <c r="C58" s="996">
        <v>4957</v>
      </c>
      <c r="D58" s="1010">
        <v>3413</v>
      </c>
      <c r="E58" s="1010">
        <v>4813</v>
      </c>
      <c r="F58" s="317">
        <v>-3119</v>
      </c>
      <c r="G58" s="317">
        <v>-2268</v>
      </c>
      <c r="H58" s="792">
        <v>1946</v>
      </c>
      <c r="I58" s="781"/>
      <c r="J58" s="856">
        <v>78</v>
      </c>
      <c r="K58" s="856">
        <v>-389</v>
      </c>
      <c r="L58" s="856">
        <v>350</v>
      </c>
      <c r="M58" s="856">
        <v>-3158</v>
      </c>
      <c r="N58" s="856">
        <v>242</v>
      </c>
      <c r="O58" s="856">
        <v>-821</v>
      </c>
      <c r="P58" s="856">
        <v>-2347</v>
      </c>
      <c r="Q58" s="856">
        <v>658</v>
      </c>
      <c r="R58" s="856">
        <v>530</v>
      </c>
      <c r="S58" s="856">
        <v>157</v>
      </c>
      <c r="T58" s="856">
        <v>385</v>
      </c>
      <c r="U58" s="856">
        <v>874</v>
      </c>
    </row>
    <row r="59" spans="1:21">
      <c r="A59" s="1342" t="s">
        <v>877</v>
      </c>
      <c r="B59" s="983"/>
      <c r="C59" s="983"/>
      <c r="D59" s="1324"/>
      <c r="E59" s="1324"/>
      <c r="F59" s="1366" t="s">
        <v>180</v>
      </c>
      <c r="G59" s="1366" t="s">
        <v>180</v>
      </c>
      <c r="H59" s="1366"/>
      <c r="I59" s="1324"/>
      <c r="J59" s="1316"/>
      <c r="K59" s="1324"/>
      <c r="L59" s="558"/>
      <c r="M59" s="1366" t="s">
        <v>180</v>
      </c>
      <c r="N59" s="1316"/>
      <c r="O59" s="781"/>
      <c r="P59" s="885"/>
      <c r="Q59" s="1324"/>
      <c r="R59" s="781"/>
      <c r="S59" s="781"/>
      <c r="T59" s="781"/>
      <c r="U59" s="781"/>
    </row>
    <row r="60" spans="1:21">
      <c r="A60" s="883" t="s">
        <v>776</v>
      </c>
      <c r="B60" s="317">
        <v>1277</v>
      </c>
      <c r="C60" s="317">
        <v>-156</v>
      </c>
      <c r="D60" s="317">
        <v>-25</v>
      </c>
      <c r="E60" s="317">
        <v>-2544</v>
      </c>
      <c r="F60" s="317">
        <v>1029</v>
      </c>
      <c r="G60" s="317">
        <v>-325</v>
      </c>
      <c r="H60" s="317">
        <v>197</v>
      </c>
      <c r="I60" s="781"/>
      <c r="J60" s="856">
        <v>1402</v>
      </c>
      <c r="K60" s="856">
        <v>-1101</v>
      </c>
      <c r="L60" s="856">
        <v>3870</v>
      </c>
      <c r="M60" s="856">
        <v>-3142</v>
      </c>
      <c r="N60" s="856">
        <v>877</v>
      </c>
      <c r="O60" s="856">
        <v>902</v>
      </c>
      <c r="P60" s="856">
        <v>3</v>
      </c>
      <c r="Q60" s="856">
        <v>-2107</v>
      </c>
      <c r="R60" s="856">
        <v>1686</v>
      </c>
      <c r="S60" s="856">
        <v>-247</v>
      </c>
      <c r="T60" s="856">
        <v>-410</v>
      </c>
      <c r="U60" s="856">
        <v>-832</v>
      </c>
    </row>
    <row r="61" spans="1:21">
      <c r="A61" s="881" t="s">
        <v>778</v>
      </c>
      <c r="B61" s="298">
        <v>-339</v>
      </c>
      <c r="C61" s="298">
        <v>-817</v>
      </c>
      <c r="D61" s="298">
        <v>110</v>
      </c>
      <c r="E61" s="298">
        <v>-183</v>
      </c>
      <c r="F61" s="298">
        <v>-503</v>
      </c>
      <c r="G61" s="298">
        <v>45</v>
      </c>
      <c r="H61" s="298">
        <v>-214</v>
      </c>
      <c r="I61" s="781"/>
      <c r="J61" s="863">
        <v>-191</v>
      </c>
      <c r="K61" s="863">
        <v>-147</v>
      </c>
      <c r="L61" s="863">
        <v>-588</v>
      </c>
      <c r="M61" s="863">
        <v>423</v>
      </c>
      <c r="N61" s="863">
        <v>-304</v>
      </c>
      <c r="O61" s="863">
        <v>-305</v>
      </c>
      <c r="P61" s="863">
        <v>-287</v>
      </c>
      <c r="Q61" s="863">
        <v>940</v>
      </c>
      <c r="R61" s="863">
        <v>-363</v>
      </c>
      <c r="S61" s="863">
        <v>-157</v>
      </c>
      <c r="T61" s="863">
        <v>-97</v>
      </c>
      <c r="U61" s="863">
        <v>403</v>
      </c>
    </row>
    <row r="62" spans="1:21">
      <c r="A62" s="883" t="s">
        <v>878</v>
      </c>
      <c r="B62" s="317">
        <v>232</v>
      </c>
      <c r="C62" s="317">
        <v>-376</v>
      </c>
      <c r="D62" s="317">
        <v>655</v>
      </c>
      <c r="E62" s="317">
        <v>-222</v>
      </c>
      <c r="F62" s="317">
        <v>251</v>
      </c>
      <c r="G62" s="317">
        <v>495</v>
      </c>
      <c r="H62" s="317">
        <v>637</v>
      </c>
      <c r="I62" s="781"/>
      <c r="J62" s="856">
        <v>-302</v>
      </c>
      <c r="K62" s="856">
        <v>334</v>
      </c>
      <c r="L62" s="856">
        <v>322</v>
      </c>
      <c r="M62" s="856">
        <v>-103</v>
      </c>
      <c r="N62" s="856">
        <v>-672</v>
      </c>
      <c r="O62" s="856">
        <v>432</v>
      </c>
      <c r="P62" s="856">
        <v>1169</v>
      </c>
      <c r="Q62" s="856">
        <v>-435</v>
      </c>
      <c r="R62" s="856">
        <v>-105</v>
      </c>
      <c r="S62" s="856">
        <v>570</v>
      </c>
      <c r="T62" s="856">
        <v>480</v>
      </c>
      <c r="U62" s="856">
        <v>-308</v>
      </c>
    </row>
    <row r="63" spans="1:21">
      <c r="A63" s="881" t="s">
        <v>879</v>
      </c>
      <c r="B63" s="298">
        <v>372</v>
      </c>
      <c r="C63" s="298">
        <v>-11</v>
      </c>
      <c r="D63" s="298">
        <v>-94</v>
      </c>
      <c r="E63" s="298">
        <v>222</v>
      </c>
      <c r="F63" s="298">
        <f>SUM(J63:M63)</f>
        <v>-143</v>
      </c>
      <c r="G63" s="781"/>
      <c r="H63" s="781"/>
      <c r="I63" s="781"/>
      <c r="J63" s="863">
        <v>-283</v>
      </c>
      <c r="K63" s="781">
        <v>79</v>
      </c>
      <c r="L63" s="775">
        <v>61</v>
      </c>
      <c r="M63" s="781"/>
      <c r="N63" s="863"/>
      <c r="O63" s="781"/>
      <c r="P63" s="885"/>
      <c r="Q63" s="781"/>
      <c r="R63" s="781"/>
      <c r="S63" s="781"/>
      <c r="T63" s="781"/>
      <c r="U63" s="781"/>
    </row>
    <row r="64" spans="1:21">
      <c r="A64" s="883" t="s">
        <v>880</v>
      </c>
      <c r="B64" s="317">
        <v>-912</v>
      </c>
      <c r="C64" s="317">
        <v>-205</v>
      </c>
      <c r="D64" s="317">
        <v>-703</v>
      </c>
      <c r="E64" s="317">
        <v>-472</v>
      </c>
      <c r="F64" s="317">
        <f>SUM(J64:M64)</f>
        <v>-299</v>
      </c>
      <c r="G64" s="317">
        <v>-1531</v>
      </c>
      <c r="H64" s="317">
        <v>-1523</v>
      </c>
      <c r="I64" s="781"/>
      <c r="J64" s="856">
        <v>-64</v>
      </c>
      <c r="K64" s="856">
        <v>-533</v>
      </c>
      <c r="L64" s="856">
        <v>-242</v>
      </c>
      <c r="M64" s="856">
        <v>540</v>
      </c>
      <c r="N64" s="856">
        <v>-621</v>
      </c>
      <c r="O64" s="856">
        <v>-600</v>
      </c>
      <c r="P64" s="856">
        <v>-108</v>
      </c>
      <c r="Q64" s="856">
        <v>-200</v>
      </c>
      <c r="R64" s="856">
        <f>-479-6</f>
        <v>-485</v>
      </c>
      <c r="S64" s="856">
        <v>-764</v>
      </c>
      <c r="T64" s="856">
        <v>-159</v>
      </c>
      <c r="U64" s="856">
        <v>-115</v>
      </c>
    </row>
    <row r="65" spans="1:21">
      <c r="A65" s="881" t="s">
        <v>881</v>
      </c>
      <c r="B65" s="775"/>
      <c r="C65" s="775"/>
      <c r="D65" s="298">
        <v>-989</v>
      </c>
      <c r="E65" s="775"/>
      <c r="F65" s="775"/>
      <c r="G65" s="775"/>
      <c r="H65" s="775"/>
      <c r="I65" s="781"/>
      <c r="J65" s="781"/>
      <c r="K65" s="781"/>
      <c r="L65" s="775"/>
      <c r="M65" s="885"/>
      <c r="N65" s="863"/>
      <c r="O65" s="863"/>
      <c r="P65" s="863"/>
      <c r="Q65" s="863"/>
      <c r="R65" s="863"/>
      <c r="S65" s="863"/>
      <c r="T65" s="781"/>
      <c r="U65" s="781"/>
    </row>
    <row r="66" spans="1:21">
      <c r="A66" s="883" t="s">
        <v>882</v>
      </c>
      <c r="B66" s="910"/>
      <c r="C66" s="910">
        <v>690</v>
      </c>
      <c r="D66" s="910"/>
      <c r="E66" s="910"/>
      <c r="F66" s="910"/>
      <c r="G66" s="910"/>
      <c r="H66" s="910"/>
      <c r="I66" s="781"/>
      <c r="J66" s="856"/>
      <c r="K66" s="792"/>
      <c r="L66" s="910"/>
      <c r="M66" s="1008"/>
      <c r="N66" s="856"/>
      <c r="O66" s="856"/>
      <c r="P66" s="856"/>
      <c r="Q66" s="856"/>
      <c r="R66" s="856"/>
      <c r="S66" s="856"/>
      <c r="T66" s="792"/>
      <c r="U66" s="792"/>
    </row>
    <row r="67" spans="1:21">
      <c r="A67" s="881" t="s">
        <v>883</v>
      </c>
      <c r="B67" s="775"/>
      <c r="C67" s="775"/>
      <c r="D67" s="775"/>
      <c r="E67" s="775"/>
      <c r="F67" s="781"/>
      <c r="G67" s="781"/>
      <c r="H67" s="781"/>
      <c r="I67" s="781"/>
      <c r="J67" s="863" t="s">
        <v>34</v>
      </c>
      <c r="K67" s="781"/>
      <c r="L67" s="775"/>
      <c r="M67" s="781"/>
      <c r="N67" s="863" t="s">
        <v>34</v>
      </c>
      <c r="O67" s="781"/>
      <c r="P67" s="885"/>
      <c r="Q67" s="781"/>
      <c r="R67" s="781"/>
      <c r="S67" s="781"/>
      <c r="T67" s="781"/>
      <c r="U67" s="781"/>
    </row>
    <row r="68" spans="1:21">
      <c r="A68" s="1369" t="s">
        <v>884</v>
      </c>
      <c r="B68" s="1370">
        <v>15562</v>
      </c>
      <c r="C68" s="1370">
        <v>15330</v>
      </c>
      <c r="D68" s="1371">
        <v>15623</v>
      </c>
      <c r="E68" s="1371">
        <v>18894</v>
      </c>
      <c r="F68" s="1370">
        <v>33414</v>
      </c>
      <c r="G68" s="1370">
        <v>18762</v>
      </c>
      <c r="H68" s="1370">
        <v>17252</v>
      </c>
      <c r="I68" s="1324"/>
      <c r="J68" s="1371">
        <v>9071</v>
      </c>
      <c r="K68" s="1371">
        <v>9791</v>
      </c>
      <c r="L68" s="1371">
        <v>10324</v>
      </c>
      <c r="M68" s="1371">
        <v>4228</v>
      </c>
      <c r="N68" s="1371">
        <v>5531</v>
      </c>
      <c r="O68" s="1371">
        <v>5738</v>
      </c>
      <c r="P68" s="1371">
        <v>4591</v>
      </c>
      <c r="Q68" s="1371">
        <v>2902</v>
      </c>
      <c r="R68" s="1371">
        <v>4274</v>
      </c>
      <c r="S68" s="1371">
        <v>3259</v>
      </c>
      <c r="T68" s="1371">
        <v>4128</v>
      </c>
      <c r="U68" s="1371">
        <v>5591</v>
      </c>
    </row>
    <row r="69" spans="1:21">
      <c r="A69" s="1308" t="s">
        <v>885</v>
      </c>
      <c r="E69" s="1372"/>
      <c r="K69" s="1372"/>
      <c r="N69" s="1373"/>
    </row>
    <row r="70" spans="1:21">
      <c r="D70" s="1374"/>
      <c r="E70" s="532"/>
      <c r="N70" s="1373"/>
      <c r="O70" s="1292"/>
    </row>
    <row r="72" spans="1:21">
      <c r="D72" s="1292"/>
    </row>
    <row r="74" spans="1:21">
      <c r="H74" s="532"/>
    </row>
    <row r="75" spans="1:21">
      <c r="E75" s="532"/>
      <c r="H75" s="532"/>
    </row>
  </sheetData>
  <pageMargins left="0.78740157499999996" right="0.33" top="0.984251969" bottom="0.984251969" header="0.49212598499999999" footer="0.49212598499999999"/>
  <pageSetup orientation="portrait" r:id="rId1"/>
  <headerFooter alignWithMargins="0"/>
  <ignoredErrors>
    <ignoredError sqref="F30 F64" formulaRange="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7BA775-0529-4489-AC1C-1AECBFFD513A}">
  <sheetPr>
    <pageSetUpPr autoPageBreaks="0"/>
  </sheetPr>
  <dimension ref="A1:W75"/>
  <sheetViews>
    <sheetView showGridLines="0" showOutlineSymbols="0" zoomScaleNormal="100" workbookViewId="0">
      <pane xSplit="1" topLeftCell="B1" activePane="topRight" state="frozen"/>
      <selection sqref="A1:AM1"/>
      <selection pane="topRight" sqref="A1:U1"/>
    </sheetView>
  </sheetViews>
  <sheetFormatPr defaultRowHeight="12.75"/>
  <cols>
    <col min="1" max="1" width="41.28515625" style="510" customWidth="1"/>
    <col min="2" max="8" width="9.5703125" style="510" customWidth="1"/>
    <col min="9" max="9" width="6" style="510" customWidth="1"/>
    <col min="10" max="21" width="9.5703125" style="510" customWidth="1"/>
    <col min="22" max="16384" width="9.140625" style="510"/>
  </cols>
  <sheetData>
    <row r="1" spans="1:21" ht="15">
      <c r="A1" s="1538" t="s">
        <v>886</v>
      </c>
      <c r="B1" s="1538"/>
      <c r="C1" s="1538"/>
      <c r="D1" s="1538"/>
      <c r="E1" s="1538"/>
      <c r="F1" s="1538"/>
      <c r="G1" s="1538"/>
      <c r="H1" s="1538"/>
      <c r="I1" s="1538"/>
      <c r="J1" s="1538"/>
      <c r="K1" s="1538"/>
      <c r="L1" s="1538"/>
      <c r="M1" s="1538"/>
      <c r="N1" s="1538"/>
      <c r="O1" s="1538"/>
      <c r="P1" s="1538"/>
      <c r="Q1" s="1538"/>
      <c r="R1" s="1538"/>
      <c r="S1" s="1538"/>
      <c r="T1" s="1538"/>
      <c r="U1" s="1538"/>
    </row>
    <row r="2" spans="1:21">
      <c r="A2" s="874" t="s">
        <v>505</v>
      </c>
      <c r="B2" s="681">
        <v>2017</v>
      </c>
      <c r="C2" s="681">
        <v>2018</v>
      </c>
      <c r="D2" s="681">
        <v>2019</v>
      </c>
      <c r="E2" s="681">
        <v>2020</v>
      </c>
      <c r="F2" s="681">
        <v>2021</v>
      </c>
      <c r="G2" s="681">
        <v>2022</v>
      </c>
      <c r="H2" s="681">
        <v>2023</v>
      </c>
      <c r="I2" s="875"/>
      <c r="J2" s="681" t="s">
        <v>9</v>
      </c>
      <c r="K2" s="681" t="s">
        <v>10</v>
      </c>
      <c r="L2" s="681" t="s">
        <v>11</v>
      </c>
      <c r="M2" s="681" t="s">
        <v>12</v>
      </c>
      <c r="N2" s="681" t="s">
        <v>13</v>
      </c>
      <c r="O2" s="977" t="s">
        <v>631</v>
      </c>
      <c r="P2" s="977" t="s">
        <v>15</v>
      </c>
      <c r="Q2" s="977" t="s">
        <v>16</v>
      </c>
      <c r="R2" s="977" t="s">
        <v>887</v>
      </c>
      <c r="S2" s="977" t="s">
        <v>507</v>
      </c>
      <c r="T2" s="681" t="s">
        <v>19</v>
      </c>
      <c r="U2" s="681" t="s">
        <v>20</v>
      </c>
    </row>
    <row r="3" spans="1:21">
      <c r="A3" s="877" t="s">
        <v>888</v>
      </c>
      <c r="B3" s="788"/>
      <c r="C3" s="788"/>
      <c r="D3" s="788"/>
      <c r="E3" s="1227"/>
      <c r="F3" s="1227"/>
      <c r="G3" s="1227"/>
      <c r="H3" s="1227"/>
      <c r="I3" s="788"/>
      <c r="J3" s="995">
        <v>12553</v>
      </c>
      <c r="K3" s="995">
        <v>16514</v>
      </c>
      <c r="L3" s="995">
        <v>12330</v>
      </c>
      <c r="M3" s="995">
        <v>13105</v>
      </c>
      <c r="N3" s="995">
        <v>10812</v>
      </c>
      <c r="O3" s="789">
        <v>11157</v>
      </c>
      <c r="P3" s="789">
        <v>9929</v>
      </c>
      <c r="Q3" s="562">
        <v>11941</v>
      </c>
      <c r="R3" s="562">
        <v>8434</v>
      </c>
      <c r="S3" s="562">
        <v>9673</v>
      </c>
      <c r="T3" s="562">
        <v>10623</v>
      </c>
      <c r="U3" s="562">
        <v>13054</v>
      </c>
    </row>
    <row r="4" spans="1:21">
      <c r="A4" s="883" t="s">
        <v>699</v>
      </c>
      <c r="B4" s="1218"/>
      <c r="C4" s="1218"/>
      <c r="D4" s="1218"/>
      <c r="E4" s="1228"/>
      <c r="F4" s="1228"/>
      <c r="G4" s="1228"/>
      <c r="H4" s="1228"/>
      <c r="I4" s="788"/>
      <c r="J4" s="317">
        <v>-4298</v>
      </c>
      <c r="K4" s="317">
        <v>-5465</v>
      </c>
      <c r="L4" s="317">
        <v>-5472</v>
      </c>
      <c r="M4" s="317">
        <v>-6494</v>
      </c>
      <c r="N4" s="317">
        <v>-4622</v>
      </c>
      <c r="O4" s="317">
        <v>-5950</v>
      </c>
      <c r="P4" s="317">
        <v>-6301</v>
      </c>
      <c r="Q4" s="317">
        <v>-7155</v>
      </c>
      <c r="R4" s="317">
        <v>-4949</v>
      </c>
      <c r="S4" s="317">
        <v>-5940</v>
      </c>
      <c r="T4" s="317">
        <v>-6309</v>
      </c>
      <c r="U4" s="317">
        <v>-6891</v>
      </c>
    </row>
    <row r="5" spans="1:21">
      <c r="A5" s="877" t="s">
        <v>736</v>
      </c>
      <c r="B5" s="788"/>
      <c r="C5" s="788"/>
      <c r="D5" s="788"/>
      <c r="E5" s="781"/>
      <c r="F5" s="781"/>
      <c r="G5" s="781"/>
      <c r="H5" s="781"/>
      <c r="I5" s="788"/>
      <c r="J5" s="298">
        <v>-104</v>
      </c>
      <c r="K5" s="298">
        <v>-132</v>
      </c>
      <c r="L5" s="298">
        <v>-114</v>
      </c>
      <c r="M5" s="298">
        <v>-131</v>
      </c>
      <c r="N5" s="298">
        <v>-121</v>
      </c>
      <c r="O5" s="298">
        <v>-127</v>
      </c>
      <c r="P5" s="298">
        <v>-119</v>
      </c>
      <c r="Q5" s="298">
        <v>-148</v>
      </c>
      <c r="R5" s="298">
        <v>-118</v>
      </c>
      <c r="S5" s="298">
        <v>-139</v>
      </c>
      <c r="T5" s="298">
        <v>-150</v>
      </c>
      <c r="U5" s="298">
        <v>-146</v>
      </c>
    </row>
    <row r="6" spans="1:21">
      <c r="A6" s="883" t="s">
        <v>889</v>
      </c>
      <c r="B6" s="1218"/>
      <c r="C6" s="1218"/>
      <c r="D6" s="1218"/>
      <c r="E6" s="1219"/>
      <c r="F6" s="1219"/>
      <c r="G6" s="1219"/>
      <c r="H6" s="1219"/>
      <c r="I6" s="788"/>
      <c r="J6" s="317">
        <v>-98</v>
      </c>
      <c r="K6" s="317">
        <v>-139</v>
      </c>
      <c r="L6" s="317">
        <v>-135</v>
      </c>
      <c r="M6" s="317">
        <v>-177</v>
      </c>
      <c r="N6" s="317">
        <v>-121</v>
      </c>
      <c r="O6" s="317">
        <v>-151</v>
      </c>
      <c r="P6" s="317">
        <v>-170</v>
      </c>
      <c r="Q6" s="317">
        <v>-218</v>
      </c>
      <c r="R6" s="317">
        <v>-139</v>
      </c>
      <c r="S6" s="317">
        <v>-165</v>
      </c>
      <c r="T6" s="317">
        <v>-188</v>
      </c>
      <c r="U6" s="317">
        <v>-231</v>
      </c>
    </row>
    <row r="7" spans="1:21">
      <c r="A7" s="877" t="s">
        <v>738</v>
      </c>
      <c r="B7" s="788"/>
      <c r="C7" s="788"/>
      <c r="D7" s="788"/>
      <c r="E7" s="781"/>
      <c r="F7" s="781"/>
      <c r="G7" s="781"/>
      <c r="H7" s="781"/>
      <c r="I7" s="788"/>
      <c r="J7" s="298">
        <v>-145</v>
      </c>
      <c r="K7" s="298">
        <v>-191</v>
      </c>
      <c r="L7" s="298">
        <v>-165</v>
      </c>
      <c r="M7" s="298">
        <v>-147</v>
      </c>
      <c r="N7" s="298">
        <v>-154</v>
      </c>
      <c r="O7" s="298">
        <v>-111</v>
      </c>
      <c r="P7" s="298">
        <v>-89</v>
      </c>
      <c r="Q7" s="298">
        <v>-125</v>
      </c>
      <c r="R7" s="298">
        <v>-124</v>
      </c>
      <c r="S7" s="298">
        <v>-103</v>
      </c>
      <c r="T7" s="298">
        <v>-115</v>
      </c>
      <c r="U7" s="298">
        <v>-108</v>
      </c>
    </row>
    <row r="8" spans="1:21">
      <c r="A8" s="883" t="s">
        <v>890</v>
      </c>
      <c r="B8" s="1218"/>
      <c r="C8" s="1218"/>
      <c r="D8" s="1218"/>
      <c r="E8" s="1228"/>
      <c r="F8" s="1228"/>
      <c r="G8" s="1228"/>
      <c r="H8" s="1228"/>
      <c r="I8" s="788"/>
      <c r="J8" s="317">
        <v>-115</v>
      </c>
      <c r="K8" s="317">
        <v>-185</v>
      </c>
      <c r="L8" s="317">
        <v>-161</v>
      </c>
      <c r="M8" s="317">
        <v>-2115</v>
      </c>
      <c r="N8" s="317">
        <v>-160</v>
      </c>
      <c r="O8" s="317">
        <v>-280</v>
      </c>
      <c r="P8" s="317">
        <v>-336</v>
      </c>
      <c r="Q8" s="317">
        <v>-375</v>
      </c>
      <c r="R8" s="317">
        <v>-111</v>
      </c>
      <c r="S8" s="317">
        <v>-271</v>
      </c>
      <c r="T8" s="317">
        <v>-305</v>
      </c>
      <c r="U8" s="317">
        <v>-396</v>
      </c>
    </row>
    <row r="9" spans="1:21">
      <c r="A9" s="877" t="s">
        <v>891</v>
      </c>
      <c r="B9" s="788"/>
      <c r="C9" s="788"/>
      <c r="D9" s="788"/>
      <c r="E9" s="781"/>
      <c r="F9" s="781"/>
      <c r="G9" s="781"/>
      <c r="H9" s="781"/>
      <c r="I9" s="788"/>
      <c r="J9" s="298">
        <v>-15</v>
      </c>
      <c r="K9" s="298">
        <v>-75</v>
      </c>
      <c r="L9" s="298">
        <v>-31</v>
      </c>
      <c r="M9" s="298">
        <v>-279</v>
      </c>
      <c r="N9" s="298">
        <v>-106</v>
      </c>
      <c r="O9" s="298">
        <v>-165</v>
      </c>
      <c r="P9" s="298">
        <v>-51</v>
      </c>
      <c r="Q9" s="298">
        <v>-249</v>
      </c>
      <c r="R9" s="298">
        <v>-73</v>
      </c>
      <c r="S9" s="298">
        <v>-65</v>
      </c>
      <c r="T9" s="298">
        <v>-159</v>
      </c>
      <c r="U9" s="298">
        <v>98</v>
      </c>
    </row>
    <row r="10" spans="1:21">
      <c r="A10" s="883" t="s">
        <v>892</v>
      </c>
      <c r="B10" s="1218"/>
      <c r="C10" s="1218"/>
      <c r="D10" s="1218"/>
      <c r="E10" s="1219"/>
      <c r="F10" s="1219"/>
      <c r="G10" s="1219"/>
      <c r="H10" s="1219"/>
      <c r="I10" s="788"/>
      <c r="J10" s="317" t="s">
        <v>34</v>
      </c>
      <c r="K10" s="317">
        <v>43</v>
      </c>
      <c r="L10" s="317">
        <v>5</v>
      </c>
      <c r="M10" s="317">
        <v>142</v>
      </c>
      <c r="N10" s="317" t="s">
        <v>34</v>
      </c>
      <c r="O10" s="317">
        <v>71</v>
      </c>
      <c r="P10" s="317">
        <v>28</v>
      </c>
      <c r="Q10" s="317">
        <v>55</v>
      </c>
      <c r="R10" s="317"/>
      <c r="S10" s="317">
        <v>105</v>
      </c>
      <c r="T10" s="317"/>
      <c r="U10" s="317">
        <v>99</v>
      </c>
    </row>
    <row r="11" spans="1:21">
      <c r="A11" s="993" t="s">
        <v>893</v>
      </c>
      <c r="B11" s="997"/>
      <c r="C11" s="997"/>
      <c r="D11" s="997"/>
      <c r="E11" s="998"/>
      <c r="F11" s="998"/>
      <c r="G11" s="998"/>
      <c r="H11" s="998"/>
      <c r="I11" s="518"/>
      <c r="J11" s="999">
        <f t="shared" ref="J11:S11" si="0">SUM(J3:J10)</f>
        <v>7778</v>
      </c>
      <c r="K11" s="999">
        <f t="shared" si="0"/>
        <v>10370</v>
      </c>
      <c r="L11" s="999">
        <f t="shared" si="0"/>
        <v>6257</v>
      </c>
      <c r="M11" s="999">
        <f t="shared" si="0"/>
        <v>3904</v>
      </c>
      <c r="N11" s="999">
        <f t="shared" si="0"/>
        <v>5528</v>
      </c>
      <c r="O11" s="999">
        <f t="shared" si="0"/>
        <v>4444</v>
      </c>
      <c r="P11" s="999">
        <f t="shared" si="0"/>
        <v>2891</v>
      </c>
      <c r="Q11" s="999">
        <f t="shared" si="0"/>
        <v>3726</v>
      </c>
      <c r="R11" s="999">
        <f t="shared" si="0"/>
        <v>2920</v>
      </c>
      <c r="S11" s="999">
        <f t="shared" si="0"/>
        <v>3095</v>
      </c>
      <c r="T11" s="999">
        <f t="shared" ref="T11" si="1">SUM(T3:T10)</f>
        <v>3397</v>
      </c>
      <c r="U11" s="999">
        <v>5479</v>
      </c>
    </row>
    <row r="12" spans="1:21" ht="20.25" customHeight="1">
      <c r="A12" s="1578" t="s">
        <v>894</v>
      </c>
      <c r="B12" s="1579"/>
      <c r="C12" s="1579"/>
      <c r="D12" s="1579"/>
      <c r="E12" s="1579"/>
      <c r="F12" s="1579"/>
      <c r="G12" s="1579"/>
      <c r="H12" s="1579"/>
      <c r="I12" s="1580"/>
      <c r="J12" s="1579"/>
      <c r="K12" s="1579"/>
      <c r="L12" s="1579"/>
      <c r="M12" s="1579"/>
      <c r="N12" s="1579"/>
      <c r="O12" s="1579"/>
      <c r="P12" s="1579"/>
      <c r="Q12" s="1579"/>
      <c r="R12" s="1579"/>
      <c r="S12" s="1579"/>
      <c r="T12" s="1579"/>
      <c r="U12" s="1579"/>
    </row>
    <row r="13" spans="1:21">
      <c r="J13" s="850"/>
      <c r="K13" s="850"/>
      <c r="L13" s="850"/>
      <c r="M13" s="850"/>
      <c r="N13" s="850"/>
      <c r="O13" s="850"/>
      <c r="P13" s="850"/>
      <c r="Q13" s="850"/>
      <c r="R13" s="850"/>
      <c r="S13" s="850"/>
      <c r="T13" s="850"/>
      <c r="U13" s="850"/>
    </row>
    <row r="14" spans="1:21" ht="15">
      <c r="A14" s="1538" t="s">
        <v>895</v>
      </c>
      <c r="B14" s="1538"/>
      <c r="C14" s="1538"/>
      <c r="D14" s="1538"/>
      <c r="E14" s="1538"/>
      <c r="F14" s="1538"/>
      <c r="G14" s="1538"/>
      <c r="H14" s="1538"/>
      <c r="I14" s="1538"/>
      <c r="J14" s="1538"/>
      <c r="K14" s="1538"/>
      <c r="L14" s="1538"/>
      <c r="M14" s="1538"/>
      <c r="N14" s="1538"/>
      <c r="O14" s="1538"/>
      <c r="P14" s="1538"/>
      <c r="Q14" s="1538"/>
      <c r="R14" s="1538"/>
      <c r="S14" s="1538"/>
      <c r="T14" s="1538"/>
      <c r="U14" s="1538"/>
    </row>
    <row r="15" spans="1:21">
      <c r="A15" s="874" t="s">
        <v>505</v>
      </c>
      <c r="B15" s="512">
        <v>2017</v>
      </c>
      <c r="C15" s="512">
        <v>2018</v>
      </c>
      <c r="D15" s="512">
        <v>2019</v>
      </c>
      <c r="E15" s="512">
        <v>2020</v>
      </c>
      <c r="F15" s="512">
        <v>2021</v>
      </c>
      <c r="G15" s="512">
        <v>2022</v>
      </c>
      <c r="H15" s="512">
        <v>2023</v>
      </c>
      <c r="I15" s="1000"/>
      <c r="J15" s="512" t="s">
        <v>9</v>
      </c>
      <c r="K15" s="512" t="s">
        <v>10</v>
      </c>
      <c r="L15" s="512" t="s">
        <v>11</v>
      </c>
      <c r="M15" s="512" t="s">
        <v>12</v>
      </c>
      <c r="N15" s="512" t="s">
        <v>13</v>
      </c>
      <c r="O15" s="977" t="s">
        <v>631</v>
      </c>
      <c r="P15" s="512" t="s">
        <v>15</v>
      </c>
      <c r="Q15" s="512" t="s">
        <v>16</v>
      </c>
      <c r="R15" s="977" t="s">
        <v>887</v>
      </c>
      <c r="S15" s="977" t="s">
        <v>507</v>
      </c>
      <c r="T15" s="512" t="s">
        <v>19</v>
      </c>
      <c r="U15" s="512" t="s">
        <v>20</v>
      </c>
    </row>
    <row r="16" spans="1:21">
      <c r="A16" s="1001" t="s">
        <v>896</v>
      </c>
      <c r="B16" s="1002"/>
      <c r="C16" s="1002"/>
      <c r="D16" s="1002"/>
      <c r="E16" s="1002"/>
      <c r="F16" s="1002"/>
      <c r="G16" s="1002"/>
      <c r="H16" s="1002"/>
      <c r="I16" s="518"/>
      <c r="J16" s="1003">
        <v>8509</v>
      </c>
      <c r="K16" s="1003">
        <v>11202</v>
      </c>
      <c r="L16" s="1003">
        <v>6906</v>
      </c>
      <c r="M16" s="1003">
        <v>4726</v>
      </c>
      <c r="N16" s="1003">
        <v>6214</v>
      </c>
      <c r="O16" s="1003">
        <v>5254</v>
      </c>
      <c r="P16" s="1003">
        <v>3666</v>
      </c>
      <c r="Q16" s="1003">
        <v>4626</v>
      </c>
      <c r="R16" s="1003">
        <v>3576</v>
      </c>
      <c r="S16" s="1003">
        <v>3874</v>
      </c>
      <c r="T16" s="589">
        <v>4177</v>
      </c>
      <c r="U16" s="589">
        <v>6334</v>
      </c>
    </row>
    <row r="17" spans="1:21">
      <c r="A17" s="989" t="s">
        <v>897</v>
      </c>
      <c r="B17" s="1004"/>
      <c r="C17" s="1004"/>
      <c r="D17" s="1004"/>
      <c r="E17" s="1004"/>
      <c r="F17" s="1004"/>
      <c r="G17" s="1004"/>
      <c r="H17" s="1004"/>
      <c r="I17" s="518"/>
      <c r="J17" s="1005"/>
      <c r="K17" s="1005"/>
      <c r="L17" s="1006"/>
      <c r="M17" s="789" t="s">
        <v>180</v>
      </c>
      <c r="N17" s="1007"/>
      <c r="O17" s="789"/>
      <c r="P17" s="789" t="s">
        <v>180</v>
      </c>
      <c r="Q17" s="789" t="s">
        <v>180</v>
      </c>
      <c r="R17" s="789"/>
      <c r="S17" s="789"/>
      <c r="T17" s="1004"/>
      <c r="U17" s="1004"/>
    </row>
    <row r="18" spans="1:21">
      <c r="A18" s="883" t="s">
        <v>898</v>
      </c>
      <c r="B18" s="791"/>
      <c r="C18" s="791"/>
      <c r="D18" s="791"/>
      <c r="E18" s="791"/>
      <c r="F18" s="791"/>
      <c r="G18" s="791"/>
      <c r="H18" s="791"/>
      <c r="I18" s="788"/>
      <c r="J18" s="317">
        <v>1402</v>
      </c>
      <c r="K18" s="317">
        <v>-1101</v>
      </c>
      <c r="L18" s="317">
        <v>3870</v>
      </c>
      <c r="M18" s="317">
        <v>-3142</v>
      </c>
      <c r="N18" s="317">
        <v>877</v>
      </c>
      <c r="O18" s="317">
        <v>902</v>
      </c>
      <c r="P18" s="317">
        <v>3</v>
      </c>
      <c r="Q18" s="317">
        <v>-2107</v>
      </c>
      <c r="R18" s="317">
        <v>1686</v>
      </c>
      <c r="S18" s="317">
        <v>-247</v>
      </c>
      <c r="T18" s="317">
        <v>-410</v>
      </c>
      <c r="U18" s="317">
        <v>-832</v>
      </c>
    </row>
    <row r="19" spans="1:21">
      <c r="A19" s="881" t="s">
        <v>899</v>
      </c>
      <c r="B19" s="788"/>
      <c r="C19" s="788"/>
      <c r="D19" s="788"/>
      <c r="E19" s="788"/>
      <c r="F19" s="788"/>
      <c r="G19" s="788"/>
      <c r="H19" s="788"/>
      <c r="I19" s="788"/>
      <c r="J19" s="298">
        <v>-191</v>
      </c>
      <c r="K19" s="298">
        <v>-147</v>
      </c>
      <c r="L19" s="298">
        <v>-588</v>
      </c>
      <c r="M19" s="298">
        <v>423</v>
      </c>
      <c r="N19" s="298">
        <v>-304</v>
      </c>
      <c r="O19" s="298">
        <v>-305</v>
      </c>
      <c r="P19" s="298">
        <v>-287</v>
      </c>
      <c r="Q19" s="298">
        <v>940</v>
      </c>
      <c r="R19" s="298">
        <v>-363</v>
      </c>
      <c r="S19" s="298">
        <v>-157</v>
      </c>
      <c r="T19" s="298">
        <v>-97</v>
      </c>
      <c r="U19" s="298">
        <v>403</v>
      </c>
    </row>
    <row r="20" spans="1:21">
      <c r="A20" s="883" t="s">
        <v>900</v>
      </c>
      <c r="B20" s="791"/>
      <c r="C20" s="791"/>
      <c r="D20" s="791"/>
      <c r="E20" s="791"/>
      <c r="F20" s="791"/>
      <c r="G20" s="791"/>
      <c r="H20" s="791"/>
      <c r="I20" s="788"/>
      <c r="J20" s="317">
        <v>-302</v>
      </c>
      <c r="K20" s="317">
        <v>334</v>
      </c>
      <c r="L20" s="317">
        <v>322</v>
      </c>
      <c r="M20" s="317">
        <v>-103</v>
      </c>
      <c r="N20" s="317">
        <v>-672</v>
      </c>
      <c r="O20" s="317">
        <v>432</v>
      </c>
      <c r="P20" s="317">
        <v>1169</v>
      </c>
      <c r="Q20" s="317">
        <v>-435</v>
      </c>
      <c r="R20" s="317">
        <v>-105</v>
      </c>
      <c r="S20" s="317" t="s">
        <v>901</v>
      </c>
      <c r="T20" s="317">
        <v>480</v>
      </c>
      <c r="U20" s="317">
        <v>-308</v>
      </c>
    </row>
    <row r="21" spans="1:21" ht="22.5">
      <c r="A21" s="881" t="s">
        <v>902</v>
      </c>
      <c r="B21" s="788"/>
      <c r="C21" s="788"/>
      <c r="D21" s="788"/>
      <c r="E21" s="788"/>
      <c r="F21" s="788"/>
      <c r="G21" s="788"/>
      <c r="H21" s="788"/>
      <c r="I21" s="788"/>
      <c r="J21" s="298">
        <v>-283</v>
      </c>
      <c r="K21" s="298">
        <v>79</v>
      </c>
      <c r="L21" s="298">
        <v>61</v>
      </c>
      <c r="M21" s="298"/>
      <c r="N21" s="298"/>
      <c r="O21" s="298"/>
      <c r="P21" s="298"/>
      <c r="Q21" s="298"/>
      <c r="R21" s="298"/>
      <c r="S21" s="298"/>
      <c r="T21" s="298"/>
      <c r="U21" s="298"/>
    </row>
    <row r="22" spans="1:21">
      <c r="A22" s="881" t="s">
        <v>871</v>
      </c>
      <c r="B22" s="788"/>
      <c r="C22" s="788"/>
      <c r="D22" s="788"/>
      <c r="E22" s="788"/>
      <c r="F22" s="788"/>
      <c r="G22" s="788"/>
      <c r="H22" s="788"/>
      <c r="I22" s="788"/>
      <c r="J22" s="298"/>
      <c r="K22" s="298"/>
      <c r="L22" s="298"/>
      <c r="M22" s="298">
        <v>201</v>
      </c>
      <c r="N22" s="298"/>
      <c r="O22" s="298">
        <v>126</v>
      </c>
      <c r="P22" s="298">
        <v>141</v>
      </c>
      <c r="Q22" s="298">
        <v>133</v>
      </c>
      <c r="R22" s="298"/>
      <c r="S22" s="298">
        <v>140</v>
      </c>
      <c r="T22" s="298">
        <v>184</v>
      </c>
      <c r="U22" s="298">
        <v>137</v>
      </c>
    </row>
    <row r="23" spans="1:21">
      <c r="A23" s="1224" t="s">
        <v>903</v>
      </c>
      <c r="B23" s="791"/>
      <c r="C23" s="791"/>
      <c r="D23" s="791"/>
      <c r="E23" s="791"/>
      <c r="F23" s="791"/>
      <c r="G23" s="791"/>
      <c r="H23" s="791"/>
      <c r="I23" s="788"/>
      <c r="J23" s="996"/>
      <c r="K23" s="1010"/>
      <c r="L23" s="1010"/>
      <c r="M23" s="1008">
        <v>1725</v>
      </c>
      <c r="N23" s="792">
        <v>37</v>
      </c>
      <c r="O23" s="792"/>
      <c r="P23" s="1008">
        <v>35</v>
      </c>
      <c r="Q23" s="1009"/>
      <c r="R23" s="1009"/>
      <c r="S23" s="792"/>
      <c r="T23" s="1009"/>
      <c r="U23" s="1008">
        <v>153</v>
      </c>
    </row>
    <row r="24" spans="1:21">
      <c r="A24" s="881" t="s">
        <v>587</v>
      </c>
      <c r="B24" s="788"/>
      <c r="C24" s="788"/>
      <c r="D24" s="788"/>
      <c r="E24" s="788"/>
      <c r="F24" s="788"/>
      <c r="G24" s="788"/>
      <c r="H24" s="788"/>
      <c r="I24" s="788"/>
      <c r="J24" s="298">
        <v>-64</v>
      </c>
      <c r="K24" s="298">
        <v>-576</v>
      </c>
      <c r="L24" s="298">
        <v>-247</v>
      </c>
      <c r="M24" s="298">
        <v>398</v>
      </c>
      <c r="N24" s="298">
        <v>-621</v>
      </c>
      <c r="O24" s="298">
        <v>-671</v>
      </c>
      <c r="P24" s="298">
        <v>-136</v>
      </c>
      <c r="Q24" s="298">
        <v>-255</v>
      </c>
      <c r="R24" s="298">
        <v>-514</v>
      </c>
      <c r="S24" s="298">
        <v>-921</v>
      </c>
      <c r="T24" s="298">
        <v>-206</v>
      </c>
      <c r="U24" s="298">
        <v>-296</v>
      </c>
    </row>
    <row r="25" spans="1:21">
      <c r="A25" s="1001" t="s">
        <v>904</v>
      </c>
      <c r="B25" s="1002"/>
      <c r="C25" s="1002"/>
      <c r="D25" s="1002"/>
      <c r="E25" s="1002"/>
      <c r="F25" s="1002"/>
      <c r="G25" s="1002"/>
      <c r="H25" s="1002"/>
      <c r="I25" s="518"/>
      <c r="J25" s="1011">
        <v>9071</v>
      </c>
      <c r="K25" s="1011">
        <v>9791</v>
      </c>
      <c r="L25" s="1011">
        <v>10324</v>
      </c>
      <c r="M25" s="1011">
        <v>4228</v>
      </c>
      <c r="N25" s="1011">
        <v>5531</v>
      </c>
      <c r="O25" s="1011">
        <v>5738</v>
      </c>
      <c r="P25" s="1011">
        <v>4591</v>
      </c>
      <c r="Q25" s="1011">
        <v>2902</v>
      </c>
      <c r="R25" s="1012">
        <v>4280</v>
      </c>
      <c r="S25" s="1012">
        <v>3259</v>
      </c>
      <c r="T25" s="1012">
        <v>4128</v>
      </c>
      <c r="U25" s="1012">
        <v>5591</v>
      </c>
    </row>
    <row r="26" spans="1:21" ht="22.5">
      <c r="A26" s="881" t="s">
        <v>905</v>
      </c>
      <c r="B26" s="788"/>
      <c r="C26" s="788"/>
      <c r="D26" s="788"/>
      <c r="E26" s="788"/>
      <c r="F26" s="788"/>
      <c r="G26" s="788"/>
      <c r="H26" s="788"/>
      <c r="I26" s="788"/>
      <c r="J26" s="298">
        <v>-1164</v>
      </c>
      <c r="K26" s="298">
        <v>-1280</v>
      </c>
      <c r="L26" s="298">
        <v>-991</v>
      </c>
      <c r="M26" s="298">
        <v>-951</v>
      </c>
      <c r="N26" s="298">
        <v>-2577</v>
      </c>
      <c r="O26" s="298">
        <v>-1213</v>
      </c>
      <c r="P26" s="298">
        <v>-582</v>
      </c>
      <c r="Q26" s="298">
        <v>-265</v>
      </c>
      <c r="R26" s="298">
        <v>-337</v>
      </c>
      <c r="S26" s="298">
        <v>-574</v>
      </c>
      <c r="T26" s="298">
        <v>-720</v>
      </c>
      <c r="U26" s="298">
        <v>-259</v>
      </c>
    </row>
    <row r="27" spans="1:21">
      <c r="A27" s="883" t="s">
        <v>906</v>
      </c>
      <c r="B27" s="791"/>
      <c r="C27" s="791"/>
      <c r="D27" s="791"/>
      <c r="E27" s="791"/>
      <c r="F27" s="791"/>
      <c r="G27" s="791"/>
      <c r="H27" s="791"/>
      <c r="I27" s="788"/>
      <c r="J27" s="317">
        <v>-288</v>
      </c>
      <c r="K27" s="317">
        <v>-138</v>
      </c>
      <c r="L27" s="317">
        <v>-173</v>
      </c>
      <c r="M27" s="317">
        <v>-94</v>
      </c>
      <c r="N27" s="317">
        <v>-179</v>
      </c>
      <c r="O27" s="317">
        <v>-277</v>
      </c>
      <c r="P27" s="317">
        <v>-194</v>
      </c>
      <c r="Q27" s="317">
        <v>-135</v>
      </c>
      <c r="R27" s="317">
        <v>-169</v>
      </c>
      <c r="S27" s="317">
        <v>-200</v>
      </c>
      <c r="T27" s="317">
        <v>-174</v>
      </c>
      <c r="U27" s="317">
        <v>-200</v>
      </c>
    </row>
    <row r="28" spans="1:21">
      <c r="A28" s="881" t="s">
        <v>907</v>
      </c>
      <c r="B28" s="788"/>
      <c r="C28" s="788"/>
      <c r="D28" s="788"/>
      <c r="E28" s="788"/>
      <c r="F28" s="788"/>
      <c r="G28" s="788"/>
      <c r="H28" s="788"/>
      <c r="I28" s="788"/>
      <c r="J28" s="298">
        <v>-65</v>
      </c>
      <c r="K28" s="298">
        <v>-224</v>
      </c>
      <c r="L28" s="298">
        <v>-93</v>
      </c>
      <c r="M28" s="298">
        <v>-1004</v>
      </c>
      <c r="N28" s="298">
        <v>-64</v>
      </c>
      <c r="O28" s="298">
        <v>-319</v>
      </c>
      <c r="P28" s="298">
        <v>-423</v>
      </c>
      <c r="Q28" s="298">
        <v>-287</v>
      </c>
      <c r="R28" s="298">
        <v>-124</v>
      </c>
      <c r="S28" s="298">
        <v>-497</v>
      </c>
      <c r="T28" s="298">
        <v>-292</v>
      </c>
      <c r="U28" s="298">
        <v>-417</v>
      </c>
    </row>
    <row r="29" spans="1:21" ht="22.5">
      <c r="A29" s="1224" t="s">
        <v>908</v>
      </c>
      <c r="B29" s="791"/>
      <c r="C29" s="791"/>
      <c r="D29" s="791"/>
      <c r="E29" s="791"/>
      <c r="F29" s="791"/>
      <c r="G29" s="791"/>
      <c r="H29" s="791"/>
      <c r="I29" s="788"/>
      <c r="J29" s="633">
        <v>-84</v>
      </c>
      <c r="K29" s="317">
        <v>-79</v>
      </c>
      <c r="L29" s="317">
        <v>-93</v>
      </c>
      <c r="M29" s="317">
        <v>-84</v>
      </c>
      <c r="N29" s="317">
        <v>-69</v>
      </c>
      <c r="O29" s="317">
        <v>-83</v>
      </c>
      <c r="P29" s="317">
        <v>-95</v>
      </c>
      <c r="Q29" s="317">
        <v>-102</v>
      </c>
      <c r="R29" s="317">
        <v>-78</v>
      </c>
      <c r="S29" s="317">
        <v>-95</v>
      </c>
      <c r="T29" s="317">
        <v>-146</v>
      </c>
      <c r="U29" s="317">
        <v>-145</v>
      </c>
    </row>
    <row r="30" spans="1:21">
      <c r="A30" s="881" t="s">
        <v>820</v>
      </c>
      <c r="B30" s="788"/>
      <c r="C30" s="788"/>
      <c r="D30" s="788"/>
      <c r="E30" s="788"/>
      <c r="F30" s="788"/>
      <c r="G30" s="788"/>
      <c r="H30" s="788"/>
      <c r="I30" s="788"/>
      <c r="J30" s="298"/>
      <c r="K30" s="298">
        <v>-193</v>
      </c>
      <c r="L30" s="298"/>
      <c r="M30" s="298">
        <v>-225</v>
      </c>
      <c r="N30" s="298"/>
      <c r="O30" s="298">
        <v>-235</v>
      </c>
      <c r="P30" s="298"/>
      <c r="Q30" s="298">
        <v>-136</v>
      </c>
      <c r="R30" s="298"/>
      <c r="S30" s="298">
        <v>-127</v>
      </c>
      <c r="T30" s="298"/>
      <c r="U30" s="298">
        <v>-106</v>
      </c>
    </row>
    <row r="31" spans="1:21" ht="22.5">
      <c r="A31" s="883" t="s">
        <v>817</v>
      </c>
      <c r="B31" s="791"/>
      <c r="C31" s="791"/>
      <c r="D31" s="791"/>
      <c r="E31" s="791"/>
      <c r="F31" s="791"/>
      <c r="G31" s="791"/>
      <c r="H31" s="791"/>
      <c r="I31" s="788"/>
      <c r="J31" s="856">
        <v>-199</v>
      </c>
      <c r="K31" s="996">
        <v>60</v>
      </c>
      <c r="L31" s="1010">
        <v>22</v>
      </c>
      <c r="M31" s="856">
        <v>-80</v>
      </c>
      <c r="N31" s="856">
        <v>-76</v>
      </c>
      <c r="O31" s="856">
        <v>-42</v>
      </c>
      <c r="P31" s="1008">
        <v>100</v>
      </c>
      <c r="Q31" s="856">
        <v>-65</v>
      </c>
      <c r="R31" s="792" t="s">
        <v>909</v>
      </c>
      <c r="S31" s="792" t="s">
        <v>910</v>
      </c>
      <c r="T31" s="715">
        <v>70</v>
      </c>
      <c r="U31" s="715">
        <v>325</v>
      </c>
    </row>
    <row r="32" spans="1:21" ht="22.5">
      <c r="A32" s="985" t="s">
        <v>911</v>
      </c>
      <c r="B32" s="516"/>
      <c r="C32" s="516"/>
      <c r="D32" s="516"/>
      <c r="E32" s="516"/>
      <c r="F32" s="516"/>
      <c r="G32" s="516"/>
      <c r="H32" s="516"/>
      <c r="I32" s="518"/>
      <c r="J32" s="626">
        <v>7271</v>
      </c>
      <c r="K32" s="626">
        <v>7937</v>
      </c>
      <c r="L32" s="643">
        <f>L34-L33</f>
        <v>8996</v>
      </c>
      <c r="M32" s="1014">
        <v>1790</v>
      </c>
      <c r="N32" s="578">
        <v>2566</v>
      </c>
      <c r="O32" s="1015">
        <v>3569</v>
      </c>
      <c r="P32" s="1015">
        <v>3397</v>
      </c>
      <c r="Q32" s="1015">
        <v>1912</v>
      </c>
      <c r="R32" s="1015">
        <v>3610</v>
      </c>
      <c r="S32" s="1015">
        <v>1900</v>
      </c>
      <c r="T32" s="1015">
        <v>2866</v>
      </c>
      <c r="U32" s="1015">
        <v>4789</v>
      </c>
    </row>
    <row r="33" spans="1:22">
      <c r="A33" s="1016" t="s">
        <v>912</v>
      </c>
      <c r="B33" s="516"/>
      <c r="C33" s="516"/>
      <c r="D33" s="516"/>
      <c r="E33" s="516"/>
      <c r="F33" s="516"/>
      <c r="G33" s="516"/>
      <c r="H33" s="516"/>
      <c r="I33" s="518"/>
      <c r="J33" s="318">
        <v>-249</v>
      </c>
      <c r="K33" s="318">
        <v>-211</v>
      </c>
      <c r="L33" s="643">
        <v>55</v>
      </c>
      <c r="M33" s="533">
        <v>90</v>
      </c>
      <c r="N33" s="578">
        <v>41</v>
      </c>
      <c r="O33" s="533"/>
      <c r="P33" s="533"/>
      <c r="Q33" s="533"/>
      <c r="R33" s="533"/>
      <c r="S33" s="533"/>
      <c r="T33" s="533"/>
      <c r="U33" s="533"/>
    </row>
    <row r="34" spans="1:22" ht="22.5">
      <c r="A34" s="886" t="s">
        <v>913</v>
      </c>
      <c r="B34" s="527"/>
      <c r="C34" s="527"/>
      <c r="D34" s="527"/>
      <c r="E34" s="527"/>
      <c r="F34" s="527"/>
      <c r="G34" s="527"/>
      <c r="H34" s="527"/>
      <c r="I34" s="518"/>
      <c r="J34" s="1013">
        <v>7022</v>
      </c>
      <c r="K34" s="1013">
        <v>7726</v>
      </c>
      <c r="L34" s="1013">
        <v>9051</v>
      </c>
      <c r="M34" s="1013">
        <v>1880</v>
      </c>
      <c r="N34" s="1013">
        <v>2607</v>
      </c>
      <c r="O34" s="1013">
        <v>3569</v>
      </c>
      <c r="P34" s="1013">
        <v>3397</v>
      </c>
      <c r="Q34" s="1013">
        <v>1912</v>
      </c>
      <c r="R34" s="1013">
        <v>3610</v>
      </c>
      <c r="S34" s="1013">
        <v>1900</v>
      </c>
      <c r="T34" s="1013">
        <v>2866</v>
      </c>
      <c r="U34" s="1013">
        <v>4789</v>
      </c>
    </row>
    <row r="35" spans="1:22" ht="15">
      <c r="A35" s="664"/>
      <c r="B35" s="664"/>
      <c r="C35" s="664"/>
      <c r="D35" s="664"/>
      <c r="E35" s="664"/>
      <c r="F35" s="664"/>
      <c r="G35" s="664"/>
      <c r="H35" s="873"/>
      <c r="I35" s="873"/>
      <c r="J35" s="873"/>
      <c r="K35" s="873"/>
      <c r="L35" s="873"/>
      <c r="M35" s="873"/>
      <c r="N35" s="1017"/>
      <c r="O35" s="873"/>
      <c r="P35" s="873"/>
      <c r="Q35" s="873"/>
      <c r="R35" s="873"/>
      <c r="S35" s="873"/>
      <c r="T35" s="873"/>
      <c r="U35" s="873"/>
      <c r="V35" s="850"/>
    </row>
    <row r="36" spans="1:22" ht="15">
      <c r="A36" s="664"/>
      <c r="B36" s="664"/>
      <c r="C36" s="664"/>
      <c r="D36" s="664"/>
      <c r="E36" s="664"/>
      <c r="F36" s="664"/>
      <c r="G36" s="664"/>
      <c r="H36" s="873"/>
      <c r="I36" s="873"/>
      <c r="J36" s="873"/>
      <c r="K36" s="873"/>
      <c r="L36" s="873"/>
      <c r="M36" s="873"/>
      <c r="N36" s="1017"/>
      <c r="O36" s="873"/>
      <c r="P36" s="873"/>
      <c r="Q36" s="873"/>
      <c r="R36" s="873"/>
      <c r="S36" s="873"/>
      <c r="T36" s="873"/>
      <c r="U36" s="873"/>
      <c r="V36" s="850"/>
    </row>
    <row r="37" spans="1:22" ht="15">
      <c r="A37" s="1538" t="s">
        <v>914</v>
      </c>
      <c r="B37" s="1538"/>
      <c r="C37" s="1538"/>
      <c r="D37" s="1538"/>
      <c r="E37" s="1538"/>
      <c r="F37" s="1538"/>
      <c r="G37" s="1538"/>
      <c r="H37" s="1538"/>
      <c r="I37" s="1538"/>
      <c r="J37" s="1538"/>
      <c r="K37" s="1538"/>
      <c r="L37" s="1538"/>
      <c r="M37" s="1538"/>
      <c r="N37" s="1538"/>
      <c r="O37" s="1538"/>
      <c r="P37" s="1538"/>
      <c r="Q37" s="1538"/>
      <c r="R37" s="1538"/>
      <c r="S37" s="1538"/>
      <c r="T37" s="1538"/>
      <c r="U37" s="1538"/>
    </row>
    <row r="38" spans="1:22">
      <c r="A38" s="874" t="s">
        <v>505</v>
      </c>
      <c r="B38" s="681">
        <v>2017</v>
      </c>
      <c r="C38" s="681">
        <v>2018</v>
      </c>
      <c r="D38" s="681">
        <v>2019</v>
      </c>
      <c r="E38" s="681">
        <v>2020</v>
      </c>
      <c r="F38" s="681">
        <v>2021</v>
      </c>
      <c r="G38" s="681">
        <v>2022</v>
      </c>
      <c r="H38" s="681">
        <v>2023</v>
      </c>
      <c r="I38" s="875"/>
      <c r="J38" s="681" t="s">
        <v>9</v>
      </c>
      <c r="K38" s="681" t="s">
        <v>10</v>
      </c>
      <c r="L38" s="512" t="s">
        <v>11</v>
      </c>
      <c r="M38" s="512" t="s">
        <v>12</v>
      </c>
      <c r="N38" s="512" t="s">
        <v>13</v>
      </c>
      <c r="O38" s="977" t="s">
        <v>631</v>
      </c>
      <c r="P38" s="512" t="s">
        <v>15</v>
      </c>
      <c r="Q38" s="512" t="s">
        <v>16</v>
      </c>
      <c r="R38" s="977" t="s">
        <v>887</v>
      </c>
      <c r="S38" s="977" t="s">
        <v>507</v>
      </c>
      <c r="T38" s="512" t="s">
        <v>19</v>
      </c>
      <c r="U38" s="512" t="s">
        <v>20</v>
      </c>
    </row>
    <row r="39" spans="1:22">
      <c r="A39" s="1001" t="s">
        <v>915</v>
      </c>
      <c r="B39" s="1002"/>
      <c r="C39" s="1002"/>
      <c r="D39" s="1002"/>
      <c r="E39" s="1002"/>
      <c r="F39" s="1002"/>
      <c r="G39" s="1002"/>
      <c r="H39" s="1002"/>
      <c r="I39" s="518"/>
      <c r="J39" s="1011">
        <v>8509</v>
      </c>
      <c r="K39" s="1011">
        <v>11202</v>
      </c>
      <c r="L39" s="1011">
        <v>6906</v>
      </c>
      <c r="M39" s="1011">
        <v>4726</v>
      </c>
      <c r="N39" s="1011">
        <v>6214</v>
      </c>
      <c r="O39" s="589">
        <v>5254</v>
      </c>
      <c r="P39" s="589">
        <v>3666</v>
      </c>
      <c r="Q39" s="589">
        <v>4626</v>
      </c>
      <c r="R39" s="589">
        <v>3576</v>
      </c>
      <c r="S39" s="589">
        <v>3874</v>
      </c>
      <c r="T39" s="589">
        <v>4177</v>
      </c>
      <c r="U39" s="589">
        <v>6334</v>
      </c>
    </row>
    <row r="40" spans="1:22">
      <c r="A40" s="877" t="s">
        <v>916</v>
      </c>
      <c r="B40" s="787"/>
      <c r="C40" s="787"/>
      <c r="D40" s="787"/>
      <c r="E40" s="787"/>
      <c r="F40" s="787"/>
      <c r="G40" s="787"/>
      <c r="H40" s="787"/>
      <c r="I40" s="788"/>
      <c r="J40" s="628">
        <v>-731</v>
      </c>
      <c r="K40" s="628">
        <v>-832</v>
      </c>
      <c r="L40" s="628">
        <v>-649</v>
      </c>
      <c r="M40" s="628">
        <v>-820</v>
      </c>
      <c r="N40" s="628">
        <v>-686</v>
      </c>
      <c r="O40" s="628">
        <v>-810</v>
      </c>
      <c r="P40" s="628">
        <v>-775</v>
      </c>
      <c r="Q40" s="628">
        <v>-900</v>
      </c>
      <c r="R40" s="628">
        <v>-656</v>
      </c>
      <c r="S40" s="628">
        <v>-779</v>
      </c>
      <c r="T40" s="628">
        <v>-780</v>
      </c>
      <c r="U40" s="628">
        <v>-855</v>
      </c>
    </row>
    <row r="41" spans="1:22" ht="22.5">
      <c r="A41" s="883" t="s">
        <v>917</v>
      </c>
      <c r="B41" s="791"/>
      <c r="C41" s="791"/>
      <c r="D41" s="791"/>
      <c r="E41" s="791"/>
      <c r="F41" s="791"/>
      <c r="G41" s="791"/>
      <c r="H41" s="791"/>
      <c r="I41" s="788"/>
      <c r="J41" s="856"/>
      <c r="K41" s="856">
        <v>-43</v>
      </c>
      <c r="L41" s="856">
        <v>-5</v>
      </c>
      <c r="M41" s="856">
        <v>-142</v>
      </c>
      <c r="N41" s="856"/>
      <c r="O41" s="856">
        <v>-71</v>
      </c>
      <c r="P41" s="856">
        <v>-28</v>
      </c>
      <c r="Q41" s="856">
        <v>-55</v>
      </c>
      <c r="R41" s="856"/>
      <c r="S41" s="856">
        <v>-105</v>
      </c>
      <c r="T41" s="856"/>
      <c r="U41" s="856">
        <v>-99</v>
      </c>
    </row>
    <row r="42" spans="1:22" ht="22.5">
      <c r="A42" s="877" t="s">
        <v>918</v>
      </c>
      <c r="B42" s="787"/>
      <c r="C42" s="787"/>
      <c r="D42" s="787"/>
      <c r="E42" s="787"/>
      <c r="F42" s="787"/>
      <c r="G42" s="787"/>
      <c r="H42" s="787"/>
      <c r="I42" s="788"/>
      <c r="J42" s="628">
        <v>-117</v>
      </c>
      <c r="K42" s="628">
        <v>-41</v>
      </c>
      <c r="L42" s="628">
        <v>-63</v>
      </c>
      <c r="M42" s="628">
        <v>-205</v>
      </c>
      <c r="N42" s="628">
        <v>1072</v>
      </c>
      <c r="O42" s="628">
        <v>-82</v>
      </c>
      <c r="P42" s="628">
        <v>-40</v>
      </c>
      <c r="Q42" s="628">
        <v>-177</v>
      </c>
      <c r="R42" s="628">
        <v>-39</v>
      </c>
      <c r="S42" s="628">
        <v>-118</v>
      </c>
      <c r="T42" s="628">
        <v>-122</v>
      </c>
      <c r="U42" s="628">
        <v>-203</v>
      </c>
    </row>
    <row r="43" spans="1:22">
      <c r="A43" s="1001" t="s">
        <v>919</v>
      </c>
      <c r="B43" s="1002"/>
      <c r="C43" s="1002"/>
      <c r="D43" s="1002"/>
      <c r="E43" s="1002"/>
      <c r="F43" s="1002"/>
      <c r="G43" s="1002"/>
      <c r="H43" s="1002"/>
      <c r="I43" s="518"/>
      <c r="J43" s="1011">
        <v>7661</v>
      </c>
      <c r="K43" s="1011">
        <v>10286</v>
      </c>
      <c r="L43" s="1011">
        <v>6189</v>
      </c>
      <c r="M43" s="1018">
        <v>3559</v>
      </c>
      <c r="N43" s="1018">
        <v>6600</v>
      </c>
      <c r="O43" s="1018">
        <v>4291</v>
      </c>
      <c r="P43" s="1018">
        <v>2823</v>
      </c>
      <c r="Q43" s="1018">
        <v>3494</v>
      </c>
      <c r="R43" s="589">
        <v>2881</v>
      </c>
      <c r="S43" s="589">
        <v>2872</v>
      </c>
      <c r="T43" s="589">
        <v>3275</v>
      </c>
      <c r="U43" s="589">
        <v>5177</v>
      </c>
    </row>
    <row r="44" spans="1:22">
      <c r="A44" s="877" t="s">
        <v>920</v>
      </c>
      <c r="B44" s="787"/>
      <c r="C44" s="787"/>
      <c r="D44" s="787"/>
      <c r="E44" s="787"/>
      <c r="F44" s="787"/>
      <c r="G44" s="787"/>
      <c r="H44" s="787"/>
      <c r="I44" s="788"/>
      <c r="J44" s="628">
        <v>-78</v>
      </c>
      <c r="K44" s="628">
        <v>389</v>
      </c>
      <c r="L44" s="628">
        <v>-350</v>
      </c>
      <c r="M44" s="628">
        <v>3158</v>
      </c>
      <c r="N44" s="628">
        <v>-242</v>
      </c>
      <c r="O44" s="628">
        <v>821</v>
      </c>
      <c r="P44" s="628">
        <v>2347</v>
      </c>
      <c r="Q44" s="628">
        <v>-658</v>
      </c>
      <c r="R44" s="628">
        <v>-530</v>
      </c>
      <c r="S44" s="628">
        <v>-157</v>
      </c>
      <c r="T44" s="628">
        <v>-385</v>
      </c>
      <c r="U44" s="628">
        <v>-874</v>
      </c>
    </row>
    <row r="45" spans="1:22" ht="22.5">
      <c r="A45" s="883" t="s">
        <v>873</v>
      </c>
      <c r="B45" s="791"/>
      <c r="C45" s="791"/>
      <c r="D45" s="791"/>
      <c r="E45" s="791"/>
      <c r="F45" s="791"/>
      <c r="G45" s="791"/>
      <c r="H45" s="791"/>
      <c r="I45" s="788"/>
      <c r="J45" s="856">
        <v>-1</v>
      </c>
      <c r="K45" s="856">
        <v>-443</v>
      </c>
      <c r="L45" s="856">
        <v>128</v>
      </c>
      <c r="M45" s="856">
        <v>-955</v>
      </c>
      <c r="N45" s="856">
        <v>211</v>
      </c>
      <c r="O45" s="856">
        <v>-56</v>
      </c>
      <c r="P45" s="856">
        <v>78</v>
      </c>
      <c r="Q45" s="856">
        <v>72</v>
      </c>
      <c r="R45" s="856">
        <v>-55</v>
      </c>
      <c r="S45" s="856">
        <v>5</v>
      </c>
      <c r="T45" s="856">
        <v>94</v>
      </c>
      <c r="U45" s="856">
        <v>-1152</v>
      </c>
    </row>
    <row r="46" spans="1:22">
      <c r="A46" s="877" t="s">
        <v>921</v>
      </c>
      <c r="B46" s="787"/>
      <c r="C46" s="787"/>
      <c r="D46" s="787"/>
      <c r="E46" s="787"/>
      <c r="F46" s="787"/>
      <c r="G46" s="787"/>
      <c r="H46" s="787"/>
      <c r="I46" s="788"/>
      <c r="J46" s="628">
        <v>-1810</v>
      </c>
      <c r="K46" s="628">
        <v>-2073</v>
      </c>
      <c r="L46" s="628">
        <v>-461</v>
      </c>
      <c r="M46" s="628">
        <v>-353</v>
      </c>
      <c r="N46" s="628">
        <v>-2091</v>
      </c>
      <c r="O46" s="628">
        <v>-911</v>
      </c>
      <c r="P46" s="628">
        <v>-804</v>
      </c>
      <c r="Q46" s="628">
        <v>835</v>
      </c>
      <c r="R46" s="628">
        <v>-418</v>
      </c>
      <c r="S46" s="628">
        <v>-1792</v>
      </c>
      <c r="T46" s="628">
        <v>-127</v>
      </c>
      <c r="U46" s="628">
        <v>-709</v>
      </c>
    </row>
    <row r="47" spans="1:22">
      <c r="A47" s="1001" t="s">
        <v>922</v>
      </c>
      <c r="B47" s="1002"/>
      <c r="C47" s="1002"/>
      <c r="D47" s="1002"/>
      <c r="E47" s="1002"/>
      <c r="F47" s="1002"/>
      <c r="G47" s="1002"/>
      <c r="H47" s="1002"/>
      <c r="I47" s="518"/>
      <c r="J47" s="1011">
        <v>5772</v>
      </c>
      <c r="K47" s="1011">
        <v>8159</v>
      </c>
      <c r="L47" s="1011">
        <v>5506</v>
      </c>
      <c r="M47" s="1018">
        <v>5409</v>
      </c>
      <c r="N47" s="589">
        <v>4478</v>
      </c>
      <c r="O47" s="589">
        <v>4145</v>
      </c>
      <c r="P47" s="589">
        <v>4444</v>
      </c>
      <c r="Q47" s="589">
        <v>3743</v>
      </c>
      <c r="R47" s="589">
        <v>1878</v>
      </c>
      <c r="S47" s="589">
        <v>928</v>
      </c>
      <c r="T47" s="589">
        <v>2857</v>
      </c>
      <c r="U47" s="589">
        <v>2442</v>
      </c>
    </row>
    <row r="48" spans="1:22">
      <c r="A48" s="877" t="s">
        <v>923</v>
      </c>
      <c r="B48" s="787"/>
      <c r="C48" s="787"/>
      <c r="D48" s="787"/>
      <c r="E48" s="787"/>
      <c r="F48" s="787"/>
      <c r="G48" s="787"/>
      <c r="H48" s="787"/>
      <c r="I48" s="788"/>
      <c r="J48" s="628">
        <v>12</v>
      </c>
      <c r="K48" s="628">
        <v>12</v>
      </c>
      <c r="L48" s="628">
        <v>29</v>
      </c>
      <c r="M48" s="628">
        <v>55</v>
      </c>
      <c r="N48" s="628">
        <v>22</v>
      </c>
      <c r="O48" s="628">
        <v>52</v>
      </c>
      <c r="P48" s="628">
        <v>-11</v>
      </c>
      <c r="Q48" s="628">
        <v>19</v>
      </c>
      <c r="R48" s="628">
        <v>41</v>
      </c>
      <c r="S48" s="628">
        <v>36</v>
      </c>
      <c r="T48" s="628">
        <v>21</v>
      </c>
      <c r="U48" s="628">
        <v>24</v>
      </c>
    </row>
    <row r="49" spans="1:22" ht="13.5" thickBot="1">
      <c r="A49" s="1019" t="s">
        <v>924</v>
      </c>
      <c r="B49" s="1020"/>
      <c r="C49" s="1020"/>
      <c r="D49" s="1020"/>
      <c r="E49" s="1020"/>
      <c r="F49" s="1020"/>
      <c r="G49" s="1020"/>
      <c r="H49" s="1020"/>
      <c r="I49" s="518"/>
      <c r="J49" s="1021">
        <v>5760</v>
      </c>
      <c r="K49" s="1021">
        <v>8147</v>
      </c>
      <c r="L49" s="1021">
        <v>5477</v>
      </c>
      <c r="M49" s="1022">
        <v>5354</v>
      </c>
      <c r="N49" s="1021">
        <v>4456</v>
      </c>
      <c r="O49" s="1022">
        <v>4093</v>
      </c>
      <c r="P49" s="1023">
        <v>4455</v>
      </c>
      <c r="Q49" s="1023">
        <v>3724</v>
      </c>
      <c r="R49" s="1024">
        <v>1837</v>
      </c>
      <c r="S49" s="1024">
        <v>892</v>
      </c>
      <c r="T49" s="1024">
        <v>2836</v>
      </c>
      <c r="U49" s="1024">
        <v>2418</v>
      </c>
    </row>
    <row r="50" spans="1:22" ht="18" customHeight="1">
      <c r="A50" s="1581" t="s">
        <v>925</v>
      </c>
      <c r="B50" s="1582"/>
      <c r="C50" s="1582"/>
      <c r="D50" s="1582"/>
      <c r="E50" s="1582"/>
      <c r="F50" s="1582"/>
      <c r="G50" s="1582"/>
      <c r="H50" s="1582"/>
      <c r="I50" s="1583"/>
      <c r="J50" s="1582"/>
      <c r="K50" s="1582"/>
      <c r="L50" s="1582"/>
      <c r="M50" s="1582"/>
      <c r="N50" s="1582"/>
      <c r="O50" s="1582"/>
      <c r="P50" s="1582"/>
      <c r="Q50" s="1582"/>
      <c r="R50" s="1582"/>
      <c r="S50" s="1582"/>
      <c r="T50" s="1582"/>
      <c r="U50" s="1582"/>
    </row>
    <row r="51" spans="1:22">
      <c r="A51" s="1025"/>
      <c r="B51" s="1025"/>
      <c r="C51" s="1025"/>
      <c r="D51" s="1025"/>
      <c r="E51" s="1025"/>
      <c r="F51" s="1025"/>
      <c r="G51" s="1025"/>
      <c r="H51" s="1025"/>
      <c r="I51" s="1025"/>
      <c r="J51" s="1025"/>
      <c r="K51" s="1025"/>
      <c r="L51" s="1025"/>
      <c r="M51" s="1025"/>
      <c r="N51" s="1025"/>
      <c r="O51" s="1025"/>
      <c r="P51" s="1025"/>
      <c r="Q51" s="1025"/>
      <c r="R51" s="1025"/>
      <c r="S51" s="1025"/>
      <c r="T51" s="1025"/>
      <c r="U51" s="1025"/>
    </row>
    <row r="52" spans="1:22" ht="15">
      <c r="A52" s="664" t="s">
        <v>926</v>
      </c>
      <c r="B52" s="664"/>
      <c r="C52" s="664"/>
      <c r="D52" s="664"/>
      <c r="E52" s="664"/>
      <c r="F52" s="664"/>
      <c r="G52" s="664"/>
      <c r="H52" s="664"/>
      <c r="I52" s="664"/>
      <c r="J52" s="664"/>
      <c r="K52" s="1025"/>
      <c r="L52" s="1025"/>
      <c r="M52" s="1025"/>
      <c r="N52" s="1025"/>
      <c r="O52" s="1025"/>
      <c r="P52" s="1025"/>
      <c r="Q52" s="1025"/>
      <c r="R52" s="1025"/>
      <c r="S52" s="1025"/>
      <c r="T52" s="1025"/>
      <c r="U52" s="1025"/>
    </row>
    <row r="53" spans="1:22">
      <c r="A53" s="874" t="s">
        <v>505</v>
      </c>
      <c r="B53" s="512">
        <v>2017</v>
      </c>
      <c r="C53" s="512">
        <v>2018</v>
      </c>
      <c r="D53" s="512">
        <v>2019</v>
      </c>
      <c r="E53" s="512">
        <v>2020</v>
      </c>
      <c r="F53" s="512">
        <v>2021</v>
      </c>
      <c r="G53" s="512">
        <v>2022</v>
      </c>
      <c r="H53" s="512">
        <v>2023</v>
      </c>
      <c r="I53" s="1000"/>
      <c r="J53" s="512" t="s">
        <v>9</v>
      </c>
      <c r="K53" s="512" t="s">
        <v>10</v>
      </c>
      <c r="L53" s="512" t="s">
        <v>11</v>
      </c>
      <c r="M53" s="512" t="s">
        <v>12</v>
      </c>
      <c r="N53" s="512" t="s">
        <v>13</v>
      </c>
      <c r="O53" s="977" t="s">
        <v>631</v>
      </c>
      <c r="P53" s="512" t="s">
        <v>15</v>
      </c>
      <c r="Q53" s="512" t="s">
        <v>16</v>
      </c>
      <c r="R53" s="977" t="s">
        <v>887</v>
      </c>
      <c r="S53" s="977" t="s">
        <v>507</v>
      </c>
      <c r="T53" s="512" t="s">
        <v>19</v>
      </c>
      <c r="U53" s="512" t="s">
        <v>20</v>
      </c>
    </row>
    <row r="54" spans="1:22">
      <c r="A54" s="883" t="s">
        <v>927</v>
      </c>
      <c r="B54" s="1026">
        <v>22489</v>
      </c>
      <c r="C54" s="1026">
        <v>15466</v>
      </c>
      <c r="D54" s="1010">
        <v>13056</v>
      </c>
      <c r="E54" s="1010">
        <v>13360</v>
      </c>
      <c r="F54" s="1010">
        <v>12180</v>
      </c>
      <c r="G54" s="1010">
        <v>11181</v>
      </c>
      <c r="H54" s="568">
        <v>12471</v>
      </c>
      <c r="I54" s="788"/>
      <c r="J54" s="1027">
        <v>12176</v>
      </c>
      <c r="K54" s="1027">
        <v>12154</v>
      </c>
      <c r="L54" s="1028">
        <v>11951</v>
      </c>
      <c r="M54" s="1028">
        <v>12180</v>
      </c>
      <c r="N54" s="1028">
        <v>12349</v>
      </c>
      <c r="O54" s="568">
        <v>11031</v>
      </c>
      <c r="P54" s="568">
        <v>10666</v>
      </c>
      <c r="Q54" s="568">
        <v>11181</v>
      </c>
      <c r="R54" s="568">
        <v>11464</v>
      </c>
      <c r="S54" s="568">
        <v>12417</v>
      </c>
      <c r="T54" s="568">
        <v>12556</v>
      </c>
      <c r="U54" s="568">
        <v>12471</v>
      </c>
    </row>
    <row r="55" spans="1:22">
      <c r="A55" s="877" t="s">
        <v>928</v>
      </c>
      <c r="B55" s="1029"/>
      <c r="C55" s="1029"/>
      <c r="D55" s="854"/>
      <c r="E55" s="854">
        <v>1667</v>
      </c>
      <c r="F55" s="854">
        <v>1602</v>
      </c>
      <c r="G55" s="854">
        <v>1531</v>
      </c>
      <c r="H55" s="562">
        <v>1452</v>
      </c>
      <c r="I55" s="788"/>
      <c r="J55" s="855">
        <v>1631</v>
      </c>
      <c r="K55" s="855">
        <v>1708</v>
      </c>
      <c r="L55" s="1030">
        <v>1634</v>
      </c>
      <c r="M55" s="1030">
        <v>1602</v>
      </c>
      <c r="N55" s="628">
        <v>1666</v>
      </c>
      <c r="O55" s="628">
        <v>1577</v>
      </c>
      <c r="P55" s="628">
        <v>1538</v>
      </c>
      <c r="Q55" s="628">
        <v>1531</v>
      </c>
      <c r="R55" s="562">
        <v>1520</v>
      </c>
      <c r="S55" s="562">
        <v>1520</v>
      </c>
      <c r="T55" s="562">
        <v>1480</v>
      </c>
      <c r="U55" s="562">
        <v>1452</v>
      </c>
    </row>
    <row r="56" spans="1:22">
      <c r="A56" s="883" t="s">
        <v>929</v>
      </c>
      <c r="B56" s="1026">
        <v>4346</v>
      </c>
      <c r="C56" s="1026">
        <v>5816</v>
      </c>
      <c r="D56" s="1026">
        <v>8176</v>
      </c>
      <c r="E56" s="1010">
        <v>14258</v>
      </c>
      <c r="F56" s="1010">
        <v>11905</v>
      </c>
      <c r="G56" s="1010">
        <v>4797</v>
      </c>
      <c r="H56" s="317">
        <v>-4363</v>
      </c>
      <c r="I56" s="788"/>
      <c r="J56" s="856">
        <v>14312</v>
      </c>
      <c r="K56" s="856">
        <v>14600</v>
      </c>
      <c r="L56" s="856">
        <v>11378</v>
      </c>
      <c r="M56" s="856">
        <v>11905</v>
      </c>
      <c r="N56" s="856">
        <v>9104</v>
      </c>
      <c r="O56" s="856">
        <v>-7233</v>
      </c>
      <c r="P56" s="856">
        <v>5224</v>
      </c>
      <c r="Q56" s="856">
        <v>-4797</v>
      </c>
      <c r="R56" s="856">
        <v>-4758</v>
      </c>
      <c r="S56" s="856">
        <v>-5029</v>
      </c>
      <c r="T56" s="856">
        <v>-4027</v>
      </c>
      <c r="U56" s="856">
        <v>-4363</v>
      </c>
    </row>
    <row r="57" spans="1:22">
      <c r="A57" s="1031" t="s">
        <v>930</v>
      </c>
      <c r="B57" s="1032">
        <v>18143</v>
      </c>
      <c r="C57" s="1032">
        <v>9650</v>
      </c>
      <c r="D57" s="1032">
        <v>4880</v>
      </c>
      <c r="E57" s="1032">
        <v>769</v>
      </c>
      <c r="F57" s="1035">
        <v>1877</v>
      </c>
      <c r="G57" s="1035">
        <v>7915</v>
      </c>
      <c r="H57" s="1035">
        <v>9560</v>
      </c>
      <c r="I57" s="518"/>
      <c r="J57" s="1033">
        <v>-505</v>
      </c>
      <c r="K57" s="1033">
        <v>-738</v>
      </c>
      <c r="L57" s="1034">
        <v>2207</v>
      </c>
      <c r="M57" s="1034">
        <v>1877</v>
      </c>
      <c r="N57" s="1007">
        <v>4911</v>
      </c>
      <c r="O57" s="1007">
        <v>5375</v>
      </c>
      <c r="P57" s="1007">
        <v>6980</v>
      </c>
      <c r="Q57" s="1007">
        <v>7915</v>
      </c>
      <c r="R57" s="1035">
        <v>8226</v>
      </c>
      <c r="S57" s="1035">
        <v>8908</v>
      </c>
      <c r="T57" s="1035">
        <v>10009</v>
      </c>
      <c r="U57" s="1035">
        <v>9560</v>
      </c>
    </row>
    <row r="58" spans="1:22">
      <c r="A58" s="1036" t="s">
        <v>931</v>
      </c>
      <c r="B58" s="1037"/>
      <c r="C58" s="1037"/>
      <c r="D58" s="1037"/>
      <c r="E58" s="1037"/>
      <c r="F58" s="1037"/>
      <c r="G58" s="1037"/>
      <c r="H58" s="1037"/>
      <c r="I58" s="1038"/>
      <c r="J58" s="1037"/>
      <c r="K58" s="1037"/>
      <c r="L58" s="1037"/>
      <c r="M58" s="1037"/>
      <c r="N58" s="1037"/>
      <c r="O58" s="1037"/>
      <c r="P58" s="1037"/>
      <c r="Q58" s="1037"/>
      <c r="R58" s="1037"/>
      <c r="S58" s="1037"/>
      <c r="T58" s="1037"/>
      <c r="U58" s="1037"/>
    </row>
    <row r="59" spans="1:22">
      <c r="A59" s="704"/>
      <c r="B59" s="704"/>
      <c r="C59" s="704"/>
      <c r="D59" s="704"/>
      <c r="E59" s="708"/>
      <c r="F59" s="708"/>
      <c r="G59" s="708"/>
      <c r="H59" s="708"/>
      <c r="I59" s="704"/>
      <c r="J59" s="1039"/>
      <c r="K59" s="1039"/>
      <c r="L59" s="1039"/>
      <c r="M59" s="1039"/>
      <c r="N59" s="1039"/>
      <c r="O59" s="1039"/>
      <c r="P59" s="1039"/>
      <c r="Q59" s="1039"/>
      <c r="R59" s="1039"/>
      <c r="S59" s="1039"/>
      <c r="T59" s="1039"/>
      <c r="U59" s="1039"/>
      <c r="V59" s="850"/>
    </row>
    <row r="60" spans="1:22" ht="15">
      <c r="A60" s="664" t="s">
        <v>932</v>
      </c>
      <c r="B60" s="664"/>
      <c r="C60" s="664"/>
      <c r="D60" s="664"/>
      <c r="E60" s="664"/>
      <c r="F60" s="664"/>
      <c r="G60" s="664"/>
      <c r="H60" s="664"/>
      <c r="I60" s="664"/>
      <c r="J60" s="664"/>
      <c r="K60" s="664"/>
      <c r="L60" s="664"/>
      <c r="M60" s="664"/>
      <c r="N60" s="664"/>
      <c r="O60" s="664"/>
      <c r="P60" s="664"/>
      <c r="Q60" s="664"/>
      <c r="R60" s="664"/>
      <c r="S60" s="664"/>
      <c r="T60" s="664"/>
      <c r="U60" s="664"/>
    </row>
    <row r="61" spans="1:22">
      <c r="A61" s="874" t="s">
        <v>505</v>
      </c>
      <c r="B61" s="512">
        <v>2017</v>
      </c>
      <c r="C61" s="512">
        <v>2018</v>
      </c>
      <c r="D61" s="512" t="s">
        <v>933</v>
      </c>
      <c r="E61" s="512" t="s">
        <v>934</v>
      </c>
      <c r="F61" s="512">
        <v>2021</v>
      </c>
      <c r="G61" s="512">
        <v>2022</v>
      </c>
      <c r="H61" s="512">
        <v>2023</v>
      </c>
      <c r="I61" s="1000"/>
      <c r="J61" s="512" t="s">
        <v>9</v>
      </c>
      <c r="K61" s="512" t="s">
        <v>10</v>
      </c>
      <c r="L61" s="512" t="s">
        <v>11</v>
      </c>
      <c r="M61" s="512" t="s">
        <v>12</v>
      </c>
      <c r="N61" s="512" t="s">
        <v>13</v>
      </c>
      <c r="O61" s="977" t="s">
        <v>631</v>
      </c>
      <c r="P61" s="512" t="s">
        <v>15</v>
      </c>
      <c r="Q61" s="512" t="s">
        <v>16</v>
      </c>
      <c r="R61" s="977" t="s">
        <v>887</v>
      </c>
      <c r="S61" s="977" t="s">
        <v>507</v>
      </c>
      <c r="T61" s="512" t="s">
        <v>19</v>
      </c>
      <c r="U61" s="512" t="s">
        <v>20</v>
      </c>
    </row>
    <row r="62" spans="1:22">
      <c r="A62" s="877" t="s">
        <v>935</v>
      </c>
      <c r="B62" s="1040">
        <v>1.5</v>
      </c>
      <c r="C62" s="1040">
        <v>0.9</v>
      </c>
      <c r="D62" s="1040">
        <v>1.2</v>
      </c>
      <c r="E62" s="789">
        <v>0.8</v>
      </c>
      <c r="F62" s="789">
        <v>0.4</v>
      </c>
      <c r="G62" s="789">
        <v>0.6</v>
      </c>
      <c r="H62" s="579">
        <v>0.8</v>
      </c>
      <c r="I62" s="788"/>
      <c r="J62" s="789">
        <v>0.5</v>
      </c>
      <c r="K62" s="789">
        <v>0.5</v>
      </c>
      <c r="L62" s="789">
        <v>0.4</v>
      </c>
      <c r="M62" s="789">
        <v>0.4</v>
      </c>
      <c r="N62" s="789">
        <v>0.5</v>
      </c>
      <c r="O62" s="789">
        <v>0.5</v>
      </c>
      <c r="P62" s="789">
        <v>0.6</v>
      </c>
      <c r="Q62" s="789">
        <v>0.6</v>
      </c>
      <c r="R62" s="579">
        <v>0.8</v>
      </c>
      <c r="S62" s="579">
        <v>0.9</v>
      </c>
      <c r="T62" s="579">
        <v>0.9</v>
      </c>
      <c r="U62" s="579">
        <v>0.8</v>
      </c>
    </row>
    <row r="63" spans="1:22" ht="22.5">
      <c r="A63" s="1041" t="s">
        <v>936</v>
      </c>
      <c r="B63" s="1042">
        <v>1.8</v>
      </c>
      <c r="C63" s="1042">
        <v>1.2</v>
      </c>
      <c r="D63" s="1042">
        <v>1.1000000000000001</v>
      </c>
      <c r="E63" s="1043">
        <v>0.9</v>
      </c>
      <c r="F63" s="1043">
        <v>0.5</v>
      </c>
      <c r="G63" s="1043">
        <v>0.7</v>
      </c>
      <c r="H63" s="1043">
        <v>0.8</v>
      </c>
      <c r="I63" s="788"/>
      <c r="J63" s="1043">
        <v>0.6</v>
      </c>
      <c r="K63" s="1043">
        <v>0.5</v>
      </c>
      <c r="L63" s="1043">
        <v>0.4</v>
      </c>
      <c r="M63" s="1043">
        <v>0.5</v>
      </c>
      <c r="N63" s="1043">
        <v>0.5</v>
      </c>
      <c r="O63" s="1043">
        <v>0.6</v>
      </c>
      <c r="P63" s="1043">
        <v>0.9</v>
      </c>
      <c r="Q63" s="1043">
        <v>0.7</v>
      </c>
      <c r="R63" s="1043">
        <v>0.7</v>
      </c>
      <c r="S63" s="1043">
        <v>0.8</v>
      </c>
      <c r="T63" s="1043">
        <v>0.8</v>
      </c>
      <c r="U63" s="1043">
        <v>0.8</v>
      </c>
    </row>
    <row r="64" spans="1:22">
      <c r="A64" s="788" t="s">
        <v>937</v>
      </c>
      <c r="B64" s="1311"/>
      <c r="C64" s="1311"/>
      <c r="D64" s="1311"/>
      <c r="E64" s="781"/>
      <c r="F64" s="781"/>
      <c r="G64" s="781"/>
      <c r="H64" s="781"/>
      <c r="I64" s="788"/>
      <c r="J64" s="781"/>
      <c r="K64" s="781"/>
      <c r="L64" s="781"/>
      <c r="M64" s="781"/>
      <c r="N64" s="781"/>
      <c r="O64" s="781"/>
      <c r="P64" s="781"/>
      <c r="Q64" s="781"/>
      <c r="R64" s="781"/>
      <c r="S64" s="781"/>
      <c r="T64" s="781"/>
      <c r="U64" s="781"/>
    </row>
    <row r="65" spans="1:23">
      <c r="A65" s="560"/>
      <c r="B65" s="560"/>
      <c r="C65" s="560"/>
      <c r="D65" s="560"/>
      <c r="E65" s="560"/>
      <c r="F65" s="560"/>
      <c r="G65" s="560"/>
      <c r="H65" s="560"/>
      <c r="I65" s="560"/>
      <c r="J65" s="1044"/>
      <c r="K65" s="1044"/>
      <c r="L65" s="1044"/>
      <c r="M65" s="1044"/>
      <c r="N65" s="1044"/>
      <c r="O65" s="1044"/>
      <c r="P65" s="1044"/>
      <c r="Q65" s="1044"/>
      <c r="R65" s="1044"/>
      <c r="S65" s="1044"/>
      <c r="T65" s="1044"/>
      <c r="U65" s="1044"/>
    </row>
    <row r="66" spans="1:23" ht="15">
      <c r="A66" s="1538" t="s">
        <v>938</v>
      </c>
      <c r="B66" s="1538"/>
      <c r="C66" s="1538"/>
      <c r="D66" s="1538"/>
      <c r="E66" s="1538"/>
      <c r="F66" s="1538"/>
      <c r="G66" s="1538"/>
      <c r="H66" s="1538"/>
      <c r="I66" s="1538"/>
      <c r="J66" s="1538"/>
      <c r="K66" s="1538"/>
      <c r="L66" s="1538"/>
      <c r="M66" s="1538"/>
      <c r="N66" s="1538"/>
      <c r="O66" s="1538"/>
      <c r="P66" s="1538"/>
      <c r="Q66" s="1538"/>
      <c r="R66" s="1538"/>
      <c r="S66" s="1538"/>
      <c r="T66" s="1538"/>
      <c r="U66" s="1538"/>
    </row>
    <row r="67" spans="1:23">
      <c r="A67" s="874" t="s">
        <v>505</v>
      </c>
      <c r="B67" s="512">
        <v>2017</v>
      </c>
      <c r="C67" s="512">
        <v>2018</v>
      </c>
      <c r="D67" s="512">
        <v>2019</v>
      </c>
      <c r="E67" s="512">
        <v>2020</v>
      </c>
      <c r="F67" s="512">
        <v>2021</v>
      </c>
      <c r="G67" s="512">
        <v>2022</v>
      </c>
      <c r="H67" s="512">
        <v>2023</v>
      </c>
      <c r="I67" s="1000"/>
      <c r="J67" s="512" t="s">
        <v>9</v>
      </c>
      <c r="K67" s="512" t="s">
        <v>10</v>
      </c>
      <c r="L67" s="512" t="s">
        <v>11</v>
      </c>
      <c r="M67" s="512" t="s">
        <v>12</v>
      </c>
      <c r="N67" s="512" t="s">
        <v>13</v>
      </c>
      <c r="O67" s="977" t="s">
        <v>631</v>
      </c>
      <c r="P67" s="512" t="s">
        <v>15</v>
      </c>
      <c r="Q67" s="512" t="s">
        <v>16</v>
      </c>
      <c r="R67" s="977" t="s">
        <v>887</v>
      </c>
      <c r="S67" s="977" t="s">
        <v>507</v>
      </c>
      <c r="T67" s="512" t="s">
        <v>19</v>
      </c>
      <c r="U67" s="512" t="s">
        <v>20</v>
      </c>
    </row>
    <row r="68" spans="1:23">
      <c r="A68" s="877" t="s">
        <v>939</v>
      </c>
      <c r="B68" s="1040">
        <v>9</v>
      </c>
      <c r="C68" s="1040">
        <v>14</v>
      </c>
      <c r="D68" s="1040">
        <v>10.7</v>
      </c>
      <c r="E68" s="789">
        <v>20.3</v>
      </c>
      <c r="F68" s="789">
        <v>46.7</v>
      </c>
      <c r="G68" s="789">
        <v>32.299999999999997</v>
      </c>
      <c r="H68" s="1045">
        <v>24.1</v>
      </c>
      <c r="I68" s="788"/>
      <c r="J68" s="1226">
        <v>28</v>
      </c>
      <c r="K68" s="789">
        <v>39.1</v>
      </c>
      <c r="L68" s="789">
        <v>43.1</v>
      </c>
      <c r="M68" s="789">
        <v>46.7</v>
      </c>
      <c r="N68" s="789">
        <v>46.5</v>
      </c>
      <c r="O68" s="789">
        <v>38.1</v>
      </c>
      <c r="P68" s="789">
        <v>33.700000000000003</v>
      </c>
      <c r="Q68" s="789">
        <v>32.299999999999997</v>
      </c>
      <c r="R68" s="1045">
        <v>27.1</v>
      </c>
      <c r="S68" s="1045">
        <v>24.1</v>
      </c>
      <c r="T68" s="1045">
        <v>23</v>
      </c>
      <c r="U68" s="1045">
        <v>24.1</v>
      </c>
    </row>
    <row r="69" spans="1:23">
      <c r="A69" s="1041" t="s">
        <v>940</v>
      </c>
      <c r="B69" s="1042">
        <v>9.1</v>
      </c>
      <c r="C69" s="1042">
        <v>14.8</v>
      </c>
      <c r="D69" s="1042">
        <v>8.9</v>
      </c>
      <c r="E69" s="1046">
        <v>22</v>
      </c>
      <c r="F69" s="1046">
        <v>45.2</v>
      </c>
      <c r="G69" s="1046">
        <v>25.2</v>
      </c>
      <c r="H69" s="1043">
        <v>24.2</v>
      </c>
      <c r="I69" s="788"/>
      <c r="J69" s="1043">
        <v>27.8</v>
      </c>
      <c r="K69" s="1043">
        <v>38.700000000000003</v>
      </c>
      <c r="L69" s="1043">
        <v>41.3</v>
      </c>
      <c r="M69" s="1043">
        <v>45.2</v>
      </c>
      <c r="N69" s="1043">
        <v>49.5</v>
      </c>
      <c r="O69" s="1046">
        <v>23</v>
      </c>
      <c r="P69" s="1043">
        <v>19.399999999999999</v>
      </c>
      <c r="Q69" s="1043">
        <v>25.2</v>
      </c>
      <c r="R69" s="1043">
        <v>22.1</v>
      </c>
      <c r="S69" s="1043">
        <v>20.100000000000001</v>
      </c>
      <c r="T69" s="1043">
        <v>21.2</v>
      </c>
      <c r="U69" s="1043">
        <v>24.2</v>
      </c>
    </row>
    <row r="70" spans="1:23" ht="15">
      <c r="A70" s="840"/>
      <c r="B70" s="840"/>
      <c r="C70" s="840"/>
      <c r="D70" s="840"/>
      <c r="E70" s="840"/>
      <c r="F70" s="840"/>
      <c r="G70" s="840"/>
      <c r="H70" s="840"/>
      <c r="I70" s="840"/>
      <c r="J70" s="839"/>
      <c r="K70" s="839"/>
      <c r="L70" s="1047"/>
      <c r="M70" s="839"/>
      <c r="N70" s="839"/>
      <c r="O70" s="839"/>
      <c r="P70" s="839"/>
      <c r="Q70" s="839"/>
      <c r="R70" s="839"/>
      <c r="S70" s="839"/>
      <c r="T70" s="839"/>
      <c r="U70" s="839"/>
      <c r="V70" s="850"/>
    </row>
    <row r="71" spans="1:23" ht="15" customHeight="1">
      <c r="A71" s="1576" t="s">
        <v>941</v>
      </c>
      <c r="B71" s="1577"/>
      <c r="C71" s="1577"/>
      <c r="D71" s="1577"/>
      <c r="E71" s="1577"/>
      <c r="F71" s="1577"/>
      <c r="G71" s="1577"/>
      <c r="H71" s="1577"/>
      <c r="I71" s="1540"/>
      <c r="J71" s="1577"/>
      <c r="K71" s="1577"/>
      <c r="L71" s="1577"/>
      <c r="M71" s="1577"/>
      <c r="N71" s="1577"/>
      <c r="O71" s="1577"/>
      <c r="P71" s="1577"/>
      <c r="Q71" s="1577"/>
      <c r="R71" s="1577"/>
      <c r="S71" s="1577"/>
      <c r="T71" s="1577"/>
      <c r="U71" s="1577"/>
    </row>
    <row r="72" spans="1:23">
      <c r="A72" s="1048" t="s">
        <v>942</v>
      </c>
      <c r="B72" s="512">
        <v>2017</v>
      </c>
      <c r="C72" s="512">
        <v>2018</v>
      </c>
      <c r="D72" s="512">
        <v>2019</v>
      </c>
      <c r="E72" s="512">
        <v>2020</v>
      </c>
      <c r="F72" s="512">
        <v>2021</v>
      </c>
      <c r="G72" s="512">
        <v>2022</v>
      </c>
      <c r="H72" s="512">
        <v>2023</v>
      </c>
      <c r="I72" s="1000"/>
      <c r="J72" s="512" t="s">
        <v>9</v>
      </c>
      <c r="K72" s="512" t="s">
        <v>10</v>
      </c>
      <c r="L72" s="512" t="s">
        <v>11</v>
      </c>
      <c r="M72" s="512" t="s">
        <v>12</v>
      </c>
      <c r="N72" s="512" t="s">
        <v>13</v>
      </c>
      <c r="O72" s="977" t="s">
        <v>631</v>
      </c>
      <c r="P72" s="512" t="s">
        <v>15</v>
      </c>
      <c r="Q72" s="512" t="s">
        <v>16</v>
      </c>
      <c r="R72" s="512" t="s">
        <v>887</v>
      </c>
      <c r="S72" s="512" t="s">
        <v>507</v>
      </c>
      <c r="T72" s="512" t="s">
        <v>19</v>
      </c>
      <c r="U72" s="512" t="s">
        <v>20</v>
      </c>
    </row>
    <row r="73" spans="1:23">
      <c r="A73" s="877" t="s">
        <v>943</v>
      </c>
      <c r="B73" s="787"/>
      <c r="C73" s="787"/>
      <c r="D73" s="787"/>
      <c r="E73" s="787"/>
      <c r="F73" s="787"/>
      <c r="G73" s="787"/>
      <c r="H73" s="787"/>
      <c r="I73" s="788"/>
      <c r="J73" s="781">
        <v>5.4832999999999998</v>
      </c>
      <c r="K73" s="789">
        <v>5.2907000000000002</v>
      </c>
      <c r="L73" s="781">
        <v>5.2286000000000001</v>
      </c>
      <c r="M73" s="1222">
        <v>5.5860000000000003</v>
      </c>
      <c r="N73" s="1222">
        <v>5.2298999999999998</v>
      </c>
      <c r="O73" s="789" t="s">
        <v>944</v>
      </c>
      <c r="P73" s="789">
        <v>5.2462</v>
      </c>
      <c r="Q73" s="789">
        <v>5.2553999999999998</v>
      </c>
      <c r="R73" s="789" t="s">
        <v>945</v>
      </c>
      <c r="S73" s="789" t="s">
        <v>946</v>
      </c>
      <c r="T73" s="579">
        <v>4.8803000000000001</v>
      </c>
      <c r="U73" s="579">
        <v>4.9553000000000003</v>
      </c>
    </row>
    <row r="74" spans="1:23">
      <c r="A74" s="1041" t="s">
        <v>947</v>
      </c>
      <c r="B74" s="1049"/>
      <c r="C74" s="1049"/>
      <c r="D74" s="1049"/>
      <c r="E74" s="1049"/>
      <c r="F74" s="1049"/>
      <c r="G74" s="1049"/>
      <c r="H74" s="1049"/>
      <c r="I74" s="788"/>
      <c r="J74" s="1225">
        <v>5.6973000000000003</v>
      </c>
      <c r="K74" s="1043">
        <v>5.0022000000000002</v>
      </c>
      <c r="L74" s="1225">
        <v>5.4394</v>
      </c>
      <c r="M74" s="1043">
        <v>5.5804999999999998</v>
      </c>
      <c r="N74" s="1223">
        <v>4.7378</v>
      </c>
      <c r="O74" s="1043" t="s">
        <v>948</v>
      </c>
      <c r="P74" s="1043">
        <v>5.4066000000000001</v>
      </c>
      <c r="Q74" s="1043">
        <v>5.2176999999999998</v>
      </c>
      <c r="R74" s="1043" t="s">
        <v>949</v>
      </c>
      <c r="S74" s="1043" t="s">
        <v>950</v>
      </c>
      <c r="T74" s="1043">
        <v>5.0076000000000001</v>
      </c>
      <c r="U74" s="1483">
        <v>48413</v>
      </c>
    </row>
    <row r="75" spans="1:23">
      <c r="J75" s="850"/>
      <c r="K75" s="850"/>
      <c r="L75" s="850"/>
      <c r="M75" s="850"/>
      <c r="N75" s="850"/>
      <c r="O75" s="850"/>
      <c r="P75" s="850"/>
      <c r="Q75" s="850"/>
      <c r="R75" s="850"/>
      <c r="S75" s="850"/>
      <c r="T75" s="850"/>
      <c r="U75" s="850"/>
      <c r="V75" s="850"/>
      <c r="W75" s="850"/>
    </row>
  </sheetData>
  <mergeCells count="7">
    <mergeCell ref="A71:U71"/>
    <mergeCell ref="A1:U1"/>
    <mergeCell ref="A12:U12"/>
    <mergeCell ref="A14:U14"/>
    <mergeCell ref="A37:U37"/>
    <mergeCell ref="A50:U50"/>
    <mergeCell ref="A66:U66"/>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CD9D26-9E81-4F1B-8F06-F4D310B276C7}">
  <sheetPr>
    <pageSetUpPr autoPageBreaks="0" fitToPage="1"/>
  </sheetPr>
  <dimension ref="A1:IQ48"/>
  <sheetViews>
    <sheetView showGridLines="0" showOutlineSymbols="0" zoomScaleNormal="100" workbookViewId="0">
      <pane xSplit="1" topLeftCell="B1" activePane="topRight" state="frozen"/>
      <selection sqref="A1:AM1"/>
      <selection pane="topRight" sqref="A1:AM1"/>
    </sheetView>
  </sheetViews>
  <sheetFormatPr defaultRowHeight="12.75"/>
  <cols>
    <col min="1" max="1" width="41.7109375" style="510" customWidth="1"/>
    <col min="2" max="2" width="9.5703125" style="510" customWidth="1"/>
    <col min="3" max="3" width="7.140625" style="510" customWidth="1"/>
    <col min="4" max="4" width="9.5703125" style="510" customWidth="1"/>
    <col min="5" max="5" width="7.140625" style="510" customWidth="1"/>
    <col min="6" max="6" width="9.5703125" style="510" customWidth="1"/>
    <col min="7" max="7" width="7.140625" style="510" customWidth="1"/>
    <col min="8" max="8" width="9.5703125" style="510" customWidth="1"/>
    <col min="9" max="9" width="7.140625" style="510" customWidth="1"/>
    <col min="10" max="10" width="9.5703125" style="510" customWidth="1"/>
    <col min="11" max="13" width="7.140625" style="510" customWidth="1"/>
    <col min="14" max="14" width="9.5703125" style="510" customWidth="1"/>
    <col min="15" max="15" width="7.140625" style="510" customWidth="1"/>
    <col min="16" max="16" width="5.5703125" style="510" customWidth="1"/>
    <col min="17" max="17" width="9.5703125" style="510" customWidth="1"/>
    <col min="18" max="18" width="7.140625" style="510" customWidth="1"/>
    <col min="19" max="19" width="9.5703125" style="510" customWidth="1"/>
    <col min="20" max="20" width="7.28515625" style="510" customWidth="1"/>
    <col min="21" max="21" width="9.5703125" style="510" customWidth="1"/>
    <col min="22" max="22" width="7.28515625" style="510" customWidth="1"/>
    <col min="23" max="23" width="9.5703125" style="510" customWidth="1"/>
    <col min="24" max="24" width="7.28515625" style="510" customWidth="1"/>
    <col min="25" max="25" width="9.5703125" style="510" customWidth="1"/>
    <col min="26" max="26" width="7.28515625" style="510" customWidth="1"/>
    <col min="27" max="27" width="9.5703125" style="510" customWidth="1"/>
    <col min="28" max="28" width="7.28515625" style="510" customWidth="1"/>
    <col min="29" max="29" width="9.5703125" style="510" customWidth="1"/>
    <col min="30" max="30" width="7.28515625" style="510" customWidth="1"/>
    <col min="31" max="31" width="9.5703125" style="510" customWidth="1"/>
    <col min="32" max="32" width="7.28515625" style="510" customWidth="1"/>
    <col min="33" max="33" width="9.5703125" style="510" customWidth="1"/>
    <col min="34" max="34" width="7.28515625" style="510" customWidth="1"/>
    <col min="35" max="35" width="9.5703125" style="510" customWidth="1"/>
    <col min="36" max="38" width="7.28515625" style="510" customWidth="1"/>
    <col min="39" max="39" width="9.5703125" style="510" customWidth="1"/>
    <col min="40" max="40" width="7.28515625" style="510" customWidth="1"/>
    <col min="41" max="41" width="11.85546875" style="510" customWidth="1"/>
    <col min="42" max="16384" width="9.140625" style="510"/>
  </cols>
  <sheetData>
    <row r="1" spans="1:40" ht="15">
      <c r="A1" s="1510" t="s">
        <v>951</v>
      </c>
      <c r="B1" s="1510"/>
      <c r="C1" s="1510"/>
      <c r="D1" s="1510"/>
      <c r="E1" s="1510"/>
      <c r="F1" s="1510"/>
      <c r="G1" s="1510"/>
      <c r="H1" s="1510"/>
      <c r="I1" s="1510"/>
      <c r="J1" s="1510"/>
      <c r="K1" s="1510"/>
      <c r="L1" s="1510"/>
      <c r="M1" s="1510"/>
      <c r="N1" s="1510"/>
      <c r="O1" s="1510"/>
      <c r="P1" s="1510"/>
      <c r="Q1" s="1510"/>
      <c r="R1" s="1510"/>
      <c r="S1" s="1510"/>
      <c r="T1" s="1510"/>
      <c r="U1" s="1510"/>
      <c r="V1" s="1510"/>
      <c r="W1" s="1510"/>
      <c r="X1" s="1510"/>
      <c r="Y1" s="1510"/>
      <c r="Z1" s="1510"/>
      <c r="AA1" s="1510"/>
      <c r="AB1" s="1510"/>
      <c r="AC1" s="1510"/>
      <c r="AD1" s="1510"/>
      <c r="AE1" s="1510"/>
      <c r="AF1" s="1510"/>
      <c r="AG1" s="1510"/>
      <c r="AH1" s="1510"/>
      <c r="AI1" s="1510"/>
      <c r="AJ1" s="1510"/>
      <c r="AK1" s="1510"/>
      <c r="AL1" s="1510"/>
      <c r="AM1" s="1510"/>
    </row>
    <row r="2" spans="1:40">
      <c r="A2" s="1050" t="s">
        <v>505</v>
      </c>
      <c r="B2" s="681">
        <v>2017</v>
      </c>
      <c r="C2" s="681" t="s">
        <v>276</v>
      </c>
      <c r="D2" s="681">
        <v>2018</v>
      </c>
      <c r="E2" s="681" t="s">
        <v>276</v>
      </c>
      <c r="F2" s="681">
        <v>2019</v>
      </c>
      <c r="G2" s="681" t="s">
        <v>276</v>
      </c>
      <c r="H2" s="681">
        <v>2020</v>
      </c>
      <c r="I2" s="681" t="s">
        <v>276</v>
      </c>
      <c r="J2" s="681">
        <v>2021</v>
      </c>
      <c r="K2" s="681" t="s">
        <v>276</v>
      </c>
      <c r="L2" s="681">
        <v>2022</v>
      </c>
      <c r="M2" s="681" t="s">
        <v>276</v>
      </c>
      <c r="N2" s="681">
        <v>2023</v>
      </c>
      <c r="O2" s="681" t="s">
        <v>276</v>
      </c>
      <c r="P2" s="1051"/>
      <c r="Q2" s="681" t="s">
        <v>9</v>
      </c>
      <c r="R2" s="681" t="s">
        <v>276</v>
      </c>
      <c r="S2" s="681" t="s">
        <v>10</v>
      </c>
      <c r="T2" s="681" t="s">
        <v>276</v>
      </c>
      <c r="U2" s="681" t="s">
        <v>11</v>
      </c>
      <c r="V2" s="681" t="s">
        <v>276</v>
      </c>
      <c r="W2" s="681" t="s">
        <v>12</v>
      </c>
      <c r="X2" s="681" t="s">
        <v>276</v>
      </c>
      <c r="Y2" s="681" t="s">
        <v>13</v>
      </c>
      <c r="Z2" s="681" t="s">
        <v>276</v>
      </c>
      <c r="AA2" s="1052" t="s">
        <v>631</v>
      </c>
      <c r="AB2" s="1052" t="s">
        <v>952</v>
      </c>
      <c r="AC2" s="681" t="s">
        <v>15</v>
      </c>
      <c r="AD2" s="681" t="s">
        <v>276</v>
      </c>
      <c r="AE2" s="681" t="s">
        <v>16</v>
      </c>
      <c r="AF2" s="1052" t="s">
        <v>764</v>
      </c>
      <c r="AG2" s="1052" t="s">
        <v>887</v>
      </c>
      <c r="AH2" s="1052" t="s">
        <v>764</v>
      </c>
      <c r="AI2" s="1052" t="s">
        <v>507</v>
      </c>
      <c r="AJ2" s="681" t="s">
        <v>276</v>
      </c>
      <c r="AK2" s="681" t="s">
        <v>19</v>
      </c>
      <c r="AL2" s="681" t="s">
        <v>276</v>
      </c>
      <c r="AM2" s="681" t="s">
        <v>20</v>
      </c>
      <c r="AN2" s="681" t="s">
        <v>276</v>
      </c>
    </row>
    <row r="3" spans="1:40">
      <c r="A3" s="1053" t="s">
        <v>953</v>
      </c>
      <c r="B3" s="1054">
        <v>25129</v>
      </c>
      <c r="C3" s="1055">
        <v>74</v>
      </c>
      <c r="D3" s="1054">
        <v>27933</v>
      </c>
      <c r="E3" s="1056">
        <f>D3/$D$23*100</f>
        <v>76.371838687628156</v>
      </c>
      <c r="F3" s="1054">
        <v>30005</v>
      </c>
      <c r="G3" s="1056">
        <f>F3/$F$23*100</f>
        <v>79.864253393665166</v>
      </c>
      <c r="H3" s="1057">
        <v>32078</v>
      </c>
      <c r="I3" s="1056">
        <v>81.099999999999994</v>
      </c>
      <c r="J3" s="1057">
        <v>45925</v>
      </c>
      <c r="K3" s="1059">
        <v>84</v>
      </c>
      <c r="L3" s="1485">
        <v>34916</v>
      </c>
      <c r="M3" s="1059">
        <v>80</v>
      </c>
      <c r="N3" s="1058">
        <v>34079</v>
      </c>
      <c r="O3" s="1059">
        <v>82</v>
      </c>
      <c r="P3" s="1060"/>
      <c r="Q3" s="1058">
        <v>10411</v>
      </c>
      <c r="R3" s="1263">
        <f>Q3/$Q$19*100</f>
        <v>82.936349876523536</v>
      </c>
      <c r="S3" s="1058">
        <v>14178</v>
      </c>
      <c r="T3" s="1061">
        <v>85.85</v>
      </c>
      <c r="U3" s="1058">
        <f>SUM(U4:U9)</f>
        <v>10566</v>
      </c>
      <c r="V3" s="1238">
        <v>85.75</v>
      </c>
      <c r="W3" s="1058">
        <f>SUM(W4:W9)</f>
        <v>10769</v>
      </c>
      <c r="X3" s="1061">
        <f t="shared" ref="X3:AF3" si="0">SUM(X4:X9)</f>
        <v>82.169999999999987</v>
      </c>
      <c r="Y3" s="1061">
        <f t="shared" si="0"/>
        <v>8734</v>
      </c>
      <c r="Z3" s="1061">
        <f t="shared" si="0"/>
        <v>80.780614132445436</v>
      </c>
      <c r="AA3" s="1061">
        <f t="shared" si="0"/>
        <v>9025</v>
      </c>
      <c r="AB3" s="1061">
        <f t="shared" si="0"/>
        <v>81</v>
      </c>
      <c r="AC3" s="1061">
        <f t="shared" si="0"/>
        <v>7827</v>
      </c>
      <c r="AD3" s="1061">
        <f t="shared" si="0"/>
        <v>79</v>
      </c>
      <c r="AE3" s="1061">
        <f t="shared" si="0"/>
        <v>9330</v>
      </c>
      <c r="AF3" s="1061">
        <f t="shared" si="0"/>
        <v>78</v>
      </c>
      <c r="AG3" s="1062">
        <v>6411</v>
      </c>
      <c r="AH3" s="1250">
        <v>76</v>
      </c>
      <c r="AI3" s="1062">
        <v>7776</v>
      </c>
      <c r="AJ3" s="1250">
        <v>80</v>
      </c>
      <c r="AK3" s="1062">
        <v>8862</v>
      </c>
      <c r="AL3" s="1253">
        <v>83</v>
      </c>
      <c r="AM3" s="1062">
        <v>11030</v>
      </c>
      <c r="AN3" s="1063">
        <v>84</v>
      </c>
    </row>
    <row r="4" spans="1:40">
      <c r="A4" s="1064" t="s">
        <v>954</v>
      </c>
      <c r="B4" s="1065">
        <v>18524</v>
      </c>
      <c r="C4" s="1066">
        <v>54.5</v>
      </c>
      <c r="D4" s="1065">
        <v>20354</v>
      </c>
      <c r="E4" s="1067">
        <f>D4/$D$23*100</f>
        <v>55.650034176349962</v>
      </c>
      <c r="F4" s="1065">
        <v>23343</v>
      </c>
      <c r="G4" s="1067">
        <f t="shared" ref="G4:G18" si="1">F4/$F$23*100</f>
        <v>62.132020228906036</v>
      </c>
      <c r="H4" s="1068">
        <v>27285</v>
      </c>
      <c r="I4" s="1067">
        <v>69</v>
      </c>
      <c r="J4" s="1068">
        <v>38324</v>
      </c>
      <c r="K4" s="1065">
        <v>70</v>
      </c>
      <c r="L4" s="1486">
        <v>28188</v>
      </c>
      <c r="M4" s="1065">
        <v>64</v>
      </c>
      <c r="N4" s="1069">
        <v>27760</v>
      </c>
      <c r="O4" s="1065">
        <v>66</v>
      </c>
      <c r="P4" s="1070"/>
      <c r="Q4" s="1069">
        <v>9060</v>
      </c>
      <c r="R4" s="1264">
        <f>Q4/$Q$19*100</f>
        <v>72.173982314984471</v>
      </c>
      <c r="S4" s="1069">
        <v>12081</v>
      </c>
      <c r="T4" s="1230">
        <v>73.16</v>
      </c>
      <c r="U4" s="1069">
        <v>8418</v>
      </c>
      <c r="V4" s="1256">
        <v>68.02</v>
      </c>
      <c r="W4" s="522">
        <v>8764</v>
      </c>
      <c r="X4" s="1230">
        <v>66.88</v>
      </c>
      <c r="Y4" s="522">
        <v>7255</v>
      </c>
      <c r="Z4" s="1239">
        <f t="shared" ref="Z4:Z17" si="2">Y4/$Y$19*100</f>
        <v>67.101368849426564</v>
      </c>
      <c r="AA4" s="522">
        <v>7113</v>
      </c>
      <c r="AB4" s="1068">
        <v>64</v>
      </c>
      <c r="AC4" s="522">
        <v>6053</v>
      </c>
      <c r="AD4" s="1246">
        <v>61</v>
      </c>
      <c r="AE4" s="522">
        <v>7767</v>
      </c>
      <c r="AF4" s="1251">
        <v>65</v>
      </c>
      <c r="AG4" s="1072">
        <v>4982</v>
      </c>
      <c r="AH4" s="1251">
        <v>59</v>
      </c>
      <c r="AI4" s="1072">
        <v>6235</v>
      </c>
      <c r="AJ4" s="1251">
        <v>64</v>
      </c>
      <c r="AK4" s="1072">
        <v>7331</v>
      </c>
      <c r="AL4" s="1254">
        <v>69</v>
      </c>
      <c r="AM4" s="1072">
        <v>9212</v>
      </c>
      <c r="AN4" s="1073">
        <v>71</v>
      </c>
    </row>
    <row r="5" spans="1:40">
      <c r="A5" s="1074" t="s">
        <v>955</v>
      </c>
      <c r="B5" s="1075">
        <v>38</v>
      </c>
      <c r="C5" s="1076">
        <v>0.1</v>
      </c>
      <c r="D5" s="1075">
        <v>35</v>
      </c>
      <c r="E5" s="1077">
        <f>D5/$D$23*100</f>
        <v>9.569377990430622E-2</v>
      </c>
      <c r="F5" s="1075">
        <v>35</v>
      </c>
      <c r="G5" s="1056">
        <f t="shared" si="1"/>
        <v>9.3159435719989359E-2</v>
      </c>
      <c r="H5" s="1075">
        <v>20</v>
      </c>
      <c r="I5" s="1076">
        <v>0.1</v>
      </c>
      <c r="J5" s="1075">
        <v>62</v>
      </c>
      <c r="K5" s="1075">
        <v>0</v>
      </c>
      <c r="L5" s="1487">
        <v>103</v>
      </c>
      <c r="M5" s="1075">
        <v>0</v>
      </c>
      <c r="N5" s="1078">
        <v>122</v>
      </c>
      <c r="O5" s="1075">
        <v>0</v>
      </c>
      <c r="P5" s="1070"/>
      <c r="Q5" s="1075">
        <v>24</v>
      </c>
      <c r="R5" s="1079">
        <f t="shared" ref="R5:R9" si="3">Q5/$Q$19*100</f>
        <v>0.19118935712578666</v>
      </c>
      <c r="S5" s="1078">
        <v>14</v>
      </c>
      <c r="T5" s="1231">
        <v>1.08</v>
      </c>
      <c r="U5" s="1078">
        <v>17</v>
      </c>
      <c r="V5" s="1261">
        <v>0</v>
      </c>
      <c r="W5" s="1078">
        <v>8</v>
      </c>
      <c r="X5" s="1231">
        <v>0.06</v>
      </c>
      <c r="Y5" s="536">
        <v>23</v>
      </c>
      <c r="Z5" s="1240">
        <f t="shared" si="2"/>
        <v>0.21272660007399186</v>
      </c>
      <c r="AA5" s="536">
        <v>29</v>
      </c>
      <c r="AB5" s="1242">
        <v>0</v>
      </c>
      <c r="AC5" s="536">
        <v>29</v>
      </c>
      <c r="AD5" s="1247">
        <v>0</v>
      </c>
      <c r="AE5" s="536">
        <v>22</v>
      </c>
      <c r="AF5" s="1247">
        <v>0</v>
      </c>
      <c r="AG5" s="1081">
        <v>26</v>
      </c>
      <c r="AH5" s="1247">
        <v>0</v>
      </c>
      <c r="AI5" s="1081">
        <v>34</v>
      </c>
      <c r="AJ5" s="1247">
        <v>0</v>
      </c>
      <c r="AK5" s="1081">
        <v>33</v>
      </c>
      <c r="AL5" s="1255">
        <v>0</v>
      </c>
      <c r="AM5" s="1081">
        <v>29</v>
      </c>
      <c r="AN5" s="1082">
        <v>0</v>
      </c>
    </row>
    <row r="6" spans="1:40">
      <c r="A6" s="1064" t="s">
        <v>956</v>
      </c>
      <c r="B6" s="1065">
        <v>5653</v>
      </c>
      <c r="C6" s="1066">
        <v>16.600000000000001</v>
      </c>
      <c r="D6" s="1065">
        <v>6651</v>
      </c>
      <c r="E6" s="1067">
        <f>D6/$D$23*100</f>
        <v>18.184552289815446</v>
      </c>
      <c r="F6" s="1065">
        <v>5948</v>
      </c>
      <c r="G6" s="1083">
        <f t="shared" si="1"/>
        <v>15.831780676071332</v>
      </c>
      <c r="H6" s="1068">
        <v>4242</v>
      </c>
      <c r="I6" s="1083">
        <v>10.7</v>
      </c>
      <c r="J6" s="1069">
        <v>7053</v>
      </c>
      <c r="K6" s="1251">
        <v>12.9</v>
      </c>
      <c r="L6" s="1486">
        <v>6256</v>
      </c>
      <c r="M6" s="1065">
        <v>14</v>
      </c>
      <c r="N6" s="1069">
        <v>5803</v>
      </c>
      <c r="O6" s="1065">
        <v>14</v>
      </c>
      <c r="P6" s="1070"/>
      <c r="Q6" s="1065">
        <v>1208</v>
      </c>
      <c r="R6" s="1264">
        <f t="shared" si="3"/>
        <v>9.6231976419979279</v>
      </c>
      <c r="S6" s="1069">
        <v>1947</v>
      </c>
      <c r="T6" s="1230">
        <v>11.79</v>
      </c>
      <c r="U6" s="1069">
        <v>2009</v>
      </c>
      <c r="V6" s="1257">
        <v>16.23</v>
      </c>
      <c r="W6" s="1069">
        <v>1889</v>
      </c>
      <c r="X6" s="1230">
        <v>14.41</v>
      </c>
      <c r="Y6" s="522">
        <v>1364</v>
      </c>
      <c r="Z6" s="1239">
        <f t="shared" si="2"/>
        <v>12.615612282648907</v>
      </c>
      <c r="AA6" s="522">
        <v>1780</v>
      </c>
      <c r="AB6" s="1068">
        <v>16</v>
      </c>
      <c r="AC6" s="522">
        <v>1656</v>
      </c>
      <c r="AD6" s="1246">
        <v>17</v>
      </c>
      <c r="AE6" s="522">
        <v>1456</v>
      </c>
      <c r="AF6" s="1251">
        <v>12</v>
      </c>
      <c r="AG6" s="1072">
        <v>1322</v>
      </c>
      <c r="AH6" s="1251">
        <v>16</v>
      </c>
      <c r="AI6" s="1072">
        <v>1413</v>
      </c>
      <c r="AJ6" s="1251">
        <v>15</v>
      </c>
      <c r="AK6" s="1072">
        <v>1388</v>
      </c>
      <c r="AL6" s="1254">
        <v>13</v>
      </c>
      <c r="AM6" s="1072">
        <v>1680</v>
      </c>
      <c r="AN6" s="1073">
        <v>13</v>
      </c>
    </row>
    <row r="7" spans="1:40">
      <c r="A7" s="1064" t="s">
        <v>215</v>
      </c>
      <c r="B7" s="1065">
        <v>289</v>
      </c>
      <c r="C7" s="1066">
        <v>0.9</v>
      </c>
      <c r="D7" s="1274">
        <v>288</v>
      </c>
      <c r="E7" s="1275">
        <v>0.8</v>
      </c>
      <c r="F7" s="1065">
        <v>148</v>
      </c>
      <c r="G7" s="1083">
        <f t="shared" si="1"/>
        <v>0.39393132818738358</v>
      </c>
      <c r="H7" s="1068">
        <v>158</v>
      </c>
      <c r="I7" s="1066">
        <v>0.4</v>
      </c>
      <c r="J7" s="1066">
        <f>SUM(Q7,S7)</f>
        <v>58</v>
      </c>
      <c r="K7" s="1066"/>
      <c r="L7" s="1486"/>
      <c r="M7" s="1068"/>
      <c r="N7" s="1068"/>
      <c r="O7" s="1068"/>
      <c r="P7" s="1070"/>
      <c r="Q7" s="1069">
        <v>29</v>
      </c>
      <c r="R7" s="1264">
        <f t="shared" si="3"/>
        <v>0.23102047319365887</v>
      </c>
      <c r="S7" s="1069">
        <v>29</v>
      </c>
      <c r="T7" s="1230">
        <v>0.18</v>
      </c>
      <c r="U7" s="1069"/>
      <c r="V7" s="1257"/>
      <c r="W7" s="1069"/>
      <c r="X7" s="1232"/>
      <c r="Y7" s="522"/>
      <c r="Z7" s="1239"/>
      <c r="AA7" s="1066"/>
      <c r="AB7" s="1243"/>
      <c r="AC7" s="522"/>
      <c r="AD7" s="1246"/>
      <c r="AE7" s="522"/>
      <c r="AF7" s="1251"/>
      <c r="AG7" s="1066"/>
      <c r="AH7" s="1251"/>
      <c r="AI7" s="1066"/>
      <c r="AJ7" s="1251"/>
      <c r="AK7" s="1066"/>
      <c r="AL7" s="1251"/>
      <c r="AM7" s="1066"/>
      <c r="AN7" s="1071"/>
    </row>
    <row r="8" spans="1:40">
      <c r="A8" s="1064" t="s">
        <v>216</v>
      </c>
      <c r="B8" s="1065">
        <v>180</v>
      </c>
      <c r="C8" s="1066">
        <v>0.5</v>
      </c>
      <c r="D8" s="1274">
        <v>166</v>
      </c>
      <c r="E8" s="1275">
        <v>0.5</v>
      </c>
      <c r="F8" s="1065">
        <v>134</v>
      </c>
      <c r="G8" s="1083">
        <f t="shared" si="1"/>
        <v>0.35666755389938781</v>
      </c>
      <c r="H8" s="1068">
        <v>67</v>
      </c>
      <c r="I8" s="1066">
        <v>0.2</v>
      </c>
      <c r="J8" s="1066">
        <f>SUM(Q8,S8)</f>
        <v>40</v>
      </c>
      <c r="K8" s="1066"/>
      <c r="L8" s="1486"/>
      <c r="M8" s="1068"/>
      <c r="N8" s="1068"/>
      <c r="O8" s="1068"/>
      <c r="P8" s="1070"/>
      <c r="Q8" s="1069">
        <v>17</v>
      </c>
      <c r="R8" s="1264">
        <f t="shared" si="3"/>
        <v>0.13542579463076554</v>
      </c>
      <c r="S8" s="1069">
        <v>23</v>
      </c>
      <c r="T8" s="1230">
        <v>0.14000000000000001</v>
      </c>
      <c r="U8" s="1069"/>
      <c r="V8" s="1257"/>
      <c r="W8" s="1069"/>
      <c r="X8" s="1233"/>
      <c r="Y8" s="522"/>
      <c r="Z8" s="1239"/>
      <c r="AA8" s="1066"/>
      <c r="AB8" s="1068"/>
      <c r="AC8" s="522"/>
      <c r="AD8" s="1246"/>
      <c r="AE8" s="522"/>
      <c r="AF8" s="1251"/>
      <c r="AG8" s="1066"/>
      <c r="AH8" s="1251"/>
      <c r="AI8" s="1066"/>
      <c r="AJ8" s="1251"/>
      <c r="AK8" s="1066"/>
      <c r="AL8" s="1251"/>
      <c r="AM8" s="1066"/>
      <c r="AN8" s="1071"/>
    </row>
    <row r="9" spans="1:40">
      <c r="A9" s="1084" t="s">
        <v>957</v>
      </c>
      <c r="B9" s="1085">
        <v>445</v>
      </c>
      <c r="C9" s="1080">
        <v>1.3</v>
      </c>
      <c r="D9" s="1085">
        <v>439</v>
      </c>
      <c r="E9" s="1077">
        <f>D9/$D$23*100</f>
        <v>1.2002734107997266</v>
      </c>
      <c r="F9" s="1085">
        <v>397</v>
      </c>
      <c r="G9" s="1056">
        <f t="shared" si="1"/>
        <v>1.056694170881022</v>
      </c>
      <c r="H9" s="1085">
        <v>306</v>
      </c>
      <c r="I9" s="1080">
        <v>0.8</v>
      </c>
      <c r="J9" s="1080">
        <f>SUM(Q9,S9,U9,W9)</f>
        <v>387</v>
      </c>
      <c r="K9" s="1080">
        <v>1</v>
      </c>
      <c r="L9" s="1488">
        <v>369</v>
      </c>
      <c r="M9" s="1087">
        <v>1</v>
      </c>
      <c r="N9" s="1086">
        <v>394</v>
      </c>
      <c r="O9" s="1087">
        <v>1</v>
      </c>
      <c r="P9" s="1070"/>
      <c r="Q9" s="1085">
        <v>73</v>
      </c>
      <c r="R9" s="1079">
        <f t="shared" si="3"/>
        <v>0.58153429459093442</v>
      </c>
      <c r="S9" s="1086">
        <v>84</v>
      </c>
      <c r="T9" s="1236">
        <v>0.51</v>
      </c>
      <c r="U9" s="1086">
        <v>122</v>
      </c>
      <c r="V9" s="1258">
        <v>0.99</v>
      </c>
      <c r="W9" s="1086">
        <v>108</v>
      </c>
      <c r="X9" s="1234">
        <v>0.82</v>
      </c>
      <c r="Y9" s="536">
        <v>92</v>
      </c>
      <c r="Z9" s="1240">
        <f t="shared" si="2"/>
        <v>0.85090640029596742</v>
      </c>
      <c r="AA9" s="536">
        <v>103</v>
      </c>
      <c r="AB9" s="1097">
        <v>1</v>
      </c>
      <c r="AC9" s="536">
        <v>89</v>
      </c>
      <c r="AD9" s="1248">
        <v>1</v>
      </c>
      <c r="AE9" s="536">
        <v>85</v>
      </c>
      <c r="AF9" s="1247">
        <v>1</v>
      </c>
      <c r="AG9" s="1081">
        <v>81</v>
      </c>
      <c r="AH9" s="1247">
        <v>1</v>
      </c>
      <c r="AI9" s="1081">
        <v>94</v>
      </c>
      <c r="AJ9" s="1247">
        <v>1</v>
      </c>
      <c r="AK9" s="1081">
        <v>110</v>
      </c>
      <c r="AL9" s="1255">
        <v>1</v>
      </c>
      <c r="AM9" s="1081">
        <v>109</v>
      </c>
      <c r="AN9" s="1082">
        <v>1</v>
      </c>
    </row>
    <row r="10" spans="1:40" s="850" customFormat="1">
      <c r="A10" s="1088" t="s">
        <v>958</v>
      </c>
      <c r="B10" s="1089">
        <v>6871</v>
      </c>
      <c r="C10" s="1090">
        <v>20.2</v>
      </c>
      <c r="D10" s="1089">
        <v>6703</v>
      </c>
      <c r="E10" s="1091">
        <f t="shared" ref="E10:E18" si="4">D10/$D$23*100</f>
        <v>18.326725905673275</v>
      </c>
      <c r="F10" s="1089">
        <v>6161</v>
      </c>
      <c r="G10" s="1056">
        <f t="shared" si="1"/>
        <v>16.398722384881552</v>
      </c>
      <c r="H10" s="1089">
        <v>6827</v>
      </c>
      <c r="I10" s="1056">
        <v>17.3</v>
      </c>
      <c r="J10" s="1092">
        <v>7966</v>
      </c>
      <c r="K10" s="1252">
        <v>14.6</v>
      </c>
      <c r="L10" s="1489">
        <v>8398</v>
      </c>
      <c r="M10" s="1089">
        <v>19</v>
      </c>
      <c r="N10" s="1092">
        <v>7569</v>
      </c>
      <c r="O10" s="1089">
        <v>18</v>
      </c>
      <c r="P10" s="1093"/>
      <c r="Q10" s="1089">
        <v>1988</v>
      </c>
      <c r="R10" s="1263">
        <f>Q10/$Q$19*100</f>
        <v>15.836851748585994</v>
      </c>
      <c r="S10" s="1092">
        <v>2180</v>
      </c>
      <c r="T10" s="1235">
        <v>13.2</v>
      </c>
      <c r="U10" s="1092">
        <v>1574</v>
      </c>
      <c r="V10" s="1259">
        <v>12.72</v>
      </c>
      <c r="W10" s="1092">
        <v>2224</v>
      </c>
      <c r="X10" s="1235">
        <v>16.97</v>
      </c>
      <c r="Y10" s="1094">
        <v>1932</v>
      </c>
      <c r="Z10" s="1229">
        <f t="shared" si="2"/>
        <v>17.869034406215317</v>
      </c>
      <c r="AA10" s="1094">
        <v>1875</v>
      </c>
      <c r="AB10" s="1244">
        <v>17</v>
      </c>
      <c r="AC10" s="1094">
        <v>2042</v>
      </c>
      <c r="AD10" s="1249">
        <v>21</v>
      </c>
      <c r="AE10" s="1094">
        <v>2549</v>
      </c>
      <c r="AF10" s="1252">
        <v>21</v>
      </c>
      <c r="AG10" s="1090">
        <v>1998</v>
      </c>
      <c r="AH10" s="1252">
        <v>24</v>
      </c>
      <c r="AI10" s="1090">
        <v>1871</v>
      </c>
      <c r="AJ10" s="1252">
        <v>19</v>
      </c>
      <c r="AK10" s="1090">
        <v>1718</v>
      </c>
      <c r="AL10" s="1252">
        <v>16</v>
      </c>
      <c r="AM10" s="1090">
        <v>1982</v>
      </c>
      <c r="AN10" s="1095">
        <v>15</v>
      </c>
    </row>
    <row r="11" spans="1:40">
      <c r="A11" s="1064" t="s">
        <v>959</v>
      </c>
      <c r="B11" s="1065">
        <v>3139</v>
      </c>
      <c r="C11" s="1066">
        <v>9.1999999999999993</v>
      </c>
      <c r="D11" s="1065">
        <v>3231</v>
      </c>
      <c r="E11" s="1067">
        <f t="shared" si="4"/>
        <v>8.8339029391660961</v>
      </c>
      <c r="F11" s="1065">
        <v>2892</v>
      </c>
      <c r="G11" s="1083">
        <f t="shared" si="1"/>
        <v>7.6976310886345489</v>
      </c>
      <c r="H11" s="1065">
        <v>2926</v>
      </c>
      <c r="I11" s="1083">
        <v>7.4</v>
      </c>
      <c r="J11" s="1069">
        <v>3273</v>
      </c>
      <c r="K11" s="1066">
        <v>6</v>
      </c>
      <c r="L11" s="1486">
        <v>4279</v>
      </c>
      <c r="M11" s="1065">
        <v>10</v>
      </c>
      <c r="N11" s="1069">
        <v>3664</v>
      </c>
      <c r="O11" s="1065">
        <v>9</v>
      </c>
      <c r="P11" s="1070"/>
      <c r="Q11" s="1065">
        <v>846</v>
      </c>
      <c r="R11" s="1071">
        <f>Q11/$Q$19*100</f>
        <v>6.7394248386839797</v>
      </c>
      <c r="S11" s="1069">
        <v>815</v>
      </c>
      <c r="T11" s="1230">
        <v>4.9400000000000004</v>
      </c>
      <c r="U11" s="1069">
        <v>761</v>
      </c>
      <c r="V11" s="1257">
        <v>6.15</v>
      </c>
      <c r="W11" s="1069">
        <v>851</v>
      </c>
      <c r="X11" s="1230">
        <v>6.49</v>
      </c>
      <c r="Y11" s="522">
        <v>866</v>
      </c>
      <c r="Z11" s="1241">
        <f t="shared" si="2"/>
        <v>8.0096189419163899</v>
      </c>
      <c r="AA11" s="522">
        <v>1032</v>
      </c>
      <c r="AB11" s="1068">
        <v>9</v>
      </c>
      <c r="AC11" s="522">
        <v>960</v>
      </c>
      <c r="AD11" s="1246">
        <v>10</v>
      </c>
      <c r="AE11" s="522">
        <v>1422</v>
      </c>
      <c r="AF11" s="1251">
        <v>12</v>
      </c>
      <c r="AG11" s="1066">
        <v>1013</v>
      </c>
      <c r="AH11" s="1251">
        <v>12</v>
      </c>
      <c r="AI11" s="1066">
        <v>930</v>
      </c>
      <c r="AJ11" s="1251">
        <v>10</v>
      </c>
      <c r="AK11" s="1066">
        <v>833</v>
      </c>
      <c r="AL11" s="1251">
        <v>8</v>
      </c>
      <c r="AM11" s="1066">
        <v>888</v>
      </c>
      <c r="AN11" s="1071">
        <v>7</v>
      </c>
    </row>
    <row r="12" spans="1:40">
      <c r="A12" s="1084" t="s">
        <v>960</v>
      </c>
      <c r="B12" s="1085">
        <v>2530</v>
      </c>
      <c r="C12" s="1080">
        <v>7.4</v>
      </c>
      <c r="D12" s="1085">
        <v>2115</v>
      </c>
      <c r="E12" s="1096">
        <f t="shared" si="4"/>
        <v>5.7826384142173612</v>
      </c>
      <c r="F12" s="1085">
        <v>1986</v>
      </c>
      <c r="G12" s="1056">
        <f t="shared" si="1"/>
        <v>5.2861325525685388</v>
      </c>
      <c r="H12" s="1097">
        <v>2031</v>
      </c>
      <c r="I12" s="1080">
        <v>5.0999999999999996</v>
      </c>
      <c r="J12" s="1086">
        <v>2649</v>
      </c>
      <c r="K12" s="1273">
        <v>4.9000000000000004</v>
      </c>
      <c r="L12" s="1488">
        <v>1917</v>
      </c>
      <c r="M12" s="1085">
        <v>4</v>
      </c>
      <c r="N12" s="1086">
        <v>2432</v>
      </c>
      <c r="O12" s="1085">
        <v>6</v>
      </c>
      <c r="P12" s="1070"/>
      <c r="Q12" s="1085">
        <v>670</v>
      </c>
      <c r="R12" s="1079">
        <f t="shared" ref="R12:R17" si="5">Q12/$Q$19*100</f>
        <v>5.3373695530948773</v>
      </c>
      <c r="S12" s="1086">
        <v>711</v>
      </c>
      <c r="T12" s="1236">
        <v>4.3099999999999996</v>
      </c>
      <c r="U12" s="1086">
        <v>519</v>
      </c>
      <c r="V12" s="1258">
        <v>4.1900000000000004</v>
      </c>
      <c r="W12" s="1086">
        <v>749</v>
      </c>
      <c r="X12" s="1236">
        <v>5.72</v>
      </c>
      <c r="Y12" s="536">
        <v>534</v>
      </c>
      <c r="Z12" s="1240">
        <f t="shared" si="2"/>
        <v>4.9389567147613764</v>
      </c>
      <c r="AA12" s="536">
        <v>330</v>
      </c>
      <c r="AB12" s="1097">
        <v>3</v>
      </c>
      <c r="AC12" s="536">
        <v>457</v>
      </c>
      <c r="AD12" s="1248">
        <v>5</v>
      </c>
      <c r="AE12" s="536">
        <v>597</v>
      </c>
      <c r="AF12" s="1247">
        <v>5</v>
      </c>
      <c r="AG12" s="1080">
        <v>583</v>
      </c>
      <c r="AH12" s="1247">
        <v>7</v>
      </c>
      <c r="AI12" s="1080">
        <v>516</v>
      </c>
      <c r="AJ12" s="1247">
        <v>5</v>
      </c>
      <c r="AK12" s="1080">
        <v>567</v>
      </c>
      <c r="AL12" s="1247">
        <v>5</v>
      </c>
      <c r="AM12" s="1080">
        <v>767</v>
      </c>
      <c r="AN12" s="1079">
        <v>6</v>
      </c>
    </row>
    <row r="13" spans="1:40">
      <c r="A13" s="1064" t="s">
        <v>961</v>
      </c>
      <c r="B13" s="1065">
        <v>296</v>
      </c>
      <c r="C13" s="1066">
        <v>0.9</v>
      </c>
      <c r="D13" s="1065">
        <v>381</v>
      </c>
      <c r="E13" s="1067">
        <f t="shared" si="4"/>
        <v>1.0416951469583049</v>
      </c>
      <c r="F13" s="1065">
        <v>469</v>
      </c>
      <c r="G13" s="1083">
        <f t="shared" si="1"/>
        <v>1.2483364386478573</v>
      </c>
      <c r="H13" s="1068">
        <v>664</v>
      </c>
      <c r="I13" s="1066">
        <v>1.7</v>
      </c>
      <c r="J13" s="1069">
        <v>395</v>
      </c>
      <c r="K13" s="1272">
        <v>0.7</v>
      </c>
      <c r="L13" s="1486">
        <v>390</v>
      </c>
      <c r="M13" s="1065">
        <v>1</v>
      </c>
      <c r="N13" s="1069">
        <v>285</v>
      </c>
      <c r="O13" s="1065">
        <v>1</v>
      </c>
      <c r="P13" s="1070"/>
      <c r="Q13" s="1065">
        <v>183</v>
      </c>
      <c r="R13" s="1071">
        <f t="shared" si="5"/>
        <v>1.4578188480841234</v>
      </c>
      <c r="S13" s="1069">
        <v>169</v>
      </c>
      <c r="T13" s="1230">
        <v>1.02</v>
      </c>
      <c r="U13" s="633">
        <v>-20</v>
      </c>
      <c r="V13" s="1260">
        <v>-0.2</v>
      </c>
      <c r="W13" s="1069">
        <v>64</v>
      </c>
      <c r="X13" s="1230">
        <v>0.49</v>
      </c>
      <c r="Y13" s="522">
        <v>110</v>
      </c>
      <c r="Z13" s="1239">
        <f t="shared" si="2"/>
        <v>1.0173880873103958</v>
      </c>
      <c r="AA13" s="522">
        <v>65</v>
      </c>
      <c r="AB13" s="1068">
        <v>1</v>
      </c>
      <c r="AC13" s="522">
        <v>129</v>
      </c>
      <c r="AD13" s="1246">
        <v>1</v>
      </c>
      <c r="AE13" s="522">
        <v>87</v>
      </c>
      <c r="AF13" s="1251">
        <v>1</v>
      </c>
      <c r="AG13" s="1066">
        <v>75</v>
      </c>
      <c r="AH13" s="1251">
        <v>1</v>
      </c>
      <c r="AI13" s="1066">
        <v>85</v>
      </c>
      <c r="AJ13" s="1251">
        <v>1</v>
      </c>
      <c r="AK13" s="1066">
        <v>54</v>
      </c>
      <c r="AL13" s="1251">
        <v>1</v>
      </c>
      <c r="AM13" s="1066">
        <v>71</v>
      </c>
      <c r="AN13" s="1071">
        <v>1</v>
      </c>
    </row>
    <row r="14" spans="1:40">
      <c r="A14" s="1084" t="s">
        <v>962</v>
      </c>
      <c r="B14" s="1085">
        <v>587</v>
      </c>
      <c r="C14" s="1080">
        <v>1.7</v>
      </c>
      <c r="D14" s="1085">
        <v>606</v>
      </c>
      <c r="E14" s="1096">
        <f t="shared" si="4"/>
        <v>1.6568694463431306</v>
      </c>
      <c r="F14" s="1085">
        <v>651</v>
      </c>
      <c r="G14" s="1056">
        <f t="shared" si="1"/>
        <v>1.732765504391802</v>
      </c>
      <c r="H14" s="1097">
        <v>819</v>
      </c>
      <c r="I14" s="1056">
        <v>2.1</v>
      </c>
      <c r="J14" s="1086">
        <v>601</v>
      </c>
      <c r="K14" s="1085">
        <v>1</v>
      </c>
      <c r="L14" s="1488">
        <v>494</v>
      </c>
      <c r="M14" s="1085">
        <v>1</v>
      </c>
      <c r="N14" s="1086">
        <v>561</v>
      </c>
      <c r="O14" s="1085">
        <v>1</v>
      </c>
      <c r="P14" s="1070"/>
      <c r="Q14" s="1085">
        <v>135</v>
      </c>
      <c r="R14" s="1079">
        <f t="shared" si="5"/>
        <v>1.0754401338325499</v>
      </c>
      <c r="S14" s="1086">
        <v>163</v>
      </c>
      <c r="T14" s="1236">
        <v>0.99</v>
      </c>
      <c r="U14" s="1086">
        <v>166</v>
      </c>
      <c r="V14" s="1258">
        <v>1.34</v>
      </c>
      <c r="W14" s="1086">
        <v>138</v>
      </c>
      <c r="X14" s="1236">
        <v>1.05</v>
      </c>
      <c r="Y14" s="536">
        <v>115</v>
      </c>
      <c r="Z14" s="1240">
        <f t="shared" si="2"/>
        <v>1.0636330003699594</v>
      </c>
      <c r="AA14" s="536">
        <v>117</v>
      </c>
      <c r="AB14" s="1097">
        <v>1</v>
      </c>
      <c r="AC14" s="536">
        <v>139</v>
      </c>
      <c r="AD14" s="1248">
        <v>1</v>
      </c>
      <c r="AE14" s="536">
        <v>123</v>
      </c>
      <c r="AF14" s="1247">
        <v>1</v>
      </c>
      <c r="AG14" s="1080">
        <v>97</v>
      </c>
      <c r="AH14" s="1247">
        <v>1</v>
      </c>
      <c r="AI14" s="1080">
        <v>131</v>
      </c>
      <c r="AJ14" s="1247">
        <v>1</v>
      </c>
      <c r="AK14" s="1080">
        <v>147</v>
      </c>
      <c r="AL14" s="1247">
        <v>1</v>
      </c>
      <c r="AM14" s="1080">
        <v>185</v>
      </c>
      <c r="AN14" s="1079">
        <v>1</v>
      </c>
    </row>
    <row r="15" spans="1:40">
      <c r="A15" s="1064" t="s">
        <v>963</v>
      </c>
      <c r="B15" s="1065">
        <v>33</v>
      </c>
      <c r="C15" s="1066">
        <v>0.1</v>
      </c>
      <c r="D15" s="1065">
        <v>31</v>
      </c>
      <c r="E15" s="1067">
        <f t="shared" si="4"/>
        <v>8.4757347915242656E-2</v>
      </c>
      <c r="F15" s="1065">
        <v>28</v>
      </c>
      <c r="G15" s="1083">
        <f>F15/$F$23*100</f>
        <v>7.4527548575991476E-2</v>
      </c>
      <c r="H15" s="1068">
        <v>47</v>
      </c>
      <c r="I15" s="1083">
        <f>H15/$F$23*100</f>
        <v>0.12509981368112855</v>
      </c>
      <c r="J15" s="1069">
        <v>33</v>
      </c>
      <c r="K15" s="1251">
        <v>0.1</v>
      </c>
      <c r="L15" s="1486">
        <v>34</v>
      </c>
      <c r="M15" s="1065">
        <v>0</v>
      </c>
      <c r="N15" s="1069">
        <v>42</v>
      </c>
      <c r="O15" s="1065">
        <v>0</v>
      </c>
      <c r="P15" s="1070"/>
      <c r="Q15" s="1065">
        <v>8</v>
      </c>
      <c r="R15" s="1071">
        <f t="shared" si="5"/>
        <v>6.3729785708595554E-2</v>
      </c>
      <c r="S15" s="1069">
        <v>13</v>
      </c>
      <c r="T15" s="1230">
        <v>0.08</v>
      </c>
      <c r="U15" s="1069">
        <v>5</v>
      </c>
      <c r="V15" s="1257">
        <v>0.04</v>
      </c>
      <c r="W15" s="1069">
        <v>8</v>
      </c>
      <c r="X15" s="1230">
        <v>0.06</v>
      </c>
      <c r="Y15" s="522">
        <v>8</v>
      </c>
      <c r="Z15" s="1239">
        <f t="shared" si="2"/>
        <v>7.399186089530152E-2</v>
      </c>
      <c r="AA15" s="522">
        <v>8</v>
      </c>
      <c r="AB15" s="1245">
        <v>0</v>
      </c>
      <c r="AC15" s="522">
        <v>5</v>
      </c>
      <c r="AD15" s="1246">
        <v>0</v>
      </c>
      <c r="AE15" s="522">
        <v>12</v>
      </c>
      <c r="AF15" s="1251">
        <v>0</v>
      </c>
      <c r="AG15" s="1066">
        <v>9</v>
      </c>
      <c r="AH15" s="1251">
        <v>0</v>
      </c>
      <c r="AI15" s="1066">
        <v>12</v>
      </c>
      <c r="AJ15" s="1251">
        <v>0</v>
      </c>
      <c r="AK15" s="1066">
        <v>8</v>
      </c>
      <c r="AL15" s="1251">
        <v>0</v>
      </c>
      <c r="AM15" s="1066">
        <v>13</v>
      </c>
      <c r="AN15" s="1071">
        <v>0</v>
      </c>
    </row>
    <row r="16" spans="1:40">
      <c r="A16" s="1084" t="s">
        <v>964</v>
      </c>
      <c r="B16" s="1085">
        <v>258</v>
      </c>
      <c r="C16" s="1080">
        <v>0.8</v>
      </c>
      <c r="D16" s="1085">
        <v>313</v>
      </c>
      <c r="E16" s="1096">
        <f t="shared" si="4"/>
        <v>0.85577580314422419</v>
      </c>
      <c r="F16" s="1085">
        <v>112</v>
      </c>
      <c r="G16" s="1056">
        <f t="shared" si="1"/>
        <v>0.2981101943039659</v>
      </c>
      <c r="H16" s="1085">
        <v>75</v>
      </c>
      <c r="I16" s="1056">
        <v>0.2</v>
      </c>
      <c r="J16" s="1086">
        <v>105</v>
      </c>
      <c r="K16" s="1273">
        <v>0.2</v>
      </c>
      <c r="L16" s="1488">
        <v>139</v>
      </c>
      <c r="M16" s="1085">
        <v>0</v>
      </c>
      <c r="N16" s="1086">
        <v>73</v>
      </c>
      <c r="O16" s="1085">
        <v>0</v>
      </c>
      <c r="P16" s="1070"/>
      <c r="Q16" s="1085">
        <v>19</v>
      </c>
      <c r="R16" s="1079">
        <f t="shared" si="5"/>
        <v>0.15135824105791443</v>
      </c>
      <c r="S16" s="1086">
        <v>24</v>
      </c>
      <c r="T16" s="1236">
        <v>0.15</v>
      </c>
      <c r="U16" s="1086">
        <v>31</v>
      </c>
      <c r="V16" s="1258">
        <v>0.25</v>
      </c>
      <c r="W16" s="1086">
        <v>31</v>
      </c>
      <c r="X16" s="1236">
        <v>0.24</v>
      </c>
      <c r="Y16" s="536">
        <v>32</v>
      </c>
      <c r="Z16" s="1240">
        <f t="shared" si="2"/>
        <v>0.29596744358120608</v>
      </c>
      <c r="AA16" s="536">
        <v>37</v>
      </c>
      <c r="AB16" s="1242">
        <v>0</v>
      </c>
      <c r="AC16" s="536">
        <v>28</v>
      </c>
      <c r="AD16" s="1248">
        <v>0</v>
      </c>
      <c r="AE16" s="536">
        <v>42</v>
      </c>
      <c r="AF16" s="1247">
        <v>0</v>
      </c>
      <c r="AG16" s="1080">
        <v>21</v>
      </c>
      <c r="AH16" s="1247">
        <v>0</v>
      </c>
      <c r="AI16" s="1080">
        <v>22</v>
      </c>
      <c r="AJ16" s="1247">
        <v>0</v>
      </c>
      <c r="AK16" s="1080">
        <v>14</v>
      </c>
      <c r="AL16" s="1247">
        <v>0</v>
      </c>
      <c r="AM16" s="1080">
        <v>17</v>
      </c>
      <c r="AN16" s="1079">
        <v>0</v>
      </c>
    </row>
    <row r="17" spans="1:251">
      <c r="A17" s="1064" t="s">
        <v>965</v>
      </c>
      <c r="B17" s="1065">
        <v>28</v>
      </c>
      <c r="C17" s="1066">
        <v>0.1</v>
      </c>
      <c r="D17" s="1065">
        <v>26</v>
      </c>
      <c r="E17" s="1067">
        <f t="shared" si="4"/>
        <v>7.1086807928913198E-2</v>
      </c>
      <c r="F17" s="1065">
        <v>23</v>
      </c>
      <c r="G17" s="1067">
        <f t="shared" si="1"/>
        <v>6.1219057758850143E-2</v>
      </c>
      <c r="H17" s="1068">
        <v>265</v>
      </c>
      <c r="I17" s="1066">
        <v>0.7</v>
      </c>
      <c r="J17" s="1068">
        <v>910</v>
      </c>
      <c r="K17" s="1251">
        <v>1.7</v>
      </c>
      <c r="L17" s="1486">
        <v>1145</v>
      </c>
      <c r="M17" s="1065">
        <v>3</v>
      </c>
      <c r="N17" s="1069">
        <v>512</v>
      </c>
      <c r="O17" s="1065">
        <v>1</v>
      </c>
      <c r="P17" s="1070"/>
      <c r="Q17" s="1065">
        <v>127</v>
      </c>
      <c r="R17" s="1071">
        <f t="shared" si="5"/>
        <v>1.0117103481239544</v>
      </c>
      <c r="S17" s="1069">
        <v>285</v>
      </c>
      <c r="T17" s="1230">
        <v>1.73</v>
      </c>
      <c r="U17" s="1069">
        <v>112</v>
      </c>
      <c r="V17" s="1257">
        <v>0.91</v>
      </c>
      <c r="W17" s="1069">
        <v>383</v>
      </c>
      <c r="X17" s="1230">
        <v>2.92</v>
      </c>
      <c r="Y17" s="522">
        <v>266</v>
      </c>
      <c r="Z17" s="1239">
        <f t="shared" si="2"/>
        <v>2.4602293747687751</v>
      </c>
      <c r="AA17" s="522">
        <v>286</v>
      </c>
      <c r="AB17" s="1068">
        <v>3</v>
      </c>
      <c r="AC17" s="522">
        <v>324</v>
      </c>
      <c r="AD17" s="1246">
        <v>3</v>
      </c>
      <c r="AE17" s="522">
        <v>266</v>
      </c>
      <c r="AF17" s="1251">
        <v>2</v>
      </c>
      <c r="AG17" s="1066">
        <v>200</v>
      </c>
      <c r="AH17" s="1251">
        <v>2</v>
      </c>
      <c r="AI17" s="1066">
        <v>175</v>
      </c>
      <c r="AJ17" s="1251">
        <v>2</v>
      </c>
      <c r="AK17" s="1066">
        <v>95</v>
      </c>
      <c r="AL17" s="1251">
        <v>1</v>
      </c>
      <c r="AM17" s="1066">
        <v>42</v>
      </c>
      <c r="AN17" s="1071">
        <v>0</v>
      </c>
    </row>
    <row r="18" spans="1:251" s="850" customFormat="1">
      <c r="A18" s="1088" t="s">
        <v>966</v>
      </c>
      <c r="B18" s="1089">
        <v>400</v>
      </c>
      <c r="C18" s="1090">
        <v>1.2</v>
      </c>
      <c r="D18" s="1089">
        <v>296</v>
      </c>
      <c r="E18" s="1091">
        <f t="shared" si="4"/>
        <v>0.80929596719070407</v>
      </c>
      <c r="F18" s="1089">
        <v>383</v>
      </c>
      <c r="G18" s="1056">
        <f t="shared" si="1"/>
        <v>1.0194303965930263</v>
      </c>
      <c r="H18" s="1089">
        <v>640</v>
      </c>
      <c r="I18" s="1056">
        <v>1.6</v>
      </c>
      <c r="J18" s="1092">
        <v>611</v>
      </c>
      <c r="K18" s="1089">
        <v>1</v>
      </c>
      <c r="L18" s="1489">
        <v>525</v>
      </c>
      <c r="M18" s="1089">
        <v>1</v>
      </c>
      <c r="N18" s="1092">
        <v>136</v>
      </c>
      <c r="O18" s="1089">
        <v>0</v>
      </c>
      <c r="P18" s="1093"/>
      <c r="Q18" s="1098">
        <v>154</v>
      </c>
      <c r="R18" s="1263">
        <f>Q18/$Q$19*100</f>
        <v>1.2267983748904645</v>
      </c>
      <c r="S18" s="1098">
        <v>156</v>
      </c>
      <c r="T18" s="1235">
        <v>0.94</v>
      </c>
      <c r="U18" s="1098">
        <v>190</v>
      </c>
      <c r="V18" s="1262">
        <v>1.54</v>
      </c>
      <c r="W18" s="1098">
        <v>112</v>
      </c>
      <c r="X18" s="1237">
        <v>0.85</v>
      </c>
      <c r="Y18" s="1098">
        <v>146</v>
      </c>
      <c r="Z18" s="1238">
        <f>Y18/$Y$19*100</f>
        <v>1.3503514613392527</v>
      </c>
      <c r="AA18" s="1098">
        <v>257</v>
      </c>
      <c r="AB18" s="1244">
        <v>2</v>
      </c>
      <c r="AC18" s="1098">
        <v>60</v>
      </c>
      <c r="AD18" s="1249">
        <v>1</v>
      </c>
      <c r="AE18" s="1098">
        <v>62</v>
      </c>
      <c r="AF18" s="1252">
        <v>1</v>
      </c>
      <c r="AG18" s="1090">
        <v>25</v>
      </c>
      <c r="AH18" s="1252">
        <v>0</v>
      </c>
      <c r="AI18" s="1090">
        <v>26</v>
      </c>
      <c r="AJ18" s="1252">
        <v>0</v>
      </c>
      <c r="AK18" s="1090">
        <v>42</v>
      </c>
      <c r="AL18" s="1252">
        <v>0</v>
      </c>
      <c r="AM18" s="1090">
        <v>43</v>
      </c>
      <c r="AN18" s="1095">
        <v>0</v>
      </c>
    </row>
    <row r="19" spans="1:251" s="850" customFormat="1">
      <c r="A19" s="516" t="s">
        <v>967</v>
      </c>
      <c r="B19" s="516"/>
      <c r="C19" s="516"/>
      <c r="D19" s="516"/>
      <c r="E19" s="516"/>
      <c r="F19" s="516"/>
      <c r="G19" s="516"/>
      <c r="H19" s="517">
        <v>39545</v>
      </c>
      <c r="I19" s="533">
        <v>100</v>
      </c>
      <c r="J19" s="517">
        <v>54502</v>
      </c>
      <c r="K19" s="533">
        <v>100</v>
      </c>
      <c r="L19" s="1295">
        <v>43839</v>
      </c>
      <c r="M19" s="533">
        <v>100</v>
      </c>
      <c r="N19" s="517">
        <v>41784</v>
      </c>
      <c r="O19" s="533">
        <v>100</v>
      </c>
      <c r="P19" s="518"/>
      <c r="Q19" s="578">
        <f>Q18+Q10+Q3</f>
        <v>12553</v>
      </c>
      <c r="R19" s="535">
        <v>100</v>
      </c>
      <c r="S19" s="517">
        <v>16514</v>
      </c>
      <c r="T19" s="1099">
        <v>1</v>
      </c>
      <c r="U19" s="517">
        <v>12375</v>
      </c>
      <c r="V19" s="1100">
        <v>1</v>
      </c>
      <c r="W19" s="517">
        <v>13105</v>
      </c>
      <c r="X19" s="535">
        <v>100</v>
      </c>
      <c r="Y19" s="517">
        <v>10812</v>
      </c>
      <c r="Z19" s="535">
        <v>100</v>
      </c>
      <c r="AA19" s="517">
        <v>11157</v>
      </c>
      <c r="AB19" s="535">
        <v>100</v>
      </c>
      <c r="AC19" s="517">
        <v>9929</v>
      </c>
      <c r="AD19" s="535">
        <v>100</v>
      </c>
      <c r="AE19" s="517">
        <v>11941</v>
      </c>
      <c r="AF19" s="535">
        <v>100</v>
      </c>
      <c r="AG19" s="533" t="s">
        <v>968</v>
      </c>
      <c r="AH19" s="535">
        <v>100</v>
      </c>
      <c r="AI19" s="517">
        <v>9673</v>
      </c>
      <c r="AJ19" s="535">
        <v>100</v>
      </c>
      <c r="AK19" s="517">
        <v>10623</v>
      </c>
      <c r="AL19" s="535">
        <v>100</v>
      </c>
      <c r="AM19" s="517">
        <v>13055</v>
      </c>
      <c r="AN19" s="535">
        <v>100</v>
      </c>
    </row>
    <row r="20" spans="1:251" s="850" customFormat="1">
      <c r="A20" s="1101" t="s">
        <v>154</v>
      </c>
      <c r="B20" s="1102">
        <v>1567</v>
      </c>
      <c r="C20" s="1103">
        <v>4.5999999999999996</v>
      </c>
      <c r="D20" s="1102">
        <v>1643</v>
      </c>
      <c r="E20" s="1104">
        <f>D20/$D$23*100</f>
        <v>4.4921394395078602</v>
      </c>
      <c r="F20" s="1102">
        <v>1021</v>
      </c>
      <c r="G20" s="1104">
        <f>F20/$F$23*100</f>
        <v>2.7175938248602609</v>
      </c>
      <c r="H20" s="1102"/>
      <c r="I20" s="1102"/>
      <c r="J20" s="1102"/>
      <c r="K20" s="1102"/>
      <c r="L20" s="1105"/>
      <c r="M20" s="1102"/>
      <c r="N20" s="1105"/>
      <c r="O20" s="1102"/>
      <c r="P20" s="1060"/>
      <c r="Q20" s="1102"/>
      <c r="R20" s="1106"/>
      <c r="S20" s="1102"/>
      <c r="T20" s="1106"/>
      <c r="U20" s="1102"/>
      <c r="V20" s="1103"/>
      <c r="W20" s="1102"/>
      <c r="X20" s="1103"/>
      <c r="Y20" s="1103"/>
      <c r="Z20" s="1103"/>
      <c r="AA20" s="1103"/>
      <c r="AB20" s="1103"/>
      <c r="AC20" s="1107"/>
      <c r="AD20" s="1108"/>
      <c r="AE20" s="1107"/>
      <c r="AF20" s="1103"/>
      <c r="AG20" s="1103"/>
      <c r="AH20" s="1103"/>
      <c r="AI20" s="1103"/>
      <c r="AJ20" s="1103"/>
      <c r="AK20" s="1103"/>
      <c r="AL20" s="1103"/>
      <c r="AM20" s="1103"/>
      <c r="AN20" s="1103"/>
    </row>
    <row r="21" spans="1:251" s="850" customFormat="1">
      <c r="A21" s="1074" t="s">
        <v>969</v>
      </c>
      <c r="B21" s="1075">
        <v>1240</v>
      </c>
      <c r="C21" s="1076">
        <v>3.7</v>
      </c>
      <c r="D21" s="1075">
        <v>1189</v>
      </c>
      <c r="E21" s="1077">
        <f>D21/$D$23*100</f>
        <v>3.250854408749146</v>
      </c>
      <c r="F21" s="1075">
        <v>764</v>
      </c>
      <c r="G21" s="1077">
        <f>F21/$F$23*100</f>
        <v>2.0335373968591961</v>
      </c>
      <c r="H21" s="1075"/>
      <c r="I21" s="1075"/>
      <c r="J21" s="1075"/>
      <c r="K21" s="1075"/>
      <c r="L21" s="1109"/>
      <c r="M21" s="1075"/>
      <c r="N21" s="1109"/>
      <c r="O21" s="1075"/>
      <c r="P21" s="1070"/>
      <c r="Q21" s="1075"/>
      <c r="R21" s="1079"/>
      <c r="S21" s="1075"/>
      <c r="T21" s="1079"/>
      <c r="U21" s="1075"/>
      <c r="V21" s="1076"/>
      <c r="W21" s="1075"/>
      <c r="X21" s="1076"/>
      <c r="Y21" s="1076"/>
      <c r="Z21" s="1076"/>
      <c r="AA21" s="1076"/>
      <c r="AB21" s="1076"/>
      <c r="AC21" s="536"/>
      <c r="AD21" s="1110"/>
      <c r="AE21" s="536"/>
      <c r="AF21" s="1076"/>
      <c r="AG21" s="1076"/>
      <c r="AH21" s="1076"/>
      <c r="AI21" s="1080"/>
      <c r="AJ21" s="1076"/>
      <c r="AK21" s="1076"/>
      <c r="AL21" s="1080"/>
      <c r="AM21" s="1076"/>
      <c r="AN21" s="1080"/>
    </row>
    <row r="22" spans="1:251" s="850" customFormat="1">
      <c r="A22" s="1064" t="s">
        <v>970</v>
      </c>
      <c r="B22" s="1065">
        <v>327</v>
      </c>
      <c r="C22" s="1066">
        <v>1</v>
      </c>
      <c r="D22" s="1065">
        <v>454</v>
      </c>
      <c r="E22" s="1067">
        <f>D22/$D$23*100</f>
        <v>1.2412850307587149</v>
      </c>
      <c r="F22" s="1065">
        <v>257</v>
      </c>
      <c r="G22" s="1067">
        <f>F22/$F$23*100</f>
        <v>0.6840564280010647</v>
      </c>
      <c r="H22" s="1065"/>
      <c r="I22" s="1065"/>
      <c r="J22" s="1065"/>
      <c r="K22" s="1065"/>
      <c r="L22" s="1111"/>
      <c r="M22" s="1065"/>
      <c r="N22" s="1111"/>
      <c r="O22" s="1065"/>
      <c r="P22" s="1070"/>
      <c r="Q22" s="1065"/>
      <c r="R22" s="1071"/>
      <c r="S22" s="1065"/>
      <c r="T22" s="1071"/>
      <c r="U22" s="1065"/>
      <c r="V22" s="1066"/>
      <c r="W22" s="1065"/>
      <c r="X22" s="1066"/>
      <c r="Y22" s="1066"/>
      <c r="Z22" s="1066"/>
      <c r="AA22" s="1066"/>
      <c r="AB22" s="1066"/>
      <c r="AC22" s="522"/>
      <c r="AD22" s="1112"/>
      <c r="AE22" s="522"/>
      <c r="AF22" s="1066"/>
      <c r="AG22" s="1066"/>
      <c r="AH22" s="1066"/>
      <c r="AI22" s="1066"/>
      <c r="AJ22" s="1066"/>
      <c r="AK22" s="1066"/>
      <c r="AL22" s="1066"/>
      <c r="AM22" s="1066"/>
      <c r="AN22" s="1066"/>
    </row>
    <row r="23" spans="1:251">
      <c r="A23" s="985" t="s">
        <v>971</v>
      </c>
      <c r="B23" s="578">
        <v>33967</v>
      </c>
      <c r="C23" s="578">
        <v>100</v>
      </c>
      <c r="D23" s="578">
        <v>36575</v>
      </c>
      <c r="E23" s="1113">
        <f>D23/$D$23*100</f>
        <v>100</v>
      </c>
      <c r="F23" s="578">
        <v>37570</v>
      </c>
      <c r="G23" s="1113">
        <f>F23/$F$23*100</f>
        <v>100</v>
      </c>
      <c r="H23" s="517"/>
      <c r="I23" s="533"/>
      <c r="J23" s="517"/>
      <c r="K23" s="533"/>
      <c r="L23" s="517"/>
      <c r="M23" s="533"/>
      <c r="N23" s="517"/>
      <c r="O23" s="533"/>
      <c r="P23" s="518"/>
      <c r="Q23" s="517"/>
      <c r="R23" s="517"/>
      <c r="S23" s="517"/>
      <c r="T23" s="517"/>
      <c r="U23" s="517"/>
      <c r="V23" s="517"/>
      <c r="W23" s="517"/>
      <c r="X23" s="1100"/>
      <c r="Y23" s="517"/>
      <c r="Z23" s="535"/>
      <c r="AA23" s="517"/>
      <c r="AB23" s="535"/>
      <c r="AC23" s="517"/>
      <c r="AD23" s="535"/>
      <c r="AE23" s="517"/>
      <c r="AF23" s="535"/>
      <c r="AG23" s="517"/>
      <c r="AH23" s="535"/>
      <c r="AI23" s="517"/>
      <c r="AJ23" s="535"/>
      <c r="AK23" s="517"/>
      <c r="AL23" s="535"/>
      <c r="AM23" s="517"/>
      <c r="AN23" s="535"/>
    </row>
    <row r="24" spans="1:251" ht="12.75" customHeight="1">
      <c r="A24" s="1549" t="s">
        <v>972</v>
      </c>
      <c r="B24" s="1512"/>
      <c r="C24" s="1512"/>
      <c r="D24" s="1512"/>
      <c r="E24" s="1512"/>
      <c r="F24" s="1512"/>
      <c r="G24" s="1512"/>
      <c r="H24" s="1512"/>
      <c r="I24" s="1512"/>
      <c r="J24" s="1512"/>
      <c r="K24" s="1512"/>
      <c r="L24" s="1512"/>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1512"/>
      <c r="AI24" s="1512"/>
      <c r="AJ24" s="1512"/>
      <c r="AK24" s="1512"/>
      <c r="AL24" s="1512"/>
      <c r="AM24" s="1512"/>
    </row>
    <row r="25" spans="1:251" ht="12.75" customHeight="1">
      <c r="A25" s="1512" t="s">
        <v>973</v>
      </c>
      <c r="B25" s="1512"/>
      <c r="C25" s="1512"/>
      <c r="D25" s="1512"/>
      <c r="E25" s="1512"/>
      <c r="F25" s="1512"/>
      <c r="G25" s="1512"/>
      <c r="H25" s="1512"/>
      <c r="I25" s="1512"/>
      <c r="J25" s="1512"/>
      <c r="K25" s="1512"/>
      <c r="L25" s="1512"/>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1512"/>
      <c r="AI25" s="1512"/>
      <c r="AJ25" s="1512"/>
      <c r="AK25" s="1512"/>
      <c r="AL25" s="1512"/>
      <c r="AM25" s="1512"/>
    </row>
    <row r="26" spans="1:251" ht="12.75" customHeight="1">
      <c r="A26" s="1114"/>
      <c r="B26" s="1115"/>
      <c r="C26" s="1115"/>
      <c r="D26" s="1115"/>
      <c r="E26" s="1115"/>
      <c r="F26" s="1115"/>
      <c r="G26" s="1115"/>
      <c r="H26" s="1115"/>
      <c r="I26" s="1115"/>
      <c r="J26" s="1115"/>
      <c r="K26" s="1115"/>
      <c r="L26" s="1115"/>
      <c r="M26" s="1115"/>
      <c r="N26" s="1115"/>
      <c r="O26" s="1115"/>
      <c r="P26" s="1115"/>
      <c r="Q26" s="1115"/>
      <c r="R26" s="1115"/>
      <c r="S26" s="1115"/>
      <c r="T26" s="1115"/>
      <c r="U26" s="1115"/>
      <c r="V26" s="1115"/>
      <c r="W26" s="1115"/>
      <c r="X26" s="1115"/>
      <c r="Y26" s="1115"/>
      <c r="Z26" s="1115"/>
      <c r="AA26" s="1115"/>
      <c r="AB26" s="1115"/>
      <c r="AC26" s="1115"/>
      <c r="AD26" s="1115"/>
      <c r="AE26" s="850"/>
      <c r="AF26" s="1115"/>
      <c r="AG26" s="1115"/>
      <c r="AH26" s="1115"/>
      <c r="AI26" s="1115"/>
      <c r="AJ26" s="1115"/>
      <c r="AK26" s="1115"/>
      <c r="AL26" s="1115"/>
      <c r="AM26" s="1115"/>
      <c r="AN26" s="1115"/>
      <c r="AO26" s="850"/>
    </row>
    <row r="27" spans="1:251" ht="15">
      <c r="A27" s="1510" t="s">
        <v>974</v>
      </c>
      <c r="B27" s="1510"/>
      <c r="C27" s="1510"/>
      <c r="D27" s="1510"/>
      <c r="E27" s="1510"/>
      <c r="F27" s="1510"/>
      <c r="G27" s="1510"/>
      <c r="H27" s="1510"/>
      <c r="I27" s="1510"/>
      <c r="J27" s="1510"/>
      <c r="K27" s="1510"/>
      <c r="L27" s="1510"/>
      <c r="M27" s="1510"/>
      <c r="N27" s="1510"/>
      <c r="O27" s="1510"/>
      <c r="P27" s="1510"/>
      <c r="Q27" s="1510"/>
      <c r="R27" s="1510"/>
      <c r="S27" s="1510"/>
      <c r="T27" s="1510"/>
      <c r="U27" s="1510"/>
      <c r="V27" s="1510"/>
      <c r="W27" s="1510"/>
      <c r="X27" s="1510"/>
      <c r="Y27" s="1510"/>
      <c r="Z27" s="1510"/>
      <c r="AA27" s="1510"/>
      <c r="AB27" s="1510"/>
      <c r="AC27" s="1510"/>
      <c r="AD27" s="1510"/>
      <c r="AE27" s="1510"/>
      <c r="AF27" s="1510"/>
      <c r="AG27" s="1510"/>
      <c r="AH27" s="1510"/>
      <c r="AI27" s="1510"/>
      <c r="AJ27" s="1510"/>
      <c r="AK27" s="1510"/>
      <c r="AL27" s="1510"/>
      <c r="AM27" s="1510"/>
    </row>
    <row r="28" spans="1:251">
      <c r="A28" s="1050" t="s">
        <v>505</v>
      </c>
      <c r="B28" s="512">
        <v>2017</v>
      </c>
      <c r="C28" s="681" t="s">
        <v>276</v>
      </c>
      <c r="D28" s="512">
        <v>2018</v>
      </c>
      <c r="E28" s="681" t="s">
        <v>276</v>
      </c>
      <c r="F28" s="512">
        <v>2019</v>
      </c>
      <c r="G28" s="681" t="s">
        <v>276</v>
      </c>
      <c r="H28" s="512">
        <v>2020</v>
      </c>
      <c r="I28" s="681" t="s">
        <v>276</v>
      </c>
      <c r="J28" s="512">
        <v>2021</v>
      </c>
      <c r="K28" s="681" t="s">
        <v>276</v>
      </c>
      <c r="L28" s="512">
        <v>2022</v>
      </c>
      <c r="M28" s="681" t="s">
        <v>276</v>
      </c>
      <c r="N28" s="512">
        <v>2023</v>
      </c>
      <c r="O28" s="681" t="s">
        <v>276</v>
      </c>
      <c r="P28" s="1051"/>
      <c r="Q28" s="512" t="s">
        <v>9</v>
      </c>
      <c r="R28" s="681" t="s">
        <v>276</v>
      </c>
      <c r="S28" s="512" t="s">
        <v>10</v>
      </c>
      <c r="T28" s="681" t="s">
        <v>276</v>
      </c>
      <c r="U28" s="512" t="s">
        <v>11</v>
      </c>
      <c r="V28" s="681" t="s">
        <v>276</v>
      </c>
      <c r="W28" s="512" t="s">
        <v>12</v>
      </c>
      <c r="X28" s="681" t="s">
        <v>276</v>
      </c>
      <c r="Y28" s="512" t="s">
        <v>13</v>
      </c>
      <c r="Z28" s="681" t="s">
        <v>276</v>
      </c>
      <c r="AA28" s="1052" t="s">
        <v>631</v>
      </c>
      <c r="AB28" s="681" t="s">
        <v>276</v>
      </c>
      <c r="AC28" s="512" t="s">
        <v>15</v>
      </c>
      <c r="AD28" s="681" t="s">
        <v>276</v>
      </c>
      <c r="AE28" s="512" t="s">
        <v>16</v>
      </c>
      <c r="AF28" s="876" t="s">
        <v>764</v>
      </c>
      <c r="AG28" s="1052" t="s">
        <v>887</v>
      </c>
      <c r="AH28" s="1116" t="s">
        <v>952</v>
      </c>
      <c r="AI28" s="1052" t="s">
        <v>507</v>
      </c>
      <c r="AJ28" s="681" t="s">
        <v>276</v>
      </c>
      <c r="AK28" s="512" t="s">
        <v>19</v>
      </c>
      <c r="AL28" s="681" t="s">
        <v>276</v>
      </c>
      <c r="AM28" s="512" t="s">
        <v>20</v>
      </c>
      <c r="AN28" s="681" t="s">
        <v>276</v>
      </c>
    </row>
    <row r="29" spans="1:251">
      <c r="A29" s="1117" t="s">
        <v>975</v>
      </c>
      <c r="B29" s="1118">
        <v>2379</v>
      </c>
      <c r="C29" s="1119">
        <v>7</v>
      </c>
      <c r="D29" s="1118">
        <v>2138</v>
      </c>
      <c r="E29" s="1120">
        <f>D29/$D$47*100</f>
        <v>5.8455228981544778</v>
      </c>
      <c r="F29" s="1118">
        <v>2199</v>
      </c>
      <c r="G29" s="1120">
        <f>F29/$F$47*100</f>
        <v>5.853074261378759</v>
      </c>
      <c r="H29" s="1118">
        <v>1303</v>
      </c>
      <c r="I29" s="1120">
        <v>3.3</v>
      </c>
      <c r="J29" s="1118">
        <v>1910</v>
      </c>
      <c r="K29" s="1121">
        <v>3.5</v>
      </c>
      <c r="L29" s="1118">
        <v>2239</v>
      </c>
      <c r="M29" s="1121">
        <v>5.0999999999999996</v>
      </c>
      <c r="N29" s="1118">
        <v>2078</v>
      </c>
      <c r="O29" s="1119">
        <v>5</v>
      </c>
      <c r="P29" s="1122"/>
      <c r="Q29" s="1118">
        <v>481</v>
      </c>
      <c r="R29" s="1120">
        <v>3.8</v>
      </c>
      <c r="S29" s="1123">
        <v>578</v>
      </c>
      <c r="T29" s="1265">
        <v>3.5</v>
      </c>
      <c r="U29" s="1124">
        <v>387</v>
      </c>
      <c r="V29" s="1121">
        <v>3.1</v>
      </c>
      <c r="W29" s="1118">
        <v>464</v>
      </c>
      <c r="X29" s="1121">
        <v>3.5</v>
      </c>
      <c r="Y29" s="1118">
        <v>479</v>
      </c>
      <c r="Z29" s="1120">
        <f>Y29/$Y$47*100</f>
        <v>4.4302626711061786</v>
      </c>
      <c r="AA29" s="1118">
        <v>585</v>
      </c>
      <c r="AB29" s="1121" t="s">
        <v>976</v>
      </c>
      <c r="AC29" s="1125">
        <v>562</v>
      </c>
      <c r="AD29" s="1126">
        <v>5.7</v>
      </c>
      <c r="AE29" s="1127">
        <v>613</v>
      </c>
      <c r="AF29" s="1128">
        <v>5.0999999999999996</v>
      </c>
      <c r="AG29" s="1129">
        <v>653</v>
      </c>
      <c r="AH29" s="1121" t="s">
        <v>977</v>
      </c>
      <c r="AI29" s="1129">
        <v>554</v>
      </c>
      <c r="AJ29" s="1121" t="s">
        <v>978</v>
      </c>
      <c r="AK29" s="1129">
        <v>398</v>
      </c>
      <c r="AL29" s="1130">
        <v>3.7</v>
      </c>
      <c r="AM29" s="1129">
        <v>473</v>
      </c>
      <c r="AN29" s="1130">
        <v>3.6</v>
      </c>
      <c r="IQ29" s="510">
        <f>SUM(AN29:IP29)</f>
        <v>3.6</v>
      </c>
    </row>
    <row r="30" spans="1:251">
      <c r="A30" s="1131" t="s">
        <v>979</v>
      </c>
      <c r="B30" s="1132">
        <v>1310</v>
      </c>
      <c r="C30" s="1133">
        <v>3.9</v>
      </c>
      <c r="D30" s="1132">
        <v>1353</v>
      </c>
      <c r="E30" s="1134">
        <f t="shared" ref="E30:E47" si="6">D30/$D$47*100</f>
        <v>3.6992481203007523</v>
      </c>
      <c r="F30" s="1132">
        <v>1335</v>
      </c>
      <c r="G30" s="1134">
        <f t="shared" ref="G30:I47" si="7">F30/$F$47*100</f>
        <v>3.5533670481767365</v>
      </c>
      <c r="H30" s="1135">
        <v>1041</v>
      </c>
      <c r="I30" s="1136">
        <v>2.6</v>
      </c>
      <c r="J30" s="1132">
        <v>1543</v>
      </c>
      <c r="K30" s="1136">
        <v>2.8</v>
      </c>
      <c r="L30" s="1132">
        <v>1643</v>
      </c>
      <c r="M30" s="1136">
        <v>3.7</v>
      </c>
      <c r="N30" s="1132">
        <v>1623</v>
      </c>
      <c r="O30" s="1136">
        <v>3.9</v>
      </c>
      <c r="P30" s="637"/>
      <c r="Q30" s="1132">
        <v>383</v>
      </c>
      <c r="R30" s="1136">
        <v>3.1</v>
      </c>
      <c r="S30" s="1137">
        <v>449</v>
      </c>
      <c r="T30" s="1266">
        <v>2.7</v>
      </c>
      <c r="U30" s="1135">
        <v>345</v>
      </c>
      <c r="V30" s="1136">
        <v>2.8</v>
      </c>
      <c r="W30" s="1132">
        <v>366</v>
      </c>
      <c r="X30" s="1136">
        <v>2.8</v>
      </c>
      <c r="Y30" s="1132">
        <v>313</v>
      </c>
      <c r="Z30" s="1134">
        <f t="shared" ref="Z30:Z47" si="8">Y30/$Y$47*100</f>
        <v>2.8949315575286718</v>
      </c>
      <c r="AA30" s="1132">
        <v>474</v>
      </c>
      <c r="AB30" s="1136" t="s">
        <v>980</v>
      </c>
      <c r="AC30" s="1138">
        <v>423</v>
      </c>
      <c r="AD30" s="1139">
        <v>4.3</v>
      </c>
      <c r="AE30" s="1140">
        <v>433</v>
      </c>
      <c r="AF30" s="1141">
        <v>3.6</v>
      </c>
      <c r="AG30" s="1138">
        <v>511</v>
      </c>
      <c r="AH30" s="1136" t="s">
        <v>981</v>
      </c>
      <c r="AI30" s="1138">
        <v>431</v>
      </c>
      <c r="AJ30" s="1136" t="s">
        <v>982</v>
      </c>
      <c r="AK30" s="1138">
        <v>323</v>
      </c>
      <c r="AL30" s="1139">
        <v>3</v>
      </c>
      <c r="AM30" s="1138">
        <v>358</v>
      </c>
      <c r="AN30" s="1139">
        <v>2.7</v>
      </c>
    </row>
    <row r="31" spans="1:251">
      <c r="A31" s="1142" t="s">
        <v>983</v>
      </c>
      <c r="B31" s="1143">
        <v>1008</v>
      </c>
      <c r="C31" s="1144">
        <v>3</v>
      </c>
      <c r="D31" s="1143">
        <v>657</v>
      </c>
      <c r="E31" s="1145">
        <f t="shared" si="6"/>
        <v>1.796308954203691</v>
      </c>
      <c r="F31" s="1143">
        <v>717</v>
      </c>
      <c r="G31" s="1145">
        <f t="shared" si="7"/>
        <v>1.9084375831780676</v>
      </c>
      <c r="H31" s="1143">
        <v>262</v>
      </c>
      <c r="I31" s="1145">
        <v>0.7</v>
      </c>
      <c r="J31" s="1143">
        <v>367</v>
      </c>
      <c r="K31" s="1146">
        <v>0.7</v>
      </c>
      <c r="L31" s="1143">
        <v>596</v>
      </c>
      <c r="M31" s="1146">
        <v>1.4</v>
      </c>
      <c r="N31" s="1143">
        <v>455</v>
      </c>
      <c r="O31" s="1146">
        <v>1.1000000000000001</v>
      </c>
      <c r="P31" s="637"/>
      <c r="Q31" s="1143">
        <v>98</v>
      </c>
      <c r="R31" s="1145">
        <v>0.8</v>
      </c>
      <c r="S31" s="1147">
        <v>129</v>
      </c>
      <c r="T31" s="1267">
        <v>0.8</v>
      </c>
      <c r="U31" s="1148">
        <v>42</v>
      </c>
      <c r="V31" s="1146">
        <v>0.3</v>
      </c>
      <c r="W31" s="1143">
        <v>98</v>
      </c>
      <c r="X31" s="1146">
        <v>0.7</v>
      </c>
      <c r="Y31" s="1143">
        <v>166</v>
      </c>
      <c r="Z31" s="1145">
        <f t="shared" si="8"/>
        <v>1.5353311135775065</v>
      </c>
      <c r="AA31" s="1143">
        <v>111</v>
      </c>
      <c r="AB31" s="1146" t="s">
        <v>984</v>
      </c>
      <c r="AC31" s="1149">
        <v>139</v>
      </c>
      <c r="AD31" s="1150">
        <v>1.4</v>
      </c>
      <c r="AE31" s="1151">
        <v>180</v>
      </c>
      <c r="AF31" s="1152">
        <v>1.5</v>
      </c>
      <c r="AG31" s="538">
        <v>142</v>
      </c>
      <c r="AH31" s="1146" t="s">
        <v>985</v>
      </c>
      <c r="AI31" s="538">
        <v>123</v>
      </c>
      <c r="AJ31" s="1146" t="s">
        <v>986</v>
      </c>
      <c r="AK31" s="538">
        <v>75</v>
      </c>
      <c r="AL31" s="1153">
        <v>0.7</v>
      </c>
      <c r="AM31" s="538">
        <v>115</v>
      </c>
      <c r="AN31" s="1153">
        <v>0.9</v>
      </c>
    </row>
    <row r="32" spans="1:251">
      <c r="A32" s="1142" t="s">
        <v>987</v>
      </c>
      <c r="B32" s="1143">
        <v>61</v>
      </c>
      <c r="C32" s="1144">
        <v>0.2</v>
      </c>
      <c r="D32" s="1143">
        <v>128</v>
      </c>
      <c r="E32" s="1145">
        <f t="shared" si="6"/>
        <v>0.34996582365003415</v>
      </c>
      <c r="F32" s="1143">
        <v>147</v>
      </c>
      <c r="G32" s="1145">
        <f t="shared" si="7"/>
        <v>0.39126963002395532</v>
      </c>
      <c r="H32" s="1143"/>
      <c r="I32" s="1145"/>
      <c r="J32" s="1143"/>
      <c r="K32" s="1145"/>
      <c r="L32" s="1143"/>
      <c r="M32" s="1145"/>
      <c r="N32" s="1143"/>
      <c r="O32" s="1145"/>
      <c r="P32" s="637"/>
      <c r="Q32" s="1143"/>
      <c r="R32" s="1145"/>
      <c r="S32" s="1154"/>
      <c r="T32" s="1267"/>
      <c r="U32" s="1154"/>
      <c r="V32" s="1145"/>
      <c r="W32" s="1154"/>
      <c r="X32" s="1145"/>
      <c r="Y32" s="1154"/>
      <c r="Z32" s="1145"/>
      <c r="AA32" s="1154"/>
      <c r="AB32" s="1145"/>
      <c r="AC32" s="1154"/>
      <c r="AD32" s="1145"/>
      <c r="AE32" s="1154"/>
      <c r="AF32" s="1145"/>
      <c r="AG32" s="1154"/>
      <c r="AH32" s="1145"/>
      <c r="AI32" s="1154"/>
      <c r="AJ32" s="1145"/>
      <c r="AK32" s="1154"/>
      <c r="AL32" s="1145"/>
      <c r="AM32" s="1154"/>
      <c r="AN32" s="1145"/>
    </row>
    <row r="33" spans="1:251">
      <c r="A33" s="1155" t="s">
        <v>988</v>
      </c>
      <c r="B33" s="1156">
        <v>4078</v>
      </c>
      <c r="C33" s="1157">
        <v>12</v>
      </c>
      <c r="D33" s="1156">
        <v>3941</v>
      </c>
      <c r="E33" s="1158">
        <f t="shared" si="6"/>
        <v>10.775119617224881</v>
      </c>
      <c r="F33" s="1156">
        <v>3842</v>
      </c>
      <c r="G33" s="1158">
        <f t="shared" si="7"/>
        <v>10.226244343891402</v>
      </c>
      <c r="H33" s="1156">
        <v>3395</v>
      </c>
      <c r="I33" s="1158">
        <v>8.6</v>
      </c>
      <c r="J33" s="1156">
        <v>6080</v>
      </c>
      <c r="K33" s="651">
        <v>11.2</v>
      </c>
      <c r="L33" s="1156">
        <v>4740</v>
      </c>
      <c r="M33" s="651">
        <v>10.8</v>
      </c>
      <c r="N33" s="1156">
        <v>4197</v>
      </c>
      <c r="O33" s="1157">
        <v>10</v>
      </c>
      <c r="P33" s="1122"/>
      <c r="Q33" s="1156">
        <v>1353</v>
      </c>
      <c r="R33" s="651">
        <v>10.8</v>
      </c>
      <c r="S33" s="1156">
        <v>1778</v>
      </c>
      <c r="T33" s="1268">
        <v>10.8</v>
      </c>
      <c r="U33" s="1156">
        <v>1848</v>
      </c>
      <c r="V33" s="651">
        <v>15</v>
      </c>
      <c r="W33" s="1156">
        <v>1101</v>
      </c>
      <c r="X33" s="651">
        <v>8.4</v>
      </c>
      <c r="Y33" s="1156">
        <v>1307</v>
      </c>
      <c r="Z33" s="1158">
        <f t="shared" si="8"/>
        <v>12.088420273769886</v>
      </c>
      <c r="AA33" s="1156">
        <v>1434</v>
      </c>
      <c r="AB33" s="651" t="s">
        <v>989</v>
      </c>
      <c r="AC33" s="1160">
        <v>1086</v>
      </c>
      <c r="AD33" s="663">
        <v>10.9</v>
      </c>
      <c r="AE33" s="1161">
        <v>913</v>
      </c>
      <c r="AF33" s="663">
        <v>7.6</v>
      </c>
      <c r="AG33" s="1160">
        <v>1067</v>
      </c>
      <c r="AH33" s="651" t="s">
        <v>990</v>
      </c>
      <c r="AI33" s="1160">
        <v>1098</v>
      </c>
      <c r="AJ33" s="651" t="s">
        <v>991</v>
      </c>
      <c r="AK33" s="1160">
        <v>1018</v>
      </c>
      <c r="AL33" s="663">
        <v>9.6</v>
      </c>
      <c r="AM33" s="1160">
        <v>1014</v>
      </c>
      <c r="AN33" s="663">
        <v>7.8</v>
      </c>
    </row>
    <row r="34" spans="1:251">
      <c r="A34" s="1142" t="s">
        <v>992</v>
      </c>
      <c r="B34" s="1143">
        <v>3475</v>
      </c>
      <c r="C34" s="1144">
        <v>10.199999999999999</v>
      </c>
      <c r="D34" s="1143">
        <v>3248</v>
      </c>
      <c r="E34" s="1145">
        <f t="shared" si="6"/>
        <v>8.8803827751196174</v>
      </c>
      <c r="F34" s="1143">
        <v>3348</v>
      </c>
      <c r="G34" s="1145">
        <f t="shared" si="7"/>
        <v>8.91136545115784</v>
      </c>
      <c r="H34" s="1143">
        <v>2897</v>
      </c>
      <c r="I34" s="1146">
        <v>7.3</v>
      </c>
      <c r="J34" s="1143">
        <v>5164</v>
      </c>
      <c r="K34" s="1146">
        <v>9.5</v>
      </c>
      <c r="L34" s="1143">
        <v>4137</v>
      </c>
      <c r="M34" s="1146">
        <v>9.4</v>
      </c>
      <c r="N34" s="1143">
        <v>3755</v>
      </c>
      <c r="O34" s="1144">
        <v>9</v>
      </c>
      <c r="P34" s="637"/>
      <c r="Q34" s="1143">
        <v>1134</v>
      </c>
      <c r="R34" s="1145">
        <v>9</v>
      </c>
      <c r="S34" s="1143">
        <v>1529</v>
      </c>
      <c r="T34" s="1267">
        <v>9.3000000000000007</v>
      </c>
      <c r="U34" s="1143">
        <v>1582</v>
      </c>
      <c r="V34" s="1145">
        <v>12.8</v>
      </c>
      <c r="W34" s="1143">
        <v>919</v>
      </c>
      <c r="X34" s="1145">
        <v>7</v>
      </c>
      <c r="Y34" s="1143">
        <v>1128</v>
      </c>
      <c r="Z34" s="1145">
        <f t="shared" si="8"/>
        <v>10.432852386237514</v>
      </c>
      <c r="AA34" s="1143">
        <v>1222</v>
      </c>
      <c r="AB34" s="1146" t="s">
        <v>993</v>
      </c>
      <c r="AC34" s="1149">
        <v>958</v>
      </c>
      <c r="AD34" s="1150">
        <v>9.6</v>
      </c>
      <c r="AE34" s="1151">
        <v>829</v>
      </c>
      <c r="AF34" s="1152">
        <v>6.9</v>
      </c>
      <c r="AG34" s="538">
        <v>919</v>
      </c>
      <c r="AH34" s="1146" t="s">
        <v>994</v>
      </c>
      <c r="AI34" s="538">
        <v>994</v>
      </c>
      <c r="AJ34" s="1146" t="s">
        <v>995</v>
      </c>
      <c r="AK34" s="538">
        <v>915</v>
      </c>
      <c r="AL34" s="1153">
        <v>8.6</v>
      </c>
      <c r="AM34" s="538">
        <v>927</v>
      </c>
      <c r="AN34" s="1153">
        <v>7.1</v>
      </c>
    </row>
    <row r="35" spans="1:251">
      <c r="A35" s="1162" t="s">
        <v>996</v>
      </c>
      <c r="B35" s="1163">
        <v>603</v>
      </c>
      <c r="C35" s="1164">
        <v>1.8</v>
      </c>
      <c r="D35" s="1163">
        <v>693</v>
      </c>
      <c r="E35" s="1165">
        <f t="shared" si="6"/>
        <v>1.8947368421052633</v>
      </c>
      <c r="F35" s="1163">
        <v>494</v>
      </c>
      <c r="G35" s="1165">
        <f t="shared" si="7"/>
        <v>1.314878892733564</v>
      </c>
      <c r="H35" s="1163">
        <v>498</v>
      </c>
      <c r="I35" s="1165">
        <f t="shared" si="7"/>
        <v>1.325525685387277</v>
      </c>
      <c r="J35" s="1163">
        <v>916</v>
      </c>
      <c r="K35" s="613">
        <v>1.7</v>
      </c>
      <c r="L35" s="1163">
        <v>603</v>
      </c>
      <c r="M35" s="613">
        <v>1.4</v>
      </c>
      <c r="N35" s="1163">
        <v>442</v>
      </c>
      <c r="O35" s="613">
        <v>1.1000000000000001</v>
      </c>
      <c r="P35" s="637"/>
      <c r="Q35" s="1163">
        <v>219</v>
      </c>
      <c r="R35" s="1165">
        <v>1.7</v>
      </c>
      <c r="S35" s="1166">
        <v>249</v>
      </c>
      <c r="T35" s="1269">
        <v>1.5</v>
      </c>
      <c r="U35" s="638">
        <v>266</v>
      </c>
      <c r="V35" s="1165">
        <v>2.2000000000000002</v>
      </c>
      <c r="W35" s="1163">
        <v>182</v>
      </c>
      <c r="X35" s="613">
        <v>1.4</v>
      </c>
      <c r="Y35" s="1163">
        <v>179</v>
      </c>
      <c r="Z35" s="1165">
        <f t="shared" si="8"/>
        <v>1.6555678875323714</v>
      </c>
      <c r="AA35" s="1163">
        <v>212</v>
      </c>
      <c r="AB35" s="613" t="s">
        <v>997</v>
      </c>
      <c r="AC35" s="536">
        <v>128</v>
      </c>
      <c r="AD35" s="655">
        <v>1.3</v>
      </c>
      <c r="AE35" s="1167">
        <v>84</v>
      </c>
      <c r="AF35" s="655">
        <v>0.7</v>
      </c>
      <c r="AG35" s="536">
        <v>148</v>
      </c>
      <c r="AH35" s="613" t="s">
        <v>998</v>
      </c>
      <c r="AI35" s="536">
        <v>104</v>
      </c>
      <c r="AJ35" s="613" t="s">
        <v>999</v>
      </c>
      <c r="AK35" s="536">
        <v>103</v>
      </c>
      <c r="AL35" s="655">
        <v>1</v>
      </c>
      <c r="AM35" s="536">
        <v>87</v>
      </c>
      <c r="AN35" s="655">
        <v>0.7</v>
      </c>
    </row>
    <row r="36" spans="1:251">
      <c r="A36" s="1117" t="s">
        <v>1000</v>
      </c>
      <c r="B36" s="1118">
        <v>20056</v>
      </c>
      <c r="C36" s="1119">
        <v>59</v>
      </c>
      <c r="D36" s="1118">
        <v>21651</v>
      </c>
      <c r="E36" s="1120">
        <f t="shared" si="6"/>
        <v>59.196172248803826</v>
      </c>
      <c r="F36" s="1118">
        <v>24157</v>
      </c>
      <c r="G36" s="1120">
        <f t="shared" si="7"/>
        <v>64.298642533936658</v>
      </c>
      <c r="H36" s="1118">
        <v>28316</v>
      </c>
      <c r="I36" s="1120">
        <v>71.599999999999994</v>
      </c>
      <c r="J36" s="1118">
        <v>37627</v>
      </c>
      <c r="K36" s="1120">
        <v>69</v>
      </c>
      <c r="L36" s="1118">
        <v>28857</v>
      </c>
      <c r="M36" s="1121">
        <v>65.8</v>
      </c>
      <c r="N36" s="1118">
        <v>28104</v>
      </c>
      <c r="O36" s="1121">
        <v>67.3</v>
      </c>
      <c r="P36" s="1122"/>
      <c r="Q36" s="1118">
        <v>8516</v>
      </c>
      <c r="R36" s="1120">
        <v>67.8</v>
      </c>
      <c r="S36" s="1118">
        <v>11293</v>
      </c>
      <c r="T36" s="1265">
        <v>68.400000000000006</v>
      </c>
      <c r="U36" s="1118">
        <v>8211</v>
      </c>
      <c r="V36" s="1121">
        <v>66.599999999999994</v>
      </c>
      <c r="W36" s="1118">
        <v>9607</v>
      </c>
      <c r="X36" s="1121">
        <v>73.3</v>
      </c>
      <c r="Y36" s="1118">
        <v>7067</v>
      </c>
      <c r="Z36" s="1120">
        <f t="shared" si="8"/>
        <v>65.36256011838698</v>
      </c>
      <c r="AA36" s="1118">
        <v>7024</v>
      </c>
      <c r="AB36" s="1121" t="s">
        <v>1001</v>
      </c>
      <c r="AC36" s="1168">
        <v>6282</v>
      </c>
      <c r="AD36" s="1126">
        <v>63.3</v>
      </c>
      <c r="AE36" s="1168">
        <v>8484</v>
      </c>
      <c r="AF36" s="1128">
        <v>71</v>
      </c>
      <c r="AG36" s="1107">
        <v>4726</v>
      </c>
      <c r="AH36" s="1121" t="s">
        <v>1002</v>
      </c>
      <c r="AI36" s="1107">
        <v>6278</v>
      </c>
      <c r="AJ36" s="1121" t="s">
        <v>1003</v>
      </c>
      <c r="AK36" s="1107">
        <v>7603</v>
      </c>
      <c r="AL36" s="1130">
        <v>71.599999999999994</v>
      </c>
      <c r="AM36" s="1107">
        <v>9497</v>
      </c>
      <c r="AN36" s="1130">
        <v>72.8</v>
      </c>
    </row>
    <row r="37" spans="1:251">
      <c r="A37" s="1162" t="s">
        <v>1004</v>
      </c>
      <c r="B37" s="1163">
        <v>14018</v>
      </c>
      <c r="C37" s="1164">
        <v>41.3</v>
      </c>
      <c r="D37" s="1163">
        <v>15242</v>
      </c>
      <c r="E37" s="1165">
        <f t="shared" si="6"/>
        <v>41.673274094326722</v>
      </c>
      <c r="F37" s="1163">
        <v>18242</v>
      </c>
      <c r="G37" s="1165">
        <f t="shared" si="7"/>
        <v>48.55469789725845</v>
      </c>
      <c r="H37" s="1163">
        <v>23124</v>
      </c>
      <c r="I37" s="1165">
        <v>58.5</v>
      </c>
      <c r="J37" s="1163">
        <v>28603</v>
      </c>
      <c r="K37" s="613">
        <v>52.5</v>
      </c>
      <c r="L37" s="1163">
        <v>22203</v>
      </c>
      <c r="M37" s="613">
        <v>50.6</v>
      </c>
      <c r="N37" s="1163">
        <v>21577</v>
      </c>
      <c r="O37" s="613">
        <v>51.6</v>
      </c>
      <c r="P37" s="637"/>
      <c r="Q37" s="1163">
        <v>6953</v>
      </c>
      <c r="R37" s="1269">
        <v>55.4</v>
      </c>
      <c r="S37" s="1163">
        <v>8929</v>
      </c>
      <c r="T37" s="1269">
        <v>54.1</v>
      </c>
      <c r="U37" s="1163">
        <v>5602</v>
      </c>
      <c r="V37" s="613">
        <v>45.4</v>
      </c>
      <c r="W37" s="1163">
        <v>7119</v>
      </c>
      <c r="X37" s="613">
        <v>54.3</v>
      </c>
      <c r="Y37" s="1163">
        <v>5389</v>
      </c>
      <c r="Z37" s="1165">
        <f t="shared" si="8"/>
        <v>49.842767295597483</v>
      </c>
      <c r="AA37" s="1163">
        <v>5102</v>
      </c>
      <c r="AB37" s="613" t="s">
        <v>1005</v>
      </c>
      <c r="AC37" s="520">
        <v>4640</v>
      </c>
      <c r="AD37" s="655">
        <v>46.7</v>
      </c>
      <c r="AE37" s="520">
        <v>7072</v>
      </c>
      <c r="AF37" s="655">
        <v>59.2</v>
      </c>
      <c r="AG37" s="520">
        <v>3407</v>
      </c>
      <c r="AH37" s="613" t="s">
        <v>1006</v>
      </c>
      <c r="AI37" s="520">
        <v>4638</v>
      </c>
      <c r="AJ37" s="613" t="s">
        <v>1007</v>
      </c>
      <c r="AK37" s="520">
        <v>5860</v>
      </c>
      <c r="AL37" s="655">
        <v>55.2</v>
      </c>
      <c r="AM37" s="520">
        <v>7672</v>
      </c>
      <c r="AN37" s="655">
        <v>58.8</v>
      </c>
      <c r="IQ37" s="510">
        <f>SUM(AN37:IP37)</f>
        <v>58.8</v>
      </c>
    </row>
    <row r="38" spans="1:251">
      <c r="A38" s="1142" t="s">
        <v>1008</v>
      </c>
      <c r="B38" s="1143">
        <v>2456</v>
      </c>
      <c r="C38" s="1144">
        <v>7.2</v>
      </c>
      <c r="D38" s="1143">
        <v>2743</v>
      </c>
      <c r="E38" s="1145">
        <f t="shared" si="6"/>
        <v>7.4996582365003421</v>
      </c>
      <c r="F38" s="1143">
        <v>2603</v>
      </c>
      <c r="G38" s="1145">
        <f t="shared" si="7"/>
        <v>6.9284003194037798</v>
      </c>
      <c r="H38" s="1143">
        <v>2193</v>
      </c>
      <c r="I38" s="1146">
        <v>5.5</v>
      </c>
      <c r="J38" s="1143">
        <v>4523</v>
      </c>
      <c r="K38" s="1146">
        <v>8.3000000000000007</v>
      </c>
      <c r="L38" s="1143">
        <v>3535</v>
      </c>
      <c r="M38" s="1146">
        <v>8.1</v>
      </c>
      <c r="N38" s="1143">
        <v>3219</v>
      </c>
      <c r="O38" s="1146">
        <v>7.7</v>
      </c>
      <c r="P38" s="637"/>
      <c r="Q38" s="1143">
        <v>623</v>
      </c>
      <c r="R38" s="1271">
        <v>5</v>
      </c>
      <c r="S38" s="1143">
        <v>1062</v>
      </c>
      <c r="T38" s="1267">
        <v>6.4</v>
      </c>
      <c r="U38" s="1143">
        <v>1436</v>
      </c>
      <c r="V38" s="1146">
        <v>11.6</v>
      </c>
      <c r="W38" s="1143">
        <v>1402</v>
      </c>
      <c r="X38" s="1146">
        <v>10.7</v>
      </c>
      <c r="Y38" s="1143">
        <v>861</v>
      </c>
      <c r="Z38" s="1145">
        <f t="shared" si="8"/>
        <v>7.9633740288568262</v>
      </c>
      <c r="AA38" s="1143">
        <v>1014</v>
      </c>
      <c r="AB38" s="1146" t="s">
        <v>1009</v>
      </c>
      <c r="AC38" s="1149">
        <v>857</v>
      </c>
      <c r="AD38" s="1150">
        <v>8.6</v>
      </c>
      <c r="AE38" s="1151">
        <v>803</v>
      </c>
      <c r="AF38" s="1152">
        <v>6.7</v>
      </c>
      <c r="AG38" s="538">
        <v>689</v>
      </c>
      <c r="AH38" s="1146" t="s">
        <v>1010</v>
      </c>
      <c r="AI38" s="538">
        <v>824</v>
      </c>
      <c r="AJ38" s="1146" t="s">
        <v>1011</v>
      </c>
      <c r="AK38" s="538">
        <v>843</v>
      </c>
      <c r="AL38" s="1153">
        <v>7.9</v>
      </c>
      <c r="AM38" s="538">
        <v>863</v>
      </c>
      <c r="AN38" s="1153">
        <v>6.6</v>
      </c>
    </row>
    <row r="39" spans="1:251">
      <c r="A39" s="1162" t="s">
        <v>1012</v>
      </c>
      <c r="B39" s="1163">
        <v>1399</v>
      </c>
      <c r="C39" s="1164">
        <v>4.0999999999999996</v>
      </c>
      <c r="D39" s="1163">
        <v>1299</v>
      </c>
      <c r="E39" s="1165">
        <f t="shared" si="6"/>
        <v>3.5516062884483937</v>
      </c>
      <c r="F39" s="1163">
        <v>1278</v>
      </c>
      <c r="G39" s="1165">
        <f t="shared" si="7"/>
        <v>3.4016502528613253</v>
      </c>
      <c r="H39" s="1163">
        <v>1196</v>
      </c>
      <c r="I39" s="1165">
        <v>3</v>
      </c>
      <c r="J39" s="1163">
        <v>1744</v>
      </c>
      <c r="K39" s="613">
        <v>3.2</v>
      </c>
      <c r="L39" s="1163">
        <v>1311</v>
      </c>
      <c r="M39" s="613">
        <v>2.9</v>
      </c>
      <c r="N39" s="1163">
        <v>1365</v>
      </c>
      <c r="O39" s="613">
        <v>3.3</v>
      </c>
      <c r="P39" s="637"/>
      <c r="Q39" s="1166">
        <v>337</v>
      </c>
      <c r="R39" s="1269">
        <v>2.7</v>
      </c>
      <c r="S39" s="1166">
        <v>418</v>
      </c>
      <c r="T39" s="1269">
        <v>2.5</v>
      </c>
      <c r="U39" s="1163">
        <v>471</v>
      </c>
      <c r="V39" s="1165">
        <v>3.8</v>
      </c>
      <c r="W39" s="1163">
        <v>518</v>
      </c>
      <c r="X39" s="1165">
        <v>4</v>
      </c>
      <c r="Y39" s="1163">
        <v>255</v>
      </c>
      <c r="Z39" s="1165">
        <f t="shared" si="8"/>
        <v>2.358490566037736</v>
      </c>
      <c r="AA39" s="1163">
        <v>359</v>
      </c>
      <c r="AB39" s="613" t="s">
        <v>1013</v>
      </c>
      <c r="AC39" s="536">
        <v>387</v>
      </c>
      <c r="AD39" s="655">
        <v>3.9</v>
      </c>
      <c r="AE39" s="1167">
        <v>310</v>
      </c>
      <c r="AF39" s="655">
        <v>2.6</v>
      </c>
      <c r="AG39" s="536">
        <v>312</v>
      </c>
      <c r="AH39" s="613" t="s">
        <v>1014</v>
      </c>
      <c r="AI39" s="536">
        <v>374</v>
      </c>
      <c r="AJ39" s="613" t="s">
        <v>1015</v>
      </c>
      <c r="AK39" s="536">
        <v>289</v>
      </c>
      <c r="AL39" s="655">
        <v>2.7</v>
      </c>
      <c r="AM39" s="536">
        <v>390</v>
      </c>
      <c r="AN39" s="1484">
        <v>3</v>
      </c>
    </row>
    <row r="40" spans="1:251">
      <c r="A40" s="1142" t="s">
        <v>996</v>
      </c>
      <c r="B40" s="1143">
        <v>2183</v>
      </c>
      <c r="C40" s="1144">
        <v>6.4</v>
      </c>
      <c r="D40" s="1143">
        <v>2367</v>
      </c>
      <c r="E40" s="1145">
        <f t="shared" si="6"/>
        <v>6.4716336295283661</v>
      </c>
      <c r="F40" s="1143">
        <v>2034</v>
      </c>
      <c r="G40" s="1145">
        <f t="shared" si="7"/>
        <v>5.4138940644130953</v>
      </c>
      <c r="H40" s="1143">
        <v>1803</v>
      </c>
      <c r="I40" s="1145">
        <v>4.5999999999999996</v>
      </c>
      <c r="J40" s="1143">
        <v>2757</v>
      </c>
      <c r="K40" s="1146">
        <v>5.0999999999999996</v>
      </c>
      <c r="L40" s="1143">
        <v>1808</v>
      </c>
      <c r="M40" s="1146">
        <v>4.2</v>
      </c>
      <c r="N40" s="1143">
        <v>1943</v>
      </c>
      <c r="O40" s="1146">
        <v>4.7</v>
      </c>
      <c r="P40" s="637"/>
      <c r="Q40" s="1147">
        <v>603</v>
      </c>
      <c r="R40" s="1267">
        <v>4.8</v>
      </c>
      <c r="S40" s="1147">
        <v>884</v>
      </c>
      <c r="T40" s="1267">
        <v>5.4</v>
      </c>
      <c r="U40" s="1143">
        <v>702</v>
      </c>
      <c r="V40" s="1146">
        <v>5.7</v>
      </c>
      <c r="W40" s="1143">
        <v>568</v>
      </c>
      <c r="X40" s="1146">
        <v>4.3</v>
      </c>
      <c r="Y40" s="1143">
        <v>562</v>
      </c>
      <c r="Z40" s="1145">
        <f t="shared" si="8"/>
        <v>5.1979282278949315</v>
      </c>
      <c r="AA40" s="1143">
        <v>549</v>
      </c>
      <c r="AB40" s="1146" t="s">
        <v>1016</v>
      </c>
      <c r="AC40" s="1149">
        <v>398</v>
      </c>
      <c r="AD40" s="1150">
        <v>4</v>
      </c>
      <c r="AE40" s="1151">
        <v>299</v>
      </c>
      <c r="AF40" s="1152">
        <v>2.5</v>
      </c>
      <c r="AG40" s="538">
        <v>318</v>
      </c>
      <c r="AH40" s="1146" t="s">
        <v>1017</v>
      </c>
      <c r="AI40" s="538">
        <v>442</v>
      </c>
      <c r="AJ40" s="1146" t="s">
        <v>1018</v>
      </c>
      <c r="AK40" s="538">
        <v>611</v>
      </c>
      <c r="AL40" s="1153">
        <v>5.8</v>
      </c>
      <c r="AM40" s="538">
        <v>572</v>
      </c>
      <c r="AN40" s="1153">
        <v>4.4000000000000004</v>
      </c>
    </row>
    <row r="41" spans="1:251">
      <c r="A41" s="1155" t="s">
        <v>1019</v>
      </c>
      <c r="B41" s="1156">
        <v>5502</v>
      </c>
      <c r="C41" s="1157">
        <v>16.2</v>
      </c>
      <c r="D41" s="1156">
        <v>6107</v>
      </c>
      <c r="E41" s="1158">
        <f t="shared" si="6"/>
        <v>16.697197539302802</v>
      </c>
      <c r="F41" s="1156">
        <v>5194</v>
      </c>
      <c r="G41" s="1158">
        <f t="shared" si="7"/>
        <v>13.824860260846419</v>
      </c>
      <c r="H41" s="1156">
        <v>5096</v>
      </c>
      <c r="I41" s="1158">
        <v>12.9</v>
      </c>
      <c r="J41" s="1156">
        <v>6730</v>
      </c>
      <c r="K41" s="651">
        <v>12.3</v>
      </c>
      <c r="L41" s="1156">
        <v>5357</v>
      </c>
      <c r="M41" s="651">
        <v>12.2</v>
      </c>
      <c r="N41" s="1156">
        <v>5028</v>
      </c>
      <c r="O41" s="1157">
        <v>12</v>
      </c>
      <c r="P41" s="1122"/>
      <c r="Q41" s="1156">
        <v>1932</v>
      </c>
      <c r="R41" s="1158">
        <v>15.4</v>
      </c>
      <c r="S41" s="1156">
        <v>2186</v>
      </c>
      <c r="T41" s="1268">
        <v>13.2</v>
      </c>
      <c r="U41" s="1156">
        <v>1326</v>
      </c>
      <c r="V41" s="651">
        <v>10.8</v>
      </c>
      <c r="W41" s="1156">
        <v>1286</v>
      </c>
      <c r="X41" s="651">
        <v>9.8000000000000007</v>
      </c>
      <c r="Y41" s="1156">
        <v>1462</v>
      </c>
      <c r="Z41" s="1158">
        <f t="shared" si="8"/>
        <v>13.522012578616351</v>
      </c>
      <c r="AA41" s="1156">
        <v>1426</v>
      </c>
      <c r="AB41" s="651" t="s">
        <v>1020</v>
      </c>
      <c r="AC41" s="1160">
        <v>1360</v>
      </c>
      <c r="AD41" s="663">
        <v>13.7</v>
      </c>
      <c r="AE41" s="1159">
        <v>1109</v>
      </c>
      <c r="AF41" s="663">
        <v>9.3000000000000007</v>
      </c>
      <c r="AG41" s="1159">
        <v>1563</v>
      </c>
      <c r="AH41" s="651" t="s">
        <v>1021</v>
      </c>
      <c r="AI41" s="1160">
        <v>1227</v>
      </c>
      <c r="AJ41" s="651" t="s">
        <v>1022</v>
      </c>
      <c r="AK41" s="1169">
        <v>956</v>
      </c>
      <c r="AL41" s="1170">
        <v>9</v>
      </c>
      <c r="AM41" s="1160">
        <v>1282</v>
      </c>
      <c r="AN41" s="1170">
        <v>9.8000000000000007</v>
      </c>
    </row>
    <row r="42" spans="1:251">
      <c r="A42" s="1142" t="s">
        <v>1023</v>
      </c>
      <c r="B42" s="1143">
        <v>1389</v>
      </c>
      <c r="C42" s="1144">
        <v>4.0999999999999996</v>
      </c>
      <c r="D42" s="1143">
        <v>1653</v>
      </c>
      <c r="E42" s="1145">
        <f t="shared" si="6"/>
        <v>4.5194805194805197</v>
      </c>
      <c r="F42" s="1143">
        <v>1683</v>
      </c>
      <c r="G42" s="1145">
        <f t="shared" si="7"/>
        <v>4.4796380090497738</v>
      </c>
      <c r="H42" s="1143">
        <v>1526</v>
      </c>
      <c r="I42" s="1145">
        <v>3.9</v>
      </c>
      <c r="J42" s="1143">
        <v>2034</v>
      </c>
      <c r="K42" s="1146">
        <v>3.7</v>
      </c>
      <c r="L42" s="1143">
        <v>1521</v>
      </c>
      <c r="M42" s="1146">
        <v>3.5</v>
      </c>
      <c r="N42" s="1143">
        <v>1351</v>
      </c>
      <c r="O42" s="1146">
        <v>3.2</v>
      </c>
      <c r="P42" s="637"/>
      <c r="Q42" s="1143">
        <v>635</v>
      </c>
      <c r="R42" s="1267">
        <v>5.0999999999999996</v>
      </c>
      <c r="S42" s="1147">
        <v>617</v>
      </c>
      <c r="T42" s="1267">
        <v>3.7</v>
      </c>
      <c r="U42" s="1148">
        <v>350</v>
      </c>
      <c r="V42" s="1146">
        <v>2.8</v>
      </c>
      <c r="W42" s="1143">
        <v>432</v>
      </c>
      <c r="X42" s="1146">
        <v>3.3</v>
      </c>
      <c r="Y42" s="1143">
        <v>508</v>
      </c>
      <c r="Z42" s="1145">
        <f t="shared" si="8"/>
        <v>4.6984831668516458</v>
      </c>
      <c r="AA42" s="1143">
        <v>315</v>
      </c>
      <c r="AB42" s="1146" t="s">
        <v>1024</v>
      </c>
      <c r="AC42" s="1149">
        <v>377</v>
      </c>
      <c r="AD42" s="1150">
        <v>3.8</v>
      </c>
      <c r="AE42" s="1151">
        <v>321</v>
      </c>
      <c r="AF42" s="1152">
        <v>2.7</v>
      </c>
      <c r="AG42" s="538">
        <v>428</v>
      </c>
      <c r="AH42" s="1146" t="s">
        <v>1025</v>
      </c>
      <c r="AI42" s="538">
        <v>294</v>
      </c>
      <c r="AJ42" s="1146" t="s">
        <v>1026</v>
      </c>
      <c r="AK42" s="538">
        <v>261</v>
      </c>
      <c r="AL42" s="1153">
        <v>2.5</v>
      </c>
      <c r="AM42" s="538">
        <v>368</v>
      </c>
      <c r="AN42" s="1153">
        <v>2.8</v>
      </c>
    </row>
    <row r="43" spans="1:251">
      <c r="A43" s="1162" t="s">
        <v>1027</v>
      </c>
      <c r="B43" s="1163">
        <v>521</v>
      </c>
      <c r="C43" s="1164">
        <v>1.5</v>
      </c>
      <c r="D43" s="1163">
        <v>553</v>
      </c>
      <c r="E43" s="1165">
        <f t="shared" si="6"/>
        <v>1.5119617224880384</v>
      </c>
      <c r="F43" s="1163">
        <v>356</v>
      </c>
      <c r="G43" s="1165">
        <f t="shared" si="7"/>
        <v>0.94756454618046304</v>
      </c>
      <c r="H43" s="1163">
        <v>275</v>
      </c>
      <c r="I43" s="613">
        <v>0.7</v>
      </c>
      <c r="J43" s="1163">
        <v>652</v>
      </c>
      <c r="K43" s="613">
        <v>1.2</v>
      </c>
      <c r="L43" s="1163">
        <v>708</v>
      </c>
      <c r="M43" s="613">
        <v>1.6</v>
      </c>
      <c r="N43" s="1163">
        <v>509</v>
      </c>
      <c r="O43" s="613">
        <v>1.2</v>
      </c>
      <c r="P43" s="637"/>
      <c r="Q43" s="1163">
        <v>144</v>
      </c>
      <c r="R43" s="1165">
        <v>1.1000000000000001</v>
      </c>
      <c r="S43" s="1166">
        <v>231</v>
      </c>
      <c r="T43" s="1269">
        <v>1.4</v>
      </c>
      <c r="U43" s="638">
        <v>159</v>
      </c>
      <c r="V43" s="613">
        <v>1.3</v>
      </c>
      <c r="W43" s="1163">
        <v>118</v>
      </c>
      <c r="X43" s="613">
        <v>0.9</v>
      </c>
      <c r="Y43" s="1163">
        <v>182</v>
      </c>
      <c r="Z43" s="1165">
        <f t="shared" si="8"/>
        <v>1.6833148353681093</v>
      </c>
      <c r="AA43" s="1163">
        <v>207</v>
      </c>
      <c r="AB43" s="613" t="s">
        <v>997</v>
      </c>
      <c r="AC43" s="536">
        <v>166</v>
      </c>
      <c r="AD43" s="655">
        <v>1.7</v>
      </c>
      <c r="AE43" s="1167">
        <v>153</v>
      </c>
      <c r="AF43" s="655">
        <v>1.3</v>
      </c>
      <c r="AG43" s="536">
        <v>183</v>
      </c>
      <c r="AH43" s="613" t="s">
        <v>1028</v>
      </c>
      <c r="AI43" s="536">
        <v>182</v>
      </c>
      <c r="AJ43" s="613" t="s">
        <v>1029</v>
      </c>
      <c r="AK43" s="536">
        <v>48</v>
      </c>
      <c r="AL43" s="655">
        <v>0.5</v>
      </c>
      <c r="AM43" s="536">
        <v>96</v>
      </c>
      <c r="AN43" s="655">
        <v>0.7</v>
      </c>
    </row>
    <row r="44" spans="1:251">
      <c r="A44" s="1142" t="s">
        <v>1030</v>
      </c>
      <c r="B44" s="1143">
        <v>3592</v>
      </c>
      <c r="C44" s="1144">
        <v>10.6</v>
      </c>
      <c r="D44" s="1143">
        <v>3901</v>
      </c>
      <c r="E44" s="1145">
        <f t="shared" si="6"/>
        <v>10.665755297334245</v>
      </c>
      <c r="F44" s="1143">
        <v>3155</v>
      </c>
      <c r="G44" s="1145">
        <f t="shared" si="7"/>
        <v>8.397657705616183</v>
      </c>
      <c r="H44" s="1143">
        <v>3295</v>
      </c>
      <c r="I44" s="1145">
        <v>8.3000000000000007</v>
      </c>
      <c r="J44" s="1143">
        <v>4044</v>
      </c>
      <c r="K44" s="1146">
        <v>7.4</v>
      </c>
      <c r="L44" s="1143">
        <v>3128</v>
      </c>
      <c r="M44" s="1146">
        <v>7.1</v>
      </c>
      <c r="N44" s="1143">
        <v>3168</v>
      </c>
      <c r="O44" s="1146">
        <v>7.6</v>
      </c>
      <c r="P44" s="637"/>
      <c r="Q44" s="1143">
        <v>1153</v>
      </c>
      <c r="R44" s="1267">
        <v>9.1999999999999993</v>
      </c>
      <c r="S44" s="1143">
        <v>1338</v>
      </c>
      <c r="T44" s="1267">
        <v>8.1</v>
      </c>
      <c r="U44" s="1143">
        <v>817</v>
      </c>
      <c r="V44" s="1146">
        <v>6.6</v>
      </c>
      <c r="W44" s="1143">
        <v>736</v>
      </c>
      <c r="X44" s="1146">
        <v>5.6</v>
      </c>
      <c r="Y44" s="1143">
        <v>772</v>
      </c>
      <c r="Z44" s="1145">
        <f t="shared" si="8"/>
        <v>7.1402145763965956</v>
      </c>
      <c r="AA44" s="1143">
        <v>904</v>
      </c>
      <c r="AB44" s="1146" t="s">
        <v>1031</v>
      </c>
      <c r="AC44" s="1149">
        <v>817</v>
      </c>
      <c r="AD44" s="1150">
        <v>8.1999999999999993</v>
      </c>
      <c r="AE44" s="1151">
        <v>635</v>
      </c>
      <c r="AF44" s="1152">
        <v>5.3</v>
      </c>
      <c r="AG44" s="538">
        <v>952</v>
      </c>
      <c r="AH44" s="1146" t="s">
        <v>1032</v>
      </c>
      <c r="AI44" s="538">
        <v>751</v>
      </c>
      <c r="AJ44" s="1146" t="s">
        <v>1033</v>
      </c>
      <c r="AK44" s="538">
        <v>647</v>
      </c>
      <c r="AL44" s="1153">
        <v>6.1</v>
      </c>
      <c r="AM44" s="538">
        <v>818</v>
      </c>
      <c r="AN44" s="1153">
        <v>6.3</v>
      </c>
    </row>
    <row r="45" spans="1:251">
      <c r="A45" s="1155" t="s">
        <v>1034</v>
      </c>
      <c r="B45" s="1156">
        <v>1085</v>
      </c>
      <c r="C45" s="1157">
        <v>3.2</v>
      </c>
      <c r="D45" s="1156">
        <v>1604</v>
      </c>
      <c r="E45" s="1158">
        <f t="shared" si="6"/>
        <v>4.3855092276144907</v>
      </c>
      <c r="F45" s="1156">
        <v>1282</v>
      </c>
      <c r="G45" s="1158">
        <f t="shared" si="7"/>
        <v>3.4122970455150385</v>
      </c>
      <c r="H45" s="1156">
        <v>853</v>
      </c>
      <c r="I45" s="651">
        <v>2.2000000000000002</v>
      </c>
      <c r="J45" s="1156">
        <v>960</v>
      </c>
      <c r="K45" s="651">
        <v>1.8</v>
      </c>
      <c r="L45" s="1156">
        <v>1241</v>
      </c>
      <c r="M45" s="651">
        <v>2.8</v>
      </c>
      <c r="N45" s="1156">
        <v>1014</v>
      </c>
      <c r="O45" s="651">
        <v>2.4</v>
      </c>
      <c r="P45" s="1122"/>
      <c r="Q45" s="1159">
        <v>59</v>
      </c>
      <c r="R45" s="1268">
        <v>0.5</v>
      </c>
      <c r="S45" s="1159">
        <v>443</v>
      </c>
      <c r="T45" s="1268">
        <v>2.7</v>
      </c>
      <c r="U45" s="1171">
        <v>136</v>
      </c>
      <c r="V45" s="651">
        <v>1.1000000000000001</v>
      </c>
      <c r="W45" s="1156">
        <v>322</v>
      </c>
      <c r="X45" s="651">
        <v>2.5</v>
      </c>
      <c r="Y45" s="1156">
        <v>242</v>
      </c>
      <c r="Z45" s="1158">
        <f t="shared" si="8"/>
        <v>2.2382537920828711</v>
      </c>
      <c r="AA45" s="1156">
        <v>348</v>
      </c>
      <c r="AB45" s="651" t="s">
        <v>1035</v>
      </c>
      <c r="AC45" s="1169">
        <v>334</v>
      </c>
      <c r="AD45" s="663">
        <v>3.4</v>
      </c>
      <c r="AE45" s="1161">
        <v>317</v>
      </c>
      <c r="AF45" s="663">
        <v>2.7</v>
      </c>
      <c r="AG45" s="1169">
        <v>238</v>
      </c>
      <c r="AH45" s="651" t="s">
        <v>1024</v>
      </c>
      <c r="AI45" s="1169">
        <v>162</v>
      </c>
      <c r="AJ45" s="651" t="s">
        <v>1036</v>
      </c>
      <c r="AK45" s="1169">
        <v>271</v>
      </c>
      <c r="AL45" s="663">
        <v>2.6</v>
      </c>
      <c r="AM45" s="1169">
        <v>343</v>
      </c>
      <c r="AN45" s="663">
        <v>2.6</v>
      </c>
    </row>
    <row r="46" spans="1:251">
      <c r="A46" s="1117" t="s">
        <v>1037</v>
      </c>
      <c r="B46" s="1118">
        <v>867</v>
      </c>
      <c r="C46" s="1119">
        <v>2.6</v>
      </c>
      <c r="D46" s="1118">
        <v>1134</v>
      </c>
      <c r="E46" s="1120">
        <f t="shared" si="6"/>
        <v>3.1004784688995217</v>
      </c>
      <c r="F46" s="1118">
        <v>896</v>
      </c>
      <c r="G46" s="1120">
        <f t="shared" si="7"/>
        <v>2.3848815544317272</v>
      </c>
      <c r="H46" s="1118">
        <v>582</v>
      </c>
      <c r="I46" s="1121">
        <v>1.5</v>
      </c>
      <c r="J46" s="1118">
        <v>1195</v>
      </c>
      <c r="K46" s="1121">
        <v>2.2000000000000002</v>
      </c>
      <c r="L46" s="1118">
        <v>1405</v>
      </c>
      <c r="M46" s="1121">
        <v>3.2</v>
      </c>
      <c r="N46" s="1118">
        <v>1363</v>
      </c>
      <c r="O46" s="1121">
        <v>3.3</v>
      </c>
      <c r="P46" s="1122"/>
      <c r="Q46" s="1123">
        <v>212</v>
      </c>
      <c r="R46" s="1120">
        <v>1.7</v>
      </c>
      <c r="S46" s="1123">
        <v>236</v>
      </c>
      <c r="T46" s="1265">
        <v>1.4</v>
      </c>
      <c r="U46" s="1123">
        <v>422</v>
      </c>
      <c r="V46" s="1121">
        <v>3.4</v>
      </c>
      <c r="W46" s="1118">
        <v>325</v>
      </c>
      <c r="X46" s="1121">
        <v>2.5</v>
      </c>
      <c r="Y46" s="1118">
        <v>255</v>
      </c>
      <c r="Z46" s="1120">
        <f t="shared" si="8"/>
        <v>2.358490566037736</v>
      </c>
      <c r="AA46" s="1118">
        <v>340</v>
      </c>
      <c r="AB46" s="1121" t="s">
        <v>1038</v>
      </c>
      <c r="AC46" s="1125">
        <v>305</v>
      </c>
      <c r="AD46" s="1126">
        <v>3.1</v>
      </c>
      <c r="AE46" s="1127">
        <v>505</v>
      </c>
      <c r="AF46" s="1128">
        <v>4.2</v>
      </c>
      <c r="AG46" s="1129">
        <v>187</v>
      </c>
      <c r="AH46" s="1121" t="s">
        <v>1028</v>
      </c>
      <c r="AI46" s="1129">
        <v>354</v>
      </c>
      <c r="AJ46" s="1121" t="s">
        <v>1039</v>
      </c>
      <c r="AK46" s="1129">
        <v>377</v>
      </c>
      <c r="AL46" s="1130">
        <v>3.5</v>
      </c>
      <c r="AM46" s="1129">
        <v>445</v>
      </c>
      <c r="AN46" s="1130">
        <v>3.4</v>
      </c>
    </row>
    <row r="47" spans="1:251">
      <c r="A47" s="886" t="s">
        <v>527</v>
      </c>
      <c r="B47" s="887">
        <v>33967</v>
      </c>
      <c r="C47" s="1172">
        <v>100</v>
      </c>
      <c r="D47" s="887">
        <v>36575</v>
      </c>
      <c r="E47" s="1173">
        <f t="shared" si="6"/>
        <v>100</v>
      </c>
      <c r="F47" s="887">
        <v>37570</v>
      </c>
      <c r="G47" s="1173">
        <f t="shared" si="7"/>
        <v>100</v>
      </c>
      <c r="H47" s="887">
        <v>39545</v>
      </c>
      <c r="I47" s="1174">
        <v>100</v>
      </c>
      <c r="J47" s="887">
        <v>54502</v>
      </c>
      <c r="K47" s="1172">
        <v>100</v>
      </c>
      <c r="L47" s="887">
        <v>43839</v>
      </c>
      <c r="M47" s="1172">
        <v>100</v>
      </c>
      <c r="N47" s="887">
        <v>41784</v>
      </c>
      <c r="O47" s="1172">
        <v>100</v>
      </c>
      <c r="P47" s="518"/>
      <c r="Q47" s="887">
        <v>12553</v>
      </c>
      <c r="R47" s="1172">
        <v>100</v>
      </c>
      <c r="S47" s="887">
        <v>16514</v>
      </c>
      <c r="T47" s="1270">
        <v>100</v>
      </c>
      <c r="U47" s="887">
        <v>12330</v>
      </c>
      <c r="V47" s="1174">
        <v>100</v>
      </c>
      <c r="W47" s="887">
        <v>13105</v>
      </c>
      <c r="X47" s="1172">
        <v>100</v>
      </c>
      <c r="Y47" s="887">
        <v>10812</v>
      </c>
      <c r="Z47" s="1173">
        <f t="shared" si="8"/>
        <v>100</v>
      </c>
      <c r="AA47" s="887">
        <v>11157</v>
      </c>
      <c r="AB47" s="1174" t="s">
        <v>1040</v>
      </c>
      <c r="AC47" s="528">
        <v>9929</v>
      </c>
      <c r="AD47" s="1174">
        <v>100</v>
      </c>
      <c r="AE47" s="528">
        <v>11941</v>
      </c>
      <c r="AF47" s="1175">
        <v>100</v>
      </c>
      <c r="AG47" s="528">
        <v>8434</v>
      </c>
      <c r="AH47" s="1174" t="s">
        <v>1041</v>
      </c>
      <c r="AI47" s="528">
        <v>9673</v>
      </c>
      <c r="AJ47" s="1174" t="s">
        <v>1040</v>
      </c>
      <c r="AK47" s="528">
        <v>10623</v>
      </c>
      <c r="AL47" s="1174">
        <v>100</v>
      </c>
      <c r="AM47" s="528">
        <v>13054</v>
      </c>
      <c r="AN47" s="1174">
        <v>100</v>
      </c>
    </row>
    <row r="48" spans="1:251">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0"/>
      <c r="AB48" s="850"/>
      <c r="AC48" s="850"/>
      <c r="AD48" s="850"/>
      <c r="AE48" s="850"/>
      <c r="AF48" s="850"/>
      <c r="AG48" s="850"/>
      <c r="AH48" s="850"/>
      <c r="AI48" s="850"/>
      <c r="AJ48" s="850"/>
      <c r="AK48" s="850"/>
      <c r="AL48" s="850"/>
      <c r="AM48" s="850"/>
      <c r="AN48" s="850"/>
    </row>
  </sheetData>
  <mergeCells count="4">
    <mergeCell ref="A1:AM1"/>
    <mergeCell ref="A24:AM24"/>
    <mergeCell ref="A25:AM25"/>
    <mergeCell ref="A27:AM27"/>
  </mergeCells>
  <pageMargins left="0.78740157499999996" right="0.78740157499999996" top="0.984251969" bottom="0.984251969" header="0.49212598499999999" footer="0.49212598499999999"/>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autoPageBreaks="0"/>
  </sheetPr>
  <dimension ref="A1:V21"/>
  <sheetViews>
    <sheetView showGridLines="0" showOutlineSymbols="0" zoomScaleNormal="100" workbookViewId="0">
      <pane xSplit="1" ySplit="2" topLeftCell="B3" activePane="bottomRight" state="frozen"/>
      <selection sqref="A1:AM1"/>
      <selection pane="topRight" sqref="A1:AM1"/>
      <selection pane="bottomLeft" sqref="A1:AM1"/>
      <selection pane="bottomRight"/>
    </sheetView>
  </sheetViews>
  <sheetFormatPr defaultRowHeight="12.75"/>
  <cols>
    <col min="1" max="1" width="64.42578125" customWidth="1"/>
    <col min="2" max="8" width="9.5703125" customWidth="1"/>
    <col min="9" max="9" width="4.28515625" customWidth="1"/>
    <col min="10" max="21" width="9.5703125" customWidth="1"/>
    <col min="22" max="22" width="5" bestFit="1" customWidth="1"/>
  </cols>
  <sheetData>
    <row r="1" spans="1:22" ht="15">
      <c r="A1" s="1" t="s">
        <v>111</v>
      </c>
      <c r="B1" s="1"/>
      <c r="C1" s="1"/>
      <c r="D1" s="1"/>
      <c r="E1" s="1"/>
      <c r="F1" s="1"/>
      <c r="G1" s="1"/>
      <c r="H1" s="1"/>
      <c r="I1" s="1"/>
      <c r="J1" s="1"/>
      <c r="K1" s="1"/>
      <c r="L1" s="1"/>
      <c r="M1" s="1"/>
      <c r="N1" s="1"/>
      <c r="O1" s="1"/>
      <c r="P1" s="1"/>
      <c r="Q1" s="1"/>
      <c r="R1" s="1"/>
      <c r="S1" s="1"/>
      <c r="T1" s="1"/>
      <c r="U1" s="1"/>
      <c r="V1" s="2"/>
    </row>
    <row r="2" spans="1:22" ht="20.25" customHeight="1">
      <c r="A2" s="55" t="s">
        <v>112</v>
      </c>
      <c r="B2" s="82">
        <v>2017</v>
      </c>
      <c r="C2" s="82">
        <v>2018</v>
      </c>
      <c r="D2" s="82">
        <v>2019</v>
      </c>
      <c r="E2" s="82">
        <v>2020</v>
      </c>
      <c r="F2" s="82">
        <v>2021</v>
      </c>
      <c r="G2" s="82">
        <v>2022</v>
      </c>
      <c r="H2" s="82">
        <v>2023</v>
      </c>
      <c r="I2" s="161"/>
      <c r="J2" s="82" t="s">
        <v>9</v>
      </c>
      <c r="K2" s="82" t="s">
        <v>10</v>
      </c>
      <c r="L2" s="82" t="s">
        <v>11</v>
      </c>
      <c r="M2" s="82" t="s">
        <v>12</v>
      </c>
      <c r="N2" s="82" t="s">
        <v>13</v>
      </c>
      <c r="O2" s="82" t="s">
        <v>14</v>
      </c>
      <c r="P2" s="82" t="s">
        <v>15</v>
      </c>
      <c r="Q2" s="82" t="s">
        <v>16</v>
      </c>
      <c r="R2" s="82" t="s">
        <v>17</v>
      </c>
      <c r="S2" s="82" t="s">
        <v>18</v>
      </c>
      <c r="T2" s="82" t="s">
        <v>19</v>
      </c>
      <c r="U2" s="82" t="s">
        <v>20</v>
      </c>
      <c r="V2" s="158"/>
    </row>
    <row r="3" spans="1:22">
      <c r="A3" s="83" t="s">
        <v>113</v>
      </c>
      <c r="B3" s="330">
        <v>33967</v>
      </c>
      <c r="C3" s="330">
        <v>36575</v>
      </c>
      <c r="D3" s="330">
        <v>37570</v>
      </c>
      <c r="E3" s="330">
        <v>39545</v>
      </c>
      <c r="F3" s="330">
        <v>54502</v>
      </c>
      <c r="G3" s="330">
        <v>43839</v>
      </c>
      <c r="H3" s="330">
        <v>41784</v>
      </c>
      <c r="I3" s="331"/>
      <c r="J3" s="330">
        <v>12553</v>
      </c>
      <c r="K3" s="330">
        <v>16514</v>
      </c>
      <c r="L3" s="330">
        <v>12330</v>
      </c>
      <c r="M3" s="330">
        <v>13105</v>
      </c>
      <c r="N3" s="330">
        <v>10812</v>
      </c>
      <c r="O3" s="330">
        <v>11157</v>
      </c>
      <c r="P3" s="330">
        <v>9929</v>
      </c>
      <c r="Q3" s="330">
        <v>11941</v>
      </c>
      <c r="R3" s="330">
        <v>8434</v>
      </c>
      <c r="S3" s="330">
        <v>9673</v>
      </c>
      <c r="T3" s="330">
        <v>10623</v>
      </c>
      <c r="U3" s="330">
        <v>13054</v>
      </c>
      <c r="V3" s="84"/>
    </row>
    <row r="4" spans="1:22">
      <c r="A4" s="85" t="s">
        <v>114</v>
      </c>
      <c r="B4" s="332">
        <v>22743</v>
      </c>
      <c r="C4" s="332">
        <v>23721</v>
      </c>
      <c r="D4" s="332">
        <v>23775</v>
      </c>
      <c r="E4" s="332">
        <v>-20157</v>
      </c>
      <c r="F4" s="332">
        <v>-23807</v>
      </c>
      <c r="G4" s="332">
        <v>-26253</v>
      </c>
      <c r="H4" s="332">
        <v>-26014</v>
      </c>
      <c r="I4" s="331"/>
      <c r="J4" s="332">
        <v>-4660</v>
      </c>
      <c r="K4" s="332">
        <v>-6002</v>
      </c>
      <c r="L4" s="332">
        <v>-5917</v>
      </c>
      <c r="M4" s="332">
        <v>-7228</v>
      </c>
      <c r="N4" s="332">
        <v>-5124</v>
      </c>
      <c r="O4" s="332">
        <v>-6504</v>
      </c>
      <c r="P4" s="332">
        <v>-6730</v>
      </c>
      <c r="Q4" s="332">
        <v>-7895</v>
      </c>
      <c r="R4" s="332">
        <v>-5403</v>
      </c>
      <c r="S4" s="332">
        <v>-6412</v>
      </c>
      <c r="T4" s="332">
        <v>-6921</v>
      </c>
      <c r="U4" s="332">
        <v>-7278</v>
      </c>
      <c r="V4" s="84"/>
    </row>
    <row r="5" spans="1:22">
      <c r="A5" s="86" t="s">
        <v>115</v>
      </c>
      <c r="B5" s="333"/>
      <c r="C5" s="333"/>
      <c r="D5" s="330">
        <v>7402</v>
      </c>
      <c r="E5" s="330">
        <v>-5257</v>
      </c>
      <c r="F5" s="330">
        <v>-2576</v>
      </c>
      <c r="G5" s="330">
        <v>-1151</v>
      </c>
      <c r="H5" s="330">
        <v>-1083</v>
      </c>
      <c r="I5" s="331"/>
      <c r="J5" s="333">
        <v>-115</v>
      </c>
      <c r="K5" s="333">
        <v>-185</v>
      </c>
      <c r="L5" s="333">
        <v>-161</v>
      </c>
      <c r="M5" s="333">
        <v>-2115</v>
      </c>
      <c r="N5" s="333">
        <v>-160</v>
      </c>
      <c r="O5" s="333">
        <v>-280</v>
      </c>
      <c r="P5" s="333">
        <v>-336</v>
      </c>
      <c r="Q5" s="333">
        <v>-375</v>
      </c>
      <c r="R5" s="333">
        <v>-111</v>
      </c>
      <c r="S5" s="333">
        <v>-271</v>
      </c>
      <c r="T5" s="333">
        <v>-305</v>
      </c>
      <c r="U5" s="333">
        <v>-396</v>
      </c>
      <c r="V5" s="103"/>
    </row>
    <row r="6" spans="1:22">
      <c r="A6" s="87" t="s">
        <v>116</v>
      </c>
      <c r="B6" s="334">
        <v>11630</v>
      </c>
      <c r="C6" s="334">
        <v>13242</v>
      </c>
      <c r="D6" s="334">
        <v>6859</v>
      </c>
      <c r="E6" s="334">
        <v>14304</v>
      </c>
      <c r="F6" s="334">
        <v>28309</v>
      </c>
      <c r="G6" s="334">
        <v>16589</v>
      </c>
      <c r="H6" s="334">
        <v>14891</v>
      </c>
      <c r="I6" s="335"/>
      <c r="J6" s="334">
        <v>7778</v>
      </c>
      <c r="K6" s="334">
        <v>10370</v>
      </c>
      <c r="L6" s="334">
        <v>6257</v>
      </c>
      <c r="M6" s="334">
        <v>3904</v>
      </c>
      <c r="N6" s="334">
        <v>5528</v>
      </c>
      <c r="O6" s="334">
        <v>4444</v>
      </c>
      <c r="P6" s="334">
        <v>2891</v>
      </c>
      <c r="Q6" s="334">
        <v>3726</v>
      </c>
      <c r="R6" s="334">
        <v>2920</v>
      </c>
      <c r="S6" s="334">
        <v>3095</v>
      </c>
      <c r="T6" s="334">
        <v>3397</v>
      </c>
      <c r="U6" s="334">
        <v>5479</v>
      </c>
      <c r="V6" s="159"/>
    </row>
    <row r="7" spans="1:22">
      <c r="A7" s="86" t="s">
        <v>117</v>
      </c>
      <c r="B7" s="338">
        <v>0.34</v>
      </c>
      <c r="C7" s="338">
        <v>0.36</v>
      </c>
      <c r="D7" s="338">
        <v>0.18</v>
      </c>
      <c r="E7" s="338">
        <v>0.36</v>
      </c>
      <c r="F7" s="338">
        <v>0.52</v>
      </c>
      <c r="G7" s="338">
        <v>0.38</v>
      </c>
      <c r="H7" s="338">
        <v>0.36</v>
      </c>
      <c r="I7" s="339"/>
      <c r="J7" s="338">
        <v>0.62</v>
      </c>
      <c r="K7" s="338">
        <v>0.63</v>
      </c>
      <c r="L7" s="338">
        <v>0.51</v>
      </c>
      <c r="M7" s="338">
        <v>0.3</v>
      </c>
      <c r="N7" s="338">
        <v>0.51</v>
      </c>
      <c r="O7" s="338">
        <v>0.4</v>
      </c>
      <c r="P7" s="338">
        <v>0.28999999999999998</v>
      </c>
      <c r="Q7" s="338">
        <v>0.31</v>
      </c>
      <c r="R7" s="338">
        <v>0.35</v>
      </c>
      <c r="S7" s="338">
        <v>0.32</v>
      </c>
      <c r="T7" s="338">
        <v>0.32</v>
      </c>
      <c r="U7" s="338">
        <v>0.42</v>
      </c>
      <c r="V7" s="160"/>
    </row>
    <row r="8" spans="1:22">
      <c r="A8" s="87" t="s">
        <v>118</v>
      </c>
      <c r="B8" s="334">
        <v>15338</v>
      </c>
      <c r="C8" s="334">
        <v>16593</v>
      </c>
      <c r="D8" s="334">
        <v>10585</v>
      </c>
      <c r="E8" s="334">
        <v>17519</v>
      </c>
      <c r="F8" s="334">
        <v>31343</v>
      </c>
      <c r="G8" s="334">
        <v>19760</v>
      </c>
      <c r="H8" s="334">
        <v>17961</v>
      </c>
      <c r="I8" s="335"/>
      <c r="J8" s="334">
        <v>8509</v>
      </c>
      <c r="K8" s="334">
        <v>11202</v>
      </c>
      <c r="L8" s="334">
        <v>6906</v>
      </c>
      <c r="M8" s="334">
        <v>4726</v>
      </c>
      <c r="N8" s="334">
        <v>6214</v>
      </c>
      <c r="O8" s="334">
        <v>5254</v>
      </c>
      <c r="P8" s="334">
        <v>3666</v>
      </c>
      <c r="Q8" s="334">
        <v>4626</v>
      </c>
      <c r="R8" s="334">
        <v>3576</v>
      </c>
      <c r="S8" s="334">
        <v>3874</v>
      </c>
      <c r="T8" s="334">
        <v>4177</v>
      </c>
      <c r="U8" s="334">
        <v>6334</v>
      </c>
      <c r="V8" s="159"/>
    </row>
    <row r="9" spans="1:22">
      <c r="A9" s="86" t="s">
        <v>119</v>
      </c>
      <c r="B9" s="338">
        <v>0.45</v>
      </c>
      <c r="C9" s="338">
        <v>0.45</v>
      </c>
      <c r="D9" s="338">
        <v>0.28000000000000003</v>
      </c>
      <c r="E9" s="338">
        <v>0.44</v>
      </c>
      <c r="F9" s="338">
        <v>0.57999999999999996</v>
      </c>
      <c r="G9" s="338">
        <v>0.45</v>
      </c>
      <c r="H9" s="338">
        <v>0.43</v>
      </c>
      <c r="I9" s="339"/>
      <c r="J9" s="338">
        <v>0.68</v>
      </c>
      <c r="K9" s="338">
        <v>0.68</v>
      </c>
      <c r="L9" s="338">
        <v>0.56000000000000005</v>
      </c>
      <c r="M9" s="338">
        <v>0.36</v>
      </c>
      <c r="N9" s="338">
        <v>0.56999999999999995</v>
      </c>
      <c r="O9" s="338">
        <v>0.47</v>
      </c>
      <c r="P9" s="338">
        <v>0.37</v>
      </c>
      <c r="Q9" s="338">
        <v>0.39</v>
      </c>
      <c r="R9" s="338">
        <v>0.42</v>
      </c>
      <c r="S9" s="338">
        <v>0.4</v>
      </c>
      <c r="T9" s="338">
        <v>0.39</v>
      </c>
      <c r="U9" s="338">
        <v>0.49</v>
      </c>
      <c r="V9" s="160"/>
    </row>
    <row r="10" spans="1:22">
      <c r="A10" s="87" t="s">
        <v>120</v>
      </c>
      <c r="B10" s="334">
        <v>15338</v>
      </c>
      <c r="C10" s="334">
        <v>6860</v>
      </c>
      <c r="D10" s="334">
        <v>17987</v>
      </c>
      <c r="E10" s="334">
        <v>21954</v>
      </c>
      <c r="F10" s="334">
        <v>33963</v>
      </c>
      <c r="G10" s="334">
        <v>20911</v>
      </c>
      <c r="H10" s="334">
        <v>19044</v>
      </c>
      <c r="I10" s="335"/>
      <c r="J10" s="334">
        <v>8626</v>
      </c>
      <c r="K10" s="334">
        <v>11403</v>
      </c>
      <c r="L10" s="1183">
        <v>7077</v>
      </c>
      <c r="M10" s="334">
        <v>6857</v>
      </c>
      <c r="N10" s="334">
        <v>6374</v>
      </c>
      <c r="O10" s="334">
        <v>5534</v>
      </c>
      <c r="P10" s="334">
        <v>4002</v>
      </c>
      <c r="Q10" s="334">
        <v>5001</v>
      </c>
      <c r="R10" s="334">
        <v>3687</v>
      </c>
      <c r="S10" s="334">
        <v>4145</v>
      </c>
      <c r="T10" s="334">
        <v>4482</v>
      </c>
      <c r="U10" s="334">
        <v>6730</v>
      </c>
      <c r="V10" s="159"/>
    </row>
    <row r="11" spans="1:22">
      <c r="A11" s="83" t="s">
        <v>121</v>
      </c>
      <c r="B11" s="330">
        <v>5507</v>
      </c>
      <c r="C11" s="330">
        <v>6860</v>
      </c>
      <c r="D11" s="330">
        <v>-1683</v>
      </c>
      <c r="E11" s="330">
        <v>4881</v>
      </c>
      <c r="F11" s="330">
        <v>24597</v>
      </c>
      <c r="G11" s="330">
        <v>16728</v>
      </c>
      <c r="H11" s="330">
        <v>7983</v>
      </c>
      <c r="I11" s="331"/>
      <c r="J11" s="330">
        <v>5546</v>
      </c>
      <c r="K11" s="330">
        <v>8147</v>
      </c>
      <c r="L11" s="330">
        <v>5477</v>
      </c>
      <c r="M11" s="330">
        <v>5427</v>
      </c>
      <c r="N11" s="330">
        <v>4456</v>
      </c>
      <c r="O11" s="330">
        <v>4093</v>
      </c>
      <c r="P11" s="330">
        <v>4455</v>
      </c>
      <c r="Q11" s="330">
        <v>3724</v>
      </c>
      <c r="R11" s="330">
        <v>1837</v>
      </c>
      <c r="S11" s="330">
        <v>892</v>
      </c>
      <c r="T11" s="330">
        <v>2836</v>
      </c>
      <c r="U11" s="330">
        <v>2418</v>
      </c>
      <c r="V11" s="84"/>
    </row>
    <row r="12" spans="1:22">
      <c r="A12" s="85" t="s">
        <v>122</v>
      </c>
      <c r="B12" s="336"/>
      <c r="C12" s="336"/>
      <c r="D12" s="336"/>
      <c r="E12" s="336"/>
      <c r="F12" s="332">
        <v>1877</v>
      </c>
      <c r="G12" s="332">
        <v>7915</v>
      </c>
      <c r="H12" s="332">
        <v>9560</v>
      </c>
      <c r="I12" s="331"/>
      <c r="J12" s="336">
        <v>-505</v>
      </c>
      <c r="K12" s="336">
        <v>-738</v>
      </c>
      <c r="L12" s="336">
        <v>2207</v>
      </c>
      <c r="M12" s="336">
        <v>1877</v>
      </c>
      <c r="N12" s="332">
        <v>4911</v>
      </c>
      <c r="O12" s="332">
        <v>5375</v>
      </c>
      <c r="P12" s="332">
        <v>6980</v>
      </c>
      <c r="Q12" s="332">
        <v>7915</v>
      </c>
      <c r="R12" s="332">
        <v>8226</v>
      </c>
      <c r="S12" s="332">
        <v>8908</v>
      </c>
      <c r="T12" s="332">
        <v>10009</v>
      </c>
      <c r="U12" s="332">
        <v>9560</v>
      </c>
      <c r="V12" s="84"/>
    </row>
    <row r="13" spans="1:22">
      <c r="A13" s="85" t="s">
        <v>123</v>
      </c>
      <c r="B13" s="336"/>
      <c r="C13" s="336"/>
      <c r="D13" s="336"/>
      <c r="E13" s="336"/>
      <c r="F13" s="332"/>
      <c r="G13" s="332">
        <v>14140</v>
      </c>
      <c r="H13" s="332">
        <v>16164</v>
      </c>
      <c r="I13" s="331"/>
      <c r="J13" s="336"/>
      <c r="K13" s="336"/>
      <c r="L13" s="336"/>
      <c r="M13" s="336"/>
      <c r="N13" s="332"/>
      <c r="O13" s="332"/>
      <c r="P13" s="332"/>
      <c r="Q13" s="332">
        <v>14140</v>
      </c>
      <c r="R13" s="332"/>
      <c r="S13" s="332"/>
      <c r="T13" s="332">
        <v>15494</v>
      </c>
      <c r="U13" s="332">
        <v>16164</v>
      </c>
      <c r="V13" s="84"/>
    </row>
    <row r="14" spans="1:22" ht="13.5" thickBot="1">
      <c r="A14" s="88" t="s">
        <v>124</v>
      </c>
      <c r="B14" s="337">
        <v>3848</v>
      </c>
      <c r="C14" s="337">
        <v>3784</v>
      </c>
      <c r="D14" s="337">
        <v>3704</v>
      </c>
      <c r="E14" s="337">
        <v>4430</v>
      </c>
      <c r="F14" s="337">
        <v>5033</v>
      </c>
      <c r="G14" s="337">
        <v>5446</v>
      </c>
      <c r="H14" s="337">
        <v>5920</v>
      </c>
      <c r="I14" s="331"/>
      <c r="J14" s="337">
        <v>980</v>
      </c>
      <c r="K14" s="337">
        <v>1103</v>
      </c>
      <c r="L14" s="337">
        <v>1199</v>
      </c>
      <c r="M14" s="337">
        <v>1751</v>
      </c>
      <c r="N14" s="337">
        <v>1136</v>
      </c>
      <c r="O14" s="337">
        <v>1293</v>
      </c>
      <c r="P14" s="337">
        <v>1230</v>
      </c>
      <c r="Q14" s="337">
        <v>1787</v>
      </c>
      <c r="R14" s="337">
        <v>1130</v>
      </c>
      <c r="S14" s="337">
        <v>1208</v>
      </c>
      <c r="T14" s="337">
        <v>1464</v>
      </c>
      <c r="U14" s="337">
        <v>2118</v>
      </c>
      <c r="V14" s="84"/>
    </row>
    <row r="15" spans="1:22">
      <c r="A15" s="1514" t="s">
        <v>125</v>
      </c>
      <c r="B15" s="1514"/>
      <c r="C15" s="1514"/>
      <c r="D15" s="1514"/>
      <c r="E15" s="1514"/>
      <c r="F15" s="1514"/>
      <c r="G15" s="1514"/>
      <c r="H15" s="1514"/>
      <c r="I15" s="1513"/>
      <c r="J15" s="1514"/>
      <c r="K15" s="1514"/>
      <c r="L15" s="1514"/>
      <c r="M15" s="1514"/>
      <c r="N15" s="1514"/>
      <c r="O15" s="1514"/>
      <c r="P15" s="1514"/>
      <c r="Q15" s="1514"/>
      <c r="R15" s="1514"/>
      <c r="S15" s="1514"/>
      <c r="T15" s="1514"/>
      <c r="U15" s="1514"/>
      <c r="V15" s="1513"/>
    </row>
    <row r="16" spans="1:22">
      <c r="A16" s="1513" t="s">
        <v>126</v>
      </c>
      <c r="B16" s="1513"/>
      <c r="C16" s="1513"/>
      <c r="D16" s="1513"/>
      <c r="E16" s="1513"/>
      <c r="F16" s="1513"/>
      <c r="G16" s="1513"/>
      <c r="H16" s="1513"/>
      <c r="I16" s="1513"/>
      <c r="J16" s="1513"/>
      <c r="K16" s="1513"/>
      <c r="L16" s="1513"/>
      <c r="M16" s="1513"/>
      <c r="N16" s="1513"/>
      <c r="O16" s="1513"/>
      <c r="P16" s="1513"/>
      <c r="Q16" s="1513"/>
      <c r="R16" s="1513"/>
      <c r="S16" s="1513"/>
      <c r="T16" s="1513"/>
      <c r="U16" s="1513"/>
      <c r="V16" s="1513"/>
    </row>
    <row r="17" spans="1:22" ht="14.25" customHeight="1">
      <c r="A17" s="1513" t="s">
        <v>127</v>
      </c>
      <c r="B17" s="1513"/>
      <c r="C17" s="1513"/>
      <c r="D17" s="1513"/>
      <c r="E17" s="1513"/>
      <c r="F17" s="1513"/>
      <c r="G17" s="1513"/>
      <c r="H17" s="1513"/>
      <c r="I17" s="1513"/>
      <c r="J17" s="1513"/>
      <c r="K17" s="1513"/>
      <c r="L17" s="1513"/>
      <c r="M17" s="1513"/>
      <c r="N17" s="1513"/>
      <c r="O17" s="1513"/>
      <c r="P17" s="1513"/>
      <c r="Q17" s="1513"/>
      <c r="R17" s="1513"/>
      <c r="S17" s="1513"/>
      <c r="T17" s="1513"/>
      <c r="U17" s="1513"/>
      <c r="V17" s="1513"/>
    </row>
    <row r="18" spans="1:22">
      <c r="F18" s="330"/>
    </row>
    <row r="19" spans="1:22">
      <c r="N19" s="330"/>
    </row>
    <row r="20" spans="1:22">
      <c r="N20" s="330"/>
    </row>
    <row r="21" spans="1:22">
      <c r="F21" s="330"/>
    </row>
  </sheetData>
  <mergeCells count="3">
    <mergeCell ref="A16:V16"/>
    <mergeCell ref="A15:V15"/>
    <mergeCell ref="A17:V17"/>
  </mergeCells>
  <phoneticPr fontId="0" type="noConversion"/>
  <pageMargins left="0.78740157480314965" right="0.78740157480314965" top="0.98425196850393704" bottom="0.98425196850393704" header="0.51181102362204722" footer="0.51181102362204722"/>
  <pageSetup paperSize="9" orientation="landscape" r:id="rId1"/>
  <headerFooter alignWithMargins="0"/>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89378-7975-44FA-99C0-F1BF939EE34D}">
  <sheetPr>
    <pageSetUpPr autoPageBreaks="0"/>
  </sheetPr>
  <dimension ref="A1:V77"/>
  <sheetViews>
    <sheetView showGridLines="0" showOutlineSymbols="0" zoomScaleNormal="100" workbookViewId="0">
      <pane xSplit="1" ySplit="2" topLeftCell="B3" activePane="bottomRight" state="frozen"/>
      <selection sqref="A1:AM1"/>
      <selection pane="topRight" sqref="A1:AM1"/>
      <selection pane="bottomLeft" sqref="A1:AM1"/>
      <selection pane="bottomRight"/>
    </sheetView>
  </sheetViews>
  <sheetFormatPr defaultRowHeight="12.75"/>
  <cols>
    <col min="1" max="1" width="53.5703125" style="510" customWidth="1"/>
    <col min="2" max="2" width="9.5703125" style="622" customWidth="1"/>
    <col min="3" max="8" width="9.5703125" style="510" customWidth="1"/>
    <col min="9" max="9" width="6.7109375" style="510" customWidth="1"/>
    <col min="10" max="21" width="9.5703125" style="510" customWidth="1"/>
    <col min="22" max="16384" width="9.140625" style="510"/>
  </cols>
  <sheetData>
    <row r="1" spans="1:22" ht="15">
      <c r="A1" s="509" t="s">
        <v>128</v>
      </c>
      <c r="B1" s="559"/>
      <c r="C1" s="509"/>
      <c r="D1" s="509"/>
      <c r="E1" s="509"/>
      <c r="F1" s="509"/>
      <c r="G1" s="509"/>
      <c r="H1" s="509"/>
      <c r="I1" s="509"/>
      <c r="J1" s="509"/>
      <c r="K1" s="509"/>
      <c r="L1" s="509"/>
      <c r="M1" s="509"/>
      <c r="N1" s="509"/>
      <c r="O1" s="509"/>
      <c r="P1" s="509"/>
      <c r="Q1" s="509"/>
      <c r="R1" s="509"/>
      <c r="S1" s="509"/>
      <c r="T1" s="509"/>
      <c r="U1" s="509"/>
    </row>
    <row r="2" spans="1:22">
      <c r="A2" s="511" t="s">
        <v>112</v>
      </c>
      <c r="B2" s="512">
        <v>2017</v>
      </c>
      <c r="C2" s="512">
        <v>2018</v>
      </c>
      <c r="D2" s="512">
        <v>2019</v>
      </c>
      <c r="E2" s="512">
        <v>2020</v>
      </c>
      <c r="F2" s="512">
        <v>2021</v>
      </c>
      <c r="G2" s="512">
        <v>2022</v>
      </c>
      <c r="H2" s="512">
        <v>2023</v>
      </c>
      <c r="I2" s="513"/>
      <c r="J2" s="512" t="s">
        <v>9</v>
      </c>
      <c r="K2" s="512" t="s">
        <v>10</v>
      </c>
      <c r="L2" s="512" t="s">
        <v>11</v>
      </c>
      <c r="M2" s="512" t="s">
        <v>12</v>
      </c>
      <c r="N2" s="512" t="s">
        <v>13</v>
      </c>
      <c r="O2" s="512" t="s">
        <v>14</v>
      </c>
      <c r="P2" s="512" t="s">
        <v>15</v>
      </c>
      <c r="Q2" s="512" t="s">
        <v>16</v>
      </c>
      <c r="R2" s="512" t="s">
        <v>17</v>
      </c>
      <c r="S2" s="512" t="s">
        <v>18</v>
      </c>
      <c r="T2" s="512" t="s">
        <v>19</v>
      </c>
      <c r="U2" s="512" t="s">
        <v>20</v>
      </c>
      <c r="V2" s="555"/>
    </row>
    <row r="3" spans="1:22">
      <c r="A3" s="560" t="s">
        <v>113</v>
      </c>
      <c r="B3" s="561">
        <v>33967</v>
      </c>
      <c r="C3" s="562">
        <v>36575</v>
      </c>
      <c r="D3" s="562">
        <v>37570</v>
      </c>
      <c r="E3" s="562">
        <v>39545</v>
      </c>
      <c r="F3" s="562">
        <v>54502</v>
      </c>
      <c r="G3" s="562">
        <v>43839</v>
      </c>
      <c r="H3" s="562">
        <v>41784</v>
      </c>
      <c r="I3" s="563"/>
      <c r="J3" s="564">
        <v>12553</v>
      </c>
      <c r="K3" s="564">
        <v>16514</v>
      </c>
      <c r="L3" s="564">
        <v>12330</v>
      </c>
      <c r="M3" s="564">
        <v>13105</v>
      </c>
      <c r="N3" s="564">
        <v>10812</v>
      </c>
      <c r="O3" s="564">
        <v>11157</v>
      </c>
      <c r="P3" s="565">
        <v>9929</v>
      </c>
      <c r="Q3" s="565">
        <v>11941</v>
      </c>
      <c r="R3" s="564">
        <v>8434</v>
      </c>
      <c r="S3" s="564">
        <v>9673</v>
      </c>
      <c r="T3" s="564">
        <v>10623</v>
      </c>
      <c r="U3" s="564">
        <v>13054</v>
      </c>
      <c r="V3" s="566"/>
    </row>
    <row r="4" spans="1:22">
      <c r="A4" s="567" t="s">
        <v>129</v>
      </c>
      <c r="B4" s="569">
        <v>-21039</v>
      </c>
      <c r="C4" s="569">
        <v>-22109</v>
      </c>
      <c r="D4" s="569">
        <v>-21187</v>
      </c>
      <c r="E4" s="569">
        <v>-17564</v>
      </c>
      <c r="F4" s="569">
        <v>-21729</v>
      </c>
      <c r="G4" s="569">
        <v>-24028</v>
      </c>
      <c r="H4" s="569">
        <v>-24089</v>
      </c>
      <c r="I4" s="563"/>
      <c r="J4" s="569">
        <v>-4298</v>
      </c>
      <c r="K4" s="569">
        <v>-5465</v>
      </c>
      <c r="L4" s="569">
        <v>-5472</v>
      </c>
      <c r="M4" s="569">
        <v>-6494</v>
      </c>
      <c r="N4" s="569">
        <v>-4622</v>
      </c>
      <c r="O4" s="569">
        <v>-5950</v>
      </c>
      <c r="P4" s="570">
        <v>-6301</v>
      </c>
      <c r="Q4" s="570">
        <v>-7155</v>
      </c>
      <c r="R4" s="569">
        <v>-4949</v>
      </c>
      <c r="S4" s="569">
        <v>-5940</v>
      </c>
      <c r="T4" s="569">
        <v>-6309</v>
      </c>
      <c r="U4" s="569">
        <v>-6891</v>
      </c>
      <c r="V4" s="566"/>
    </row>
    <row r="5" spans="1:22">
      <c r="A5" s="560" t="s">
        <v>130</v>
      </c>
      <c r="B5" s="574">
        <v>-531</v>
      </c>
      <c r="C5" s="574">
        <v>-523</v>
      </c>
      <c r="D5" s="574">
        <v>-487</v>
      </c>
      <c r="E5" s="574">
        <v>-547</v>
      </c>
      <c r="F5" s="574">
        <v>-481</v>
      </c>
      <c r="G5" s="574">
        <v>-515</v>
      </c>
      <c r="H5" s="574">
        <v>-553</v>
      </c>
      <c r="I5" s="563"/>
      <c r="J5" s="564">
        <v>-104</v>
      </c>
      <c r="K5" s="564">
        <v>-132</v>
      </c>
      <c r="L5" s="564">
        <v>-114</v>
      </c>
      <c r="M5" s="564">
        <v>-131</v>
      </c>
      <c r="N5" s="564">
        <v>-121</v>
      </c>
      <c r="O5" s="564">
        <v>-127</v>
      </c>
      <c r="P5" s="565">
        <v>-119</v>
      </c>
      <c r="Q5" s="565">
        <v>-148</v>
      </c>
      <c r="R5" s="564">
        <v>-118</v>
      </c>
      <c r="S5" s="564">
        <v>-139</v>
      </c>
      <c r="T5" s="564">
        <v>-150</v>
      </c>
      <c r="U5" s="564">
        <v>-146</v>
      </c>
      <c r="V5" s="571"/>
    </row>
    <row r="6" spans="1:22">
      <c r="A6" s="567" t="s">
        <v>131</v>
      </c>
      <c r="B6" s="576">
        <v>-340</v>
      </c>
      <c r="C6" s="576">
        <v>-373</v>
      </c>
      <c r="D6" s="576">
        <v>-443</v>
      </c>
      <c r="E6" s="576">
        <v>-415</v>
      </c>
      <c r="F6" s="576">
        <v>-549</v>
      </c>
      <c r="G6" s="576">
        <v>-660</v>
      </c>
      <c r="H6" s="576">
        <v>-723</v>
      </c>
      <c r="I6" s="563"/>
      <c r="J6" s="569">
        <v>-98</v>
      </c>
      <c r="K6" s="569">
        <v>-139</v>
      </c>
      <c r="L6" s="569">
        <v>-135</v>
      </c>
      <c r="M6" s="569">
        <v>-177</v>
      </c>
      <c r="N6" s="569">
        <v>-121</v>
      </c>
      <c r="O6" s="569">
        <v>-151</v>
      </c>
      <c r="P6" s="570">
        <v>-170</v>
      </c>
      <c r="Q6" s="570">
        <v>-218</v>
      </c>
      <c r="R6" s="569">
        <v>-139</v>
      </c>
      <c r="S6" s="569">
        <v>-165</v>
      </c>
      <c r="T6" s="569">
        <v>-188</v>
      </c>
      <c r="U6" s="569">
        <v>-231</v>
      </c>
      <c r="V6" s="571"/>
    </row>
    <row r="7" spans="1:22">
      <c r="A7" s="560" t="s">
        <v>132</v>
      </c>
      <c r="B7" s="574">
        <v>-413</v>
      </c>
      <c r="C7" s="574">
        <v>-271</v>
      </c>
      <c r="D7" s="574">
        <v>-1153</v>
      </c>
      <c r="E7" s="574">
        <v>-887</v>
      </c>
      <c r="F7" s="574">
        <v>-648</v>
      </c>
      <c r="G7" s="574">
        <v>-479</v>
      </c>
      <c r="H7" s="574">
        <v>-450</v>
      </c>
      <c r="I7" s="563"/>
      <c r="J7" s="564">
        <v>-145</v>
      </c>
      <c r="K7" s="564">
        <v>-191</v>
      </c>
      <c r="L7" s="564">
        <v>-165</v>
      </c>
      <c r="M7" s="564">
        <v>-147</v>
      </c>
      <c r="N7" s="564">
        <v>-154</v>
      </c>
      <c r="O7" s="564">
        <v>-111</v>
      </c>
      <c r="P7" s="565">
        <v>-89</v>
      </c>
      <c r="Q7" s="565">
        <v>-125</v>
      </c>
      <c r="R7" s="564">
        <v>-124</v>
      </c>
      <c r="S7" s="564">
        <v>-103</v>
      </c>
      <c r="T7" s="564">
        <v>-115</v>
      </c>
      <c r="U7" s="564">
        <v>-108</v>
      </c>
      <c r="V7" s="571"/>
    </row>
    <row r="8" spans="1:22">
      <c r="A8" s="567" t="s">
        <v>133</v>
      </c>
      <c r="B8" s="572"/>
      <c r="C8" s="572"/>
      <c r="D8" s="576">
        <v>-7402</v>
      </c>
      <c r="E8" s="576">
        <v>-5257</v>
      </c>
      <c r="F8" s="576">
        <v>-2576</v>
      </c>
      <c r="G8" s="576">
        <v>-1151</v>
      </c>
      <c r="H8" s="576">
        <v>-1083</v>
      </c>
      <c r="I8" s="563"/>
      <c r="J8" s="569">
        <v>-115</v>
      </c>
      <c r="K8" s="569">
        <v>-185</v>
      </c>
      <c r="L8" s="569">
        <v>-161</v>
      </c>
      <c r="M8" s="569">
        <v>-2115</v>
      </c>
      <c r="N8" s="569">
        <v>-160</v>
      </c>
      <c r="O8" s="569">
        <v>-280</v>
      </c>
      <c r="P8" s="570">
        <v>-336</v>
      </c>
      <c r="Q8" s="570">
        <v>-375</v>
      </c>
      <c r="R8" s="569">
        <v>-111</v>
      </c>
      <c r="S8" s="569">
        <v>-271</v>
      </c>
      <c r="T8" s="569">
        <v>-305</v>
      </c>
      <c r="U8" s="569">
        <v>-396</v>
      </c>
      <c r="V8" s="566"/>
    </row>
    <row r="9" spans="1:22">
      <c r="A9" s="560" t="s">
        <v>134</v>
      </c>
      <c r="B9" s="573"/>
      <c r="C9" s="571"/>
      <c r="D9" s="571"/>
      <c r="E9" s="574">
        <v>-109</v>
      </c>
      <c r="F9" s="574">
        <v>-44</v>
      </c>
      <c r="G9" s="573"/>
      <c r="H9" s="573"/>
      <c r="I9" s="563"/>
      <c r="J9" s="574">
        <v>-2</v>
      </c>
      <c r="K9" s="574">
        <v>-16</v>
      </c>
      <c r="L9" s="574">
        <v>-10</v>
      </c>
      <c r="M9" s="574">
        <v>-16</v>
      </c>
      <c r="N9" s="574"/>
      <c r="O9" s="574"/>
      <c r="P9" s="574"/>
      <c r="Q9" s="574"/>
      <c r="R9" s="574"/>
      <c r="S9" s="574"/>
      <c r="T9" s="574"/>
      <c r="U9" s="574"/>
      <c r="V9" s="566"/>
    </row>
    <row r="10" spans="1:22">
      <c r="A10" s="575" t="s">
        <v>135</v>
      </c>
      <c r="B10" s="576">
        <v>-420</v>
      </c>
      <c r="C10" s="576">
        <v>-445</v>
      </c>
      <c r="D10" s="576">
        <v>-505</v>
      </c>
      <c r="E10" s="576">
        <v>-635</v>
      </c>
      <c r="F10" s="576">
        <v>-356</v>
      </c>
      <c r="G10" s="576">
        <v>-571</v>
      </c>
      <c r="H10" s="576">
        <v>-199</v>
      </c>
      <c r="I10" s="563"/>
      <c r="J10" s="576">
        <v>-13</v>
      </c>
      <c r="K10" s="576">
        <v>-59</v>
      </c>
      <c r="L10" s="576">
        <v>-21</v>
      </c>
      <c r="M10" s="576">
        <v>-263</v>
      </c>
      <c r="N10" s="576">
        <v>-106</v>
      </c>
      <c r="O10" s="576">
        <v>-165</v>
      </c>
      <c r="P10" s="576">
        <v>-51</v>
      </c>
      <c r="Q10" s="576">
        <v>-249</v>
      </c>
      <c r="R10" s="576">
        <v>-73</v>
      </c>
      <c r="S10" s="576">
        <v>-65</v>
      </c>
      <c r="T10" s="576">
        <v>-159</v>
      </c>
      <c r="U10" s="576">
        <v>98</v>
      </c>
      <c r="V10" s="571"/>
    </row>
    <row r="11" spans="1:22">
      <c r="A11" s="563" t="s">
        <v>136</v>
      </c>
      <c r="B11" s="562">
        <v>406</v>
      </c>
      <c r="C11" s="577">
        <v>388</v>
      </c>
      <c r="D11" s="571">
        <v>466</v>
      </c>
      <c r="E11" s="571">
        <v>173</v>
      </c>
      <c r="F11" s="571">
        <v>190</v>
      </c>
      <c r="G11" s="571">
        <v>154</v>
      </c>
      <c r="H11" s="571">
        <v>204</v>
      </c>
      <c r="I11" s="563"/>
      <c r="J11" s="574"/>
      <c r="K11" s="574">
        <v>43</v>
      </c>
      <c r="L11" s="574">
        <v>5</v>
      </c>
      <c r="M11" s="574">
        <v>142</v>
      </c>
      <c r="N11" s="574"/>
      <c r="O11" s="574">
        <v>71</v>
      </c>
      <c r="P11" s="574">
        <v>28</v>
      </c>
      <c r="Q11" s="574">
        <v>55</v>
      </c>
      <c r="R11" s="574"/>
      <c r="S11" s="574">
        <v>105</v>
      </c>
      <c r="T11" s="574"/>
      <c r="U11" s="574">
        <v>99</v>
      </c>
      <c r="V11" s="571"/>
    </row>
    <row r="12" spans="1:22">
      <c r="A12" s="516" t="s">
        <v>116</v>
      </c>
      <c r="B12" s="517">
        <v>11630</v>
      </c>
      <c r="C12" s="517">
        <v>13242</v>
      </c>
      <c r="D12" s="517">
        <v>6859</v>
      </c>
      <c r="E12" s="517">
        <v>14304</v>
      </c>
      <c r="F12" s="578">
        <v>28309</v>
      </c>
      <c r="G12" s="578">
        <v>16589</v>
      </c>
      <c r="H12" s="578">
        <v>14891</v>
      </c>
      <c r="I12" s="518"/>
      <c r="J12" s="578">
        <v>7778</v>
      </c>
      <c r="K12" s="578">
        <v>10370</v>
      </c>
      <c r="L12" s="578">
        <v>6257</v>
      </c>
      <c r="M12" s="578">
        <v>3904</v>
      </c>
      <c r="N12" s="578">
        <v>5528</v>
      </c>
      <c r="O12" s="578">
        <v>4444</v>
      </c>
      <c r="P12" s="578">
        <v>2891</v>
      </c>
      <c r="Q12" s="578">
        <v>3726</v>
      </c>
      <c r="R12" s="578">
        <v>2920</v>
      </c>
      <c r="S12" s="578">
        <v>3095</v>
      </c>
      <c r="T12" s="578">
        <v>3397</v>
      </c>
      <c r="U12" s="578">
        <v>5479</v>
      </c>
      <c r="V12" s="571"/>
    </row>
    <row r="13" spans="1:22">
      <c r="A13" s="560" t="s">
        <v>137</v>
      </c>
      <c r="B13" s="562">
        <v>3708</v>
      </c>
      <c r="C13" s="562">
        <v>3351</v>
      </c>
      <c r="D13" s="562">
        <v>3726</v>
      </c>
      <c r="E13" s="562">
        <v>3215</v>
      </c>
      <c r="F13" s="562">
        <v>3034</v>
      </c>
      <c r="G13" s="562">
        <v>3171</v>
      </c>
      <c r="H13" s="562">
        <v>3070</v>
      </c>
      <c r="I13" s="563"/>
      <c r="J13" s="564">
        <v>731</v>
      </c>
      <c r="K13" s="564">
        <v>832</v>
      </c>
      <c r="L13" s="564">
        <v>649</v>
      </c>
      <c r="M13" s="564">
        <v>822</v>
      </c>
      <c r="N13" s="564">
        <v>686</v>
      </c>
      <c r="O13" s="564">
        <v>810</v>
      </c>
      <c r="P13" s="564">
        <v>775</v>
      </c>
      <c r="Q13" s="564">
        <v>900</v>
      </c>
      <c r="R13" s="564">
        <v>656</v>
      </c>
      <c r="S13" s="564">
        <v>779</v>
      </c>
      <c r="T13" s="564">
        <v>780</v>
      </c>
      <c r="U13" s="564">
        <v>855</v>
      </c>
      <c r="V13" s="558"/>
    </row>
    <row r="14" spans="1:22">
      <c r="A14" s="516" t="s">
        <v>118</v>
      </c>
      <c r="B14" s="517">
        <v>15338</v>
      </c>
      <c r="C14" s="580">
        <v>16593</v>
      </c>
      <c r="D14" s="517">
        <v>10585</v>
      </c>
      <c r="E14" s="517">
        <v>17519</v>
      </c>
      <c r="F14" s="578">
        <v>31343</v>
      </c>
      <c r="G14" s="578">
        <v>19760</v>
      </c>
      <c r="H14" s="578">
        <v>17961</v>
      </c>
      <c r="I14" s="518"/>
      <c r="J14" s="578">
        <v>8509</v>
      </c>
      <c r="K14" s="578">
        <v>11202</v>
      </c>
      <c r="L14" s="578">
        <v>6906</v>
      </c>
      <c r="M14" s="578">
        <v>4726</v>
      </c>
      <c r="N14" s="578">
        <v>6214</v>
      </c>
      <c r="O14" s="578">
        <v>5254</v>
      </c>
      <c r="P14" s="578">
        <v>3666</v>
      </c>
      <c r="Q14" s="578">
        <v>4626</v>
      </c>
      <c r="R14" s="578">
        <v>3576</v>
      </c>
      <c r="S14" s="578">
        <v>3874</v>
      </c>
      <c r="T14" s="578">
        <v>4177</v>
      </c>
      <c r="U14" s="533">
        <v>6334</v>
      </c>
      <c r="V14" s="566"/>
    </row>
    <row r="15" spans="1:22">
      <c r="A15" s="516" t="s">
        <v>138</v>
      </c>
      <c r="B15" s="581"/>
      <c r="C15" s="581"/>
      <c r="D15" s="517">
        <v>17987</v>
      </c>
      <c r="E15" s="517">
        <v>21954</v>
      </c>
      <c r="F15" s="578">
        <v>33963</v>
      </c>
      <c r="G15" s="578">
        <v>20911</v>
      </c>
      <c r="H15" s="578">
        <v>19044</v>
      </c>
      <c r="I15" s="518"/>
      <c r="J15" s="578">
        <v>8626</v>
      </c>
      <c r="K15" s="578">
        <v>11403</v>
      </c>
      <c r="L15" s="578">
        <v>7077</v>
      </c>
      <c r="M15" s="578">
        <v>6857</v>
      </c>
      <c r="N15" s="578">
        <v>6374</v>
      </c>
      <c r="O15" s="578">
        <v>5534</v>
      </c>
      <c r="P15" s="578">
        <v>4002</v>
      </c>
      <c r="Q15" s="578">
        <v>5001</v>
      </c>
      <c r="R15" s="578">
        <v>3687</v>
      </c>
      <c r="S15" s="578">
        <v>4145</v>
      </c>
      <c r="T15" s="578">
        <v>4482</v>
      </c>
      <c r="U15" s="533">
        <v>6730</v>
      </c>
      <c r="V15" s="558"/>
    </row>
    <row r="16" spans="1:22">
      <c r="A16" s="561" t="s">
        <v>139</v>
      </c>
      <c r="B16" s="582"/>
      <c r="C16" s="582"/>
      <c r="D16" s="571"/>
      <c r="E16" s="574">
        <v>-931</v>
      </c>
      <c r="F16" s="574">
        <v>-189</v>
      </c>
      <c r="G16" s="579">
        <v>171</v>
      </c>
      <c r="H16" s="579"/>
      <c r="I16" s="518"/>
      <c r="J16" s="564">
        <v>-159</v>
      </c>
      <c r="K16" s="564">
        <v>-164</v>
      </c>
      <c r="L16" s="564">
        <v>32</v>
      </c>
      <c r="M16" s="564">
        <v>102</v>
      </c>
      <c r="N16" s="564">
        <v>171</v>
      </c>
      <c r="O16" s="564"/>
      <c r="P16" s="564"/>
      <c r="Q16" s="564"/>
      <c r="R16" s="564"/>
      <c r="S16" s="564"/>
      <c r="T16" s="564"/>
      <c r="U16" s="564"/>
      <c r="V16" s="558"/>
    </row>
    <row r="17" spans="1:22">
      <c r="A17" s="516" t="s">
        <v>140</v>
      </c>
      <c r="B17" s="517"/>
      <c r="C17" s="517"/>
      <c r="D17" s="578">
        <v>10585</v>
      </c>
      <c r="E17" s="578">
        <v>16588</v>
      </c>
      <c r="F17" s="578">
        <v>31154</v>
      </c>
      <c r="G17" s="578">
        <v>19931</v>
      </c>
      <c r="H17" s="578"/>
      <c r="I17" s="518"/>
      <c r="J17" s="578">
        <v>8350</v>
      </c>
      <c r="K17" s="578">
        <v>11038</v>
      </c>
      <c r="L17" s="578">
        <v>6938</v>
      </c>
      <c r="M17" s="578">
        <v>4828</v>
      </c>
      <c r="N17" s="578">
        <v>6385</v>
      </c>
      <c r="O17" s="578">
        <v>5254</v>
      </c>
      <c r="P17" s="578">
        <v>3666</v>
      </c>
      <c r="Q17" s="578">
        <v>4626</v>
      </c>
      <c r="R17" s="578">
        <v>3576</v>
      </c>
      <c r="S17" s="578">
        <v>3874</v>
      </c>
      <c r="T17" s="533" t="s">
        <v>1045</v>
      </c>
      <c r="U17" s="533"/>
      <c r="V17" s="558"/>
    </row>
    <row r="18" spans="1:22" ht="12.75" customHeight="1">
      <c r="A18" s="516" t="s">
        <v>141</v>
      </c>
      <c r="B18" s="517"/>
      <c r="C18" s="517"/>
      <c r="D18" s="517">
        <v>17987</v>
      </c>
      <c r="E18" s="578">
        <v>21954</v>
      </c>
      <c r="F18" s="578">
        <v>33774</v>
      </c>
      <c r="G18" s="578">
        <v>21082</v>
      </c>
      <c r="H18" s="578"/>
      <c r="I18" s="518"/>
      <c r="J18" s="578">
        <v>8467</v>
      </c>
      <c r="K18" s="578">
        <v>11239</v>
      </c>
      <c r="L18" s="578">
        <v>7109</v>
      </c>
      <c r="M18" s="578">
        <v>6959</v>
      </c>
      <c r="N18" s="578">
        <v>6545</v>
      </c>
      <c r="O18" s="578">
        <v>5534</v>
      </c>
      <c r="P18" s="578">
        <v>4002</v>
      </c>
      <c r="Q18" s="578">
        <v>5001</v>
      </c>
      <c r="R18" s="578">
        <v>3687</v>
      </c>
      <c r="S18" s="578">
        <v>4145</v>
      </c>
      <c r="T18" s="533" t="s">
        <v>1046</v>
      </c>
      <c r="U18" s="533"/>
      <c r="V18" s="571"/>
    </row>
    <row r="19" spans="1:22" ht="12.75" customHeight="1">
      <c r="A19" s="1512" t="s">
        <v>142</v>
      </c>
      <c r="B19" s="1512"/>
      <c r="C19" s="1512"/>
      <c r="D19" s="1512"/>
      <c r="E19" s="1512"/>
      <c r="F19" s="1512"/>
      <c r="G19" s="1512"/>
      <c r="H19" s="1512"/>
      <c r="I19" s="1512"/>
      <c r="J19" s="1512"/>
      <c r="K19" s="1512"/>
      <c r="L19" s="1512"/>
      <c r="M19" s="1512"/>
      <c r="N19" s="1512"/>
      <c r="O19" s="1512"/>
      <c r="P19" s="1512"/>
      <c r="Q19" s="1512"/>
      <c r="R19" s="1512"/>
      <c r="S19" s="1512"/>
      <c r="T19" s="1512"/>
      <c r="U19" s="1512"/>
    </row>
    <row r="20" spans="1:22" ht="12.75" customHeight="1">
      <c r="A20" s="1512" t="s">
        <v>143</v>
      </c>
      <c r="B20" s="1512"/>
      <c r="C20" s="1512"/>
      <c r="D20" s="1512"/>
      <c r="E20" s="1512"/>
      <c r="F20" s="1512"/>
      <c r="G20" s="1512"/>
      <c r="H20" s="1512"/>
      <c r="I20" s="1512"/>
      <c r="J20" s="1512"/>
      <c r="K20" s="1512"/>
      <c r="L20" s="1512"/>
      <c r="M20" s="1512"/>
      <c r="N20" s="1512"/>
      <c r="O20" s="1512"/>
      <c r="P20" s="1512"/>
      <c r="Q20" s="1512"/>
      <c r="R20" s="1512"/>
      <c r="S20" s="1512"/>
      <c r="T20" s="1512"/>
      <c r="U20" s="1512"/>
    </row>
    <row r="21" spans="1:22" ht="12.75" customHeight="1">
      <c r="A21" s="1522"/>
      <c r="B21" s="1522"/>
      <c r="C21" s="1522"/>
      <c r="D21" s="1522"/>
      <c r="E21" s="1522"/>
      <c r="F21" s="1522"/>
      <c r="G21" s="1522"/>
      <c r="H21" s="1522"/>
      <c r="I21" s="1522"/>
      <c r="J21" s="1522"/>
      <c r="K21" s="1522"/>
      <c r="L21" s="1522"/>
      <c r="M21" s="1522"/>
      <c r="N21" s="1522"/>
      <c r="O21" s="1522"/>
      <c r="P21" s="1522"/>
      <c r="Q21" s="1522"/>
      <c r="R21" s="1522"/>
      <c r="S21" s="1522"/>
      <c r="T21" s="1522"/>
      <c r="U21" s="1522"/>
    </row>
    <row r="23" spans="1:22" ht="12.75" customHeight="1">
      <c r="A23" s="583" t="s">
        <v>144</v>
      </c>
      <c r="B23" s="584"/>
      <c r="C23" s="583"/>
      <c r="D23" s="583"/>
      <c r="E23" s="583"/>
      <c r="F23" s="583"/>
      <c r="G23" s="583"/>
      <c r="H23" s="585"/>
      <c r="I23" s="583"/>
      <c r="J23" s="583"/>
      <c r="K23" s="583"/>
      <c r="L23" s="583"/>
      <c r="M23" s="583"/>
      <c r="N23" s="583"/>
      <c r="O23" s="583"/>
      <c r="P23" s="583"/>
      <c r="Q23" s="583"/>
      <c r="R23" s="583"/>
      <c r="S23" s="583"/>
      <c r="T23" s="583"/>
      <c r="U23" s="583"/>
    </row>
    <row r="24" spans="1:22">
      <c r="A24" s="511" t="s">
        <v>112</v>
      </c>
      <c r="B24" s="586">
        <v>2017</v>
      </c>
      <c r="C24" s="512">
        <v>2018</v>
      </c>
      <c r="D24" s="512">
        <v>2019</v>
      </c>
      <c r="E24" s="512">
        <v>2020</v>
      </c>
      <c r="F24" s="512">
        <v>2021</v>
      </c>
      <c r="G24" s="512">
        <v>2022</v>
      </c>
      <c r="H24" s="512">
        <v>2023</v>
      </c>
      <c r="I24" s="513"/>
      <c r="J24" s="512" t="s">
        <v>9</v>
      </c>
      <c r="K24" s="512" t="s">
        <v>10</v>
      </c>
      <c r="L24" s="512" t="s">
        <v>11</v>
      </c>
      <c r="M24" s="512" t="s">
        <v>12</v>
      </c>
      <c r="N24" s="512" t="s">
        <v>13</v>
      </c>
      <c r="O24" s="512" t="s">
        <v>14</v>
      </c>
      <c r="P24" s="512" t="s">
        <v>15</v>
      </c>
      <c r="Q24" s="512" t="s">
        <v>16</v>
      </c>
      <c r="R24" s="512" t="s">
        <v>17</v>
      </c>
      <c r="S24" s="512" t="s">
        <v>18</v>
      </c>
      <c r="T24" s="512" t="s">
        <v>19</v>
      </c>
      <c r="U24" s="512" t="s">
        <v>20</v>
      </c>
      <c r="V24" s="555"/>
    </row>
    <row r="25" spans="1:22">
      <c r="A25" s="587" t="s">
        <v>145</v>
      </c>
      <c r="B25" s="588">
        <v>13192</v>
      </c>
      <c r="C25" s="588">
        <v>14711</v>
      </c>
      <c r="D25" s="588">
        <v>16997</v>
      </c>
      <c r="E25" s="589">
        <v>21005</v>
      </c>
      <c r="F25" s="589">
        <v>31480</v>
      </c>
      <c r="G25" s="589">
        <v>19443</v>
      </c>
      <c r="H25" s="589">
        <v>18127</v>
      </c>
      <c r="I25" s="590"/>
      <c r="J25" s="592">
        <v>7777</v>
      </c>
      <c r="K25" s="592">
        <v>10633</v>
      </c>
      <c r="L25" s="592">
        <v>6690</v>
      </c>
      <c r="M25" s="592">
        <v>6380</v>
      </c>
      <c r="N25" s="591">
        <v>5802</v>
      </c>
      <c r="O25" s="589">
        <v>5147</v>
      </c>
      <c r="P25" s="589">
        <v>3773</v>
      </c>
      <c r="Q25" s="589">
        <v>4721</v>
      </c>
      <c r="R25" s="589">
        <v>3320</v>
      </c>
      <c r="S25" s="589">
        <v>3941</v>
      </c>
      <c r="T25" s="589">
        <v>4455</v>
      </c>
      <c r="U25" s="589">
        <v>6411</v>
      </c>
      <c r="V25" s="593"/>
    </row>
    <row r="26" spans="1:22">
      <c r="A26" s="594" t="s">
        <v>146</v>
      </c>
      <c r="B26" s="595">
        <v>10051</v>
      </c>
      <c r="C26" s="595">
        <v>11033</v>
      </c>
      <c r="D26" s="595">
        <v>13396</v>
      </c>
      <c r="E26" s="596"/>
      <c r="F26" s="595">
        <v>26471</v>
      </c>
      <c r="G26" s="595">
        <v>15670</v>
      </c>
      <c r="H26" s="595">
        <v>14888</v>
      </c>
      <c r="I26" s="594"/>
      <c r="J26" s="597">
        <v>6886</v>
      </c>
      <c r="K26" s="597">
        <v>9160</v>
      </c>
      <c r="L26" s="597">
        <v>5280</v>
      </c>
      <c r="M26" s="597">
        <v>5145</v>
      </c>
      <c r="N26" s="574">
        <v>4934</v>
      </c>
      <c r="O26" s="598">
        <v>3975</v>
      </c>
      <c r="P26" s="598">
        <v>2806</v>
      </c>
      <c r="Q26" s="598">
        <v>3955</v>
      </c>
      <c r="R26" s="598">
        <v>2638</v>
      </c>
      <c r="S26" s="598">
        <v>3087</v>
      </c>
      <c r="T26" s="566">
        <v>3696</v>
      </c>
      <c r="U26" s="566">
        <v>5467</v>
      </c>
      <c r="V26" s="566"/>
    </row>
    <row r="27" spans="1:22">
      <c r="A27" s="594" t="s">
        <v>147</v>
      </c>
      <c r="B27" s="595">
        <v>2767</v>
      </c>
      <c r="C27" s="595">
        <v>3356</v>
      </c>
      <c r="D27" s="595">
        <v>3432</v>
      </c>
      <c r="E27" s="596"/>
      <c r="F27" s="595">
        <v>4873</v>
      </c>
      <c r="G27" s="595">
        <v>3653</v>
      </c>
      <c r="H27" s="595">
        <v>3122</v>
      </c>
      <c r="I27" s="594"/>
      <c r="J27" s="574">
        <v>840</v>
      </c>
      <c r="K27" s="574">
        <v>1438</v>
      </c>
      <c r="L27" s="574">
        <v>1384</v>
      </c>
      <c r="M27" s="574">
        <v>1211</v>
      </c>
      <c r="N27" s="574">
        <v>837</v>
      </c>
      <c r="O27" s="566">
        <v>1140</v>
      </c>
      <c r="P27" s="598">
        <v>933</v>
      </c>
      <c r="Q27" s="598">
        <v>743</v>
      </c>
      <c r="R27" s="571">
        <v>667</v>
      </c>
      <c r="S27" s="571">
        <v>818</v>
      </c>
      <c r="T27" s="571">
        <v>712</v>
      </c>
      <c r="U27" s="571">
        <v>925</v>
      </c>
      <c r="V27" s="566"/>
    </row>
    <row r="28" spans="1:22">
      <c r="A28" s="594" t="s">
        <v>148</v>
      </c>
      <c r="B28" s="598">
        <f>161+175+38</f>
        <v>374</v>
      </c>
      <c r="C28" s="595">
        <f>160+127+35</f>
        <v>322</v>
      </c>
      <c r="D28" s="595">
        <f>81+51+35</f>
        <v>167</v>
      </c>
      <c r="E28" s="596"/>
      <c r="F28" s="598">
        <f>97+39</f>
        <v>136</v>
      </c>
      <c r="G28" s="598">
        <v>120</v>
      </c>
      <c r="H28" s="598">
        <v>117</v>
      </c>
      <c r="I28" s="594"/>
      <c r="J28" s="574">
        <f>24+9+18</f>
        <v>51</v>
      </c>
      <c r="K28" s="574">
        <f>27+8</f>
        <v>35</v>
      </c>
      <c r="L28" s="574">
        <f>18+8</f>
        <v>26</v>
      </c>
      <c r="M28" s="574">
        <f>19+5</f>
        <v>24</v>
      </c>
      <c r="N28" s="574">
        <f>36-5</f>
        <v>31</v>
      </c>
      <c r="O28" s="571">
        <v>32</v>
      </c>
      <c r="P28" s="598">
        <v>34</v>
      </c>
      <c r="Q28" s="598">
        <v>23</v>
      </c>
      <c r="R28" s="571">
        <v>15</v>
      </c>
      <c r="S28" s="571">
        <v>36</v>
      </c>
      <c r="T28" s="571">
        <v>47</v>
      </c>
      <c r="U28" s="571">
        <v>19</v>
      </c>
      <c r="V28" s="571"/>
    </row>
    <row r="29" spans="1:22">
      <c r="A29" s="587" t="s">
        <v>149</v>
      </c>
      <c r="B29" s="588">
        <v>2139</v>
      </c>
      <c r="C29" s="588">
        <v>2542</v>
      </c>
      <c r="D29" s="599">
        <v>2174</v>
      </c>
      <c r="E29" s="599">
        <v>3131</v>
      </c>
      <c r="F29" s="599">
        <v>3193</v>
      </c>
      <c r="G29" s="599">
        <v>2493</v>
      </c>
      <c r="H29" s="599">
        <v>1951</v>
      </c>
      <c r="I29" s="590"/>
      <c r="J29" s="591">
        <v>1011</v>
      </c>
      <c r="K29" s="591">
        <v>866</v>
      </c>
      <c r="L29" s="591">
        <v>505</v>
      </c>
      <c r="M29" s="591">
        <v>811</v>
      </c>
      <c r="N29" s="591">
        <v>751</v>
      </c>
      <c r="O29" s="600">
        <v>603</v>
      </c>
      <c r="P29" s="601">
        <v>364</v>
      </c>
      <c r="Q29" s="601">
        <v>775</v>
      </c>
      <c r="R29" s="600">
        <v>573</v>
      </c>
      <c r="S29" s="600">
        <v>476</v>
      </c>
      <c r="T29" s="600">
        <v>379</v>
      </c>
      <c r="U29" s="600">
        <v>523</v>
      </c>
      <c r="V29" s="593"/>
    </row>
    <row r="30" spans="1:22">
      <c r="A30" s="594" t="s">
        <v>150</v>
      </c>
      <c r="B30" s="598">
        <v>954</v>
      </c>
      <c r="C30" s="595">
        <v>1431</v>
      </c>
      <c r="D30" s="595">
        <v>1243</v>
      </c>
      <c r="E30" s="595"/>
      <c r="F30" s="595">
        <v>1576</v>
      </c>
      <c r="G30" s="595">
        <v>1857</v>
      </c>
      <c r="H30" s="595">
        <v>815</v>
      </c>
      <c r="I30" s="594"/>
      <c r="J30" s="574">
        <v>642</v>
      </c>
      <c r="K30" s="574">
        <v>430</v>
      </c>
      <c r="L30" s="574">
        <v>99</v>
      </c>
      <c r="M30" s="574">
        <v>405</v>
      </c>
      <c r="N30" s="574">
        <v>525</v>
      </c>
      <c r="O30" s="574">
        <v>572</v>
      </c>
      <c r="P30" s="598">
        <v>209</v>
      </c>
      <c r="Q30" s="598">
        <v>610</v>
      </c>
      <c r="R30" s="598">
        <v>328</v>
      </c>
      <c r="S30" s="571">
        <v>235</v>
      </c>
      <c r="T30" s="571">
        <v>100</v>
      </c>
      <c r="U30" s="571">
        <v>152</v>
      </c>
      <c r="V30" s="566"/>
    </row>
    <row r="31" spans="1:22">
      <c r="A31" s="594" t="s">
        <v>151</v>
      </c>
      <c r="B31" s="598">
        <v>1185</v>
      </c>
      <c r="C31" s="595">
        <v>1111</v>
      </c>
      <c r="D31" s="595">
        <v>931</v>
      </c>
      <c r="E31" s="595"/>
      <c r="F31" s="595">
        <v>1617</v>
      </c>
      <c r="G31" s="595">
        <v>569</v>
      </c>
      <c r="H31" s="595">
        <v>1100</v>
      </c>
      <c r="I31" s="594"/>
      <c r="J31" s="574">
        <v>369</v>
      </c>
      <c r="K31" s="574">
        <v>436</v>
      </c>
      <c r="L31" s="574">
        <v>406</v>
      </c>
      <c r="M31" s="574">
        <v>406</v>
      </c>
      <c r="N31" s="574">
        <v>226</v>
      </c>
      <c r="O31" s="571">
        <v>23</v>
      </c>
      <c r="P31" s="598">
        <v>155</v>
      </c>
      <c r="Q31" s="598">
        <v>165</v>
      </c>
      <c r="R31" s="571">
        <v>220</v>
      </c>
      <c r="S31" s="571">
        <v>236</v>
      </c>
      <c r="T31" s="571">
        <v>269</v>
      </c>
      <c r="U31" s="571">
        <v>375</v>
      </c>
      <c r="V31" s="571"/>
    </row>
    <row r="32" spans="1:22">
      <c r="A32" s="594" t="s">
        <v>152</v>
      </c>
      <c r="B32" s="594"/>
      <c r="C32" s="602"/>
      <c r="D32" s="602"/>
      <c r="E32" s="602"/>
      <c r="F32" s="571"/>
      <c r="G32" s="571">
        <v>67</v>
      </c>
      <c r="H32" s="571">
        <v>37</v>
      </c>
      <c r="I32" s="594"/>
      <c r="J32" s="571"/>
      <c r="K32" s="571"/>
      <c r="L32" s="571"/>
      <c r="M32" s="571"/>
      <c r="N32" s="574"/>
      <c r="O32" s="574">
        <v>8</v>
      </c>
      <c r="P32" s="603"/>
      <c r="Q32" s="594"/>
      <c r="R32" s="571">
        <v>25</v>
      </c>
      <c r="S32" s="571">
        <v>5</v>
      </c>
      <c r="T32" s="571">
        <v>10</v>
      </c>
      <c r="U32" s="574">
        <v>-4</v>
      </c>
      <c r="V32" s="593"/>
    </row>
    <row r="33" spans="1:22">
      <c r="A33" s="587" t="s">
        <v>153</v>
      </c>
      <c r="B33" s="591">
        <v>-323</v>
      </c>
      <c r="C33" s="591">
        <v>-841</v>
      </c>
      <c r="D33" s="591">
        <v>-651</v>
      </c>
      <c r="E33" s="591">
        <v>-1251</v>
      </c>
      <c r="F33" s="591">
        <v>-710</v>
      </c>
      <c r="G33" s="591">
        <v>-1025</v>
      </c>
      <c r="H33" s="591">
        <v>-1034</v>
      </c>
      <c r="I33" s="590"/>
      <c r="J33" s="591">
        <v>-162</v>
      </c>
      <c r="K33" s="591">
        <v>-96</v>
      </c>
      <c r="L33" s="591">
        <v>-118</v>
      </c>
      <c r="M33" s="591">
        <v>-334</v>
      </c>
      <c r="N33" s="591">
        <v>-179</v>
      </c>
      <c r="O33" s="591">
        <v>-216</v>
      </c>
      <c r="P33" s="591">
        <v>-135</v>
      </c>
      <c r="Q33" s="591">
        <v>-495</v>
      </c>
      <c r="R33" s="591">
        <v>-206</v>
      </c>
      <c r="S33" s="591">
        <v>-272</v>
      </c>
      <c r="T33" s="591">
        <v>-352</v>
      </c>
      <c r="U33" s="591">
        <v>-204</v>
      </c>
      <c r="V33" s="558"/>
    </row>
    <row r="34" spans="1:22">
      <c r="A34" s="587" t="s">
        <v>154</v>
      </c>
      <c r="B34" s="605">
        <v>330</v>
      </c>
      <c r="C34" s="588">
        <v>181</v>
      </c>
      <c r="D34" s="591">
        <v>-533</v>
      </c>
      <c r="E34" s="591"/>
      <c r="F34" s="591"/>
      <c r="G34" s="591"/>
      <c r="H34" s="591"/>
      <c r="I34" s="590"/>
      <c r="J34" s="591"/>
      <c r="K34" s="591"/>
      <c r="L34" s="591"/>
      <c r="M34" s="591"/>
      <c r="N34" s="591"/>
      <c r="O34" s="606"/>
      <c r="P34" s="606"/>
      <c r="Q34" s="606"/>
      <c r="R34" s="606"/>
      <c r="S34" s="606"/>
      <c r="T34" s="606"/>
      <c r="U34" s="606"/>
      <c r="V34" s="558"/>
    </row>
    <row r="35" spans="1:22">
      <c r="A35" s="587" t="s">
        <v>155</v>
      </c>
      <c r="B35" s="605"/>
      <c r="C35" s="605"/>
      <c r="D35" s="591">
        <v>-7402</v>
      </c>
      <c r="E35" s="591">
        <v>-5257</v>
      </c>
      <c r="F35" s="591"/>
      <c r="G35" s="591"/>
      <c r="H35" s="591"/>
      <c r="I35" s="590"/>
      <c r="J35" s="591"/>
      <c r="K35" s="591"/>
      <c r="L35" s="591"/>
      <c r="M35" s="591"/>
      <c r="N35" s="591"/>
      <c r="O35" s="600"/>
      <c r="P35" s="600"/>
      <c r="Q35" s="600"/>
      <c r="R35" s="600"/>
      <c r="S35" s="600"/>
      <c r="T35" s="600"/>
      <c r="U35" s="600"/>
      <c r="V35" s="558"/>
    </row>
    <row r="36" spans="1:22">
      <c r="A36" s="587" t="s">
        <v>156</v>
      </c>
      <c r="B36" s="605"/>
      <c r="C36" s="605"/>
      <c r="D36" s="600"/>
      <c r="E36" s="591">
        <v>-109</v>
      </c>
      <c r="F36" s="607"/>
      <c r="G36" s="607"/>
      <c r="H36" s="607"/>
      <c r="I36" s="590"/>
      <c r="J36" s="591"/>
      <c r="K36" s="591"/>
      <c r="L36" s="591"/>
      <c r="M36" s="591"/>
      <c r="N36" s="591"/>
      <c r="O36" s="606"/>
      <c r="P36" s="606"/>
      <c r="Q36" s="606"/>
      <c r="R36" s="606"/>
      <c r="S36" s="606"/>
      <c r="T36" s="606"/>
      <c r="U36" s="606"/>
      <c r="V36" s="558"/>
    </row>
    <row r="37" spans="1:22">
      <c r="A37" s="516" t="s">
        <v>157</v>
      </c>
      <c r="B37" s="608">
        <v>15338</v>
      </c>
      <c r="C37" s="608">
        <v>16593</v>
      </c>
      <c r="D37" s="608">
        <v>10585</v>
      </c>
      <c r="E37" s="608">
        <v>17519</v>
      </c>
      <c r="F37" s="608">
        <v>33963</v>
      </c>
      <c r="G37" s="608">
        <v>20911</v>
      </c>
      <c r="H37" s="608">
        <v>19044</v>
      </c>
      <c r="I37" s="518"/>
      <c r="J37" s="578">
        <v>8626</v>
      </c>
      <c r="K37" s="578">
        <v>11403</v>
      </c>
      <c r="L37" s="578">
        <v>7077</v>
      </c>
      <c r="M37" s="578">
        <v>6857</v>
      </c>
      <c r="N37" s="578">
        <v>6374</v>
      </c>
      <c r="O37" s="609">
        <v>5534</v>
      </c>
      <c r="P37" s="609">
        <v>4002</v>
      </c>
      <c r="Q37" s="609">
        <v>5001</v>
      </c>
      <c r="R37" s="610">
        <v>3687</v>
      </c>
      <c r="S37" s="609">
        <v>4145</v>
      </c>
      <c r="T37" s="517">
        <v>4482</v>
      </c>
      <c r="U37" s="517">
        <v>6730</v>
      </c>
    </row>
    <row r="38" spans="1:22">
      <c r="A38" s="1512" t="s">
        <v>158</v>
      </c>
      <c r="B38" s="1512"/>
      <c r="C38" s="1512"/>
      <c r="D38" s="1512"/>
      <c r="E38" s="1512"/>
      <c r="F38" s="1512"/>
      <c r="G38" s="1512"/>
      <c r="H38" s="1512"/>
      <c r="I38" s="1512"/>
      <c r="J38" s="1512"/>
      <c r="K38" s="1512"/>
      <c r="L38" s="1512"/>
      <c r="M38" s="1512"/>
      <c r="N38" s="1512"/>
      <c r="O38" s="1512"/>
      <c r="P38" s="1512"/>
      <c r="Q38" s="1512"/>
      <c r="R38" s="1512"/>
      <c r="S38" s="1512"/>
      <c r="T38" s="1512"/>
      <c r="U38" s="1512"/>
    </row>
    <row r="39" spans="1:22" ht="27" customHeight="1">
      <c r="A39" s="531" t="s">
        <v>159</v>
      </c>
      <c r="B39" s="531"/>
      <c r="C39" s="531"/>
      <c r="D39" s="531"/>
      <c r="E39" s="531"/>
      <c r="F39" s="531"/>
      <c r="G39" s="531"/>
      <c r="H39" s="531"/>
      <c r="I39" s="531"/>
      <c r="J39" s="531"/>
      <c r="K39" s="531"/>
      <c r="L39" s="531"/>
      <c r="M39" s="531"/>
      <c r="N39" s="531"/>
      <c r="O39" s="531"/>
      <c r="P39" s="531"/>
      <c r="Q39" s="531"/>
      <c r="R39" s="531"/>
      <c r="S39" s="531"/>
      <c r="T39" s="531"/>
      <c r="U39" s="531"/>
    </row>
    <row r="40" spans="1:22" ht="27" customHeight="1">
      <c r="A40" s="531"/>
      <c r="B40" s="611"/>
      <c r="C40" s="531"/>
      <c r="D40" s="531"/>
      <c r="E40" s="531"/>
      <c r="F40" s="531"/>
      <c r="G40" s="531"/>
      <c r="H40" s="531"/>
      <c r="I40" s="531"/>
      <c r="J40" s="531"/>
      <c r="K40" s="531"/>
      <c r="L40" s="531"/>
      <c r="M40" s="531"/>
      <c r="N40" s="531"/>
      <c r="O40" s="531"/>
      <c r="P40" s="531"/>
      <c r="Q40" s="531"/>
      <c r="R40" s="531"/>
      <c r="S40" s="531"/>
      <c r="T40" s="531"/>
      <c r="U40" s="531"/>
    </row>
    <row r="41" spans="1:22" ht="15" customHeight="1">
      <c r="A41" s="509" t="s">
        <v>160</v>
      </c>
      <c r="B41" s="559"/>
      <c r="C41" s="509"/>
      <c r="D41" s="509"/>
      <c r="E41" s="509"/>
      <c r="F41" s="509"/>
      <c r="G41" s="509"/>
      <c r="H41" s="509"/>
      <c r="I41" s="509"/>
      <c r="J41" s="509"/>
      <c r="K41" s="509"/>
      <c r="L41" s="509"/>
      <c r="M41" s="509"/>
      <c r="N41" s="509"/>
      <c r="O41" s="509"/>
      <c r="P41" s="509"/>
      <c r="Q41" s="509"/>
      <c r="R41" s="509"/>
      <c r="S41" s="509"/>
      <c r="T41" s="509"/>
      <c r="U41" s="509"/>
    </row>
    <row r="42" spans="1:22" ht="32.25" customHeight="1">
      <c r="A42" s="1382" t="s">
        <v>112</v>
      </c>
      <c r="B42" s="1383" t="s">
        <v>161</v>
      </c>
      <c r="C42" s="1383" t="s">
        <v>162</v>
      </c>
      <c r="D42" s="1383" t="s">
        <v>163</v>
      </c>
      <c r="E42" s="1383" t="s">
        <v>164</v>
      </c>
      <c r="F42" s="1384" t="s">
        <v>161</v>
      </c>
      <c r="G42" s="1211"/>
      <c r="H42" s="612"/>
      <c r="I42" s="612"/>
      <c r="J42" s="612"/>
      <c r="K42" s="612"/>
      <c r="L42" s="612"/>
      <c r="M42" s="612"/>
      <c r="N42" s="612"/>
      <c r="O42" s="612"/>
      <c r="P42" s="612"/>
      <c r="Q42" s="612"/>
      <c r="R42" s="612"/>
      <c r="S42" s="612"/>
      <c r="T42" s="612"/>
      <c r="U42" s="612"/>
    </row>
    <row r="43" spans="1:22">
      <c r="A43" s="1385"/>
      <c r="B43" s="1383" t="s">
        <v>165</v>
      </c>
      <c r="C43" s="1383" t="s">
        <v>166</v>
      </c>
      <c r="D43" s="1385"/>
      <c r="E43" s="1385"/>
      <c r="F43" s="1384" t="s">
        <v>167</v>
      </c>
      <c r="G43" s="1212"/>
      <c r="H43" s="612"/>
      <c r="I43" s="612"/>
      <c r="J43" s="612"/>
      <c r="K43" s="612"/>
      <c r="L43" s="612"/>
      <c r="M43" s="612"/>
      <c r="N43" s="612"/>
      <c r="O43" s="612"/>
      <c r="P43" s="612"/>
      <c r="Q43" s="612"/>
      <c r="R43" s="612"/>
      <c r="S43" s="612"/>
      <c r="T43" s="612"/>
      <c r="U43" s="612"/>
    </row>
    <row r="44" spans="1:22">
      <c r="A44" s="1386" t="s">
        <v>168</v>
      </c>
      <c r="B44" s="1386">
        <v>3337</v>
      </c>
      <c r="C44" s="1386">
        <v>153</v>
      </c>
      <c r="D44" s="574">
        <v>-145</v>
      </c>
      <c r="E44" s="1386">
        <v>106</v>
      </c>
      <c r="F44" s="1387">
        <v>3451</v>
      </c>
      <c r="G44" s="614"/>
      <c r="H44" s="519"/>
      <c r="I44" s="519"/>
      <c r="J44" s="519"/>
      <c r="K44" s="519"/>
      <c r="L44" s="519"/>
      <c r="M44" s="519"/>
      <c r="N44" s="519"/>
      <c r="O44" s="519"/>
      <c r="P44" s="519"/>
      <c r="Q44" s="519"/>
      <c r="R44" s="519"/>
      <c r="S44" s="519"/>
      <c r="T44" s="519"/>
      <c r="U44" s="519"/>
    </row>
    <row r="45" spans="1:22">
      <c r="A45" s="1388" t="s">
        <v>169</v>
      </c>
      <c r="B45" s="1388">
        <v>3197</v>
      </c>
      <c r="C45" s="1388">
        <v>137</v>
      </c>
      <c r="D45" s="576">
        <v>-417</v>
      </c>
      <c r="E45" s="1388">
        <v>143</v>
      </c>
      <c r="F45" s="1389">
        <v>3060</v>
      </c>
      <c r="G45" s="614"/>
      <c r="H45" s="519"/>
      <c r="I45" s="519"/>
      <c r="J45" s="519"/>
      <c r="K45" s="519"/>
      <c r="L45" s="519"/>
      <c r="M45" s="519"/>
      <c r="N45" s="519"/>
      <c r="O45" s="519"/>
      <c r="P45" s="519"/>
      <c r="Q45" s="519"/>
      <c r="R45" s="519"/>
      <c r="S45" s="519"/>
      <c r="T45" s="519"/>
      <c r="U45" s="519"/>
    </row>
    <row r="46" spans="1:22">
      <c r="A46" s="1390" t="s">
        <v>170</v>
      </c>
      <c r="B46" s="1390">
        <v>6534</v>
      </c>
      <c r="C46" s="1390">
        <v>290</v>
      </c>
      <c r="D46" s="1493">
        <v>-562</v>
      </c>
      <c r="E46" s="1390">
        <v>249</v>
      </c>
      <c r="F46" s="1391">
        <v>6511</v>
      </c>
      <c r="G46" s="1213"/>
      <c r="H46" s="616"/>
      <c r="I46" s="616"/>
      <c r="J46" s="616"/>
      <c r="K46" s="616"/>
      <c r="L46" s="616"/>
      <c r="M46" s="616"/>
      <c r="N46" s="616"/>
      <c r="O46" s="616"/>
      <c r="P46" s="616"/>
      <c r="Q46" s="616"/>
      <c r="R46" s="616"/>
      <c r="S46" s="616"/>
      <c r="T46" s="616"/>
      <c r="U46" s="616"/>
    </row>
    <row r="47" spans="1:22">
      <c r="A47" s="1386" t="s">
        <v>171</v>
      </c>
      <c r="B47" s="1392"/>
      <c r="C47" s="1386">
        <v>106</v>
      </c>
      <c r="D47" s="574">
        <v>-106</v>
      </c>
      <c r="E47" s="1392"/>
      <c r="F47" s="1393"/>
      <c r="G47" s="613"/>
      <c r="H47" s="519"/>
      <c r="I47" s="519"/>
      <c r="J47" s="519"/>
      <c r="K47" s="519"/>
      <c r="L47" s="519"/>
      <c r="M47" s="519"/>
      <c r="N47" s="519"/>
      <c r="O47" s="519"/>
      <c r="P47" s="519"/>
      <c r="Q47" s="519"/>
      <c r="R47" s="519"/>
      <c r="S47" s="519"/>
      <c r="T47" s="519"/>
      <c r="U47" s="519"/>
    </row>
    <row r="48" spans="1:22">
      <c r="A48" s="1394" t="s">
        <v>157</v>
      </c>
      <c r="B48" s="1394">
        <v>6534</v>
      </c>
      <c r="C48" s="1394">
        <v>396</v>
      </c>
      <c r="D48" s="1493">
        <v>-668</v>
      </c>
      <c r="E48" s="1394">
        <v>249</v>
      </c>
      <c r="F48" s="1395">
        <v>6511</v>
      </c>
      <c r="G48" s="1213"/>
      <c r="H48" s="616"/>
      <c r="I48" s="616"/>
      <c r="J48" s="616"/>
      <c r="K48" s="616"/>
      <c r="L48" s="616"/>
      <c r="M48" s="616"/>
      <c r="N48" s="616"/>
      <c r="O48" s="616"/>
      <c r="P48" s="616"/>
      <c r="Q48" s="616"/>
      <c r="R48" s="616"/>
      <c r="S48" s="616"/>
      <c r="T48" s="616"/>
      <c r="U48" s="616"/>
    </row>
    <row r="49" spans="1:22" ht="12.6" customHeight="1">
      <c r="A49" s="1521" t="s">
        <v>172</v>
      </c>
      <c r="B49" s="1521"/>
      <c r="C49" s="1521"/>
      <c r="D49" s="1521"/>
      <c r="E49" s="1521"/>
      <c r="F49" s="1521"/>
      <c r="G49" s="1517"/>
      <c r="H49" s="1517"/>
      <c r="I49" s="1517"/>
      <c r="J49" s="1517"/>
      <c r="K49" s="1517"/>
      <c r="L49" s="1517"/>
      <c r="M49" s="1517"/>
      <c r="N49" s="1517"/>
      <c r="O49" s="1517"/>
      <c r="P49" s="1517"/>
      <c r="Q49" s="1517"/>
      <c r="R49" s="1517"/>
      <c r="S49" s="1517"/>
      <c r="T49" s="1517"/>
      <c r="U49" s="1517"/>
      <c r="V49" s="1517"/>
    </row>
    <row r="50" spans="1:22">
      <c r="A50" s="1516" t="s">
        <v>173</v>
      </c>
      <c r="B50" s="1516"/>
      <c r="C50" s="1516"/>
      <c r="D50" s="1516"/>
      <c r="E50" s="1516"/>
      <c r="F50" s="1516"/>
      <c r="G50" s="1516"/>
      <c r="H50" s="1516"/>
      <c r="I50" s="1516"/>
      <c r="J50" s="1516"/>
      <c r="K50" s="1516"/>
      <c r="L50" s="1516"/>
      <c r="M50" s="1516"/>
      <c r="N50" s="1516"/>
      <c r="O50" s="1516"/>
      <c r="P50" s="1516"/>
      <c r="Q50" s="1516"/>
      <c r="R50" s="1516"/>
      <c r="S50" s="1516"/>
      <c r="T50" s="1516"/>
      <c r="U50" s="1516"/>
      <c r="V50" s="1516"/>
    </row>
    <row r="51" spans="1:22" ht="19.5" customHeight="1">
      <c r="A51" s="1517" t="s">
        <v>174</v>
      </c>
      <c r="B51" s="1517"/>
      <c r="C51" s="1517"/>
      <c r="D51" s="1517"/>
      <c r="E51" s="1517"/>
      <c r="F51" s="1517"/>
      <c r="G51" s="1517"/>
      <c r="H51" s="1517"/>
      <c r="I51" s="1517"/>
      <c r="J51" s="1517"/>
      <c r="K51" s="1517"/>
      <c r="L51" s="1517"/>
      <c r="M51" s="1517"/>
      <c r="N51" s="1517"/>
      <c r="O51" s="1517"/>
      <c r="P51" s="1517"/>
      <c r="Q51" s="1517"/>
      <c r="R51" s="1517"/>
      <c r="S51" s="1517"/>
      <c r="T51" s="1517"/>
      <c r="U51" s="1517"/>
      <c r="V51" s="1517"/>
    </row>
    <row r="52" spans="1:22">
      <c r="A52" s="617"/>
      <c r="B52" s="618"/>
      <c r="C52" s="617"/>
      <c r="D52" s="617"/>
      <c r="E52" s="617"/>
      <c r="F52" s="617"/>
      <c r="G52" s="617"/>
      <c r="H52" s="617"/>
      <c r="I52" s="617"/>
      <c r="J52" s="617"/>
      <c r="K52" s="617"/>
      <c r="L52" s="617"/>
      <c r="M52" s="617"/>
      <c r="N52" s="617"/>
      <c r="O52" s="617"/>
      <c r="P52" s="617"/>
      <c r="Q52" s="617"/>
      <c r="R52" s="617"/>
      <c r="S52" s="617"/>
      <c r="T52" s="617"/>
      <c r="U52" s="617"/>
      <c r="V52" s="617"/>
    </row>
    <row r="53" spans="1:22" ht="15">
      <c r="A53" s="1510" t="s">
        <v>175</v>
      </c>
      <c r="B53" s="1510"/>
      <c r="C53" s="1510"/>
      <c r="D53" s="1510"/>
      <c r="E53" s="1510"/>
      <c r="F53" s="1510"/>
      <c r="G53" s="1510"/>
      <c r="H53" s="1510"/>
      <c r="I53" s="1510"/>
      <c r="J53" s="1510"/>
      <c r="K53" s="1510"/>
      <c r="L53" s="1510"/>
      <c r="M53" s="1510"/>
      <c r="N53" s="1510"/>
      <c r="O53" s="1510"/>
      <c r="P53" s="1510"/>
      <c r="Q53" s="1510"/>
      <c r="R53" s="1510"/>
      <c r="S53" s="1510"/>
      <c r="T53" s="1510"/>
      <c r="U53" s="1510"/>
      <c r="V53" s="1510"/>
    </row>
    <row r="54" spans="1:22" ht="20.100000000000001" customHeight="1">
      <c r="A54" s="1382" t="s">
        <v>112</v>
      </c>
      <c r="B54" s="1383" t="s">
        <v>162</v>
      </c>
      <c r="C54" s="1383" t="s">
        <v>163</v>
      </c>
      <c r="D54" s="1383" t="s">
        <v>176</v>
      </c>
      <c r="E54" s="1384" t="s">
        <v>161</v>
      </c>
      <c r="F54" s="612"/>
      <c r="G54" s="612"/>
      <c r="H54" s="612"/>
      <c r="I54" s="612"/>
      <c r="J54" s="612"/>
      <c r="K54" s="612"/>
      <c r="L54" s="612"/>
      <c r="M54" s="612"/>
      <c r="N54" s="612"/>
      <c r="O54" s="612"/>
      <c r="P54" s="612"/>
      <c r="Q54" s="612"/>
      <c r="R54" s="612"/>
      <c r="S54" s="612"/>
      <c r="T54" s="612"/>
      <c r="U54" s="612"/>
    </row>
    <row r="55" spans="1:22">
      <c r="A55" s="1385"/>
      <c r="B55" s="1383" t="s">
        <v>166</v>
      </c>
      <c r="C55" s="1385"/>
      <c r="D55" s="1385"/>
      <c r="E55" s="1384" t="s">
        <v>167</v>
      </c>
      <c r="F55" s="612"/>
      <c r="G55" s="612"/>
      <c r="H55" s="612"/>
      <c r="I55" s="612"/>
      <c r="J55" s="612"/>
      <c r="K55" s="612"/>
      <c r="L55" s="612"/>
      <c r="M55" s="612"/>
      <c r="N55" s="612"/>
      <c r="O55" s="612"/>
      <c r="P55" s="612"/>
      <c r="Q55" s="612"/>
      <c r="R55" s="612"/>
      <c r="S55" s="612"/>
      <c r="T55" s="612"/>
      <c r="U55" s="612"/>
    </row>
    <row r="56" spans="1:22">
      <c r="A56" s="1386" t="s">
        <v>168</v>
      </c>
      <c r="B56" s="1386">
        <v>5191</v>
      </c>
      <c r="C56" s="574">
        <v>-1596</v>
      </c>
      <c r="D56" s="574">
        <v>-144</v>
      </c>
      <c r="E56" s="1387">
        <v>3451</v>
      </c>
      <c r="F56" s="519"/>
      <c r="G56" s="519"/>
      <c r="H56" s="519"/>
      <c r="I56" s="519"/>
      <c r="J56" s="519"/>
      <c r="K56" s="519"/>
      <c r="L56" s="519"/>
      <c r="M56" s="519"/>
      <c r="N56" s="519"/>
      <c r="O56" s="519"/>
      <c r="P56" s="519"/>
      <c r="Q56" s="519"/>
      <c r="R56" s="519"/>
      <c r="S56" s="519"/>
      <c r="T56" s="519"/>
      <c r="U56" s="519"/>
    </row>
    <row r="57" spans="1:22">
      <c r="A57" s="1388" t="s">
        <v>169</v>
      </c>
      <c r="B57" s="1388">
        <v>9119</v>
      </c>
      <c r="C57" s="576">
        <v>-6332</v>
      </c>
      <c r="D57" s="1388">
        <v>273</v>
      </c>
      <c r="E57" s="1389">
        <v>3060</v>
      </c>
      <c r="F57" s="519"/>
      <c r="G57" s="519"/>
      <c r="H57" s="519"/>
      <c r="I57" s="519"/>
      <c r="J57" s="519"/>
      <c r="K57" s="519"/>
      <c r="L57" s="519"/>
      <c r="M57" s="519"/>
      <c r="N57" s="519"/>
      <c r="O57" s="519"/>
      <c r="P57" s="519"/>
      <c r="Q57" s="519"/>
      <c r="R57" s="519"/>
      <c r="S57" s="519"/>
      <c r="T57" s="519"/>
      <c r="U57" s="519"/>
    </row>
    <row r="58" spans="1:22">
      <c r="A58" s="1390" t="s">
        <v>170</v>
      </c>
      <c r="B58" s="1584">
        <v>14310</v>
      </c>
      <c r="C58" s="1493">
        <v>-7928</v>
      </c>
      <c r="D58" s="1396">
        <v>129</v>
      </c>
      <c r="E58" s="1391">
        <v>6511</v>
      </c>
      <c r="F58" s="616"/>
      <c r="G58" s="616"/>
      <c r="H58" s="616"/>
      <c r="I58" s="616"/>
      <c r="J58" s="616"/>
      <c r="K58" s="616"/>
      <c r="L58" s="616"/>
      <c r="M58" s="616"/>
      <c r="N58" s="616"/>
      <c r="O58" s="616"/>
      <c r="P58" s="616"/>
      <c r="Q58" s="616"/>
      <c r="R58" s="616"/>
      <c r="S58" s="616"/>
      <c r="T58" s="616"/>
      <c r="U58" s="616"/>
    </row>
    <row r="59" spans="1:22">
      <c r="A59" s="1386" t="s">
        <v>171</v>
      </c>
      <c r="B59" s="1386">
        <v>2979</v>
      </c>
      <c r="C59" s="574">
        <v>-2979</v>
      </c>
      <c r="D59" s="1392"/>
      <c r="E59" s="1393"/>
      <c r="F59" s="519"/>
      <c r="G59" s="519"/>
      <c r="H59" s="519"/>
      <c r="I59" s="519"/>
      <c r="J59" s="519"/>
      <c r="K59" s="519"/>
      <c r="L59" s="519"/>
      <c r="M59" s="519"/>
      <c r="N59" s="519"/>
      <c r="O59" s="519"/>
      <c r="P59" s="519"/>
      <c r="Q59" s="519"/>
      <c r="R59" s="519"/>
      <c r="S59" s="519"/>
      <c r="T59" s="519"/>
      <c r="U59" s="519"/>
    </row>
    <row r="60" spans="1:22">
      <c r="A60" s="1388" t="s">
        <v>152</v>
      </c>
      <c r="B60" s="1388">
        <v>180</v>
      </c>
      <c r="C60" s="576">
        <v>-178</v>
      </c>
      <c r="D60" s="576">
        <v>-2</v>
      </c>
      <c r="E60" s="1397"/>
      <c r="F60" s="519"/>
      <c r="G60" s="519"/>
      <c r="H60" s="519"/>
      <c r="I60" s="519"/>
      <c r="J60" s="519"/>
      <c r="K60" s="519"/>
      <c r="L60" s="519"/>
      <c r="M60" s="519"/>
      <c r="N60" s="519"/>
      <c r="O60" s="519"/>
      <c r="P60" s="519"/>
      <c r="Q60" s="519"/>
      <c r="R60" s="519"/>
      <c r="S60" s="519"/>
      <c r="T60" s="519"/>
      <c r="U60" s="519"/>
    </row>
    <row r="61" spans="1:22">
      <c r="A61" s="1394" t="s">
        <v>157</v>
      </c>
      <c r="B61" s="1398">
        <v>17469</v>
      </c>
      <c r="C61" s="1493">
        <v>-11085</v>
      </c>
      <c r="D61" s="1398">
        <v>127</v>
      </c>
      <c r="E61" s="1395">
        <v>6511</v>
      </c>
      <c r="F61" s="616"/>
      <c r="G61" s="616"/>
      <c r="H61" s="616"/>
      <c r="I61" s="616"/>
      <c r="J61" s="616"/>
      <c r="K61" s="616"/>
      <c r="L61" s="616"/>
      <c r="M61" s="616"/>
      <c r="N61" s="616"/>
      <c r="O61" s="616"/>
      <c r="P61" s="616"/>
      <c r="Q61" s="616"/>
      <c r="R61" s="616"/>
      <c r="S61" s="616"/>
      <c r="T61" s="616"/>
      <c r="U61" s="616"/>
    </row>
    <row r="62" spans="1:22">
      <c r="A62" s="1518" t="s">
        <v>172</v>
      </c>
      <c r="B62" s="1518"/>
      <c r="C62" s="1518"/>
      <c r="D62" s="1518"/>
      <c r="E62" s="1518"/>
      <c r="F62" s="1519"/>
      <c r="G62" s="1519"/>
      <c r="H62" s="1519"/>
      <c r="I62" s="1519"/>
      <c r="J62" s="1519"/>
      <c r="K62" s="1519"/>
      <c r="L62" s="1519"/>
      <c r="M62" s="1519"/>
      <c r="N62" s="1519"/>
      <c r="O62" s="1519"/>
      <c r="P62" s="1519"/>
      <c r="Q62" s="1519"/>
      <c r="R62" s="1519"/>
      <c r="S62" s="1519"/>
      <c r="T62" s="1519"/>
      <c r="U62" s="1519"/>
      <c r="V62" s="1519"/>
    </row>
    <row r="63" spans="1:22">
      <c r="A63" s="1520" t="s">
        <v>177</v>
      </c>
      <c r="B63" s="1520"/>
      <c r="C63" s="1520"/>
      <c r="D63" s="1520"/>
      <c r="E63" s="1520"/>
      <c r="F63" s="1520"/>
      <c r="G63" s="1520"/>
      <c r="H63" s="1520"/>
      <c r="I63" s="1520"/>
      <c r="J63" s="1520"/>
      <c r="K63" s="1520"/>
      <c r="L63" s="1520"/>
      <c r="M63" s="1520"/>
      <c r="N63" s="1520"/>
      <c r="O63" s="1520"/>
      <c r="P63" s="1520"/>
      <c r="Q63" s="1520"/>
      <c r="R63" s="1520"/>
      <c r="S63" s="1520"/>
      <c r="T63" s="1520"/>
      <c r="U63" s="1520"/>
      <c r="V63" s="1520"/>
    </row>
    <row r="64" spans="1:22">
      <c r="A64" s="619"/>
      <c r="B64" s="620"/>
      <c r="C64" s="619"/>
      <c r="D64" s="619"/>
      <c r="E64" s="619"/>
      <c r="F64" s="619"/>
      <c r="G64" s="619"/>
      <c r="H64" s="619"/>
      <c r="I64" s="619"/>
      <c r="J64" s="619"/>
      <c r="K64" s="619"/>
      <c r="L64" s="619"/>
      <c r="M64" s="619"/>
      <c r="N64" s="619"/>
      <c r="O64" s="619"/>
      <c r="P64" s="619"/>
      <c r="Q64" s="619"/>
      <c r="R64" s="619"/>
      <c r="S64" s="619"/>
      <c r="T64" s="619"/>
      <c r="U64" s="619"/>
    </row>
    <row r="65" spans="1:22" ht="14.25">
      <c r="A65" s="1515" t="s">
        <v>178</v>
      </c>
      <c r="B65" s="1515"/>
      <c r="C65" s="1515"/>
      <c r="D65" s="1515"/>
      <c r="E65" s="1515"/>
      <c r="F65" s="621"/>
      <c r="G65" s="621"/>
      <c r="H65" s="621"/>
      <c r="I65" s="621"/>
      <c r="J65" s="621"/>
      <c r="K65" s="621"/>
      <c r="L65" s="621"/>
      <c r="M65" s="621"/>
      <c r="N65" s="621"/>
      <c r="O65" s="621"/>
      <c r="P65" s="621"/>
      <c r="Q65" s="621"/>
      <c r="R65" s="621"/>
      <c r="S65" s="621"/>
      <c r="T65" s="621"/>
      <c r="U65" s="621"/>
    </row>
    <row r="66" spans="1:22">
      <c r="A66" s="1382" t="s">
        <v>179</v>
      </c>
      <c r="B66" s="1384" t="s">
        <v>180</v>
      </c>
      <c r="C66" s="1383" t="s">
        <v>180</v>
      </c>
      <c r="D66" s="1383" t="s">
        <v>180</v>
      </c>
      <c r="E66" s="1383" t="s">
        <v>180</v>
      </c>
      <c r="F66" s="1383" t="s">
        <v>180</v>
      </c>
      <c r="G66" s="1383" t="s">
        <v>181</v>
      </c>
      <c r="J66" s="612"/>
      <c r="K66" s="612"/>
      <c r="L66" s="612"/>
      <c r="M66" s="612"/>
      <c r="N66" s="612"/>
      <c r="O66" s="612"/>
      <c r="P66" s="612"/>
      <c r="Q66" s="612"/>
      <c r="R66" s="612"/>
      <c r="S66" s="612"/>
      <c r="T66" s="612"/>
      <c r="U66" s="612"/>
    </row>
    <row r="67" spans="1:22">
      <c r="A67" s="1385"/>
      <c r="B67" s="1406" t="s">
        <v>182</v>
      </c>
      <c r="C67" s="1407">
        <v>2024</v>
      </c>
      <c r="D67" s="1407">
        <v>2025</v>
      </c>
      <c r="E67" s="1407">
        <v>2026</v>
      </c>
      <c r="F67" s="1407">
        <v>2027</v>
      </c>
      <c r="G67" s="1407" t="s">
        <v>183</v>
      </c>
      <c r="H67" s="1211"/>
      <c r="J67" s="612"/>
      <c r="K67" s="612"/>
      <c r="L67" s="612"/>
      <c r="M67" s="612"/>
      <c r="N67" s="612"/>
      <c r="O67" s="612"/>
      <c r="P67" s="612"/>
      <c r="Q67" s="612"/>
      <c r="R67" s="612"/>
      <c r="S67" s="612"/>
      <c r="T67" s="612"/>
      <c r="U67" s="612"/>
    </row>
    <row r="68" spans="1:22">
      <c r="A68" s="1385"/>
      <c r="B68" s="1384" t="s">
        <v>180</v>
      </c>
      <c r="C68" s="1385"/>
      <c r="D68" s="1385"/>
      <c r="E68" s="1385"/>
      <c r="F68" s="1385"/>
      <c r="G68" s="1385"/>
      <c r="H68" s="1211"/>
      <c r="J68" s="519"/>
      <c r="K68" s="519"/>
      <c r="L68" s="519"/>
      <c r="M68" s="519"/>
      <c r="N68" s="519"/>
      <c r="O68" s="519"/>
      <c r="P68" s="519"/>
      <c r="Q68" s="519"/>
      <c r="R68" s="519"/>
      <c r="S68" s="519"/>
      <c r="T68" s="519"/>
      <c r="U68" s="519"/>
    </row>
    <row r="69" spans="1:22">
      <c r="A69" s="1386" t="s">
        <v>168</v>
      </c>
      <c r="B69" s="1399" t="s">
        <v>184</v>
      </c>
      <c r="C69" s="1400" t="s">
        <v>185</v>
      </c>
      <c r="D69" s="1400" t="s">
        <v>185</v>
      </c>
      <c r="E69" s="1400" t="s">
        <v>185</v>
      </c>
      <c r="F69" s="1400" t="s">
        <v>186</v>
      </c>
      <c r="G69" s="1400" t="s">
        <v>187</v>
      </c>
      <c r="H69" s="613"/>
      <c r="J69" s="519"/>
      <c r="K69" s="519"/>
      <c r="L69" s="519"/>
      <c r="M69" s="519"/>
      <c r="N69" s="519"/>
      <c r="O69" s="519"/>
      <c r="P69" s="519"/>
      <c r="Q69" s="519"/>
      <c r="R69" s="519"/>
      <c r="S69" s="519"/>
      <c r="T69" s="519"/>
      <c r="U69" s="519"/>
    </row>
    <row r="70" spans="1:22">
      <c r="A70" s="1388" t="s">
        <v>188</v>
      </c>
      <c r="B70" s="1401" t="s">
        <v>189</v>
      </c>
      <c r="C70" s="1402" t="s">
        <v>190</v>
      </c>
      <c r="D70" s="1402" t="s">
        <v>191</v>
      </c>
      <c r="E70" s="1402" t="s">
        <v>192</v>
      </c>
      <c r="F70" s="1402" t="s">
        <v>187</v>
      </c>
      <c r="G70" s="1402" t="s">
        <v>193</v>
      </c>
      <c r="H70" s="613"/>
      <c r="J70" s="519"/>
      <c r="K70" s="519"/>
      <c r="L70" s="519"/>
      <c r="M70" s="519"/>
      <c r="N70" s="519"/>
      <c r="O70" s="519"/>
      <c r="P70" s="519"/>
      <c r="Q70" s="519"/>
      <c r="R70" s="519"/>
      <c r="S70" s="519"/>
      <c r="T70" s="519"/>
      <c r="U70" s="519"/>
    </row>
    <row r="71" spans="1:22">
      <c r="A71" s="1386" t="s">
        <v>171</v>
      </c>
      <c r="B71" s="1399" t="s">
        <v>194</v>
      </c>
      <c r="C71" s="1400" t="s">
        <v>186</v>
      </c>
      <c r="D71" s="1400" t="s">
        <v>195</v>
      </c>
      <c r="E71" s="1400" t="s">
        <v>195</v>
      </c>
      <c r="F71" s="1400" t="s">
        <v>187</v>
      </c>
      <c r="G71" s="1400" t="s">
        <v>196</v>
      </c>
      <c r="H71" s="613"/>
      <c r="J71" s="616"/>
      <c r="K71" s="616"/>
      <c r="L71" s="616"/>
      <c r="M71" s="616"/>
      <c r="N71" s="616"/>
      <c r="O71" s="616"/>
      <c r="P71" s="616"/>
      <c r="Q71" s="616"/>
      <c r="R71" s="616"/>
      <c r="S71" s="616"/>
      <c r="T71" s="616"/>
      <c r="U71" s="616"/>
    </row>
    <row r="72" spans="1:22" ht="12.6" customHeight="1">
      <c r="A72" s="1394" t="s">
        <v>157</v>
      </c>
      <c r="B72" s="1403" t="s">
        <v>197</v>
      </c>
      <c r="C72" s="1404" t="s">
        <v>198</v>
      </c>
      <c r="D72" s="1404" t="s">
        <v>199</v>
      </c>
      <c r="E72" s="1404" t="s">
        <v>200</v>
      </c>
      <c r="F72" s="1404" t="s">
        <v>190</v>
      </c>
      <c r="G72" s="1405"/>
      <c r="H72" s="613"/>
      <c r="I72" s="1376"/>
      <c r="J72" s="1376"/>
      <c r="K72" s="1376"/>
      <c r="L72" s="1376"/>
      <c r="M72" s="1376"/>
      <c r="N72" s="1376"/>
      <c r="O72" s="1376"/>
      <c r="P72" s="1376"/>
      <c r="Q72" s="1376"/>
      <c r="R72" s="1376"/>
      <c r="S72" s="1376"/>
      <c r="T72" s="1376"/>
      <c r="U72" s="1376"/>
      <c r="V72" s="1376"/>
    </row>
    <row r="73" spans="1:22" ht="12.6" customHeight="1">
      <c r="A73" s="1408" t="s">
        <v>201</v>
      </c>
      <c r="B73" s="1377"/>
      <c r="C73" s="1377"/>
      <c r="D73" s="1377"/>
      <c r="E73" s="1377"/>
      <c r="F73" s="1377"/>
      <c r="G73" s="1377"/>
      <c r="H73" s="1377"/>
      <c r="I73" s="1377"/>
      <c r="J73" s="1377"/>
      <c r="K73" s="1377"/>
      <c r="L73" s="1377"/>
      <c r="M73" s="1377"/>
      <c r="N73" s="1377"/>
      <c r="O73" s="1377"/>
      <c r="P73" s="1377"/>
      <c r="Q73" s="1377"/>
      <c r="R73" s="1377"/>
      <c r="S73" s="1377"/>
      <c r="T73" s="1377"/>
      <c r="U73" s="1377"/>
      <c r="V73" s="1377"/>
    </row>
    <row r="74" spans="1:22" ht="12.6" customHeight="1">
      <c r="A74" s="1408" t="s">
        <v>202</v>
      </c>
      <c r="B74" s="1376"/>
      <c r="C74" s="1376"/>
      <c r="D74" s="1376"/>
      <c r="E74" s="1376"/>
      <c r="F74" s="1376"/>
      <c r="G74" s="1376"/>
      <c r="H74" s="1376"/>
      <c r="I74" s="1376"/>
      <c r="J74" s="1376"/>
      <c r="K74" s="1376"/>
      <c r="L74" s="1376"/>
      <c r="M74" s="1376"/>
      <c r="N74" s="1376"/>
      <c r="O74" s="1376"/>
      <c r="P74" s="1376"/>
      <c r="Q74" s="1376"/>
      <c r="R74" s="1376"/>
      <c r="S74" s="1376"/>
      <c r="T74" s="1376"/>
      <c r="U74" s="1376"/>
      <c r="V74" s="1376"/>
    </row>
    <row r="75" spans="1:22" ht="12.6" customHeight="1">
      <c r="A75" s="1408" t="s">
        <v>203</v>
      </c>
      <c r="B75" s="1376"/>
      <c r="C75" s="1376"/>
      <c r="D75" s="1376"/>
      <c r="E75" s="1376"/>
      <c r="F75" s="1376"/>
      <c r="G75" s="1376"/>
      <c r="H75" s="1376"/>
      <c r="I75" s="1376"/>
      <c r="J75" s="1376"/>
      <c r="K75" s="1376"/>
      <c r="L75" s="1376"/>
      <c r="M75" s="1376"/>
      <c r="N75" s="1376"/>
      <c r="O75" s="1376"/>
      <c r="P75" s="1376"/>
      <c r="Q75" s="1376"/>
      <c r="R75" s="1376"/>
      <c r="S75" s="1376"/>
      <c r="T75" s="1376"/>
      <c r="U75" s="1376"/>
      <c r="V75" s="1376"/>
    </row>
    <row r="76" spans="1:22" ht="13.5">
      <c r="A76" s="1408" t="s">
        <v>204</v>
      </c>
    </row>
    <row r="77" spans="1:22" ht="13.5">
      <c r="A77" s="1408" t="s">
        <v>205</v>
      </c>
    </row>
  </sheetData>
  <mergeCells count="11">
    <mergeCell ref="A49:V49"/>
    <mergeCell ref="A19:U19"/>
    <mergeCell ref="A20:U20"/>
    <mergeCell ref="A21:U21"/>
    <mergeCell ref="A38:U38"/>
    <mergeCell ref="A65:E65"/>
    <mergeCell ref="A50:V50"/>
    <mergeCell ref="A51:V51"/>
    <mergeCell ref="A53:V53"/>
    <mergeCell ref="A62:V62"/>
    <mergeCell ref="A63:V63"/>
  </mergeCells>
  <pageMargins left="0.78740157499999996" right="0.78740157499999996" top="0.984251969" bottom="0.984251969" header="0.49212598499999999" footer="0.49212598499999999"/>
  <pageSetup paperSize="9" orientation="landscape" r:id="rId1"/>
  <headerFooter alignWithMargins="0"/>
  <ignoredErrors>
    <ignoredError sqref="B69:G72"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15">
    <pageSetUpPr autoPageBreaks="0"/>
  </sheetPr>
  <dimension ref="A1:U18"/>
  <sheetViews>
    <sheetView showGridLines="0" showOutlineSymbols="0" zoomScaleNormal="100" zoomScaleSheetLayoutView="100" workbookViewId="0">
      <pane xSplit="1" ySplit="2" topLeftCell="F3" activePane="bottomRight" state="frozen"/>
      <selection sqref="A1:AM1"/>
      <selection pane="topRight" sqref="A1:AM1"/>
      <selection pane="bottomLeft" sqref="A1:AM1"/>
      <selection pane="bottomRight"/>
    </sheetView>
  </sheetViews>
  <sheetFormatPr defaultRowHeight="12.75"/>
  <cols>
    <col min="1" max="1" width="39.85546875" customWidth="1"/>
    <col min="2" max="8" width="9.5703125" customWidth="1"/>
    <col min="9" max="9" width="5.42578125" customWidth="1"/>
    <col min="10" max="21" width="9.5703125" customWidth="1"/>
  </cols>
  <sheetData>
    <row r="1" spans="1:21" ht="15">
      <c r="A1" s="25" t="s">
        <v>206</v>
      </c>
      <c r="B1" s="25"/>
      <c r="C1" s="25"/>
      <c r="D1" s="25"/>
      <c r="E1" s="25"/>
      <c r="F1" s="25"/>
      <c r="G1" s="25"/>
      <c r="H1" s="25"/>
      <c r="I1" s="25"/>
      <c r="J1" s="25"/>
      <c r="K1" s="25"/>
      <c r="L1" s="25"/>
      <c r="M1" s="25"/>
      <c r="N1" s="504"/>
      <c r="O1" s="504"/>
      <c r="P1" s="504"/>
      <c r="Q1" s="25"/>
      <c r="R1" s="504"/>
      <c r="S1" s="504"/>
      <c r="T1" s="504"/>
      <c r="U1" s="25"/>
    </row>
    <row r="2" spans="1:21">
      <c r="A2" s="53" t="s">
        <v>207</v>
      </c>
      <c r="B2" s="57">
        <v>2017</v>
      </c>
      <c r="C2" s="57">
        <v>2018</v>
      </c>
      <c r="D2" s="57">
        <v>2019</v>
      </c>
      <c r="E2" s="57">
        <v>2020</v>
      </c>
      <c r="F2" s="57">
        <v>2021</v>
      </c>
      <c r="G2" s="57">
        <v>2022</v>
      </c>
      <c r="H2" s="57">
        <v>2023</v>
      </c>
      <c r="I2" s="162"/>
      <c r="J2" s="57" t="s">
        <v>9</v>
      </c>
      <c r="K2" s="57" t="s">
        <v>10</v>
      </c>
      <c r="L2" s="57" t="s">
        <v>11</v>
      </c>
      <c r="M2" s="57" t="s">
        <v>12</v>
      </c>
      <c r="N2" s="57" t="s">
        <v>13</v>
      </c>
      <c r="O2" s="58" t="s">
        <v>14</v>
      </c>
      <c r="P2" s="57" t="s">
        <v>15</v>
      </c>
      <c r="Q2" s="57" t="s">
        <v>16</v>
      </c>
      <c r="R2" s="58" t="s">
        <v>17</v>
      </c>
      <c r="S2" s="58" t="s">
        <v>18</v>
      </c>
      <c r="T2" s="57" t="s">
        <v>19</v>
      </c>
      <c r="U2" s="57" t="s">
        <v>20</v>
      </c>
    </row>
    <row r="3" spans="1:21">
      <c r="A3" s="8" t="s">
        <v>208</v>
      </c>
      <c r="B3" s="56">
        <v>88</v>
      </c>
      <c r="C3" s="56">
        <v>76</v>
      </c>
      <c r="D3" s="424">
        <v>98</v>
      </c>
      <c r="E3" s="56">
        <v>118.9</v>
      </c>
      <c r="F3" s="56">
        <v>159.5</v>
      </c>
      <c r="G3" s="56">
        <v>120.2</v>
      </c>
      <c r="H3" s="56">
        <v>119.8</v>
      </c>
      <c r="I3" s="14"/>
      <c r="J3" s="347">
        <v>166.9</v>
      </c>
      <c r="K3" s="347">
        <v>200</v>
      </c>
      <c r="L3" s="44">
        <v>162.9</v>
      </c>
      <c r="M3" s="56">
        <v>109.6</v>
      </c>
      <c r="N3" s="412">
        <v>141.6</v>
      </c>
      <c r="O3" s="56">
        <v>137.9</v>
      </c>
      <c r="P3" s="56">
        <v>103.3</v>
      </c>
      <c r="Q3" s="424">
        <v>99</v>
      </c>
      <c r="R3" s="56">
        <v>125.5</v>
      </c>
      <c r="S3" s="424">
        <v>111</v>
      </c>
      <c r="T3" s="422">
        <v>114</v>
      </c>
      <c r="U3" s="422">
        <v>128.30000000000001</v>
      </c>
    </row>
    <row r="4" spans="1:21">
      <c r="A4" s="65" t="s">
        <v>209</v>
      </c>
      <c r="B4" s="1181">
        <v>64.17</v>
      </c>
      <c r="C4" s="259">
        <v>66.099999999999994</v>
      </c>
      <c r="D4" s="68">
        <v>87.1</v>
      </c>
      <c r="E4" s="259">
        <v>107.4</v>
      </c>
      <c r="F4" s="1182">
        <v>141.4</v>
      </c>
      <c r="G4" s="68">
        <v>108.1</v>
      </c>
      <c r="H4" s="68">
        <v>108.1</v>
      </c>
      <c r="I4" s="14"/>
      <c r="J4" s="1190">
        <v>157.19999999999999</v>
      </c>
      <c r="K4" s="1190">
        <v>184.8</v>
      </c>
      <c r="L4" s="178">
        <v>127.2</v>
      </c>
      <c r="M4" s="1188">
        <v>107.2</v>
      </c>
      <c r="N4" s="413">
        <v>141.4</v>
      </c>
      <c r="O4" s="68">
        <v>113.3</v>
      </c>
      <c r="P4" s="68">
        <v>92.6</v>
      </c>
      <c r="Q4" s="68">
        <v>95.6</v>
      </c>
      <c r="R4" s="68">
        <v>108.6</v>
      </c>
      <c r="S4" s="68">
        <v>98.5</v>
      </c>
      <c r="T4" s="68">
        <v>105.1</v>
      </c>
      <c r="U4" s="68">
        <v>118.3</v>
      </c>
    </row>
    <row r="5" spans="1:21">
      <c r="A5" s="14" t="s">
        <v>210</v>
      </c>
      <c r="B5" s="44">
        <v>109.2</v>
      </c>
      <c r="C5" s="260">
        <v>117.5</v>
      </c>
      <c r="D5" s="44">
        <v>137.69999999999999</v>
      </c>
      <c r="E5" s="260">
        <v>135.9</v>
      </c>
      <c r="F5" s="44">
        <v>218.3</v>
      </c>
      <c r="G5" s="44">
        <v>188.6</v>
      </c>
      <c r="H5" s="44">
        <v>161.9</v>
      </c>
      <c r="I5" s="14"/>
      <c r="J5" s="459">
        <v>192.6</v>
      </c>
      <c r="K5" s="347">
        <v>254.7</v>
      </c>
      <c r="L5" s="44">
        <v>249.9</v>
      </c>
      <c r="M5" s="44">
        <v>182.6</v>
      </c>
      <c r="N5" s="414">
        <v>194.6</v>
      </c>
      <c r="O5" s="44">
        <v>201.3</v>
      </c>
      <c r="P5" s="44">
        <v>194.3</v>
      </c>
      <c r="Q5" s="44">
        <v>165.6</v>
      </c>
      <c r="R5" s="44">
        <v>162.5</v>
      </c>
      <c r="S5" s="44">
        <v>160.4</v>
      </c>
      <c r="T5" s="44">
        <v>161.19999999999999</v>
      </c>
      <c r="U5" s="44">
        <v>163.4</v>
      </c>
    </row>
    <row r="6" spans="1:21">
      <c r="A6" s="29" t="s">
        <v>150</v>
      </c>
      <c r="B6" s="40">
        <v>10654</v>
      </c>
      <c r="C6" s="40">
        <v>13667</v>
      </c>
      <c r="D6" s="40">
        <v>14064</v>
      </c>
      <c r="E6" s="253">
        <v>15976</v>
      </c>
      <c r="F6" s="40">
        <v>18004</v>
      </c>
      <c r="G6" s="40">
        <v>23669</v>
      </c>
      <c r="H6" s="40">
        <v>21830</v>
      </c>
      <c r="I6" s="14"/>
      <c r="J6" s="317">
        <v>17630</v>
      </c>
      <c r="K6" s="372">
        <v>17183</v>
      </c>
      <c r="L6" s="40">
        <v>18211</v>
      </c>
      <c r="M6" s="415">
        <v>19088</v>
      </c>
      <c r="N6" s="415">
        <v>22195</v>
      </c>
      <c r="O6" s="40">
        <v>26221</v>
      </c>
      <c r="P6" s="40">
        <v>21672</v>
      </c>
      <c r="Q6" s="40">
        <v>24454</v>
      </c>
      <c r="R6" s="40">
        <v>25260</v>
      </c>
      <c r="S6" s="40">
        <v>23070</v>
      </c>
      <c r="T6" s="40">
        <v>21237</v>
      </c>
      <c r="U6" s="40">
        <v>18420</v>
      </c>
    </row>
    <row r="7" spans="1:21">
      <c r="A7" s="14" t="s">
        <v>211</v>
      </c>
      <c r="B7" s="70">
        <v>5970</v>
      </c>
      <c r="C7" s="70">
        <v>5583</v>
      </c>
      <c r="D7" s="70">
        <v>5436</v>
      </c>
      <c r="E7" s="70">
        <v>5864</v>
      </c>
      <c r="F7" s="70">
        <v>9313</v>
      </c>
      <c r="G7" s="70">
        <v>7864</v>
      </c>
      <c r="H7" s="70">
        <v>7902</v>
      </c>
      <c r="I7" s="14"/>
      <c r="J7" s="300">
        <v>9409</v>
      </c>
      <c r="K7" s="300">
        <v>9590</v>
      </c>
      <c r="L7" s="300">
        <v>7933</v>
      </c>
      <c r="M7" s="323">
        <v>10166</v>
      </c>
      <c r="N7" s="323">
        <v>10619</v>
      </c>
      <c r="O7" s="70">
        <v>6411</v>
      </c>
      <c r="P7" s="70">
        <v>6479</v>
      </c>
      <c r="Q7" s="70">
        <v>8337</v>
      </c>
      <c r="R7" s="70">
        <v>9298</v>
      </c>
      <c r="S7" s="70">
        <v>6986</v>
      </c>
      <c r="T7" s="70">
        <v>7680</v>
      </c>
      <c r="U7" s="70">
        <v>7867</v>
      </c>
    </row>
    <row r="8" spans="1:21">
      <c r="A8" s="29" t="s">
        <v>212</v>
      </c>
      <c r="B8" s="40">
        <v>1247</v>
      </c>
      <c r="C8" s="40">
        <v>1254</v>
      </c>
      <c r="D8" s="40">
        <v>1419</v>
      </c>
      <c r="E8" s="40">
        <v>1857</v>
      </c>
      <c r="F8" s="40">
        <v>1768</v>
      </c>
      <c r="G8" s="40">
        <v>1785</v>
      </c>
      <c r="H8" s="40">
        <v>1996</v>
      </c>
      <c r="I8" s="14"/>
      <c r="J8" s="317">
        <v>1781</v>
      </c>
      <c r="K8" s="317">
        <v>1708</v>
      </c>
      <c r="L8" s="40">
        <v>1798</v>
      </c>
      <c r="M8" s="415">
        <v>1795</v>
      </c>
      <c r="N8" s="415">
        <v>1862</v>
      </c>
      <c r="O8" s="40">
        <v>1884</v>
      </c>
      <c r="P8" s="40">
        <v>1748</v>
      </c>
      <c r="Q8" s="40">
        <v>1677</v>
      </c>
      <c r="R8" s="40">
        <v>1845</v>
      </c>
      <c r="S8" s="40">
        <v>2082</v>
      </c>
      <c r="T8" s="253">
        <v>1872</v>
      </c>
      <c r="U8" s="253">
        <v>2125</v>
      </c>
    </row>
    <row r="9" spans="1:21">
      <c r="A9" s="14" t="s">
        <v>213</v>
      </c>
      <c r="B9" s="422">
        <v>15.3</v>
      </c>
      <c r="C9" s="422">
        <v>14.43</v>
      </c>
      <c r="D9" s="422">
        <v>15.4</v>
      </c>
      <c r="E9" s="422">
        <v>21.1</v>
      </c>
      <c r="F9" s="422">
        <v>23.87</v>
      </c>
      <c r="G9" s="422">
        <v>20.89</v>
      </c>
      <c r="H9" s="44">
        <v>23.5</v>
      </c>
      <c r="I9" s="14"/>
      <c r="J9" s="347">
        <v>24.58</v>
      </c>
      <c r="K9" s="347">
        <v>25.05</v>
      </c>
      <c r="L9" s="347">
        <v>24</v>
      </c>
      <c r="M9" s="347">
        <v>21.32</v>
      </c>
      <c r="N9" s="347">
        <v>23.47</v>
      </c>
      <c r="O9" s="347">
        <v>20.56</v>
      </c>
      <c r="P9" s="347">
        <v>17</v>
      </c>
      <c r="Q9" s="347">
        <v>21.88</v>
      </c>
      <c r="R9" s="347">
        <v>22.07</v>
      </c>
      <c r="S9" s="347">
        <v>23.96</v>
      </c>
      <c r="T9" s="347">
        <v>22.8</v>
      </c>
      <c r="U9" s="347">
        <v>24.6</v>
      </c>
    </row>
    <row r="10" spans="1:21">
      <c r="A10" s="29" t="s">
        <v>214</v>
      </c>
      <c r="B10" s="40">
        <v>51513</v>
      </c>
      <c r="C10" s="40">
        <v>62911</v>
      </c>
      <c r="D10" s="40">
        <v>26093</v>
      </c>
      <c r="E10" s="253">
        <v>43131</v>
      </c>
      <c r="F10" s="40">
        <v>51907</v>
      </c>
      <c r="G10" s="40">
        <v>58865</v>
      </c>
      <c r="H10" s="40">
        <v>34426</v>
      </c>
      <c r="I10" s="14"/>
      <c r="J10" s="317">
        <v>44834</v>
      </c>
      <c r="K10" s="317">
        <v>43039</v>
      </c>
      <c r="L10" s="40">
        <v>56859</v>
      </c>
      <c r="M10" s="415">
        <v>63079</v>
      </c>
      <c r="N10" s="415">
        <v>78085</v>
      </c>
      <c r="O10" s="40">
        <v>81915</v>
      </c>
      <c r="P10" s="40">
        <v>49228</v>
      </c>
      <c r="Q10" s="40">
        <v>44980</v>
      </c>
      <c r="R10" s="40">
        <v>32830</v>
      </c>
      <c r="S10" s="40">
        <v>34694</v>
      </c>
      <c r="T10" s="40">
        <v>35222</v>
      </c>
      <c r="U10" s="40">
        <v>35438</v>
      </c>
    </row>
    <row r="11" spans="1:21">
      <c r="A11" s="14" t="s">
        <v>215</v>
      </c>
      <c r="B11" s="422">
        <v>159</v>
      </c>
      <c r="C11" s="260">
        <v>162.5</v>
      </c>
      <c r="D11" s="44">
        <v>139</v>
      </c>
      <c r="E11" s="260">
        <v>114.9</v>
      </c>
      <c r="F11" s="44">
        <v>139.30000000000001</v>
      </c>
      <c r="G11" s="44"/>
      <c r="H11" s="44"/>
      <c r="I11" s="14"/>
      <c r="J11" s="348"/>
      <c r="K11" s="348"/>
      <c r="L11" s="44"/>
      <c r="M11" s="414"/>
      <c r="N11" s="414"/>
      <c r="O11" s="44"/>
      <c r="P11" s="435"/>
      <c r="Q11" s="44"/>
      <c r="R11" s="44"/>
      <c r="S11" s="44"/>
      <c r="T11" s="435"/>
      <c r="U11" s="435"/>
    </row>
    <row r="12" spans="1:21">
      <c r="A12" s="1187" t="s">
        <v>216</v>
      </c>
      <c r="B12" s="1189">
        <v>1354</v>
      </c>
      <c r="C12" s="1182">
        <v>1179</v>
      </c>
      <c r="D12" s="178">
        <v>1057.2</v>
      </c>
      <c r="E12" s="1182">
        <v>948</v>
      </c>
      <c r="F12" s="178">
        <v>1626.1</v>
      </c>
      <c r="G12" s="178"/>
      <c r="H12" s="178"/>
      <c r="I12" s="14"/>
      <c r="K12" s="348"/>
      <c r="L12" s="44"/>
      <c r="M12" s="414"/>
      <c r="N12" s="414"/>
      <c r="O12" s="44"/>
      <c r="P12" s="435"/>
      <c r="Q12" s="44"/>
      <c r="R12" s="44"/>
      <c r="S12" s="44"/>
      <c r="T12" s="435"/>
      <c r="U12" s="435"/>
    </row>
    <row r="13" spans="1:21">
      <c r="A13" s="14" t="s">
        <v>109</v>
      </c>
      <c r="B13" s="422">
        <v>71</v>
      </c>
      <c r="C13" s="260">
        <v>84.2</v>
      </c>
      <c r="D13" s="44">
        <v>59.1</v>
      </c>
      <c r="E13" s="260">
        <v>54.3</v>
      </c>
      <c r="F13" s="44">
        <v>90</v>
      </c>
      <c r="G13" s="44"/>
      <c r="H13" s="44"/>
      <c r="I13" s="14"/>
      <c r="J13" s="348">
        <v>62.7</v>
      </c>
      <c r="K13" s="348"/>
      <c r="L13" s="44"/>
      <c r="M13" s="414"/>
      <c r="N13" s="414"/>
      <c r="O13" s="44"/>
      <c r="P13" s="435"/>
      <c r="Q13" s="44"/>
      <c r="R13" s="44"/>
      <c r="S13" s="44"/>
      <c r="T13" s="435"/>
      <c r="U13" s="435"/>
    </row>
    <row r="14" spans="1:21" ht="13.5" thickBot="1">
      <c r="A14" s="29" t="s">
        <v>108</v>
      </c>
      <c r="B14" s="1192">
        <v>172.7</v>
      </c>
      <c r="C14" s="1192">
        <v>190.6</v>
      </c>
      <c r="D14" s="1192">
        <v>172.5</v>
      </c>
      <c r="E14" s="1182">
        <v>107.4</v>
      </c>
      <c r="F14" s="1192">
        <v>199.2</v>
      </c>
      <c r="G14" s="40"/>
      <c r="H14" s="40"/>
      <c r="I14" s="14"/>
      <c r="J14" s="1191">
        <v>122.1</v>
      </c>
      <c r="K14" s="300"/>
      <c r="L14" s="70"/>
      <c r="M14" s="323"/>
      <c r="N14" s="323"/>
      <c r="O14" s="70"/>
      <c r="P14" s="70"/>
      <c r="Q14" s="70"/>
      <c r="R14" s="70"/>
      <c r="S14" s="70"/>
      <c r="T14" s="70"/>
      <c r="U14" s="70"/>
    </row>
    <row r="15" spans="1:21" ht="12.6" customHeight="1">
      <c r="A15" s="1524" t="s">
        <v>217</v>
      </c>
      <c r="B15" s="1524"/>
      <c r="C15" s="1524"/>
      <c r="D15" s="1524"/>
      <c r="E15" s="1524"/>
      <c r="F15" s="1524"/>
      <c r="G15" s="1524"/>
      <c r="H15" s="1524"/>
      <c r="I15" s="1525"/>
      <c r="J15" s="1524"/>
      <c r="K15" s="1524"/>
      <c r="L15" s="1524"/>
      <c r="M15" s="1524"/>
      <c r="N15" s="1524"/>
      <c r="O15" s="1524"/>
      <c r="P15" s="1524"/>
      <c r="Q15" s="1524"/>
      <c r="R15" s="1524"/>
      <c r="S15" s="1524"/>
      <c r="T15" s="1524"/>
      <c r="U15" s="1524"/>
    </row>
    <row r="16" spans="1:21">
      <c r="A16" s="1526" t="s">
        <v>218</v>
      </c>
      <c r="B16" s="1526"/>
      <c r="C16" s="1526"/>
      <c r="D16" s="1526"/>
      <c r="E16" s="1526"/>
      <c r="F16" s="1526"/>
      <c r="G16" s="1526"/>
      <c r="H16" s="1526"/>
      <c r="I16" s="1526"/>
      <c r="J16" s="1526"/>
      <c r="K16" s="1526"/>
      <c r="L16" s="1526"/>
      <c r="M16" s="1526"/>
      <c r="N16" s="1526"/>
      <c r="O16" s="1526"/>
      <c r="P16" s="1526"/>
      <c r="Q16" s="1526"/>
      <c r="R16" s="1526"/>
      <c r="S16" s="1526"/>
      <c r="T16" s="1526"/>
      <c r="U16" s="1526"/>
    </row>
    <row r="18" spans="1:21" ht="12.75" customHeight="1">
      <c r="A18" s="1523"/>
      <c r="B18" s="1523"/>
      <c r="C18" s="1523"/>
      <c r="D18" s="1523"/>
      <c r="E18" s="1523"/>
      <c r="F18" s="1523"/>
      <c r="G18" s="1523"/>
      <c r="H18" s="1523"/>
      <c r="I18" s="1523"/>
      <c r="J18" s="1523"/>
      <c r="K18" s="1523"/>
      <c r="L18" s="1523"/>
      <c r="M18" s="1523"/>
      <c r="N18" s="1523"/>
      <c r="O18" s="1523"/>
      <c r="P18" s="1523"/>
      <c r="Q18" s="1523"/>
      <c r="R18" s="1523"/>
      <c r="S18" s="1523"/>
      <c r="T18" s="1523"/>
      <c r="U18" s="1523"/>
    </row>
  </sheetData>
  <mergeCells count="3">
    <mergeCell ref="A18:U18"/>
    <mergeCell ref="A15:U15"/>
    <mergeCell ref="A16:U16"/>
  </mergeCells>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C2807-1B6E-4599-A5B0-DB356D5211D4}">
  <sheetPr>
    <pageSetUpPr autoPageBreaks="0"/>
  </sheetPr>
  <dimension ref="A1:V16"/>
  <sheetViews>
    <sheetView showGridLines="0" showOutlineSymbols="0" zoomScaleNormal="100" workbookViewId="0">
      <pane xSplit="1" ySplit="1" topLeftCell="B2" activePane="bottomRight" state="frozen"/>
      <selection pane="topRight" activeCell="B1" sqref="B1"/>
      <selection pane="bottomLeft" activeCell="A2" sqref="A2"/>
      <selection pane="bottomRight" sqref="A1:U1"/>
    </sheetView>
  </sheetViews>
  <sheetFormatPr defaultRowHeight="12.75"/>
  <cols>
    <col min="1" max="1" width="45.28515625" style="510" customWidth="1"/>
    <col min="2" max="8" width="9.5703125" style="510" customWidth="1"/>
    <col min="9" max="9" width="5.140625" style="510" customWidth="1"/>
    <col min="10" max="18" width="9.5703125" style="510" customWidth="1"/>
    <col min="19" max="20" width="11.5703125" style="510" customWidth="1"/>
    <col min="21" max="21" width="9" style="510" customWidth="1"/>
    <col min="22" max="16384" width="9.140625" style="510"/>
  </cols>
  <sheetData>
    <row r="1" spans="1:22" ht="15">
      <c r="A1" s="1510" t="s">
        <v>219</v>
      </c>
      <c r="B1" s="1510"/>
      <c r="C1" s="1510"/>
      <c r="D1" s="1510"/>
      <c r="E1" s="1510"/>
      <c r="F1" s="1510"/>
      <c r="G1" s="1510"/>
      <c r="H1" s="1510"/>
      <c r="I1" s="1510"/>
      <c r="J1" s="1510"/>
      <c r="K1" s="1510"/>
      <c r="L1" s="1510"/>
      <c r="M1" s="1510"/>
      <c r="N1" s="1510"/>
      <c r="O1" s="1510"/>
      <c r="P1" s="1510"/>
      <c r="Q1" s="1510"/>
      <c r="R1" s="1510"/>
      <c r="S1" s="1510"/>
      <c r="T1" s="1510"/>
      <c r="U1" s="1510"/>
    </row>
    <row r="2" spans="1:22" ht="15">
      <c r="A2" s="511" t="s">
        <v>112</v>
      </c>
      <c r="B2" s="512">
        <v>2017</v>
      </c>
      <c r="C2" s="512">
        <v>2018</v>
      </c>
      <c r="D2" s="512">
        <v>2019</v>
      </c>
      <c r="E2" s="512">
        <v>2020</v>
      </c>
      <c r="F2" s="512">
        <v>2021</v>
      </c>
      <c r="G2" s="512">
        <v>2022</v>
      </c>
      <c r="H2" s="512">
        <v>2023</v>
      </c>
      <c r="I2" s="513"/>
      <c r="J2" s="512" t="s">
        <v>9</v>
      </c>
      <c r="K2" s="512" t="s">
        <v>10</v>
      </c>
      <c r="L2" s="512" t="s">
        <v>11</v>
      </c>
      <c r="M2" s="512" t="s">
        <v>12</v>
      </c>
      <c r="N2" s="512" t="s">
        <v>13</v>
      </c>
      <c r="O2" s="512" t="s">
        <v>14</v>
      </c>
      <c r="P2" s="512" t="s">
        <v>15</v>
      </c>
      <c r="Q2" s="512" t="s">
        <v>16</v>
      </c>
      <c r="R2" s="512" t="s">
        <v>17</v>
      </c>
      <c r="S2" s="514" t="s">
        <v>18</v>
      </c>
      <c r="T2" s="512" t="s">
        <v>19</v>
      </c>
      <c r="U2" s="512" t="s">
        <v>20</v>
      </c>
      <c r="V2" s="515"/>
    </row>
    <row r="3" spans="1:22" ht="15">
      <c r="A3" s="519" t="s">
        <v>145</v>
      </c>
      <c r="B3" s="520">
        <v>13007</v>
      </c>
      <c r="C3" s="520">
        <v>14641</v>
      </c>
      <c r="D3" s="520">
        <v>13802</v>
      </c>
      <c r="E3" s="520">
        <v>11825</v>
      </c>
      <c r="F3" s="520">
        <f>SUM(J3:M3)</f>
        <v>15696</v>
      </c>
      <c r="G3" s="520">
        <v>16755</v>
      </c>
      <c r="H3" s="520">
        <v>17310</v>
      </c>
      <c r="I3" s="519"/>
      <c r="J3" s="1276">
        <v>2922</v>
      </c>
      <c r="K3" s="1276">
        <v>3879</v>
      </c>
      <c r="L3" s="1277">
        <v>4178</v>
      </c>
      <c r="M3" s="1277">
        <v>4717</v>
      </c>
      <c r="N3" s="1276">
        <v>3108</v>
      </c>
      <c r="O3" s="520">
        <v>4248</v>
      </c>
      <c r="P3" s="520">
        <v>4317</v>
      </c>
      <c r="Q3" s="520">
        <v>5079</v>
      </c>
      <c r="R3" s="520">
        <v>3290</v>
      </c>
      <c r="S3" s="520">
        <v>4282</v>
      </c>
      <c r="T3" s="520">
        <v>4646</v>
      </c>
      <c r="U3" s="520">
        <v>5092</v>
      </c>
      <c r="V3" s="515"/>
    </row>
    <row r="4" spans="1:22" ht="15">
      <c r="A4" s="521" t="s">
        <v>220</v>
      </c>
      <c r="B4" s="522">
        <v>5989</v>
      </c>
      <c r="C4" s="522">
        <v>5363</v>
      </c>
      <c r="D4" s="522">
        <v>5038</v>
      </c>
      <c r="E4" s="522">
        <v>5078</v>
      </c>
      <c r="F4" s="522">
        <v>5415</v>
      </c>
      <c r="G4" s="522">
        <v>6605</v>
      </c>
      <c r="H4" s="522">
        <v>6571</v>
      </c>
      <c r="I4" s="519"/>
      <c r="J4" s="1279">
        <v>1188</v>
      </c>
      <c r="K4" s="1279">
        <v>1459</v>
      </c>
      <c r="L4" s="1280">
        <v>1187</v>
      </c>
      <c r="M4" s="1280">
        <v>1580</v>
      </c>
      <c r="N4" s="1280">
        <v>1334</v>
      </c>
      <c r="O4" s="1280">
        <v>1424</v>
      </c>
      <c r="P4" s="1280">
        <v>1882</v>
      </c>
      <c r="Q4" s="1280">
        <v>1965</v>
      </c>
      <c r="R4" s="1280">
        <v>1620</v>
      </c>
      <c r="S4" s="1280">
        <v>1617</v>
      </c>
      <c r="T4" s="522">
        <v>1599</v>
      </c>
      <c r="U4" s="522">
        <v>1735</v>
      </c>
      <c r="V4" s="515"/>
    </row>
    <row r="5" spans="1:22" ht="15">
      <c r="A5" s="519" t="s">
        <v>154</v>
      </c>
      <c r="B5" s="520">
        <v>1641</v>
      </c>
      <c r="C5" s="520">
        <v>1820</v>
      </c>
      <c r="D5" s="520">
        <v>185</v>
      </c>
      <c r="E5" s="520">
        <v>1475</v>
      </c>
      <c r="F5" s="520"/>
      <c r="G5" s="520"/>
      <c r="H5" s="520"/>
      <c r="I5" s="519"/>
      <c r="J5" s="1276"/>
      <c r="K5" s="1276"/>
      <c r="L5" s="1277"/>
      <c r="M5" s="1276"/>
      <c r="N5" s="1276"/>
      <c r="O5" s="1276"/>
      <c r="P5" s="1276"/>
      <c r="Q5" s="1276"/>
      <c r="R5" s="1276"/>
      <c r="S5" s="1276"/>
      <c r="T5" s="1276"/>
      <c r="U5" s="1276"/>
      <c r="V5" s="515"/>
    </row>
    <row r="6" spans="1:22" ht="15">
      <c r="A6" s="631" t="s">
        <v>152</v>
      </c>
      <c r="B6" s="1281">
        <v>402</v>
      </c>
      <c r="C6" s="1281">
        <v>285</v>
      </c>
      <c r="D6" s="1281">
        <v>472</v>
      </c>
      <c r="E6" s="1281">
        <v>661</v>
      </c>
      <c r="F6" s="1281">
        <f>SUM(J6:M6)</f>
        <v>619</v>
      </c>
      <c r="G6" s="1281">
        <v>668</v>
      </c>
      <c r="H6" s="1281">
        <v>208</v>
      </c>
      <c r="I6" s="519"/>
      <c r="J6" s="1282">
        <v>188</v>
      </c>
      <c r="K6" s="1282">
        <v>127</v>
      </c>
      <c r="L6" s="1282">
        <v>107</v>
      </c>
      <c r="M6" s="1282">
        <v>197</v>
      </c>
      <c r="N6" s="1282">
        <v>180</v>
      </c>
      <c r="O6" s="1283">
        <v>278</v>
      </c>
      <c r="P6" s="1283">
        <v>102</v>
      </c>
      <c r="Q6" s="1283">
        <v>111</v>
      </c>
      <c r="R6" s="1283">
        <v>39</v>
      </c>
      <c r="S6" s="1283">
        <v>41</v>
      </c>
      <c r="T6" s="1284">
        <v>64</v>
      </c>
      <c r="U6" s="1284">
        <v>64</v>
      </c>
      <c r="V6" s="515"/>
    </row>
    <row r="7" spans="1:22" ht="15">
      <c r="A7" s="516" t="s">
        <v>221</v>
      </c>
      <c r="B7" s="517">
        <v>21039</v>
      </c>
      <c r="C7" s="517">
        <v>22109</v>
      </c>
      <c r="D7" s="517">
        <v>21187</v>
      </c>
      <c r="E7" s="517">
        <v>19039</v>
      </c>
      <c r="F7" s="517"/>
      <c r="G7" s="517"/>
      <c r="H7" s="517"/>
      <c r="I7" s="518"/>
      <c r="J7" s="1285"/>
      <c r="K7" s="1285"/>
      <c r="L7" s="610"/>
      <c r="M7" s="1286"/>
      <c r="N7" s="517"/>
      <c r="O7" s="517"/>
      <c r="P7" s="517"/>
      <c r="Q7" s="517"/>
      <c r="R7" s="517"/>
      <c r="S7" s="517"/>
      <c r="T7" s="517"/>
      <c r="U7" s="517"/>
      <c r="V7" s="515"/>
    </row>
    <row r="8" spans="1:22" ht="15">
      <c r="A8" s="516" t="s">
        <v>222</v>
      </c>
      <c r="B8" s="517">
        <f>B7-B5</f>
        <v>19398</v>
      </c>
      <c r="C8" s="517">
        <f>C7-C5</f>
        <v>20289</v>
      </c>
      <c r="D8" s="517">
        <f>D7-D5</f>
        <v>21002</v>
      </c>
      <c r="E8" s="517">
        <f>E7-E5</f>
        <v>17564</v>
      </c>
      <c r="F8" s="517">
        <v>21729</v>
      </c>
      <c r="G8" s="517">
        <v>24028</v>
      </c>
      <c r="H8" s="517">
        <v>24089</v>
      </c>
      <c r="I8" s="518"/>
      <c r="J8" s="1285">
        <f>J3+J4+J6</f>
        <v>4298</v>
      </c>
      <c r="K8" s="1285">
        <f>K3+K4+K6</f>
        <v>5465</v>
      </c>
      <c r="L8" s="1285">
        <f>L3+L4+L6</f>
        <v>5472</v>
      </c>
      <c r="M8" s="1285">
        <f>M3+M4+M6</f>
        <v>6494</v>
      </c>
      <c r="N8" s="517">
        <v>4622</v>
      </c>
      <c r="O8" s="517">
        <v>5950</v>
      </c>
      <c r="P8" s="517">
        <v>6301</v>
      </c>
      <c r="Q8" s="517">
        <v>7155</v>
      </c>
      <c r="R8" s="517">
        <v>4949</v>
      </c>
      <c r="S8" s="517">
        <v>5940</v>
      </c>
      <c r="T8" s="517">
        <v>6309</v>
      </c>
      <c r="U8" s="517">
        <v>6891</v>
      </c>
      <c r="V8" s="515"/>
    </row>
    <row r="9" spans="1:22" ht="15">
      <c r="A9" s="519" t="s">
        <v>223</v>
      </c>
      <c r="B9" s="520">
        <v>3484</v>
      </c>
      <c r="C9" s="520">
        <v>3207</v>
      </c>
      <c r="D9" s="520">
        <v>3399</v>
      </c>
      <c r="E9" s="520">
        <v>2961</v>
      </c>
      <c r="F9" s="520">
        <f>SUM(J9:M9)</f>
        <v>2874</v>
      </c>
      <c r="G9" s="520">
        <v>3049</v>
      </c>
      <c r="H9" s="520">
        <v>2916</v>
      </c>
      <c r="I9" s="519"/>
      <c r="J9" s="1287">
        <v>688</v>
      </c>
      <c r="K9" s="1287">
        <v>800</v>
      </c>
      <c r="L9" s="1287">
        <v>603</v>
      </c>
      <c r="M9" s="1278">
        <v>783</v>
      </c>
      <c r="N9" s="1276">
        <v>645</v>
      </c>
      <c r="O9" s="1278">
        <v>777</v>
      </c>
      <c r="P9" s="1278">
        <v>752</v>
      </c>
      <c r="Q9" s="1278">
        <v>875</v>
      </c>
      <c r="R9" s="1278">
        <v>613</v>
      </c>
      <c r="S9" s="1278">
        <v>737</v>
      </c>
      <c r="T9" s="536">
        <v>747</v>
      </c>
      <c r="U9" s="536">
        <v>819</v>
      </c>
      <c r="V9" s="515"/>
    </row>
    <row r="10" spans="1:22" ht="15">
      <c r="A10" s="516" t="s">
        <v>224</v>
      </c>
      <c r="B10" s="517">
        <f>B7-B9</f>
        <v>17555</v>
      </c>
      <c r="C10" s="517">
        <v>18902</v>
      </c>
      <c r="D10" s="517">
        <f>D7-D9</f>
        <v>17788</v>
      </c>
      <c r="E10" s="517">
        <v>16059</v>
      </c>
      <c r="F10" s="517"/>
      <c r="G10" s="517"/>
      <c r="H10" s="517"/>
      <c r="I10" s="518"/>
      <c r="J10" s="578"/>
      <c r="K10" s="578"/>
      <c r="L10" s="610"/>
      <c r="M10" s="1288"/>
      <c r="N10" s="1288"/>
      <c r="O10" s="1288"/>
      <c r="P10" s="1288"/>
      <c r="Q10" s="1288"/>
      <c r="R10" s="1288"/>
      <c r="S10" s="1288"/>
      <c r="T10" s="1288"/>
      <c r="U10" s="1288"/>
      <c r="V10" s="515"/>
    </row>
    <row r="11" spans="1:22" ht="15">
      <c r="A11" s="794" t="s">
        <v>225</v>
      </c>
      <c r="B11" s="1289">
        <f>B8-B9</f>
        <v>15914</v>
      </c>
      <c r="C11" s="1289">
        <f>C8-C9</f>
        <v>17082</v>
      </c>
      <c r="D11" s="1289">
        <f>D8-D9</f>
        <v>17603</v>
      </c>
      <c r="E11" s="1289">
        <f>E8-E9</f>
        <v>14603</v>
      </c>
      <c r="F11" s="1289">
        <f>SUM(J11:M11)</f>
        <v>18855</v>
      </c>
      <c r="G11" s="1289">
        <f>G8-G9</f>
        <v>20979</v>
      </c>
      <c r="H11" s="1289">
        <v>21173</v>
      </c>
      <c r="I11" s="518"/>
      <c r="J11" s="1290">
        <f>J8-J9</f>
        <v>3610</v>
      </c>
      <c r="K11" s="578">
        <f>K8-K9</f>
        <v>4665</v>
      </c>
      <c r="L11" s="610">
        <f>L8-L9</f>
        <v>4869</v>
      </c>
      <c r="M11" s="517">
        <v>5711</v>
      </c>
      <c r="N11" s="517">
        <v>3977</v>
      </c>
      <c r="O11" s="517">
        <v>5173</v>
      </c>
      <c r="P11" s="517">
        <v>5549</v>
      </c>
      <c r="Q11" s="517">
        <v>6280</v>
      </c>
      <c r="R11" s="517">
        <v>4336</v>
      </c>
      <c r="S11" s="517">
        <v>5203</v>
      </c>
      <c r="T11" s="517">
        <v>5562</v>
      </c>
      <c r="U11" s="517">
        <v>6072</v>
      </c>
      <c r="V11" s="515"/>
    </row>
    <row r="12" spans="1:22" ht="18">
      <c r="A12" s="1298" t="s">
        <v>226</v>
      </c>
      <c r="B12" s="1299"/>
      <c r="C12" s="1298"/>
      <c r="D12" s="1298"/>
      <c r="E12" s="1298"/>
      <c r="F12" s="1298"/>
      <c r="G12" s="1298"/>
      <c r="H12" s="1298"/>
      <c r="I12" s="1299"/>
      <c r="J12" s="1298"/>
      <c r="K12" s="1298"/>
      <c r="L12" s="1298"/>
      <c r="M12" s="1298"/>
      <c r="N12" s="1298"/>
      <c r="O12" s="1298"/>
      <c r="P12" s="1298"/>
      <c r="Q12" s="1298"/>
      <c r="R12" s="1298"/>
      <c r="S12" s="1298"/>
      <c r="T12" s="1298"/>
      <c r="U12" s="1298"/>
      <c r="V12" s="515"/>
    </row>
    <row r="13" spans="1:22">
      <c r="A13" s="1291"/>
      <c r="F13" s="532"/>
    </row>
    <row r="15" spans="1:22">
      <c r="J15" s="1292"/>
      <c r="K15" s="1292"/>
      <c r="L15" s="532"/>
    </row>
    <row r="16" spans="1:22">
      <c r="F16" s="532"/>
      <c r="G16" s="532"/>
    </row>
  </sheetData>
  <mergeCells count="1">
    <mergeCell ref="A1:U1"/>
  </mergeCells>
  <pageMargins left="0.78740157499999996" right="0.78740157499999996" top="0.984251969" bottom="0.984251969" header="0.49212598499999999" footer="0.49212598499999999"/>
  <pageSetup paperSize="9" orientation="landscape" r:id="rId1"/>
  <headerFooter alignWithMargins="0"/>
  <ignoredErrors>
    <ignoredError sqref="F3:F10" formulaRange="1"/>
    <ignoredError sqref="F11" formula="1" formulaRange="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8">
    <pageSetUpPr autoPageBreaks="0"/>
  </sheetPr>
  <dimension ref="A1:U20"/>
  <sheetViews>
    <sheetView showGridLines="0" showOutlineSymbols="0" zoomScaleNormal="100" workbookViewId="0">
      <pane xSplit="1" ySplit="2" topLeftCell="B3" activePane="bottomRight" state="frozen"/>
      <selection sqref="A1:AM1"/>
      <selection pane="topRight" sqref="A1:AM1"/>
      <selection pane="bottomLeft" sqref="A1:AM1"/>
      <selection pane="bottomRight"/>
    </sheetView>
  </sheetViews>
  <sheetFormatPr defaultRowHeight="12.75"/>
  <cols>
    <col min="1" max="1" width="45.28515625" bestFit="1" customWidth="1"/>
    <col min="2" max="8" width="9.5703125" customWidth="1"/>
    <col min="9" max="9" width="5" customWidth="1"/>
    <col min="10" max="21" width="9.5703125" customWidth="1"/>
  </cols>
  <sheetData>
    <row r="1" spans="1:21" ht="15">
      <c r="A1" s="22" t="s">
        <v>227</v>
      </c>
      <c r="B1" s="22"/>
      <c r="C1" s="22"/>
      <c r="D1" s="22"/>
      <c r="E1" s="22"/>
      <c r="F1" s="22"/>
      <c r="G1" s="22"/>
      <c r="H1" s="22"/>
      <c r="I1" s="22"/>
      <c r="J1" s="22"/>
      <c r="K1" s="22"/>
      <c r="L1" s="22"/>
      <c r="M1" s="22"/>
      <c r="N1" s="22"/>
      <c r="O1" s="22"/>
      <c r="P1" s="22"/>
      <c r="Q1" s="22"/>
      <c r="R1" s="22"/>
      <c r="S1" s="22"/>
      <c r="T1" s="22"/>
      <c r="U1" s="22"/>
    </row>
    <row r="2" spans="1:21">
      <c r="A2" s="53" t="s">
        <v>112</v>
      </c>
      <c r="B2" s="57">
        <v>2017</v>
      </c>
      <c r="C2" s="57">
        <v>2018</v>
      </c>
      <c r="D2" s="57">
        <v>2019</v>
      </c>
      <c r="E2" s="57">
        <v>2020</v>
      </c>
      <c r="F2" s="57">
        <v>2021</v>
      </c>
      <c r="G2" s="57">
        <v>2022</v>
      </c>
      <c r="H2" s="57">
        <v>2023</v>
      </c>
      <c r="I2" s="162"/>
      <c r="J2" s="57" t="s">
        <v>9</v>
      </c>
      <c r="K2" s="57" t="s">
        <v>10</v>
      </c>
      <c r="L2" s="57" t="s">
        <v>11</v>
      </c>
      <c r="M2" s="57" t="s">
        <v>12</v>
      </c>
      <c r="N2" s="57" t="s">
        <v>13</v>
      </c>
      <c r="O2" s="57" t="s">
        <v>14</v>
      </c>
      <c r="P2" s="57" t="s">
        <v>15</v>
      </c>
      <c r="Q2" s="57" t="s">
        <v>16</v>
      </c>
      <c r="R2" s="57" t="s">
        <v>17</v>
      </c>
      <c r="S2" s="57" t="s">
        <v>18</v>
      </c>
      <c r="T2" s="57" t="s">
        <v>19</v>
      </c>
      <c r="U2" s="57" t="s">
        <v>20</v>
      </c>
    </row>
    <row r="3" spans="1:21" s="355" customFormat="1">
      <c r="A3" s="354" t="s">
        <v>228</v>
      </c>
      <c r="B3" s="38">
        <v>531</v>
      </c>
      <c r="C3" s="356">
        <v>523</v>
      </c>
      <c r="D3" s="356">
        <v>487</v>
      </c>
      <c r="E3" s="1193">
        <v>491</v>
      </c>
      <c r="F3" s="38">
        <v>481</v>
      </c>
      <c r="G3" s="38">
        <v>515</v>
      </c>
      <c r="H3" s="38">
        <v>553</v>
      </c>
      <c r="I3" s="354"/>
      <c r="J3" s="368">
        <v>104</v>
      </c>
      <c r="K3" s="368">
        <v>132</v>
      </c>
      <c r="L3" s="368">
        <v>114</v>
      </c>
      <c r="M3" s="368">
        <v>131</v>
      </c>
      <c r="N3" s="368">
        <v>121</v>
      </c>
      <c r="O3" s="368">
        <v>127</v>
      </c>
      <c r="P3" s="368">
        <v>119</v>
      </c>
      <c r="Q3" s="368">
        <v>148</v>
      </c>
      <c r="R3" s="368">
        <v>118</v>
      </c>
      <c r="S3" s="44">
        <v>139</v>
      </c>
      <c r="T3" s="44">
        <v>150</v>
      </c>
      <c r="U3" s="44">
        <v>146</v>
      </c>
    </row>
    <row r="4" spans="1:21" s="355" customFormat="1">
      <c r="A4" s="360" t="s">
        <v>229</v>
      </c>
      <c r="B4" s="361">
        <v>463</v>
      </c>
      <c r="C4" s="362">
        <v>428</v>
      </c>
      <c r="D4" s="362">
        <v>395</v>
      </c>
      <c r="E4" s="1195">
        <v>410</v>
      </c>
      <c r="F4" s="361">
        <v>401</v>
      </c>
      <c r="G4" s="361">
        <v>430</v>
      </c>
      <c r="H4" s="361">
        <v>463</v>
      </c>
      <c r="I4" s="363"/>
      <c r="J4" s="417">
        <v>87</v>
      </c>
      <c r="K4" s="417">
        <v>108</v>
      </c>
      <c r="L4" s="417">
        <v>90</v>
      </c>
      <c r="M4" s="417">
        <v>116</v>
      </c>
      <c r="N4" s="417">
        <v>103</v>
      </c>
      <c r="O4" s="417">
        <v>103</v>
      </c>
      <c r="P4" s="417">
        <v>103</v>
      </c>
      <c r="Q4" s="417">
        <v>121</v>
      </c>
      <c r="R4" s="417">
        <v>100</v>
      </c>
      <c r="S4" s="417">
        <v>118</v>
      </c>
      <c r="T4" s="436">
        <v>124</v>
      </c>
      <c r="U4" s="436">
        <v>121</v>
      </c>
    </row>
    <row r="5" spans="1:21">
      <c r="A5" s="104" t="s">
        <v>230</v>
      </c>
      <c r="B5" s="105">
        <v>234</v>
      </c>
      <c r="C5" s="261">
        <v>212</v>
      </c>
      <c r="D5" s="261">
        <v>181</v>
      </c>
      <c r="E5" s="1194">
        <v>168</v>
      </c>
      <c r="F5" s="105">
        <v>170</v>
      </c>
      <c r="G5" s="105">
        <v>185</v>
      </c>
      <c r="H5" s="105">
        <v>197</v>
      </c>
      <c r="I5" s="104"/>
      <c r="J5" s="418">
        <v>47</v>
      </c>
      <c r="K5" s="418">
        <v>52</v>
      </c>
      <c r="L5" s="418">
        <v>29</v>
      </c>
      <c r="M5" s="418">
        <v>42</v>
      </c>
      <c r="N5" s="418">
        <v>54</v>
      </c>
      <c r="O5" s="418">
        <v>44</v>
      </c>
      <c r="P5" s="418">
        <v>42</v>
      </c>
      <c r="Q5" s="418">
        <v>45</v>
      </c>
      <c r="R5" s="418">
        <v>45</v>
      </c>
      <c r="S5" s="418">
        <v>52</v>
      </c>
      <c r="T5" s="105">
        <v>52</v>
      </c>
      <c r="U5" s="105">
        <v>48</v>
      </c>
    </row>
    <row r="6" spans="1:21">
      <c r="A6" s="104" t="s">
        <v>231</v>
      </c>
      <c r="B6" s="105">
        <v>77</v>
      </c>
      <c r="C6" s="105">
        <v>92</v>
      </c>
      <c r="D6" s="105">
        <v>85</v>
      </c>
      <c r="E6" s="105">
        <v>114</v>
      </c>
      <c r="F6" s="105">
        <v>107</v>
      </c>
      <c r="G6" s="105">
        <v>125</v>
      </c>
      <c r="H6" s="105">
        <v>131</v>
      </c>
      <c r="I6" s="104"/>
      <c r="J6" s="418">
        <v>17</v>
      </c>
      <c r="K6" s="418">
        <v>22</v>
      </c>
      <c r="L6" s="418">
        <v>29</v>
      </c>
      <c r="M6" s="418">
        <v>39</v>
      </c>
      <c r="N6" s="418">
        <v>23</v>
      </c>
      <c r="O6" s="418">
        <v>30</v>
      </c>
      <c r="P6" s="418">
        <v>28</v>
      </c>
      <c r="Q6" s="418">
        <v>44</v>
      </c>
      <c r="R6" s="418">
        <v>28</v>
      </c>
      <c r="S6" s="418">
        <v>30</v>
      </c>
      <c r="T6" s="418">
        <v>32</v>
      </c>
      <c r="U6" s="418">
        <v>41</v>
      </c>
    </row>
    <row r="7" spans="1:21">
      <c r="A7" s="104" t="s">
        <v>232</v>
      </c>
      <c r="B7" s="105">
        <v>91</v>
      </c>
      <c r="C7" s="105">
        <v>62</v>
      </c>
      <c r="D7" s="105">
        <v>56</v>
      </c>
      <c r="E7" s="105">
        <v>49</v>
      </c>
      <c r="F7" s="105">
        <v>42</v>
      </c>
      <c r="G7" s="105">
        <v>41</v>
      </c>
      <c r="H7" s="105">
        <v>47</v>
      </c>
      <c r="I7" s="104"/>
      <c r="J7" s="418">
        <v>9</v>
      </c>
      <c r="K7" s="418">
        <v>10</v>
      </c>
      <c r="L7" s="418">
        <v>11</v>
      </c>
      <c r="M7" s="418">
        <v>12</v>
      </c>
      <c r="N7" s="418">
        <v>11</v>
      </c>
      <c r="O7" s="418">
        <v>12</v>
      </c>
      <c r="P7" s="418">
        <v>9</v>
      </c>
      <c r="Q7" s="418">
        <v>9</v>
      </c>
      <c r="R7" s="418">
        <v>11</v>
      </c>
      <c r="S7" s="418">
        <v>14</v>
      </c>
      <c r="T7" s="418">
        <v>12</v>
      </c>
      <c r="U7" s="418">
        <v>10</v>
      </c>
    </row>
    <row r="8" spans="1:21">
      <c r="A8" s="104" t="s">
        <v>233</v>
      </c>
      <c r="B8" s="105">
        <v>61</v>
      </c>
      <c r="C8" s="261">
        <v>62</v>
      </c>
      <c r="D8" s="261">
        <v>73</v>
      </c>
      <c r="E8" s="261">
        <v>79</v>
      </c>
      <c r="F8" s="105">
        <v>82</v>
      </c>
      <c r="G8" s="105">
        <v>79</v>
      </c>
      <c r="H8" s="105">
        <v>88</v>
      </c>
      <c r="I8" s="104"/>
      <c r="J8" s="418">
        <v>14</v>
      </c>
      <c r="K8" s="418">
        <v>24</v>
      </c>
      <c r="L8" s="418">
        <v>21</v>
      </c>
      <c r="M8" s="418">
        <v>23</v>
      </c>
      <c r="N8" s="418">
        <v>15</v>
      </c>
      <c r="O8" s="418">
        <v>17</v>
      </c>
      <c r="P8" s="418">
        <v>24</v>
      </c>
      <c r="Q8" s="418">
        <v>23</v>
      </c>
      <c r="R8" s="418">
        <v>16</v>
      </c>
      <c r="S8" s="418">
        <v>22</v>
      </c>
      <c r="T8" s="105">
        <v>28</v>
      </c>
      <c r="U8" s="105">
        <v>22</v>
      </c>
    </row>
    <row r="9" spans="1:21" s="355" customFormat="1">
      <c r="A9" s="360" t="s">
        <v>234</v>
      </c>
      <c r="B9" s="361">
        <v>68</v>
      </c>
      <c r="C9" s="362">
        <v>95</v>
      </c>
      <c r="D9" s="362">
        <v>92</v>
      </c>
      <c r="E9" s="1195">
        <v>81</v>
      </c>
      <c r="F9" s="361">
        <v>80</v>
      </c>
      <c r="G9" s="361">
        <v>85</v>
      </c>
      <c r="H9" s="361">
        <v>90</v>
      </c>
      <c r="I9" s="363"/>
      <c r="J9" s="1196">
        <v>17</v>
      </c>
      <c r="K9" s="417">
        <v>24</v>
      </c>
      <c r="L9" s="1196">
        <v>24</v>
      </c>
      <c r="M9" s="417">
        <v>15</v>
      </c>
      <c r="N9" s="417">
        <v>18</v>
      </c>
      <c r="O9" s="417">
        <v>24</v>
      </c>
      <c r="P9" s="417">
        <v>16</v>
      </c>
      <c r="Q9" s="417">
        <v>27</v>
      </c>
      <c r="R9" s="417">
        <v>18</v>
      </c>
      <c r="S9" s="417">
        <v>21</v>
      </c>
      <c r="T9" s="436">
        <v>26</v>
      </c>
      <c r="U9" s="436">
        <v>25</v>
      </c>
    </row>
    <row r="10" spans="1:21" s="355" customFormat="1">
      <c r="A10" s="354" t="s">
        <v>235</v>
      </c>
      <c r="B10" s="38">
        <v>340</v>
      </c>
      <c r="C10" s="356">
        <v>373</v>
      </c>
      <c r="D10" s="356">
        <v>443</v>
      </c>
      <c r="E10" s="1193">
        <v>415</v>
      </c>
      <c r="F10" s="38">
        <v>549</v>
      </c>
      <c r="G10" s="38">
        <v>660</v>
      </c>
      <c r="H10" s="38">
        <v>723</v>
      </c>
      <c r="I10" s="354"/>
      <c r="J10" s="368">
        <v>98</v>
      </c>
      <c r="K10" s="368">
        <v>139</v>
      </c>
      <c r="L10" s="368">
        <v>135</v>
      </c>
      <c r="M10" s="368">
        <v>177</v>
      </c>
      <c r="N10" s="368">
        <v>121</v>
      </c>
      <c r="O10" s="368">
        <v>151</v>
      </c>
      <c r="P10" s="368">
        <v>170</v>
      </c>
      <c r="Q10" s="368">
        <v>218</v>
      </c>
      <c r="R10" s="368">
        <v>139</v>
      </c>
      <c r="S10" s="44">
        <v>165</v>
      </c>
      <c r="T10" s="44">
        <v>188</v>
      </c>
      <c r="U10" s="44">
        <v>231</v>
      </c>
    </row>
    <row r="11" spans="1:21" s="355" customFormat="1">
      <c r="A11" s="352" t="s">
        <v>132</v>
      </c>
      <c r="B11" s="93">
        <v>413</v>
      </c>
      <c r="C11" s="353">
        <v>271</v>
      </c>
      <c r="D11" s="353">
        <v>1153</v>
      </c>
      <c r="E11" s="353">
        <v>887</v>
      </c>
      <c r="F11" s="93">
        <v>648</v>
      </c>
      <c r="G11" s="93">
        <v>479</v>
      </c>
      <c r="H11" s="93">
        <v>450</v>
      </c>
      <c r="I11" s="354"/>
      <c r="J11" s="366">
        <v>145</v>
      </c>
      <c r="K11" s="366">
        <v>191</v>
      </c>
      <c r="L11" s="366">
        <v>165</v>
      </c>
      <c r="M11" s="366">
        <v>147</v>
      </c>
      <c r="N11" s="366">
        <v>154</v>
      </c>
      <c r="O11" s="366">
        <v>111</v>
      </c>
      <c r="P11" s="366">
        <v>89</v>
      </c>
      <c r="Q11" s="366">
        <v>125</v>
      </c>
      <c r="R11" s="366">
        <v>124</v>
      </c>
      <c r="S11" s="68">
        <v>103</v>
      </c>
      <c r="T11" s="68">
        <v>115</v>
      </c>
      <c r="U11" s="68">
        <v>108</v>
      </c>
    </row>
    <row r="12" spans="1:21" s="355" customFormat="1" ht="22.5">
      <c r="A12" s="354" t="s">
        <v>236</v>
      </c>
      <c r="B12" s="38"/>
      <c r="C12" s="356"/>
      <c r="D12" s="356">
        <v>7402</v>
      </c>
      <c r="E12" s="356">
        <v>5257</v>
      </c>
      <c r="F12" s="356">
        <v>2576</v>
      </c>
      <c r="G12" s="356">
        <v>1151</v>
      </c>
      <c r="H12" s="356">
        <v>1083</v>
      </c>
      <c r="J12" s="368">
        <v>115</v>
      </c>
      <c r="K12" s="368">
        <v>185</v>
      </c>
      <c r="L12" s="368">
        <v>161</v>
      </c>
      <c r="M12" s="368">
        <v>2115</v>
      </c>
      <c r="N12" s="368">
        <v>160</v>
      </c>
      <c r="O12" s="368">
        <v>280</v>
      </c>
      <c r="P12" s="368">
        <v>336</v>
      </c>
      <c r="Q12" s="368">
        <v>375</v>
      </c>
      <c r="R12" s="368">
        <v>111</v>
      </c>
      <c r="S12" s="44">
        <v>271</v>
      </c>
      <c r="T12" s="44">
        <v>305</v>
      </c>
      <c r="U12" s="44">
        <v>396</v>
      </c>
    </row>
    <row r="13" spans="1:21" s="355" customFormat="1">
      <c r="A13" s="357" t="s">
        <v>134</v>
      </c>
      <c r="B13" s="358"/>
      <c r="C13" s="359"/>
      <c r="D13" s="359"/>
      <c r="E13" s="359">
        <v>109</v>
      </c>
      <c r="F13" s="358">
        <v>44</v>
      </c>
      <c r="G13" s="358"/>
      <c r="H13" s="358"/>
      <c r="J13" s="375">
        <v>2</v>
      </c>
      <c r="K13" s="375">
        <v>16</v>
      </c>
      <c r="L13" s="366">
        <v>10</v>
      </c>
      <c r="M13" s="375">
        <v>16</v>
      </c>
      <c r="N13" s="375"/>
      <c r="O13" s="375"/>
      <c r="P13" s="375"/>
      <c r="Q13" s="375"/>
      <c r="R13" s="375"/>
      <c r="S13" s="375"/>
      <c r="T13" s="375"/>
      <c r="U13" s="375"/>
    </row>
    <row r="14" spans="1:21" s="355" customFormat="1">
      <c r="A14" s="354" t="s">
        <v>237</v>
      </c>
      <c r="B14" s="38">
        <v>420</v>
      </c>
      <c r="C14" s="356">
        <v>445</v>
      </c>
      <c r="D14" s="356">
        <v>505</v>
      </c>
      <c r="E14" s="1193">
        <v>691</v>
      </c>
      <c r="F14" s="38">
        <v>356</v>
      </c>
      <c r="G14" s="38">
        <v>571</v>
      </c>
      <c r="H14" s="38">
        <v>415</v>
      </c>
      <c r="J14" s="368">
        <v>13</v>
      </c>
      <c r="K14" s="368">
        <v>59</v>
      </c>
      <c r="L14" s="368">
        <v>21</v>
      </c>
      <c r="M14" s="368">
        <v>263</v>
      </c>
      <c r="N14" s="368">
        <v>106</v>
      </c>
      <c r="O14" s="368">
        <v>165</v>
      </c>
      <c r="P14" s="368">
        <v>51</v>
      </c>
      <c r="Q14" s="368">
        <v>249</v>
      </c>
      <c r="R14" s="368">
        <v>108</v>
      </c>
      <c r="S14" s="368">
        <v>117</v>
      </c>
      <c r="T14" s="368">
        <v>206</v>
      </c>
      <c r="U14" s="368">
        <v>-16</v>
      </c>
    </row>
    <row r="15" spans="1:21">
      <c r="A15" s="7" t="s">
        <v>238</v>
      </c>
      <c r="B15" s="262">
        <v>1704</v>
      </c>
      <c r="C15" s="262">
        <v>1612</v>
      </c>
      <c r="D15" s="262">
        <v>9990</v>
      </c>
      <c r="E15" s="262">
        <v>7850</v>
      </c>
      <c r="F15" s="262">
        <v>4654</v>
      </c>
      <c r="G15" s="262">
        <v>3376</v>
      </c>
      <c r="H15" s="262">
        <v>3224</v>
      </c>
      <c r="J15" s="318">
        <v>477</v>
      </c>
      <c r="K15" s="318">
        <v>720</v>
      </c>
      <c r="L15" s="318">
        <v>606</v>
      </c>
      <c r="M15" s="346">
        <v>2849</v>
      </c>
      <c r="N15" s="318">
        <v>662</v>
      </c>
      <c r="O15" s="318">
        <v>834</v>
      </c>
      <c r="P15" s="346">
        <v>765</v>
      </c>
      <c r="Q15" s="346">
        <v>1115</v>
      </c>
      <c r="R15" s="318">
        <v>600</v>
      </c>
      <c r="S15" s="318">
        <v>795</v>
      </c>
      <c r="T15" s="318">
        <v>964</v>
      </c>
      <c r="U15" s="318">
        <v>865</v>
      </c>
    </row>
    <row r="16" spans="1:21">
      <c r="A16" s="106" t="s">
        <v>232</v>
      </c>
      <c r="B16" s="180">
        <v>224</v>
      </c>
      <c r="C16" s="263">
        <v>144</v>
      </c>
      <c r="D16" s="263">
        <v>327</v>
      </c>
      <c r="E16" s="263">
        <v>254</v>
      </c>
      <c r="F16" s="180">
        <v>177</v>
      </c>
      <c r="G16" s="180">
        <v>122</v>
      </c>
      <c r="H16" s="180">
        <v>154</v>
      </c>
      <c r="I16" s="104"/>
      <c r="J16" s="419">
        <v>43</v>
      </c>
      <c r="K16" s="419">
        <v>49</v>
      </c>
      <c r="L16" s="418">
        <v>46</v>
      </c>
      <c r="M16" s="420">
        <v>38</v>
      </c>
      <c r="N16" s="419">
        <v>41</v>
      </c>
      <c r="O16" s="419">
        <v>33</v>
      </c>
      <c r="P16" s="420">
        <v>23</v>
      </c>
      <c r="Q16" s="420">
        <v>25</v>
      </c>
      <c r="R16" s="419">
        <v>43</v>
      </c>
      <c r="S16" s="419">
        <v>42</v>
      </c>
      <c r="T16" s="419">
        <v>34</v>
      </c>
      <c r="U16" s="419">
        <v>35</v>
      </c>
    </row>
    <row r="17" spans="1:21">
      <c r="A17" s="89" t="s">
        <v>239</v>
      </c>
      <c r="B17" s="264">
        <v>1480</v>
      </c>
      <c r="C17" s="264">
        <v>1468</v>
      </c>
      <c r="D17" s="264">
        <v>9663</v>
      </c>
      <c r="E17" s="264">
        <v>7596</v>
      </c>
      <c r="F17" s="264">
        <v>4477</v>
      </c>
      <c r="G17" s="264">
        <v>3254</v>
      </c>
      <c r="H17" s="264">
        <v>3070</v>
      </c>
      <c r="I17" s="16"/>
      <c r="J17" s="345">
        <v>434</v>
      </c>
      <c r="K17" s="345">
        <v>673</v>
      </c>
      <c r="L17" s="345">
        <v>560</v>
      </c>
      <c r="M17" s="345">
        <v>2811</v>
      </c>
      <c r="N17" s="345">
        <v>621</v>
      </c>
      <c r="O17" s="345">
        <v>801</v>
      </c>
      <c r="P17" s="345">
        <v>742</v>
      </c>
      <c r="Q17" s="345">
        <v>1090</v>
      </c>
      <c r="R17" s="345">
        <v>557</v>
      </c>
      <c r="S17" s="345">
        <v>753</v>
      </c>
      <c r="T17" s="345">
        <v>930</v>
      </c>
      <c r="U17" s="345">
        <v>830</v>
      </c>
    </row>
    <row r="18" spans="1:21">
      <c r="A18" s="43"/>
      <c r="B18" s="43"/>
      <c r="C18" s="43"/>
      <c r="D18" s="43"/>
      <c r="E18" s="43"/>
      <c r="F18" s="43"/>
      <c r="G18" s="43"/>
      <c r="H18" s="43"/>
      <c r="I18" s="43"/>
      <c r="J18" s="43"/>
      <c r="K18" s="43"/>
      <c r="L18" s="43"/>
      <c r="M18" s="43"/>
      <c r="N18" s="43"/>
      <c r="O18" s="43"/>
      <c r="P18" s="43"/>
      <c r="Q18" s="43"/>
      <c r="R18" s="43"/>
      <c r="S18" s="43"/>
      <c r="T18" s="43"/>
      <c r="U18" s="43"/>
    </row>
    <row r="19" spans="1:21">
      <c r="C19" s="270"/>
      <c r="H19" s="270"/>
    </row>
    <row r="20" spans="1:21">
      <c r="K20" s="392"/>
    </row>
  </sheetData>
  <phoneticPr fontId="0" type="noConversion"/>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2" r:id="rId5" name="Button 2">
              <controlPr defaultSize="0" print="0" autoFill="0" autoPict="0" macro="[0]!Volta_menu">
                <anchor moveWithCells="1" sizeWithCells="1">
                  <from>
                    <xdr:col>21</xdr:col>
                    <xdr:colOff>0</xdr:colOff>
                    <xdr:row>1</xdr:row>
                    <xdr:rowOff>104775</xdr:rowOff>
                  </from>
                  <to>
                    <xdr:col>21</xdr:col>
                    <xdr:colOff>0</xdr:colOff>
                    <xdr:row>3</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28E9F-FA00-484E-A304-BE89353E9500}">
  <dimension ref="A1:Y38"/>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62.28515625" style="510" customWidth="1"/>
    <col min="2" max="2" width="9.5703125" style="510" customWidth="1"/>
    <col min="3" max="3" width="11.7109375" style="510" bestFit="1" customWidth="1"/>
    <col min="4" max="8" width="9.5703125" style="510" customWidth="1"/>
    <col min="9" max="9" width="5.42578125" style="510" customWidth="1"/>
    <col min="10" max="15" width="9.5703125" style="510" customWidth="1"/>
    <col min="16" max="16" width="8.85546875" style="510" customWidth="1"/>
    <col min="17" max="21" width="9.5703125" style="510" customWidth="1"/>
    <col min="22" max="16384" width="9.140625" style="510"/>
  </cols>
  <sheetData>
    <row r="1" spans="1:25" ht="15" customHeight="1">
      <c r="A1" s="623" t="s">
        <v>240</v>
      </c>
      <c r="B1" s="623"/>
      <c r="C1" s="623"/>
      <c r="D1" s="623"/>
      <c r="E1" s="623"/>
      <c r="F1" s="623"/>
      <c r="G1" s="623"/>
      <c r="H1" s="623"/>
      <c r="I1" s="623"/>
      <c r="J1" s="623"/>
      <c r="K1" s="623"/>
      <c r="L1" s="623"/>
      <c r="M1" s="623"/>
      <c r="N1" s="623"/>
      <c r="O1" s="623"/>
      <c r="P1" s="623"/>
      <c r="Q1" s="623"/>
      <c r="R1" s="623"/>
      <c r="S1" s="623"/>
      <c r="T1" s="623"/>
      <c r="U1" s="623"/>
      <c r="V1" s="624"/>
      <c r="W1" s="624"/>
      <c r="X1" s="624"/>
      <c r="Y1" s="624"/>
    </row>
    <row r="2" spans="1:25">
      <c r="A2" s="511" t="s">
        <v>112</v>
      </c>
      <c r="B2" s="512">
        <v>2017</v>
      </c>
      <c r="C2" s="512">
        <v>2018</v>
      </c>
      <c r="D2" s="512">
        <v>2019</v>
      </c>
      <c r="E2" s="512">
        <v>2020</v>
      </c>
      <c r="F2" s="512">
        <v>2021</v>
      </c>
      <c r="G2" s="512">
        <v>2022</v>
      </c>
      <c r="H2" s="512">
        <v>2023</v>
      </c>
      <c r="I2" s="513"/>
      <c r="J2" s="512" t="s">
        <v>9</v>
      </c>
      <c r="K2" s="512" t="s">
        <v>10</v>
      </c>
      <c r="L2" s="512" t="s">
        <v>11</v>
      </c>
      <c r="M2" s="512" t="s">
        <v>12</v>
      </c>
      <c r="N2" s="512" t="s">
        <v>13</v>
      </c>
      <c r="O2" s="512" t="s">
        <v>14</v>
      </c>
      <c r="P2" s="512" t="s">
        <v>15</v>
      </c>
      <c r="Q2" s="512" t="s">
        <v>16</v>
      </c>
      <c r="R2" s="512" t="s">
        <v>17</v>
      </c>
      <c r="S2" s="512" t="s">
        <v>18</v>
      </c>
      <c r="T2" s="512" t="s">
        <v>19</v>
      </c>
      <c r="U2" s="512" t="s">
        <v>20</v>
      </c>
    </row>
    <row r="3" spans="1:25">
      <c r="A3" s="516" t="s">
        <v>241</v>
      </c>
      <c r="B3" s="625">
        <v>15338</v>
      </c>
      <c r="C3" s="625">
        <v>16593</v>
      </c>
      <c r="D3" s="625">
        <v>17987</v>
      </c>
      <c r="E3" s="625">
        <v>21954</v>
      </c>
      <c r="F3" s="625">
        <v>33774</v>
      </c>
      <c r="G3" s="625">
        <v>20911</v>
      </c>
      <c r="H3" s="625">
        <v>19044</v>
      </c>
      <c r="I3" s="518"/>
      <c r="J3" s="625">
        <v>8467</v>
      </c>
      <c r="K3" s="625">
        <v>11239</v>
      </c>
      <c r="L3" s="625">
        <v>7109</v>
      </c>
      <c r="M3" s="625">
        <v>6959</v>
      </c>
      <c r="N3" s="626">
        <f>6545-171</f>
        <v>6374</v>
      </c>
      <c r="O3" s="626">
        <v>5534</v>
      </c>
      <c r="P3" s="625">
        <v>4002</v>
      </c>
      <c r="Q3" s="625">
        <v>5001</v>
      </c>
      <c r="R3" s="625">
        <v>3687</v>
      </c>
      <c r="S3" s="625">
        <v>4145</v>
      </c>
      <c r="T3" s="626">
        <v>4482</v>
      </c>
      <c r="U3" s="626">
        <v>6730</v>
      </c>
    </row>
    <row r="4" spans="1:25">
      <c r="A4" s="519" t="s">
        <v>242</v>
      </c>
      <c r="B4" s="627"/>
      <c r="D4" s="628">
        <v>-7402</v>
      </c>
      <c r="E4" s="628">
        <v>-5257</v>
      </c>
      <c r="F4" s="628">
        <v>-2620</v>
      </c>
      <c r="G4" s="628">
        <v>-1151</v>
      </c>
      <c r="H4" s="628">
        <v>-1083</v>
      </c>
      <c r="I4" s="519"/>
      <c r="J4" s="628">
        <v>-117</v>
      </c>
      <c r="K4" s="628">
        <v>-201</v>
      </c>
      <c r="L4" s="628">
        <v>-171</v>
      </c>
      <c r="M4" s="628">
        <v>-2131</v>
      </c>
      <c r="N4" s="628">
        <v>-160</v>
      </c>
      <c r="O4" s="628">
        <v>-280</v>
      </c>
      <c r="P4" s="628">
        <v>-336</v>
      </c>
      <c r="Q4" s="628">
        <v>-375</v>
      </c>
      <c r="R4" s="628">
        <v>-111</v>
      </c>
      <c r="S4" s="628">
        <v>-271</v>
      </c>
      <c r="T4" s="628">
        <v>-305</v>
      </c>
      <c r="U4" s="628">
        <v>-396</v>
      </c>
    </row>
    <row r="5" spans="1:25">
      <c r="A5" s="519" t="s">
        <v>243</v>
      </c>
      <c r="B5" s="627"/>
      <c r="C5" s="627"/>
      <c r="D5" s="627"/>
      <c r="E5" s="628">
        <v>-109</v>
      </c>
      <c r="F5" s="627"/>
      <c r="G5" s="627"/>
      <c r="H5" s="627"/>
      <c r="I5" s="519"/>
      <c r="J5" s="629"/>
      <c r="K5" s="629"/>
      <c r="L5" s="629"/>
      <c r="M5" s="629"/>
      <c r="N5" s="630"/>
      <c r="O5" s="630"/>
      <c r="P5" s="629"/>
      <c r="Q5" s="629"/>
      <c r="R5" s="630"/>
      <c r="S5" s="630"/>
      <c r="T5" s="630"/>
      <c r="U5" s="630"/>
    </row>
    <row r="6" spans="1:25">
      <c r="A6" s="519" t="s">
        <v>152</v>
      </c>
      <c r="B6" s="629"/>
      <c r="C6" s="629"/>
      <c r="D6" s="629"/>
      <c r="E6" s="629"/>
      <c r="F6" s="629"/>
      <c r="G6" s="629"/>
      <c r="H6" s="629"/>
      <c r="I6" s="519"/>
      <c r="J6" s="629"/>
      <c r="K6" s="629"/>
      <c r="L6" s="629"/>
      <c r="M6" s="629"/>
      <c r="N6" s="630"/>
      <c r="O6" s="630"/>
      <c r="P6" s="629"/>
      <c r="Q6" s="629"/>
      <c r="R6" s="630"/>
      <c r="S6" s="630"/>
      <c r="T6" s="630"/>
      <c r="U6" s="630"/>
    </row>
    <row r="7" spans="1:25">
      <c r="A7" s="631" t="s">
        <v>244</v>
      </c>
      <c r="B7" s="632"/>
      <c r="C7" s="632"/>
      <c r="D7" s="632"/>
      <c r="E7" s="632"/>
      <c r="F7" s="633">
        <v>189</v>
      </c>
      <c r="G7" s="633"/>
      <c r="H7" s="633"/>
      <c r="I7" s="519"/>
      <c r="J7" s="633">
        <v>159</v>
      </c>
      <c r="K7" s="633">
        <v>164</v>
      </c>
      <c r="L7" s="633">
        <v>-32</v>
      </c>
      <c r="M7" s="633">
        <v>-102</v>
      </c>
      <c r="N7" s="633"/>
      <c r="O7" s="634"/>
      <c r="P7" s="634"/>
      <c r="Q7" s="635"/>
      <c r="R7" s="636"/>
      <c r="S7" s="636"/>
      <c r="T7" s="636"/>
      <c r="U7" s="636"/>
    </row>
    <row r="8" spans="1:25">
      <c r="A8" s="631" t="s">
        <v>245</v>
      </c>
      <c r="B8" s="632"/>
      <c r="C8" s="632"/>
      <c r="D8" s="632"/>
      <c r="E8" s="632"/>
      <c r="F8" s="632"/>
      <c r="G8" s="632"/>
      <c r="H8" s="632"/>
      <c r="I8" s="519"/>
      <c r="J8" s="632"/>
      <c r="K8" s="632"/>
      <c r="L8" s="632"/>
      <c r="M8" s="632"/>
      <c r="N8" s="634"/>
      <c r="O8" s="634"/>
      <c r="P8" s="634"/>
      <c r="Q8" s="635"/>
      <c r="R8" s="636"/>
      <c r="S8" s="636"/>
      <c r="T8" s="636"/>
      <c r="U8" s="636"/>
    </row>
    <row r="9" spans="1:25">
      <c r="A9" s="516" t="s">
        <v>246</v>
      </c>
      <c r="B9" s="625">
        <v>15338</v>
      </c>
      <c r="C9" s="625">
        <v>16593</v>
      </c>
      <c r="D9" s="625">
        <v>10585</v>
      </c>
      <c r="E9" s="625">
        <v>16588</v>
      </c>
      <c r="F9" s="625">
        <v>31343</v>
      </c>
      <c r="G9" s="625">
        <v>19760</v>
      </c>
      <c r="H9" s="625">
        <v>17961</v>
      </c>
      <c r="I9" s="518"/>
      <c r="J9" s="626">
        <v>8509</v>
      </c>
      <c r="K9" s="626">
        <v>11202</v>
      </c>
      <c r="L9" s="626">
        <v>6906</v>
      </c>
      <c r="M9" s="626">
        <v>4726</v>
      </c>
      <c r="N9" s="626">
        <v>6214</v>
      </c>
      <c r="O9" s="626">
        <v>5254</v>
      </c>
      <c r="P9" s="625">
        <v>3666</v>
      </c>
      <c r="Q9" s="625">
        <v>4626</v>
      </c>
      <c r="R9" s="625">
        <v>3576</v>
      </c>
      <c r="S9" s="625">
        <v>3874</v>
      </c>
      <c r="T9" s="626">
        <v>4177</v>
      </c>
      <c r="U9" s="626">
        <v>6334</v>
      </c>
    </row>
    <row r="10" spans="1:25" ht="22.5">
      <c r="A10" s="637" t="s">
        <v>247</v>
      </c>
      <c r="B10" s="628">
        <v>294</v>
      </c>
      <c r="C10" s="628">
        <v>-487</v>
      </c>
      <c r="D10" s="628">
        <v>-5074</v>
      </c>
      <c r="E10" s="628">
        <v>-2243</v>
      </c>
      <c r="F10" s="628">
        <v>-426</v>
      </c>
      <c r="G10" s="638">
        <v>773</v>
      </c>
      <c r="H10" s="628">
        <v>-482</v>
      </c>
      <c r="I10" s="637"/>
      <c r="J10" s="628">
        <v>-117</v>
      </c>
      <c r="K10" s="628">
        <v>-41</v>
      </c>
      <c r="L10" s="628">
        <v>-63</v>
      </c>
      <c r="M10" s="628">
        <v>-205</v>
      </c>
      <c r="N10" s="628">
        <v>1072</v>
      </c>
      <c r="O10" s="628">
        <v>-82</v>
      </c>
      <c r="P10" s="628">
        <v>-40</v>
      </c>
      <c r="Q10" s="628">
        <v>-177</v>
      </c>
      <c r="R10" s="628">
        <v>-39</v>
      </c>
      <c r="S10" s="628">
        <v>-118</v>
      </c>
      <c r="T10" s="628">
        <v>-122</v>
      </c>
      <c r="U10" s="628">
        <v>-203</v>
      </c>
    </row>
    <row r="11" spans="1:25">
      <c r="A11" s="615" t="s">
        <v>248</v>
      </c>
      <c r="B11" s="633">
        <v>406</v>
      </c>
      <c r="C11" s="633">
        <v>-388</v>
      </c>
      <c r="D11" s="633">
        <v>-466</v>
      </c>
      <c r="E11" s="633">
        <v>-268</v>
      </c>
      <c r="F11" s="633">
        <v>-190</v>
      </c>
      <c r="G11" s="633">
        <v>-154</v>
      </c>
      <c r="H11" s="633">
        <v>-204</v>
      </c>
      <c r="I11" s="519"/>
      <c r="J11" s="633"/>
      <c r="K11" s="633">
        <v>-43</v>
      </c>
      <c r="L11" s="633">
        <v>-5</v>
      </c>
      <c r="M11" s="633">
        <v>-142</v>
      </c>
      <c r="N11" s="636"/>
      <c r="O11" s="633">
        <v>-71</v>
      </c>
      <c r="P11" s="633">
        <v>-28</v>
      </c>
      <c r="Q11" s="633">
        <v>-55</v>
      </c>
      <c r="R11" s="636"/>
      <c r="S11" s="633">
        <v>-105</v>
      </c>
      <c r="T11" s="636"/>
      <c r="U11" s="633">
        <v>-99</v>
      </c>
    </row>
    <row r="12" spans="1:25">
      <c r="A12" s="519" t="s">
        <v>249</v>
      </c>
      <c r="B12" s="628">
        <v>-180</v>
      </c>
      <c r="C12" s="628">
        <v>305</v>
      </c>
      <c r="D12" s="628">
        <v>-681</v>
      </c>
      <c r="E12" s="628"/>
      <c r="F12" s="628">
        <v>-1379</v>
      </c>
      <c r="G12" s="630">
        <v>225</v>
      </c>
      <c r="H12" s="628">
        <v>-1230</v>
      </c>
      <c r="I12" s="519"/>
      <c r="J12" s="628">
        <v>-13</v>
      </c>
      <c r="K12" s="628">
        <v>-455</v>
      </c>
      <c r="L12" s="628">
        <v>99</v>
      </c>
      <c r="M12" s="628">
        <v>-1010</v>
      </c>
      <c r="N12" s="628">
        <v>189</v>
      </c>
      <c r="O12" s="628">
        <v>-108</v>
      </c>
      <c r="P12" s="630">
        <v>89</v>
      </c>
      <c r="Q12" s="630">
        <v>53</v>
      </c>
      <c r="R12" s="628">
        <v>-96</v>
      </c>
      <c r="S12" s="628">
        <v>-31</v>
      </c>
      <c r="T12" s="630">
        <v>73</v>
      </c>
      <c r="U12" s="628">
        <v>-1176</v>
      </c>
    </row>
    <row r="13" spans="1:25">
      <c r="A13" s="615" t="s">
        <v>250</v>
      </c>
      <c r="B13" s="633">
        <v>-3019</v>
      </c>
      <c r="C13" s="634">
        <v>4957</v>
      </c>
      <c r="D13" s="633">
        <v>-3413</v>
      </c>
      <c r="E13" s="633">
        <v>4813</v>
      </c>
      <c r="F13" s="636">
        <v>3119</v>
      </c>
      <c r="G13" s="636">
        <v>2268</v>
      </c>
      <c r="H13" s="633">
        <v>-1946</v>
      </c>
      <c r="I13" s="519"/>
      <c r="J13" s="633">
        <v>-78</v>
      </c>
      <c r="K13" s="633">
        <v>389</v>
      </c>
      <c r="L13" s="633">
        <v>-350</v>
      </c>
      <c r="M13" s="636">
        <v>3158</v>
      </c>
      <c r="N13" s="633">
        <v>-242</v>
      </c>
      <c r="O13" s="636">
        <v>821</v>
      </c>
      <c r="P13" s="636">
        <v>2347</v>
      </c>
      <c r="Q13" s="633">
        <v>-658</v>
      </c>
      <c r="R13" s="633">
        <v>-530</v>
      </c>
      <c r="S13" s="633">
        <v>-157</v>
      </c>
      <c r="T13" s="633">
        <v>-385</v>
      </c>
      <c r="U13" s="633">
        <v>-874</v>
      </c>
    </row>
    <row r="14" spans="1:25">
      <c r="A14" s="519" t="s">
        <v>251</v>
      </c>
      <c r="B14" s="628">
        <v>-1051</v>
      </c>
      <c r="C14" s="628">
        <v>172</v>
      </c>
      <c r="D14" s="628">
        <v>595</v>
      </c>
      <c r="E14" s="628">
        <v>-438</v>
      </c>
      <c r="F14" s="628">
        <v>-4697</v>
      </c>
      <c r="G14" s="628">
        <v>-2971</v>
      </c>
      <c r="H14" s="628">
        <v>-3046</v>
      </c>
      <c r="I14" s="519"/>
      <c r="J14" s="628">
        <v>-1810</v>
      </c>
      <c r="K14" s="628">
        <v>-2073</v>
      </c>
      <c r="L14" s="628">
        <v>-461</v>
      </c>
      <c r="M14" s="628">
        <v>-353</v>
      </c>
      <c r="N14" s="628">
        <v>-2091</v>
      </c>
      <c r="O14" s="628">
        <v>-911</v>
      </c>
      <c r="P14" s="628">
        <v>-804</v>
      </c>
      <c r="Q14" s="630">
        <v>835</v>
      </c>
      <c r="R14" s="628">
        <v>-418</v>
      </c>
      <c r="S14" s="628">
        <v>-1792</v>
      </c>
      <c r="T14" s="628">
        <v>-127</v>
      </c>
      <c r="U14" s="628">
        <v>-709</v>
      </c>
    </row>
    <row r="15" spans="1:25">
      <c r="A15" s="615" t="s">
        <v>137</v>
      </c>
      <c r="B15" s="633">
        <v>3708</v>
      </c>
      <c r="C15" s="633">
        <v>3351</v>
      </c>
      <c r="D15" s="633">
        <v>3726</v>
      </c>
      <c r="E15" s="633">
        <v>3234</v>
      </c>
      <c r="F15" s="633">
        <v>-3034</v>
      </c>
      <c r="G15" s="633">
        <v>-3173</v>
      </c>
      <c r="H15" s="633">
        <v>-3070</v>
      </c>
      <c r="I15" s="519"/>
      <c r="J15" s="633">
        <v>-731</v>
      </c>
      <c r="K15" s="633">
        <v>-832</v>
      </c>
      <c r="L15" s="633">
        <v>-649</v>
      </c>
      <c r="M15" s="633">
        <v>-822</v>
      </c>
      <c r="N15" s="633">
        <v>-686</v>
      </c>
      <c r="O15" s="633">
        <v>-810</v>
      </c>
      <c r="P15" s="633">
        <v>-775</v>
      </c>
      <c r="Q15" s="633">
        <v>-900</v>
      </c>
      <c r="R15" s="633">
        <v>-656</v>
      </c>
      <c r="S15" s="633">
        <v>-779</v>
      </c>
      <c r="T15" s="633">
        <v>-780</v>
      </c>
      <c r="U15" s="633">
        <v>-855</v>
      </c>
    </row>
    <row r="16" spans="1:25">
      <c r="A16" s="639" t="s">
        <v>252</v>
      </c>
      <c r="B16" s="640">
        <v>6334</v>
      </c>
      <c r="C16" s="640">
        <v>6988</v>
      </c>
      <c r="D16" s="640">
        <v>6859</v>
      </c>
      <c r="E16" s="640">
        <v>6258</v>
      </c>
      <c r="F16" s="640">
        <v>24736</v>
      </c>
      <c r="G16" s="640">
        <v>16728</v>
      </c>
      <c r="H16" s="640">
        <v>7983</v>
      </c>
      <c r="I16" s="616"/>
      <c r="J16" s="640">
        <v>5760</v>
      </c>
      <c r="K16" s="640">
        <v>8147</v>
      </c>
      <c r="L16" s="640">
        <v>5477</v>
      </c>
      <c r="M16" s="640">
        <v>5352</v>
      </c>
      <c r="N16" s="641">
        <v>4456</v>
      </c>
      <c r="O16" s="641">
        <v>4093</v>
      </c>
      <c r="P16" s="640">
        <v>4455</v>
      </c>
      <c r="Q16" s="640">
        <v>3724</v>
      </c>
      <c r="R16" s="641">
        <v>1837</v>
      </c>
      <c r="S16" s="641">
        <v>892</v>
      </c>
      <c r="T16" s="641">
        <v>2836</v>
      </c>
      <c r="U16" s="641">
        <v>2418</v>
      </c>
    </row>
    <row r="17" spans="1:21">
      <c r="A17" s="519" t="s">
        <v>253</v>
      </c>
      <c r="B17" s="1315"/>
      <c r="C17" s="1316">
        <v>-806</v>
      </c>
      <c r="D17" s="1316">
        <v>-497</v>
      </c>
      <c r="E17" s="1316">
        <v>-931</v>
      </c>
      <c r="F17" s="1315"/>
      <c r="G17" s="1315"/>
      <c r="H17" s="1315"/>
      <c r="I17" s="616"/>
      <c r="J17" s="863"/>
      <c r="K17" s="863"/>
      <c r="L17" s="863"/>
      <c r="M17" s="863"/>
      <c r="N17" s="863"/>
      <c r="O17" s="1315"/>
      <c r="P17" s="1315"/>
      <c r="Q17" s="1315"/>
      <c r="R17" s="1317"/>
      <c r="S17" s="1317"/>
      <c r="T17" s="1317"/>
      <c r="U17" s="1317"/>
    </row>
    <row r="18" spans="1:21">
      <c r="A18" s="644" t="s">
        <v>254</v>
      </c>
      <c r="B18" s="645"/>
      <c r="C18" s="578">
        <v>7124</v>
      </c>
      <c r="D18" s="578">
        <v>-1683</v>
      </c>
      <c r="E18" s="578">
        <v>4881</v>
      </c>
      <c r="F18" s="642"/>
      <c r="G18" s="642"/>
      <c r="H18" s="642"/>
      <c r="I18" s="616"/>
      <c r="J18" s="642"/>
      <c r="K18" s="642"/>
      <c r="L18" s="642"/>
      <c r="M18" s="642"/>
      <c r="N18" s="642"/>
      <c r="O18" s="642"/>
      <c r="P18" s="642"/>
      <c r="Q18" s="642"/>
      <c r="R18" s="643"/>
      <c r="S18" s="643"/>
      <c r="T18" s="643"/>
      <c r="U18" s="643"/>
    </row>
    <row r="19" spans="1:21">
      <c r="A19" s="646" t="s">
        <v>255</v>
      </c>
      <c r="B19" s="646"/>
      <c r="C19" s="646"/>
      <c r="D19" s="646"/>
      <c r="E19" s="646"/>
      <c r="F19" s="646"/>
      <c r="G19" s="646"/>
      <c r="H19" s="646"/>
      <c r="I19" s="646"/>
      <c r="J19" s="646"/>
      <c r="K19" s="646"/>
      <c r="L19" s="646"/>
      <c r="M19" s="647"/>
      <c r="N19" s="646"/>
      <c r="O19" s="646"/>
      <c r="P19" s="646"/>
      <c r="Q19" s="646"/>
      <c r="R19" s="646"/>
      <c r="S19" s="646"/>
      <c r="T19" s="646"/>
      <c r="U19" s="646"/>
    </row>
    <row r="20" spans="1:21">
      <c r="F20" s="1296"/>
      <c r="K20" s="648"/>
    </row>
    <row r="21" spans="1:21">
      <c r="J21" s="649"/>
    </row>
    <row r="24" spans="1:21">
      <c r="C24" s="513"/>
      <c r="E24" s="650"/>
      <c r="F24" s="555"/>
      <c r="G24" s="555"/>
      <c r="H24" s="555"/>
      <c r="I24" s="555"/>
      <c r="J24" s="555"/>
      <c r="K24" s="555"/>
    </row>
    <row r="25" spans="1:21">
      <c r="C25" s="518"/>
      <c r="D25" s="651"/>
      <c r="E25" s="652"/>
      <c r="F25" s="653"/>
      <c r="G25" s="653"/>
      <c r="H25" s="654"/>
      <c r="I25" s="654"/>
      <c r="J25" s="654"/>
      <c r="K25" s="654"/>
    </row>
    <row r="26" spans="1:21">
      <c r="C26" s="519"/>
      <c r="D26" s="1527"/>
      <c r="E26" s="656"/>
      <c r="F26" s="656"/>
      <c r="G26" s="656"/>
      <c r="H26" s="656"/>
      <c r="I26" s="656"/>
      <c r="J26" s="656"/>
      <c r="K26" s="657"/>
    </row>
    <row r="27" spans="1:21">
      <c r="C27" s="519"/>
      <c r="D27" s="1527"/>
      <c r="E27" s="656"/>
      <c r="F27" s="656"/>
      <c r="G27" s="656"/>
      <c r="H27" s="656"/>
      <c r="I27" s="656"/>
      <c r="J27" s="656"/>
      <c r="K27" s="657"/>
    </row>
    <row r="28" spans="1:21">
      <c r="C28" s="519"/>
      <c r="D28" s="655"/>
      <c r="E28" s="656"/>
      <c r="F28" s="656"/>
      <c r="G28" s="656"/>
      <c r="H28" s="656"/>
      <c r="I28" s="656"/>
      <c r="J28" s="656"/>
      <c r="K28" s="657"/>
    </row>
    <row r="29" spans="1:21">
      <c r="C29" s="518"/>
      <c r="D29" s="651"/>
      <c r="E29" s="656"/>
      <c r="F29" s="658"/>
      <c r="G29" s="658"/>
      <c r="H29" s="656"/>
      <c r="I29" s="656"/>
      <c r="J29" s="656"/>
      <c r="K29" s="657"/>
    </row>
    <row r="30" spans="1:21">
      <c r="C30" s="519"/>
      <c r="D30" s="655"/>
      <c r="E30" s="656"/>
      <c r="F30" s="656"/>
      <c r="G30" s="656"/>
      <c r="H30" s="656"/>
      <c r="I30" s="656"/>
      <c r="J30" s="656"/>
      <c r="K30" s="659"/>
    </row>
    <row r="31" spans="1:21">
      <c r="C31" s="519"/>
      <c r="D31" s="655"/>
      <c r="E31" s="656"/>
      <c r="F31" s="656"/>
      <c r="G31" s="656"/>
      <c r="H31" s="656"/>
      <c r="I31" s="656"/>
      <c r="J31" s="656"/>
      <c r="K31" s="657"/>
    </row>
    <row r="32" spans="1:21">
      <c r="C32" s="519"/>
      <c r="D32" s="655"/>
      <c r="E32" s="656"/>
      <c r="F32" s="656"/>
      <c r="G32" s="656"/>
      <c r="H32" s="658"/>
      <c r="I32" s="658"/>
      <c r="J32" s="658"/>
      <c r="K32" s="657"/>
    </row>
    <row r="33" spans="3:11">
      <c r="C33" s="519"/>
      <c r="D33" s="655"/>
      <c r="E33" s="660"/>
      <c r="F33" s="661"/>
      <c r="G33" s="661"/>
      <c r="H33" s="661"/>
      <c r="I33" s="661"/>
      <c r="J33" s="661"/>
      <c r="K33" s="662"/>
    </row>
    <row r="34" spans="3:11">
      <c r="C34" s="519"/>
      <c r="D34" s="655"/>
    </row>
    <row r="35" spans="3:11">
      <c r="C35" s="519"/>
      <c r="D35" s="655"/>
    </row>
    <row r="36" spans="3:11">
      <c r="C36" s="616"/>
      <c r="D36" s="663"/>
    </row>
    <row r="37" spans="3:11">
      <c r="C37" s="519"/>
      <c r="D37" s="655"/>
    </row>
    <row r="38" spans="3:11">
      <c r="C38" s="616"/>
      <c r="D38" s="663"/>
    </row>
  </sheetData>
  <mergeCells count="1">
    <mergeCell ref="D26:D27"/>
  </mergeCells>
  <pageMargins left="0.511811024" right="0.511811024" top="0.78740157499999996" bottom="0.78740157499999996" header="0.31496062000000002" footer="0.31496062000000002"/>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A1:V21"/>
  <sheetViews>
    <sheetView showGridLines="0" showOutlineSymbols="0" zoomScaleNormal="100" workbookViewId="0">
      <pane xSplit="1" ySplit="2" topLeftCell="B3" activePane="bottomRight" state="frozen"/>
      <selection sqref="A1:AM1"/>
      <selection pane="topRight" sqref="A1:AM1"/>
      <selection pane="bottomLeft" sqref="A1:AM1"/>
      <selection pane="bottomRight"/>
    </sheetView>
  </sheetViews>
  <sheetFormatPr defaultRowHeight="12.75"/>
  <cols>
    <col min="1" max="1" width="63" customWidth="1"/>
    <col min="2" max="8" width="9.5703125" customWidth="1"/>
    <col min="9" max="9" width="5" customWidth="1"/>
    <col min="10" max="21" width="9.5703125" customWidth="1"/>
  </cols>
  <sheetData>
    <row r="1" spans="1:22" ht="15">
      <c r="A1" s="23" t="s">
        <v>256</v>
      </c>
      <c r="B1" s="23"/>
      <c r="C1" s="23"/>
      <c r="D1" s="23"/>
      <c r="E1" s="23"/>
      <c r="F1" s="23"/>
      <c r="G1" s="23"/>
      <c r="H1" s="23"/>
      <c r="I1" s="23"/>
      <c r="J1" s="23"/>
      <c r="K1" s="23"/>
      <c r="L1" s="23"/>
      <c r="M1" s="23"/>
      <c r="N1" s="23"/>
      <c r="O1" s="23"/>
      <c r="P1" s="23"/>
      <c r="Q1" s="23"/>
      <c r="R1" s="23"/>
      <c r="S1" s="23"/>
      <c r="T1" s="23"/>
      <c r="U1" s="23"/>
    </row>
    <row r="2" spans="1:22">
      <c r="A2" s="53" t="s">
        <v>112</v>
      </c>
      <c r="B2" s="57">
        <v>2017</v>
      </c>
      <c r="C2" s="57">
        <v>2018</v>
      </c>
      <c r="D2" s="57">
        <v>2019</v>
      </c>
      <c r="E2" s="57">
        <v>2020</v>
      </c>
      <c r="F2" s="57">
        <v>2021</v>
      </c>
      <c r="G2" s="57">
        <v>2022</v>
      </c>
      <c r="H2" s="57">
        <v>2023</v>
      </c>
      <c r="I2" s="162"/>
      <c r="J2" s="57" t="s">
        <v>9</v>
      </c>
      <c r="K2" s="57" t="s">
        <v>10</v>
      </c>
      <c r="L2" s="57" t="s">
        <v>11</v>
      </c>
      <c r="M2" s="57" t="s">
        <v>12</v>
      </c>
      <c r="N2" s="57" t="s">
        <v>13</v>
      </c>
      <c r="O2" s="57" t="s">
        <v>14</v>
      </c>
      <c r="P2" s="57" t="s">
        <v>15</v>
      </c>
      <c r="Q2" s="57" t="s">
        <v>16</v>
      </c>
      <c r="R2" s="57" t="s">
        <v>17</v>
      </c>
      <c r="S2" s="57" t="s">
        <v>18</v>
      </c>
      <c r="T2" s="57" t="s">
        <v>19</v>
      </c>
      <c r="U2" s="57" t="s">
        <v>20</v>
      </c>
    </row>
    <row r="3" spans="1:22">
      <c r="A3" s="166" t="s">
        <v>257</v>
      </c>
      <c r="B3" s="364">
        <f t="shared" ref="B3:E3" si="0">SUM(B4:B8)</f>
        <v>-2648</v>
      </c>
      <c r="C3" s="364">
        <f t="shared" si="0"/>
        <v>-1795</v>
      </c>
      <c r="D3" s="364">
        <f t="shared" si="0"/>
        <v>-2271</v>
      </c>
      <c r="E3" s="364">
        <f t="shared" si="0"/>
        <v>-1626</v>
      </c>
      <c r="F3" s="364">
        <f>SUM(F4:F8)</f>
        <v>-1249</v>
      </c>
      <c r="G3" s="364">
        <f>SUM(G4:G8)</f>
        <v>-1179</v>
      </c>
      <c r="H3" s="364">
        <v>-1459</v>
      </c>
      <c r="I3" s="365"/>
      <c r="J3" s="364">
        <f t="shared" ref="J3:T3" si="1">SUM(J4:J8)</f>
        <v>-344</v>
      </c>
      <c r="K3" s="364">
        <f t="shared" si="1"/>
        <v>-267</v>
      </c>
      <c r="L3" s="364">
        <f t="shared" si="1"/>
        <v>-240</v>
      </c>
      <c r="M3" s="364">
        <f t="shared" si="1"/>
        <v>-398</v>
      </c>
      <c r="N3" s="364">
        <f t="shared" si="1"/>
        <v>-295</v>
      </c>
      <c r="O3" s="364">
        <f t="shared" si="1"/>
        <v>-372</v>
      </c>
      <c r="P3" s="364">
        <f t="shared" si="1"/>
        <v>-221</v>
      </c>
      <c r="Q3" s="364">
        <v>-291</v>
      </c>
      <c r="R3" s="364">
        <f t="shared" si="1"/>
        <v>-320</v>
      </c>
      <c r="S3" s="364">
        <f t="shared" si="1"/>
        <v>-397</v>
      </c>
      <c r="T3" s="364">
        <f t="shared" si="1"/>
        <v>-362</v>
      </c>
      <c r="U3" s="364">
        <v>-380</v>
      </c>
      <c r="V3" s="392"/>
    </row>
    <row r="4" spans="1:22">
      <c r="A4" s="65" t="s">
        <v>258</v>
      </c>
      <c r="B4" s="297">
        <v>-1697</v>
      </c>
      <c r="C4" s="297">
        <v>-1185</v>
      </c>
      <c r="D4" s="297">
        <v>-989</v>
      </c>
      <c r="E4" s="372">
        <v>-742</v>
      </c>
      <c r="F4" s="297">
        <v>-671</v>
      </c>
      <c r="G4" s="297">
        <v>-612</v>
      </c>
      <c r="H4" s="297">
        <v>-744</v>
      </c>
      <c r="I4" s="365"/>
      <c r="J4" s="372">
        <v>-188</v>
      </c>
      <c r="K4" s="297">
        <v>-160</v>
      </c>
      <c r="L4" s="372">
        <v>-156</v>
      </c>
      <c r="M4" s="297">
        <v>-168</v>
      </c>
      <c r="N4" s="297">
        <v>-161</v>
      </c>
      <c r="O4" s="297">
        <v>-162</v>
      </c>
      <c r="P4" s="297">
        <v>-140</v>
      </c>
      <c r="Q4" s="297">
        <v>-149</v>
      </c>
      <c r="R4" s="297">
        <v>-180</v>
      </c>
      <c r="S4" s="297">
        <v>-185</v>
      </c>
      <c r="T4" s="297">
        <v>-192</v>
      </c>
      <c r="U4" s="297">
        <v>-190</v>
      </c>
    </row>
    <row r="5" spans="1:22">
      <c r="A5" s="8" t="s">
        <v>259</v>
      </c>
      <c r="B5" s="298">
        <v>370</v>
      </c>
      <c r="C5" s="298">
        <v>194</v>
      </c>
      <c r="D5" s="298">
        <v>140</v>
      </c>
      <c r="E5" s="298">
        <v>70</v>
      </c>
      <c r="F5" s="298">
        <v>59</v>
      </c>
      <c r="G5" s="298">
        <v>47</v>
      </c>
      <c r="H5" s="298">
        <v>19</v>
      </c>
      <c r="I5" s="298"/>
      <c r="J5" s="298">
        <v>16</v>
      </c>
      <c r="K5" s="298">
        <v>14</v>
      </c>
      <c r="L5" s="298">
        <v>14</v>
      </c>
      <c r="M5" s="298">
        <v>15</v>
      </c>
      <c r="N5" s="298">
        <v>14</v>
      </c>
      <c r="O5" s="298">
        <v>17</v>
      </c>
      <c r="P5" s="298">
        <v>9</v>
      </c>
      <c r="Q5" s="298">
        <v>7</v>
      </c>
      <c r="R5" s="298">
        <v>5</v>
      </c>
      <c r="S5" s="298">
        <v>5</v>
      </c>
      <c r="T5" s="298">
        <v>5</v>
      </c>
      <c r="U5" s="298">
        <v>5</v>
      </c>
    </row>
    <row r="6" spans="1:22">
      <c r="A6" s="8" t="s">
        <v>260</v>
      </c>
      <c r="B6" s="298">
        <v>-52</v>
      </c>
      <c r="C6" s="300"/>
      <c r="D6" s="298"/>
      <c r="E6" s="298"/>
      <c r="F6" s="298"/>
      <c r="G6" s="298"/>
      <c r="H6" s="298"/>
      <c r="I6" s="365"/>
      <c r="J6" s="298"/>
      <c r="K6" s="298"/>
      <c r="L6" s="298"/>
      <c r="M6" s="298"/>
      <c r="N6" s="298"/>
      <c r="O6" s="298"/>
      <c r="P6" s="298"/>
      <c r="Q6" s="298"/>
      <c r="R6" s="298"/>
      <c r="S6" s="298"/>
      <c r="T6" s="298"/>
      <c r="U6" s="298"/>
    </row>
    <row r="7" spans="1:22">
      <c r="A7" s="65" t="s">
        <v>261</v>
      </c>
      <c r="B7" s="297">
        <v>-872</v>
      </c>
      <c r="C7" s="297">
        <v>-607</v>
      </c>
      <c r="D7" s="297">
        <v>-1268</v>
      </c>
      <c r="E7" s="372">
        <v>-899</v>
      </c>
      <c r="F7" s="297">
        <v>-583</v>
      </c>
      <c r="G7" s="297">
        <v>-462</v>
      </c>
      <c r="H7" s="297">
        <v>-586</v>
      </c>
      <c r="I7" s="365"/>
      <c r="J7" s="297">
        <v>-165</v>
      </c>
      <c r="K7" s="297">
        <v>-111</v>
      </c>
      <c r="L7" s="372">
        <v>-81</v>
      </c>
      <c r="M7" s="297">
        <v>-225</v>
      </c>
      <c r="N7" s="297">
        <v>-116</v>
      </c>
      <c r="O7" s="297">
        <v>-188</v>
      </c>
      <c r="P7" s="297">
        <v>-48</v>
      </c>
      <c r="Q7" s="297">
        <v>-110</v>
      </c>
      <c r="R7" s="297">
        <v>-107</v>
      </c>
      <c r="S7" s="297">
        <v>-179</v>
      </c>
      <c r="T7" s="297">
        <v>-137</v>
      </c>
      <c r="U7" s="297">
        <v>-163</v>
      </c>
    </row>
    <row r="8" spans="1:22">
      <c r="A8" s="14" t="s">
        <v>262</v>
      </c>
      <c r="B8" s="300">
        <v>-397</v>
      </c>
      <c r="C8" s="300">
        <v>-197</v>
      </c>
      <c r="D8" s="300">
        <v>-154</v>
      </c>
      <c r="E8" s="300">
        <v>-55</v>
      </c>
      <c r="F8" s="300">
        <v>-54</v>
      </c>
      <c r="G8" s="300">
        <v>-152</v>
      </c>
      <c r="H8" s="300">
        <v>-148</v>
      </c>
      <c r="I8" s="365"/>
      <c r="J8" s="300">
        <v>-7</v>
      </c>
      <c r="K8" s="300">
        <v>-10</v>
      </c>
      <c r="L8" s="300">
        <v>-17</v>
      </c>
      <c r="M8" s="300">
        <v>-20</v>
      </c>
      <c r="N8" s="300">
        <v>-32</v>
      </c>
      <c r="O8" s="300">
        <v>-39</v>
      </c>
      <c r="P8" s="300">
        <v>-42</v>
      </c>
      <c r="Q8" s="300">
        <v>-39</v>
      </c>
      <c r="R8" s="300">
        <v>-38</v>
      </c>
      <c r="S8" s="300">
        <v>-38</v>
      </c>
      <c r="T8" s="300">
        <v>-38</v>
      </c>
      <c r="U8" s="300">
        <v>-32</v>
      </c>
    </row>
    <row r="9" spans="1:22">
      <c r="A9" s="74" t="s">
        <v>263</v>
      </c>
      <c r="B9" s="366">
        <v>478</v>
      </c>
      <c r="C9" s="366">
        <v>423</v>
      </c>
      <c r="D9" s="366">
        <v>527</v>
      </c>
      <c r="E9" s="375">
        <v>307</v>
      </c>
      <c r="F9" s="366">
        <v>337</v>
      </c>
      <c r="G9" s="367">
        <v>520</v>
      </c>
      <c r="H9" s="367">
        <v>432</v>
      </c>
      <c r="I9" s="365"/>
      <c r="J9" s="375">
        <v>58</v>
      </c>
      <c r="K9" s="366">
        <v>76</v>
      </c>
      <c r="L9" s="366">
        <v>90</v>
      </c>
      <c r="M9" s="366">
        <v>113</v>
      </c>
      <c r="N9" s="366">
        <v>150</v>
      </c>
      <c r="O9" s="366">
        <v>137</v>
      </c>
      <c r="P9" s="366">
        <v>141</v>
      </c>
      <c r="Q9" s="366">
        <v>92</v>
      </c>
      <c r="R9" s="366">
        <v>121</v>
      </c>
      <c r="S9" s="366">
        <v>106</v>
      </c>
      <c r="T9" s="68">
        <v>100</v>
      </c>
      <c r="U9" s="68">
        <v>105</v>
      </c>
    </row>
    <row r="10" spans="1:22">
      <c r="A10" s="16" t="s">
        <v>264</v>
      </c>
      <c r="B10" s="368">
        <v>-625</v>
      </c>
      <c r="C10" s="368">
        <v>-550</v>
      </c>
      <c r="D10" s="368">
        <v>-1475</v>
      </c>
      <c r="E10" s="368">
        <v>-1565</v>
      </c>
      <c r="F10" s="368">
        <v>-716</v>
      </c>
      <c r="G10" s="369">
        <v>659</v>
      </c>
      <c r="H10" s="368">
        <v>-179</v>
      </c>
      <c r="I10" s="365"/>
      <c r="J10" s="368">
        <v>-983</v>
      </c>
      <c r="K10" s="368">
        <v>-278</v>
      </c>
      <c r="L10" s="368">
        <v>154</v>
      </c>
      <c r="M10" s="368">
        <v>391</v>
      </c>
      <c r="N10" s="368">
        <v>-249</v>
      </c>
      <c r="O10" s="368">
        <v>537</v>
      </c>
      <c r="P10" s="368">
        <v>470</v>
      </c>
      <c r="Q10" s="368">
        <v>-99</v>
      </c>
      <c r="R10" s="368">
        <v>-47</v>
      </c>
      <c r="S10" s="368">
        <v>321</v>
      </c>
      <c r="T10" s="44">
        <v>30</v>
      </c>
      <c r="U10" s="368">
        <v>-483</v>
      </c>
    </row>
    <row r="11" spans="1:22">
      <c r="A11" s="74" t="s">
        <v>265</v>
      </c>
      <c r="B11" s="366"/>
      <c r="C11" s="366"/>
      <c r="D11" s="366"/>
      <c r="E11" s="366"/>
      <c r="F11" s="366">
        <v>312</v>
      </c>
      <c r="G11" s="367">
        <v>481</v>
      </c>
      <c r="H11" s="367"/>
      <c r="I11" s="365"/>
      <c r="J11" s="366">
        <v>-37</v>
      </c>
      <c r="K11" s="366">
        <v>401</v>
      </c>
      <c r="L11" s="375">
        <v>-34</v>
      </c>
      <c r="M11" s="366">
        <v>-18</v>
      </c>
      <c r="N11" s="366">
        <v>123</v>
      </c>
      <c r="O11" s="366">
        <v>356</v>
      </c>
      <c r="P11" s="366"/>
      <c r="Q11" s="366">
        <v>2</v>
      </c>
      <c r="R11" s="366"/>
      <c r="S11" s="366"/>
      <c r="T11" s="68"/>
      <c r="U11" s="68"/>
    </row>
    <row r="12" spans="1:22">
      <c r="A12" s="16" t="s">
        <v>266</v>
      </c>
      <c r="B12" s="369">
        <f t="shared" ref="B12:F12" si="2">SUM(B13:B14)</f>
        <v>454</v>
      </c>
      <c r="C12" s="369">
        <f t="shared" si="2"/>
        <v>-266</v>
      </c>
      <c r="D12" s="369">
        <f t="shared" si="2"/>
        <v>244</v>
      </c>
      <c r="E12" s="369">
        <f t="shared" si="2"/>
        <v>-1210</v>
      </c>
      <c r="F12" s="369">
        <f t="shared" si="2"/>
        <v>-23</v>
      </c>
      <c r="G12" s="369">
        <f>SUM(G13:G14)</f>
        <v>1154</v>
      </c>
      <c r="H12" s="369">
        <v>903</v>
      </c>
      <c r="I12" s="365"/>
      <c r="J12" s="369">
        <f>SUM(J13:J14)</f>
        <v>-439</v>
      </c>
      <c r="K12" s="369">
        <f t="shared" ref="K12:S12" si="3">SUM(K13:K14)</f>
        <v>856</v>
      </c>
      <c r="L12" s="369">
        <f t="shared" si="3"/>
        <v>-458</v>
      </c>
      <c r="M12" s="369">
        <f t="shared" si="3"/>
        <v>18</v>
      </c>
      <c r="N12" s="369">
        <f t="shared" si="3"/>
        <v>861</v>
      </c>
      <c r="O12" s="369">
        <f t="shared" si="3"/>
        <v>-270</v>
      </c>
      <c r="P12" s="369">
        <f t="shared" si="3"/>
        <v>190</v>
      </c>
      <c r="Q12" s="369">
        <v>373</v>
      </c>
      <c r="R12" s="369">
        <f t="shared" si="3"/>
        <v>192</v>
      </c>
      <c r="S12" s="369">
        <f t="shared" si="3"/>
        <v>563</v>
      </c>
      <c r="T12" s="369">
        <v>-51</v>
      </c>
      <c r="U12" s="369">
        <v>200</v>
      </c>
    </row>
    <row r="13" spans="1:22">
      <c r="A13" s="65" t="s">
        <v>267</v>
      </c>
      <c r="B13" s="297">
        <v>313</v>
      </c>
      <c r="C13" s="297">
        <v>-279</v>
      </c>
      <c r="D13" s="297">
        <v>42</v>
      </c>
      <c r="E13" s="297">
        <v>-1147</v>
      </c>
      <c r="F13" s="297">
        <v>-157</v>
      </c>
      <c r="G13" s="370">
        <v>1130</v>
      </c>
      <c r="H13" s="370">
        <v>900</v>
      </c>
      <c r="I13" s="365"/>
      <c r="J13" s="297">
        <v>-482</v>
      </c>
      <c r="K13" s="297">
        <v>788</v>
      </c>
      <c r="L13" s="297">
        <v>-472</v>
      </c>
      <c r="M13" s="297">
        <v>7</v>
      </c>
      <c r="N13" s="297">
        <v>863</v>
      </c>
      <c r="O13" s="297">
        <v>-287</v>
      </c>
      <c r="P13" s="297">
        <v>232</v>
      </c>
      <c r="Q13" s="297">
        <v>323</v>
      </c>
      <c r="R13" s="297">
        <v>216</v>
      </c>
      <c r="S13" s="297">
        <v>558</v>
      </c>
      <c r="T13" s="297">
        <v>-92</v>
      </c>
      <c r="U13" s="68">
        <v>218</v>
      </c>
    </row>
    <row r="14" spans="1:22">
      <c r="A14" s="14" t="s">
        <v>268</v>
      </c>
      <c r="B14" s="300">
        <v>141</v>
      </c>
      <c r="C14" s="300">
        <v>13</v>
      </c>
      <c r="D14" s="300">
        <v>202</v>
      </c>
      <c r="E14" s="300">
        <v>-63</v>
      </c>
      <c r="F14" s="300">
        <v>134</v>
      </c>
      <c r="G14" s="371">
        <v>24</v>
      </c>
      <c r="H14" s="371">
        <v>3</v>
      </c>
      <c r="I14" s="365"/>
      <c r="J14" s="300">
        <v>43</v>
      </c>
      <c r="K14" s="300">
        <v>68</v>
      </c>
      <c r="L14" s="300">
        <v>14</v>
      </c>
      <c r="M14" s="300">
        <v>11</v>
      </c>
      <c r="N14" s="300">
        <v>-2</v>
      </c>
      <c r="O14" s="300">
        <v>17</v>
      </c>
      <c r="P14" s="300">
        <v>-42</v>
      </c>
      <c r="Q14" s="300">
        <v>50</v>
      </c>
      <c r="R14" s="300">
        <v>-24</v>
      </c>
      <c r="S14" s="300">
        <v>5</v>
      </c>
      <c r="T14" s="44">
        <v>41</v>
      </c>
      <c r="U14" s="300">
        <v>-18</v>
      </c>
    </row>
    <row r="15" spans="1:22" s="355" customFormat="1">
      <c r="A15" s="376" t="s">
        <v>269</v>
      </c>
      <c r="B15" s="375">
        <v>-467</v>
      </c>
      <c r="C15" s="375">
        <v>-2247</v>
      </c>
      <c r="D15" s="375">
        <v>39</v>
      </c>
      <c r="E15" s="375">
        <v>-549</v>
      </c>
      <c r="F15" s="375"/>
      <c r="G15" s="375"/>
      <c r="H15" s="375"/>
      <c r="I15" s="374"/>
      <c r="J15" s="375"/>
      <c r="K15" s="375"/>
      <c r="L15" s="375"/>
      <c r="M15" s="375"/>
      <c r="N15" s="375"/>
      <c r="O15" s="375"/>
      <c r="P15" s="375"/>
      <c r="Q15" s="375"/>
      <c r="R15" s="375"/>
      <c r="S15" s="375"/>
      <c r="T15" s="68"/>
      <c r="U15" s="68"/>
    </row>
    <row r="16" spans="1:22">
      <c r="A16" s="16" t="s">
        <v>270</v>
      </c>
      <c r="B16" s="368"/>
      <c r="C16" s="368"/>
      <c r="D16" s="368"/>
      <c r="E16" s="368"/>
      <c r="F16" s="386">
        <v>4326</v>
      </c>
      <c r="G16" s="1297">
        <v>1608</v>
      </c>
      <c r="H16" s="369"/>
      <c r="I16" s="365"/>
      <c r="J16" s="368">
        <v>1132</v>
      </c>
      <c r="K16" s="368"/>
      <c r="L16" s="368">
        <v>-4</v>
      </c>
      <c r="M16" s="368">
        <v>3198</v>
      </c>
      <c r="N16" s="368"/>
      <c r="O16" s="368"/>
      <c r="P16" s="368">
        <v>1608</v>
      </c>
      <c r="Q16" s="368"/>
      <c r="R16" s="368"/>
      <c r="S16" s="368"/>
      <c r="T16" s="44"/>
      <c r="U16" s="44"/>
    </row>
    <row r="17" spans="1:21" s="355" customFormat="1">
      <c r="A17" s="376" t="s">
        <v>271</v>
      </c>
      <c r="B17" s="375">
        <v>-211</v>
      </c>
      <c r="C17" s="375">
        <v>-522</v>
      </c>
      <c r="D17" s="375">
        <v>-477</v>
      </c>
      <c r="E17" s="375">
        <v>-170</v>
      </c>
      <c r="F17" s="375">
        <v>0</v>
      </c>
      <c r="G17" s="375"/>
      <c r="H17" s="375"/>
      <c r="I17" s="374"/>
      <c r="J17" s="375"/>
      <c r="K17" s="375"/>
      <c r="L17" s="375"/>
      <c r="M17" s="375"/>
      <c r="N17" s="375"/>
      <c r="O17" s="375"/>
      <c r="P17" s="375"/>
      <c r="Q17" s="375"/>
      <c r="R17" s="375"/>
      <c r="S17" s="375"/>
      <c r="T17" s="375"/>
      <c r="U17" s="375"/>
    </row>
    <row r="18" spans="1:21" s="355" customFormat="1">
      <c r="A18" s="74" t="s">
        <v>272</v>
      </c>
      <c r="B18" s="366">
        <f t="shared" ref="B18" si="4">B15+B17+B16</f>
        <v>-678</v>
      </c>
      <c r="C18" s="366">
        <f t="shared" ref="C18" si="5">C15+C17+C16</f>
        <v>-2769</v>
      </c>
      <c r="D18" s="366">
        <f t="shared" ref="D18" si="6">D15+D17+D16</f>
        <v>-438</v>
      </c>
      <c r="E18" s="366">
        <f t="shared" ref="E18" si="7">E15+E17+E16</f>
        <v>-719</v>
      </c>
      <c r="F18" s="366">
        <v>132</v>
      </c>
      <c r="G18" s="366">
        <v>633</v>
      </c>
      <c r="H18" s="366">
        <v>-1643</v>
      </c>
      <c r="I18" s="374"/>
      <c r="J18" s="366">
        <v>535</v>
      </c>
      <c r="K18" s="366">
        <v>-399</v>
      </c>
      <c r="L18" s="366">
        <v>142</v>
      </c>
      <c r="M18" s="366">
        <v>-146</v>
      </c>
      <c r="N18" s="366">
        <v>-832</v>
      </c>
      <c r="O18" s="366">
        <v>433</v>
      </c>
      <c r="P18" s="366">
        <v>159</v>
      </c>
      <c r="Q18" s="366">
        <v>-735</v>
      </c>
      <c r="R18" s="366">
        <v>-476</v>
      </c>
      <c r="S18" s="366">
        <v>-750</v>
      </c>
      <c r="T18" s="366">
        <v>-102</v>
      </c>
      <c r="U18" s="366">
        <v>-316</v>
      </c>
    </row>
    <row r="19" spans="1:21">
      <c r="A19" s="94" t="s">
        <v>273</v>
      </c>
      <c r="B19" s="373">
        <f t="shared" ref="B19:E19" si="8">B3+B9+B10+B11+B12+B18</f>
        <v>-3019</v>
      </c>
      <c r="C19" s="373">
        <f t="shared" si="8"/>
        <v>-4957</v>
      </c>
      <c r="D19" s="373">
        <f t="shared" si="8"/>
        <v>-3413</v>
      </c>
      <c r="E19" s="373">
        <f t="shared" si="8"/>
        <v>-4813</v>
      </c>
      <c r="F19" s="373">
        <f>F3+F9+F10+F11+F12+F18+F15+F16+F17</f>
        <v>3119</v>
      </c>
      <c r="G19" s="373">
        <v>2268</v>
      </c>
      <c r="H19" s="373">
        <v>-1946</v>
      </c>
      <c r="I19" s="374"/>
      <c r="J19" s="373">
        <f t="shared" ref="J19:S19" si="9">J3+J9+J10+J11+J12+J18+J15+J16+J17</f>
        <v>-78</v>
      </c>
      <c r="K19" s="373">
        <f t="shared" si="9"/>
        <v>389</v>
      </c>
      <c r="L19" s="373">
        <f t="shared" si="9"/>
        <v>-350</v>
      </c>
      <c r="M19" s="373">
        <f t="shared" si="9"/>
        <v>3158</v>
      </c>
      <c r="N19" s="373">
        <f t="shared" si="9"/>
        <v>-242</v>
      </c>
      <c r="O19" s="373">
        <f t="shared" si="9"/>
        <v>821</v>
      </c>
      <c r="P19" s="373">
        <f t="shared" si="9"/>
        <v>2347</v>
      </c>
      <c r="Q19" s="373">
        <v>-658</v>
      </c>
      <c r="R19" s="373">
        <f t="shared" si="9"/>
        <v>-530</v>
      </c>
      <c r="S19" s="373">
        <f t="shared" si="9"/>
        <v>-157</v>
      </c>
      <c r="T19" s="373">
        <v>-385</v>
      </c>
      <c r="U19" s="373">
        <v>-874</v>
      </c>
    </row>
    <row r="20" spans="1:21" ht="13.5" customHeight="1">
      <c r="A20" s="1528" t="s">
        <v>274</v>
      </c>
      <c r="B20" s="1528"/>
      <c r="C20" s="1528"/>
      <c r="D20" s="1528"/>
      <c r="E20" s="1528"/>
      <c r="F20" s="1528"/>
      <c r="G20" s="1528"/>
      <c r="H20" s="1528"/>
      <c r="I20" s="1529"/>
      <c r="J20" s="1528"/>
      <c r="K20" s="1528"/>
      <c r="L20" s="1528"/>
      <c r="M20" s="1528"/>
      <c r="N20" s="1528"/>
      <c r="O20" s="1528"/>
      <c r="P20" s="1528"/>
      <c r="Q20" s="1528"/>
      <c r="R20" s="1528"/>
      <c r="S20" s="1528"/>
      <c r="T20" s="1528"/>
      <c r="U20" s="1528"/>
    </row>
    <row r="21" spans="1:21" ht="13.5" customHeight="1">
      <c r="A21" s="1530"/>
      <c r="B21" s="1530"/>
      <c r="C21" s="1530"/>
      <c r="D21" s="1530"/>
      <c r="E21" s="1530"/>
      <c r="F21" s="1530"/>
      <c r="G21" s="1530"/>
      <c r="H21" s="1530"/>
      <c r="I21" s="1530"/>
      <c r="J21" s="1530"/>
      <c r="K21" s="1530"/>
      <c r="L21" s="1530"/>
      <c r="M21" s="1530"/>
      <c r="N21" s="1530"/>
      <c r="O21" s="1530"/>
      <c r="P21" s="1530"/>
      <c r="Q21" s="1530"/>
      <c r="R21" s="1530"/>
      <c r="S21" s="1530"/>
      <c r="T21" s="1530"/>
      <c r="U21" s="1530"/>
    </row>
  </sheetData>
  <mergeCells count="2">
    <mergeCell ref="A20:U20"/>
    <mergeCell ref="A21:U21"/>
  </mergeCells>
  <pageMargins left="0.78740157499999996" right="0.78740157499999996" top="0.984251969" bottom="0.984251969" header="0.49212598499999999" footer="0.49212598499999999"/>
  <pageSetup paperSize="9" orientation="landscape" r:id="rId1"/>
  <headerFooter alignWithMargins="0"/>
  <customProperties>
    <customPr name="EpmWorksheetKeyString_GUID" r:id="rId2"/>
  </customProperties>
  <ignoredErrors>
    <ignoredError sqref="B12:G12 B3:U3" formulaRange="1"/>
  </ignoredError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A43C529918843A30DCE00B196410A" ma:contentTypeVersion="18" ma:contentTypeDescription="Create a new document." ma:contentTypeScope="" ma:versionID="5b510397c84f0e828f9f200f66a2ad57">
  <xsd:schema xmlns:xsd="http://www.w3.org/2001/XMLSchema" xmlns:xs="http://www.w3.org/2001/XMLSchema" xmlns:p="http://schemas.microsoft.com/office/2006/metadata/properties" xmlns:ns1="http://schemas.microsoft.com/sharepoint/v3" xmlns:ns2="b3f172f6-3a3f-4012-879c-3f3e2c0d8c85" xmlns:ns3="460d41df-ad9f-497d-a78e-449665e90d08" targetNamespace="http://schemas.microsoft.com/office/2006/metadata/properties" ma:root="true" ma:fieldsID="a09c16abd0b433bb02ac195f8f5b7512" ns1:_="" ns2:_="" ns3:_="">
    <xsd:import namespace="http://schemas.microsoft.com/sharepoint/v3"/>
    <xsd:import namespace="b3f172f6-3a3f-4012-879c-3f3e2c0d8c85"/>
    <xsd:import namespace="460d41df-ad9f-497d-a78e-449665e90d0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1:_ip_UnifiedCompliancePolicyProperties" minOccurs="0"/>
                <xsd:element ref="ns1:_ip_UnifiedCompliancePolicyUIActio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f172f6-3a3f-4012-879c-3f3e2c0d8c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bfb4e49-6f5d-460f-8245-f0e15177ea6b"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hidden="true" ma:indexed="true" ma:internalName="MediaServiceDateTake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60d41df-ad9f-497d-a78e-449665e90d0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d640d8c-b090-4195-98e2-7e112a9e9ad6}" ma:internalName="TaxCatchAll" ma:showField="CatchAllData" ma:web="460d41df-ad9f-497d-a78e-449665e90d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b3f172f6-3a3f-4012-879c-3f3e2c0d8c85">
      <Terms xmlns="http://schemas.microsoft.com/office/infopath/2007/PartnerControls"/>
    </lcf76f155ced4ddcb4097134ff3c332f>
    <_ip_UnifiedCompliancePolicyProperties xmlns="http://schemas.microsoft.com/sharepoint/v3" xsi:nil="true"/>
    <TaxCatchAll xmlns="460d41df-ad9f-497d-a78e-449665e90d08" xsi:nil="true"/>
    <SharedWithUsers xmlns="460d41df-ad9f-497d-a78e-449665e90d08">
      <UserInfo>
        <DisplayName>Morna Smith</DisplayName>
        <AccountId>52</AccountId>
        <AccountType/>
      </UserInfo>
    </SharedWithUsers>
  </documentManagement>
</p:properties>
</file>

<file path=customXml/itemProps1.xml><?xml version="1.0" encoding="utf-8"?>
<ds:datastoreItem xmlns:ds="http://schemas.openxmlformats.org/officeDocument/2006/customXml" ds:itemID="{0B43826B-D692-4BE0-BB94-929CA7C538E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f172f6-3a3f-4012-879c-3f3e2c0d8c85"/>
    <ds:schemaRef ds:uri="460d41df-ad9f-497d-a78e-449665e90d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3E5CCF6-7C06-477A-A6A8-752A0A5F614A}">
  <ds:schemaRefs>
    <ds:schemaRef ds:uri="http://schemas.microsoft.com/office/2006/metadata/longProperties"/>
  </ds:schemaRefs>
</ds:datastoreItem>
</file>

<file path=customXml/itemProps3.xml><?xml version="1.0" encoding="utf-8"?>
<ds:datastoreItem xmlns:ds="http://schemas.openxmlformats.org/officeDocument/2006/customXml" ds:itemID="{180186A9-218E-4CB3-B0FB-1E37AB75E1DB}">
  <ds:schemaRefs>
    <ds:schemaRef ds:uri="http://schemas.microsoft.com/sharepoint/v3/contenttype/forms"/>
  </ds:schemaRefs>
</ds:datastoreItem>
</file>

<file path=customXml/itemProps4.xml><?xml version="1.0" encoding="utf-8"?>
<ds:datastoreItem xmlns:ds="http://schemas.openxmlformats.org/officeDocument/2006/customXml" ds:itemID="{9D1DFDE9-5986-4455-9F91-9C1C4D991F4C}">
  <ds:schemaRefs>
    <ds:schemaRef ds:uri="http://www.w3.org/XML/1998/namespace"/>
    <ds:schemaRef ds:uri="http://schemas.microsoft.com/sharepoint/v3"/>
    <ds:schemaRef ds:uri="http://schemas.microsoft.com/office/2006/documentManagement/types"/>
    <ds:schemaRef ds:uri="http://purl.org/dc/dcmitype/"/>
    <ds:schemaRef ds:uri="http://purl.org/dc/terms/"/>
    <ds:schemaRef ds:uri="http://purl.org/dc/elements/1.1/"/>
    <ds:schemaRef ds:uri="http://schemas.microsoft.com/office/infopath/2007/PartnerControls"/>
    <ds:schemaRef ds:uri="http://schemas.microsoft.com/office/2006/metadata/properties"/>
    <ds:schemaRef ds:uri="http://schemas.openxmlformats.org/package/2006/metadata/core-properties"/>
    <ds:schemaRef ds:uri="460d41df-ad9f-497d-a78e-449665e90d08"/>
    <ds:schemaRef ds:uri="b3f172f6-3a3f-4012-879c-3f3e2c0d8c85"/>
  </ds:schemaRefs>
</ds:datastoreItem>
</file>

<file path=docMetadata/LabelInfo.xml><?xml version="1.0" encoding="utf-8"?>
<clbl:labelList xmlns:clbl="http://schemas.microsoft.com/office/2020/mipLabelMetadata">
  <clbl:label id="{340ed6a7-0f03-43d9-901d-02d4a7e408aa}" enabled="1" method="Privileged" siteId="{7893571b-6c2c-4cef-b4da-7d4b266a062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25</vt:i4>
      </vt:variant>
      <vt:variant>
        <vt:lpstr>Intervalos Nomeados</vt:lpstr>
      </vt:variant>
      <vt:variant>
        <vt:i4>9</vt:i4>
      </vt:variant>
    </vt:vector>
  </HeadingPairs>
  <TitlesOfParts>
    <vt:vector size="34" baseType="lpstr">
      <vt:lpstr>Menu &amp; Disclaimer</vt:lpstr>
      <vt:lpstr>Produção</vt:lpstr>
      <vt:lpstr>Indicadores selecionados</vt:lpstr>
      <vt:lpstr>EBITDA</vt:lpstr>
      <vt:lpstr>Preços medios</vt:lpstr>
      <vt:lpstr>CPV área negocio</vt:lpstr>
      <vt:lpstr>Despesas</vt:lpstr>
      <vt:lpstr>Lucro líquido</vt:lpstr>
      <vt:lpstr>Resultado Financ</vt:lpstr>
      <vt:lpstr>Capex</vt:lpstr>
      <vt:lpstr>Info Segmento</vt:lpstr>
      <vt:lpstr>Soluções de Minério de Ferro</vt:lpstr>
      <vt:lpstr>MFe custo unit</vt:lpstr>
      <vt:lpstr>CPV área negocio tri</vt:lpstr>
      <vt:lpstr>Pelotas EBITDA</vt:lpstr>
      <vt:lpstr>Dívida</vt:lpstr>
      <vt:lpstr>Metais para Transição Energ.</vt:lpstr>
      <vt:lpstr>Niquel</vt:lpstr>
      <vt:lpstr>Cobre</vt:lpstr>
      <vt:lpstr>DRE</vt:lpstr>
      <vt:lpstr>Resultado participaçoes</vt:lpstr>
      <vt:lpstr>Balanço patrimonial</vt:lpstr>
      <vt:lpstr>Fluxo de caixa</vt:lpstr>
      <vt:lpstr>Anexo 3</vt:lpstr>
      <vt:lpstr>Receitas</vt:lpstr>
      <vt:lpstr>'Lucro líquido'!_Hlk101787543</vt:lpstr>
      <vt:lpstr>EBITDA!_Hlk109819896</vt:lpstr>
      <vt:lpstr>Capex!_Hlk109869695</vt:lpstr>
      <vt:lpstr>EBITDA!_Hlk140662729</vt:lpstr>
      <vt:lpstr>'CPV área negocio tri'!Area_de_impressao</vt:lpstr>
      <vt:lpstr>DRE!Area_de_impressao</vt:lpstr>
      <vt:lpstr>'MFe custo unit'!Area_de_impressao</vt:lpstr>
      <vt:lpstr>Receitas!Area_de_impressao</vt:lpstr>
      <vt:lpstr>'Soluções de Minério de Ferro'!Area_de_impressao</vt:lpstr>
    </vt:vector>
  </TitlesOfParts>
  <Manager/>
  <Company>CVRD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Vale's Performance in 3Q20 USD - xls</dc:title>
  <dc:subject/>
  <dc:creator>01642280</dc:creator>
  <cp:keywords/>
  <dc:description/>
  <cp:lastModifiedBy>Joao Cunha</cp:lastModifiedBy>
  <cp:revision/>
  <dcterms:created xsi:type="dcterms:W3CDTF">2003-07-15T15:19:13Z</dcterms:created>
  <dcterms:modified xsi:type="dcterms:W3CDTF">2024-03-08T13:32:29Z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0x010100CE7A43C529918843A30DCE00B196410A</vt:lpwstr>
  </property>
  <property fmtid="{D5CDD505-2E9C-101B-9397-08002B2CF9AE}" pid="5" name="MediaServiceImageTags">
    <vt:lpwstr/>
  </property>
</Properties>
</file>